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Lenovo\Downloads\"/>
    </mc:Choice>
  </mc:AlternateContent>
  <xr:revisionPtr revIDLastSave="0" documentId="13_ncr:1_{8865B52B-A9D6-473A-9A99-2DF9084854BD}" xr6:coauthVersionLast="47" xr6:coauthVersionMax="47" xr10:uidLastSave="{00000000-0000-0000-0000-000000000000}"/>
  <bookViews>
    <workbookView xWindow="-108" yWindow="-108" windowWidth="23256" windowHeight="12456" tabRatio="856" xr2:uid="{AC3D9971-87E5-4802-8C05-F7A646114B98}"/>
  </bookViews>
  <sheets>
    <sheet name="Target Metrics" sheetId="9" r:id="rId1"/>
    <sheet name="Invalid Orders" sheetId="24" r:id="rId2"/>
    <sheet name="Orders" sheetId="6" state="hidden" r:id="rId3"/>
    <sheet name="Revenue" sheetId="10" state="hidden" r:id="rId4"/>
    <sheet name="Avg Opd" sheetId="12" state="hidden" r:id="rId5"/>
    <sheet name="Product sold per day" sheetId="13" state="hidden" r:id="rId6"/>
    <sheet name="Product contribution" sheetId="14" state="hidden" r:id="rId7"/>
    <sheet name="Mode of order contribution" sheetId="15" state="hidden" r:id="rId8"/>
    <sheet name="Top 3 Product" sheetId="16" state="hidden" r:id="rId9"/>
    <sheet name="Week sales" sheetId="17" state="hidden" r:id="rId10"/>
    <sheet name="Discount &amp; Sale Amt per day" sheetId="20" state="hidden" r:id="rId11"/>
    <sheet name="Agent sales contribution" sheetId="21" state="hidden" r:id="rId12"/>
    <sheet name="Sales per month" sheetId="22" state="hidden" r:id="rId13"/>
    <sheet name="Dashboard" sheetId="25" r:id="rId14"/>
  </sheets>
  <definedNames>
    <definedName name="_xlnm._FilterDatabase" localSheetId="2" hidden="1">Orders!$A$1:$L$421</definedName>
    <definedName name="Slicer_Agent">#N/A</definedName>
    <definedName name="Slicer_Order_Type">#N/A</definedName>
    <definedName name="Slicer_Product_Nam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2" i="6"/>
  <c r="D11" i="12"/>
</calcChain>
</file>

<file path=xl/sharedStrings.xml><?xml version="1.0" encoding="utf-8"?>
<sst xmlns="http://schemas.openxmlformats.org/spreadsheetml/2006/main" count="2210" uniqueCount="484">
  <si>
    <t>Roch Cousineau</t>
  </si>
  <si>
    <t>Adrien Martin</t>
  </si>
  <si>
    <t>Albain Forestier</t>
  </si>
  <si>
    <t>Order ID</t>
  </si>
  <si>
    <t>PBOR00001</t>
  </si>
  <si>
    <t>PBOR00002</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</si>
  <si>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</si>
  <si>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</si>
  <si>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</si>
  <si>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</si>
  <si>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</si>
  <si>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</si>
  <si>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</si>
  <si>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</si>
  <si>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</si>
  <si>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</si>
  <si>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</si>
  <si>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</si>
  <si>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</si>
  <si>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</si>
  <si>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</si>
  <si>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</si>
  <si>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</si>
  <si>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</si>
  <si>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</si>
  <si>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</si>
  <si>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</si>
  <si>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</si>
  <si>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</si>
  <si>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</si>
  <si>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</si>
  <si>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</si>
  <si>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</si>
  <si>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</si>
  <si>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</si>
  <si>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</si>
  <si>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</si>
  <si>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</si>
  <si>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</si>
  <si>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</si>
  <si>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</si>
  <si>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</si>
  <si>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</si>
  <si>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</si>
  <si>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</si>
  <si>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</si>
  <si>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</si>
  <si>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</si>
  <si>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</si>
  <si>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</si>
  <si>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</si>
  <si>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</si>
  <si>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</si>
  <si>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</si>
  <si>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</si>
  <si>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</si>
  <si>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</si>
  <si>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</si>
  <si>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</si>
  <si>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</si>
  <si>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</si>
  <si>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</si>
  <si>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</si>
  <si>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</si>
  <si>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</si>
  <si>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</si>
  <si>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</si>
  <si>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</si>
  <si>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</si>
  <si>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</si>
  <si>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</si>
  <si>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Discount %</t>
  </si>
  <si>
    <t>PBOR00051</t>
  </si>
  <si>
    <t>PBOR00052</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</si>
  <si>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</si>
  <si>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</si>
  <si>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</si>
  <si>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</si>
  <si>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</si>
  <si>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</si>
  <si>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</si>
  <si>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</si>
  <si>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</si>
  <si>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</si>
  <si>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</si>
  <si>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</si>
  <si>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</si>
  <si>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</si>
  <si>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</si>
  <si>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</si>
  <si>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</si>
  <si>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</si>
  <si>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</si>
  <si>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</si>
  <si>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</si>
  <si>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</si>
  <si>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</si>
  <si>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</si>
  <si>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</si>
  <si>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</si>
  <si>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</si>
  <si>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</si>
  <si>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</si>
  <si>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</si>
  <si>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</si>
  <si>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</si>
  <si>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</si>
  <si>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</si>
  <si>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</si>
  <si>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</si>
  <si>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</si>
  <si>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</si>
  <si>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</si>
  <si>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</si>
  <si>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</si>
  <si>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</si>
  <si>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</si>
  <si>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</si>
  <si>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</si>
  <si>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</si>
  <si>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</si>
  <si>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</si>
  <si>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</si>
  <si>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</si>
  <si>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PBOR00105</t>
  </si>
  <si>
    <t>PBOR00106</t>
  </si>
  <si>
    <t>PBOR00107</t>
  </si>
  <si>
    <t>PBOR00109</t>
  </si>
  <si>
    <t>PBOR00111</t>
  </si>
  <si>
    <t>PBOR00112</t>
  </si>
  <si>
    <t>PBOR00113</t>
  </si>
  <si>
    <t>PBOR00114</t>
  </si>
  <si>
    <t>PBOR00116</t>
  </si>
  <si>
    <t>PBOR00117</t>
  </si>
  <si>
    <t>PBOR00118</t>
  </si>
  <si>
    <t>PBOR00119</t>
  </si>
  <si>
    <t>PBOR00120</t>
  </si>
  <si>
    <t>PBOR00121</t>
  </si>
  <si>
    <t>PBOR00122</t>
  </si>
  <si>
    <t>PBOR00123</t>
  </si>
  <si>
    <t>PBOR00124</t>
  </si>
  <si>
    <t>PBOR00125</t>
  </si>
  <si>
    <t>PBOR00126</t>
  </si>
  <si>
    <t>PBOR00127</t>
  </si>
  <si>
    <t>PBOR00129</t>
  </si>
  <si>
    <t>PBOR00132</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</si>
  <si>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</si>
  <si>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</si>
  <si>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</si>
  <si>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</si>
  <si>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</si>
  <si>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</si>
  <si>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</si>
  <si>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</si>
  <si>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</si>
  <si>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</si>
  <si>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</si>
  <si>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</si>
  <si>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</si>
  <si>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</si>
  <si>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</si>
  <si>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</si>
  <si>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</si>
  <si>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</si>
  <si>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</si>
  <si>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</si>
  <si>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PBOR00155</t>
  </si>
  <si>
    <t>PBOR00160</t>
  </si>
  <si>
    <t>PBOR00161</t>
  </si>
  <si>
    <t>PBOR00162</t>
  </si>
  <si>
    <t>PBOR00164</t>
  </si>
  <si>
    <t>PBOR00166</t>
  </si>
  <si>
    <t>PBOR00167</t>
  </si>
  <si>
    <t>PBOR00168</t>
  </si>
  <si>
    <t>PBOR00169</t>
  </si>
  <si>
    <t>PBOR00170</t>
  </si>
  <si>
    <t>PBOR00171</t>
  </si>
  <si>
    <t>PBOR00172</t>
  </si>
  <si>
    <t>PBOR00173</t>
  </si>
  <si>
    <t>PBOR00174</t>
  </si>
  <si>
    <t>PBOR00175</t>
  </si>
  <si>
    <t>PBOR00177</t>
  </si>
  <si>
    <t>PBOR00178</t>
  </si>
  <si>
    <t>PBOR00179</t>
  </si>
  <si>
    <t>PBOR00180</t>
  </si>
  <si>
    <t>PBOR00181</t>
  </si>
  <si>
    <t>PBOR00183</t>
  </si>
  <si>
    <t>PBOR00186</t>
  </si>
  <si>
    <t>PBOR00187</t>
  </si>
  <si>
    <t>PBOR00188</t>
  </si>
  <si>
    <t>PBOR00189</t>
  </si>
  <si>
    <t>PBOR00190</t>
  </si>
  <si>
    <t>PBOR00191</t>
  </si>
  <si>
    <t>PBOR00193</t>
  </si>
  <si>
    <t>PBOR00194</t>
  </si>
  <si>
    <t>PBOR00195</t>
  </si>
  <si>
    <t>PBOR00196</t>
  </si>
  <si>
    <t>PBOR00197</t>
  </si>
  <si>
    <t>PBOR00198</t>
  </si>
  <si>
    <t>PBOR00199</t>
  </si>
  <si>
    <t>PBOR00200</t>
  </si>
  <si>
    <t>PBOR00202</t>
  </si>
  <si>
    <t>PBOR00204</t>
  </si>
  <si>
    <t>PBOR00205</t>
  </si>
  <si>
    <t>PBOR00206</t>
  </si>
  <si>
    <t>PBOR00207</t>
  </si>
  <si>
    <t>PBOR00208</t>
  </si>
  <si>
    <t>PBOR00209</t>
  </si>
  <si>
    <t>PBOR00211</t>
  </si>
  <si>
    <t>PBOR00212</t>
  </si>
  <si>
    <t>PBOR00213</t>
  </si>
  <si>
    <t>PBOR00214</t>
  </si>
  <si>
    <t>PBOR00215</t>
  </si>
  <si>
    <t>PBOR00216</t>
  </si>
  <si>
    <t>PBOR00217</t>
  </si>
  <si>
    <t>PBOR00218</t>
  </si>
  <si>
    <t>PBOR00219</t>
  </si>
  <si>
    <t>PBOR00220</t>
  </si>
  <si>
    <t>PBOR00221</t>
  </si>
  <si>
    <t>PBOR00222</t>
  </si>
  <si>
    <t>PBOR00224</t>
  </si>
  <si>
    <t>PBOR00225</t>
  </si>
  <si>
    <t>PBOR00228</t>
  </si>
  <si>
    <t>PBOR00229</t>
  </si>
  <si>
    <t>PBOR00230</t>
  </si>
  <si>
    <t>PBOR00233</t>
  </si>
  <si>
    <t>PBOR00235</t>
  </si>
  <si>
    <t>PBOR00236</t>
  </si>
  <si>
    <t>PBOR00237</t>
  </si>
  <si>
    <t>PBOR00238</t>
  </si>
  <si>
    <t>PBOR00239</t>
  </si>
  <si>
    <t>PBOR00240</t>
  </si>
  <si>
    <t>PBOR00241</t>
  </si>
  <si>
    <t>PBOR00242</t>
  </si>
  <si>
    <t>PBOR00245</t>
  </si>
  <si>
    <t>PBOR00247</t>
  </si>
  <si>
    <t>PBOR00249</t>
  </si>
  <si>
    <t>PBOR00250</t>
  </si>
  <si>
    <t>PBOR00251</t>
  </si>
  <si>
    <t>PBOR00252</t>
  </si>
  <si>
    <t>PBOR00254</t>
  </si>
  <si>
    <t>PBOR00255</t>
  </si>
  <si>
    <t>PBOR00256</t>
  </si>
  <si>
    <t>PBOR00257</t>
  </si>
  <si>
    <t>PBOR00258</t>
  </si>
  <si>
    <t>PBOR00259</t>
  </si>
  <si>
    <t>PBOR00260</t>
  </si>
  <si>
    <t>PBOR00263</t>
  </si>
  <si>
    <t>PBOR00264</t>
  </si>
  <si>
    <t>PBOR00265</t>
  </si>
  <si>
    <t>PBOR00266</t>
  </si>
  <si>
    <t>PBOR00267</t>
  </si>
  <si>
    <t>PBOR00268</t>
  </si>
  <si>
    <t>PBOR00271</t>
  </si>
  <si>
    <t>PBOR00274</t>
  </si>
  <si>
    <t>PBOR00276</t>
  </si>
  <si>
    <t>PBOR00277</t>
  </si>
  <si>
    <t>PBOR00279</t>
  </si>
  <si>
    <t>PBOR00280</t>
  </si>
  <si>
    <t>PBOR00282</t>
  </si>
  <si>
    <t>PBOR00283</t>
  </si>
  <si>
    <t>PBOR00284</t>
  </si>
  <si>
    <t>PBOR00285</t>
  </si>
  <si>
    <t>PBOR00286</t>
  </si>
  <si>
    <t>PBOR00287</t>
  </si>
  <si>
    <t>PBOR00288</t>
  </si>
  <si>
    <t>PBOR00289</t>
  </si>
  <si>
    <t>PBOR00290</t>
  </si>
  <si>
    <t>PBOR00291</t>
  </si>
  <si>
    <t>PBOR00292</t>
  </si>
  <si>
    <t>PBOR00293</t>
  </si>
  <si>
    <t>PBOR00295</t>
  </si>
  <si>
    <t>PBOR00296</t>
  </si>
  <si>
    <t>PBOR00298</t>
  </si>
  <si>
    <t>PBOR00299</t>
  </si>
  <si>
    <t>PBOR00301</t>
  </si>
  <si>
    <t>PBOR00302</t>
  </si>
  <si>
    <t>PBOR00303</t>
  </si>
  <si>
    <t>PBOR00304</t>
  </si>
  <si>
    <t>PBOR00305</t>
  </si>
  <si>
    <t>PBOR00306</t>
  </si>
  <si>
    <t>PBOR00307</t>
  </si>
  <si>
    <t>PBOR00308</t>
  </si>
  <si>
    <t>PBOR00309</t>
  </si>
  <si>
    <t>PBOR00310</t>
  </si>
  <si>
    <t>PBOR00311</t>
  </si>
  <si>
    <t>PBOR00312</t>
  </si>
  <si>
    <t>PBOR00314</t>
  </si>
  <si>
    <t>PBOR00315</t>
  </si>
  <si>
    <t>PBOR00316</t>
  </si>
  <si>
    <t>PBOR00317</t>
  </si>
  <si>
    <t>PBOR00318</t>
  </si>
  <si>
    <t>PBOR00319</t>
  </si>
  <si>
    <t>PBOR00320</t>
  </si>
  <si>
    <t>PBOR00321</t>
  </si>
  <si>
    <t>PBOR00322</t>
  </si>
  <si>
    <t>PBOR00323</t>
  </si>
  <si>
    <t>PBOR00324</t>
  </si>
  <si>
    <t>PBOR00326</t>
  </si>
  <si>
    <t>PBOR00328</t>
  </si>
  <si>
    <t>PBOR00329</t>
  </si>
  <si>
    <t>PBOR00331</t>
  </si>
  <si>
    <t>PBOR00332</t>
  </si>
  <si>
    <t>PBOR00333</t>
  </si>
  <si>
    <t>PBOR00337</t>
  </si>
  <si>
    <t>PBOR00338</t>
  </si>
  <si>
    <t>PBOR00339</t>
  </si>
  <si>
    <t>PBOR00340</t>
  </si>
  <si>
    <t>PBOR00341</t>
  </si>
  <si>
    <t>PBOR00342</t>
  </si>
  <si>
    <t>PBOR00343</t>
  </si>
  <si>
    <t>PBOR00344</t>
  </si>
  <si>
    <t>PBOR00345</t>
  </si>
  <si>
    <t>PBOR00346</t>
  </si>
  <si>
    <t>PBOR00347</t>
  </si>
  <si>
    <t>PBOR00348</t>
  </si>
  <si>
    <t>PBOR00350</t>
  </si>
  <si>
    <t>PBOR00351</t>
  </si>
  <si>
    <t>PBOR00352</t>
  </si>
  <si>
    <t>PBOR00353</t>
  </si>
  <si>
    <t>PBOR00354</t>
  </si>
  <si>
    <t>PBOR00355</t>
  </si>
  <si>
    <t>PBOR00356</t>
  </si>
  <si>
    <t>PBOR00357</t>
  </si>
  <si>
    <t>PBOR00359</t>
  </si>
  <si>
    <t>PBOR00360</t>
  </si>
  <si>
    <t>PBOR00361</t>
  </si>
  <si>
    <t>PBOR00362</t>
  </si>
  <si>
    <t>PBOR00363</t>
  </si>
  <si>
    <t>PBOR00364</t>
  </si>
  <si>
    <t>PBOR00365</t>
  </si>
  <si>
    <t>PBOR00366</t>
  </si>
  <si>
    <t>PBOR00367</t>
  </si>
  <si>
    <t>PBOR00368</t>
  </si>
  <si>
    <t>PBOR00370</t>
  </si>
  <si>
    <t>PBOR00371</t>
  </si>
  <si>
    <t>PBOR00372</t>
  </si>
  <si>
    <t>PBOR00373</t>
  </si>
  <si>
    <t>PBOR00374</t>
  </si>
  <si>
    <t>PBOR00375</t>
  </si>
  <si>
    <t>PBOR00376</t>
  </si>
  <si>
    <t>PBOR00377</t>
  </si>
  <si>
    <t>PBOR00378</t>
  </si>
  <si>
    <t>PBOR00379</t>
  </si>
  <si>
    <t>PBOR00380</t>
  </si>
  <si>
    <t>PBOR00381</t>
  </si>
  <si>
    <t>PBOR00383</t>
  </si>
  <si>
    <t>PBOR00384</t>
  </si>
  <si>
    <t>PBOR00385</t>
  </si>
  <si>
    <t>PBOR00387</t>
  </si>
  <si>
    <t>PBOR00388</t>
  </si>
  <si>
    <t>PBOR00389</t>
  </si>
  <si>
    <t>PBOR00390</t>
  </si>
  <si>
    <t>PBOR00391</t>
  </si>
  <si>
    <t>PBOR00393</t>
  </si>
  <si>
    <t>PBOR00394</t>
  </si>
  <si>
    <t>PBOR00395</t>
  </si>
  <si>
    <t>PBOR00396</t>
  </si>
  <si>
    <t>PBOR00397</t>
  </si>
  <si>
    <t>PBOR00398</t>
  </si>
  <si>
    <t>PBOR00399</t>
  </si>
  <si>
    <t>PBOR00400</t>
  </si>
  <si>
    <t>PBOR00402</t>
  </si>
  <si>
    <t>PBOR00404</t>
  </si>
  <si>
    <t>PBOR00405</t>
  </si>
  <si>
    <t>PBOR00406</t>
  </si>
  <si>
    <t>PBOR00407</t>
  </si>
  <si>
    <t>PBOR00408</t>
  </si>
  <si>
    <t>PBOR00409</t>
  </si>
  <si>
    <t>PBOR00410</t>
  </si>
  <si>
    <t>PBOR00411</t>
  </si>
  <si>
    <t>PBOR00413</t>
  </si>
  <si>
    <t>PBOR00415</t>
  </si>
  <si>
    <t>PBOR00416</t>
  </si>
  <si>
    <t>PBOR00417</t>
  </si>
  <si>
    <t>PBOR00419</t>
  </si>
  <si>
    <t>PBOR00420</t>
  </si>
  <si>
    <t>PBOR00421</t>
  </si>
  <si>
    <t>PBOR00422</t>
  </si>
  <si>
    <t>PBOR00423</t>
  </si>
  <si>
    <t>PBOR00424</t>
  </si>
  <si>
    <t>PBOR00425</t>
  </si>
  <si>
    <t>PBOR00428</t>
  </si>
  <si>
    <t>PBOR00429</t>
  </si>
  <si>
    <t>PBOR00430</t>
  </si>
  <si>
    <t>PBOR00431</t>
  </si>
  <si>
    <t>PBOR00433</t>
  </si>
  <si>
    <t>PBOR00434</t>
  </si>
  <si>
    <t>PBOR00436</t>
  </si>
  <si>
    <t>PBOR00437</t>
  </si>
  <si>
    <t>PBOR00438</t>
  </si>
  <si>
    <t>PBOR00440</t>
  </si>
  <si>
    <t>PBOR00441</t>
  </si>
  <si>
    <t>PBOR00442</t>
  </si>
  <si>
    <t>PBOR00443</t>
  </si>
  <si>
    <t>PBOR00444</t>
  </si>
  <si>
    <t>PBOR00445</t>
  </si>
  <si>
    <t>PBOR00447</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</si>
  <si>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</si>
  <si>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</si>
  <si>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</si>
  <si>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</si>
  <si>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</si>
  <si>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</si>
  <si>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</si>
  <si>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</si>
  <si>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</si>
  <si>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</si>
  <si>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</si>
  <si>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</si>
  <si>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</si>
  <si>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</si>
  <si>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</si>
  <si>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</si>
  <si>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PBOR00466</t>
  </si>
  <si>
    <t>PBOR00467</t>
  </si>
  <si>
    <t>PBOR00468</t>
  </si>
  <si>
    <t>PBOR00469</t>
  </si>
  <si>
    <t>PBOR00471</t>
  </si>
  <si>
    <t>PBOR00472</t>
  </si>
  <si>
    <t>PBOR00473</t>
  </si>
  <si>
    <t>PBOR00474</t>
  </si>
  <si>
    <t>PBOR00475</t>
  </si>
  <si>
    <t>PBOR00476</t>
  </si>
  <si>
    <t>PBOR00478</t>
  </si>
  <si>
    <t>PBOR00479</t>
  </si>
  <si>
    <t>PBOR00480</t>
  </si>
  <si>
    <t>PBOR00482</t>
  </si>
  <si>
    <t>PBOR00483</t>
  </si>
  <si>
    <t>PBOR00484</t>
  </si>
  <si>
    <t>PBOR00485</t>
  </si>
  <si>
    <t>PBOR00486</t>
  </si>
  <si>
    <t>PBOR00487</t>
  </si>
  <si>
    <t>PBOR00488</t>
  </si>
  <si>
    <t>PBOR00489</t>
  </si>
  <si>
    <t>PBOR00491</t>
  </si>
  <si>
    <t>PBOR00492</t>
  </si>
  <si>
    <t>PBOR00493</t>
  </si>
  <si>
    <t>PBOR00494</t>
  </si>
  <si>
    <t>PBOR00495</t>
  </si>
  <si>
    <t>PBOR00496</t>
  </si>
  <si>
    <t>PBOR00497</t>
  </si>
  <si>
    <t>PBOR00498</t>
  </si>
  <si>
    <t>PBOR00499</t>
  </si>
  <si>
    <t>PBOR00500</t>
  </si>
  <si>
    <t>PBOR00502</t>
  </si>
  <si>
    <t>PBOR00503</t>
  </si>
  <si>
    <t>Orders Dashboard</t>
  </si>
  <si>
    <t>Overall Revenue</t>
  </si>
  <si>
    <t>Average no of Orders per Day</t>
  </si>
  <si>
    <t>Average Order Value</t>
  </si>
  <si>
    <t>Trend of Products Sold Each day</t>
  </si>
  <si>
    <t>Contribution of Each Products towards revenue</t>
  </si>
  <si>
    <t>Contribution of sales from Online orders and Offline Orders</t>
  </si>
  <si>
    <t>Top 3 Products</t>
  </si>
  <si>
    <t>Slicers for Agent and Order Type</t>
  </si>
  <si>
    <t>Sales for Weekdays and Weekends</t>
  </si>
  <si>
    <t>Sum of Amount in Sales</t>
  </si>
  <si>
    <t>Count of Order ID</t>
  </si>
  <si>
    <t>Row Labels</t>
  </si>
  <si>
    <t>Grand Total</t>
  </si>
  <si>
    <t>Jun</t>
  </si>
  <si>
    <t>Jul</t>
  </si>
  <si>
    <t xml:space="preserve">Day </t>
  </si>
  <si>
    <t xml:space="preserve">Count of Day </t>
  </si>
  <si>
    <t>Sunday</t>
  </si>
  <si>
    <t>Monday</t>
  </si>
  <si>
    <t>Tuesday</t>
  </si>
  <si>
    <t>Wednesday</t>
  </si>
  <si>
    <t>Thursday</t>
  </si>
  <si>
    <t>Friday</t>
  </si>
  <si>
    <t>Saturday</t>
  </si>
  <si>
    <t>Avg</t>
  </si>
  <si>
    <t>Column Labels</t>
  </si>
  <si>
    <t>Count of Product ID</t>
  </si>
  <si>
    <t>Type of day</t>
  </si>
  <si>
    <t>Weekday</t>
  </si>
  <si>
    <t>Weekend</t>
  </si>
  <si>
    <t>Discount Price</t>
  </si>
  <si>
    <t>Total Revenue</t>
  </si>
  <si>
    <t xml:space="preserve">Average Order Value </t>
  </si>
  <si>
    <t>Sum of Discount Price</t>
  </si>
  <si>
    <t>Invalid Order (if Disc &gt;80%)</t>
  </si>
  <si>
    <t xml:space="preserve">Other 3 findings as well 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</si>
</sst>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409]* #,##0.00_);_([$$-409]* \(#,##0.00\);_([$$-409]* &quot;-&quot;??_);_(@_)"/>
    <numFmt numFmtId="165" formatCode="dddd"/>
    <numFmt numFmtId="166" formatCode="&quot;$&quot;#,##0.00"/>
  </numFmts>
  <fonts count="4" x14ac:knownFonts="1">
    <font>
      <sz val="11"/>
      <color theme="1"/>
      <name val="Calibri"/>
      <family val="2"/>
      <scheme val="minor"/>
    </font>
    <font>
      <sz val="8"/>
      <name val="Calibri"/>
      <family val="2"/>
      <scheme val="minor"/>
    </font>
    <font>
      <b/>
      <sz val="12"/>
      <color theme="0"/>
      <name val="Calibri"/>
      <family val="2"/>
      <scheme val="minor"/>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0">
    <xf numFmtId="0" fontId="0" fillId="0" borderId="0" xfId="0"/>
    <xf numFmtId="15" fontId="0" fillId="0" borderId="0" xfId="0" applyNumberFormat="1" applyAlignment="1">
      <alignment horizontal="center"/>
    </xf>
    <xf numFmtId="9" fontId="0" fillId="0" borderId="0" xfId="0" applyNumberFormat="1"/>
    <xf numFmtId="15" fontId="0" fillId="0" borderId="0" xfId="0" applyNumberFormat="1"/>
    <xf numFmtId="0" fontId="2" fillId="2" borderId="0" xfId="0" applyFont="1" applyFill="1" applyAlignment="1">
      <alignment horizontal="center" vertical="center"/>
    </xf>
    <xf numFmtId="1" fontId="0" fillId="0" borderId="0" xfId="0" applyNumberFormat="1"/>
    <xf numFmtId="1" fontId="0" fillId="0" borderId="0" xfId="0" applyNumberFormat="1" applyAlignment="1">
      <alignment horizontal="center"/>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center"/>
    </xf>
    <xf numFmtId="165" fontId="0" fillId="0" borderId="0" xfId="0" applyNumberFormat="1"/>
    <xf numFmtId="165" fontId="0" fillId="0" borderId="0" xfId="0" applyNumberFormat="1" applyAlignment="1">
      <alignment horizontal="left"/>
    </xf>
    <xf numFmtId="0" fontId="0" fillId="0" borderId="0" xfId="0" applyAlignment="1">
      <alignment horizontal="center" vertical="center"/>
    </xf>
    <xf numFmtId="1" fontId="0" fillId="0" borderId="0" xfId="0" applyNumberFormat="1" applyAlignment="1">
      <alignment horizontal="center" vertical="center"/>
    </xf>
    <xf numFmtId="10" fontId="0" fillId="0" borderId="0" xfId="0" applyNumberFormat="1"/>
    <xf numFmtId="44" fontId="0" fillId="0" borderId="0" xfId="1" applyFont="1"/>
    <xf numFmtId="166" fontId="0" fillId="0" borderId="0" xfId="1" applyNumberFormat="1" applyFont="1"/>
    <xf numFmtId="166" fontId="0" fillId="0" borderId="0" xfId="0" applyNumberFormat="1"/>
    <xf numFmtId="44" fontId="0" fillId="0" borderId="0" xfId="0" applyNumberFormat="1"/>
  </cellXfs>
  <cellStyles count="2">
    <cellStyle name="Currency" xfId="1" builtinId="4"/>
    <cellStyle name="Normal" xfId="0" builtinId="0"/>
  </cellStyles>
  <dxfs count="1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3" formatCode="0%"/>
    </dxf>
    <dxf>
      <numFmt numFmtId="13"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6" formatCode="&quot;$&quot;#,##0.00"/>
    </dxf>
    <dxf>
      <numFmt numFmtId="165" formatCode="dddd"/>
    </dxf>
    <dxf>
      <numFmt numFmtId="20" formatCode="d\-mmm\-yy"/>
    </dxf>
    <dxf>
      <numFmt numFmtId="20" formatCode="d\-mmm\-yy"/>
    </dxf>
  </dxfs>
  <tableStyles count="0" defaultTableStyle="TableStyleMedium2" defaultPivotStyle="PivotStyleLight16"/>
  <colors>
    <mruColors>
      <color rgb="FFF03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N.xlsx]Product sold per day!PivotTable1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sold per day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94896331738437E-3"/>
          <c:y val="3.5460992907801418E-3"/>
          <c:w val="0.75682540280551058"/>
          <c:h val="0.91419054001228572"/>
        </c:manualLayout>
      </c:layout>
      <c:lineChart>
        <c:grouping val="stacked"/>
        <c:varyColors val="0"/>
        <c:ser>
          <c:idx val="0"/>
          <c:order val="0"/>
          <c:tx>
            <c:strRef>
              <c:f>'Product sold per day'!$B$3:$B$4</c:f>
              <c:strCache>
                <c:ptCount val="1"/>
                <c:pt idx="0">
                  <c:v>Aloo Shots Pizzabun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day'!$B$5:$B$12</c:f>
              <c:numCache>
                <c:formatCode>General</c:formatCode>
                <c:ptCount val="7"/>
                <c:pt idx="0">
                  <c:v>5</c:v>
                </c:pt>
                <c:pt idx="2">
                  <c:v>1</c:v>
                </c:pt>
                <c:pt idx="3">
                  <c:v>5</c:v>
                </c:pt>
                <c:pt idx="4">
                  <c:v>4</c:v>
                </c:pt>
                <c:pt idx="6">
                  <c:v>1</c:v>
                </c:pt>
              </c:numCache>
            </c:numRef>
          </c:val>
          <c:smooth val="0"/>
          <c:extLst>
            <c:ext xmlns:c16="http://schemas.microsoft.com/office/drawing/2014/chart" uri="{C3380CC4-5D6E-409C-BE32-E72D297353CC}">
              <c16:uniqueId val="{00000000-EA33-4CE4-9A9A-3FDAB91E8986}"/>
            </c:ext>
          </c:extLst>
        </c:ser>
        <c:ser>
          <c:idx val="1"/>
          <c:order val="1"/>
          <c:tx>
            <c:strRef>
              <c:f>'Product sold per day'!$C$3:$C$4</c:f>
              <c:strCache>
                <c:ptCount val="1"/>
                <c:pt idx="0">
                  <c:v>Minty Pizzabun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day'!$C$5:$C$12</c:f>
              <c:numCache>
                <c:formatCode>General</c:formatCode>
                <c:ptCount val="7"/>
                <c:pt idx="0">
                  <c:v>6</c:v>
                </c:pt>
                <c:pt idx="1">
                  <c:v>6</c:v>
                </c:pt>
                <c:pt idx="2">
                  <c:v>5</c:v>
                </c:pt>
                <c:pt idx="3">
                  <c:v>7</c:v>
                </c:pt>
                <c:pt idx="4">
                  <c:v>4</c:v>
                </c:pt>
                <c:pt idx="5">
                  <c:v>6</c:v>
                </c:pt>
                <c:pt idx="6">
                  <c:v>4</c:v>
                </c:pt>
              </c:numCache>
            </c:numRef>
          </c:val>
          <c:smooth val="0"/>
          <c:extLst>
            <c:ext xmlns:c16="http://schemas.microsoft.com/office/drawing/2014/chart" uri="{C3380CC4-5D6E-409C-BE32-E72D297353CC}">
              <c16:uniqueId val="{00000019-EA33-4CE4-9A9A-3FDAB91E8986}"/>
            </c:ext>
          </c:extLst>
        </c:ser>
        <c:ser>
          <c:idx val="2"/>
          <c:order val="2"/>
          <c:tx>
            <c:strRef>
              <c:f>'Product sold per day'!$D$3:$D$4</c:f>
              <c:strCache>
                <c:ptCount val="1"/>
                <c:pt idx="0">
                  <c:v>Crispy Chole Pizzabun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day'!$D$5:$D$12</c:f>
              <c:numCache>
                <c:formatCode>General</c:formatCode>
                <c:ptCount val="7"/>
                <c:pt idx="0">
                  <c:v>12</c:v>
                </c:pt>
                <c:pt idx="1">
                  <c:v>14</c:v>
                </c:pt>
                <c:pt idx="2">
                  <c:v>10</c:v>
                </c:pt>
                <c:pt idx="3">
                  <c:v>15</c:v>
                </c:pt>
                <c:pt idx="4">
                  <c:v>15</c:v>
                </c:pt>
                <c:pt idx="5">
                  <c:v>11</c:v>
                </c:pt>
                <c:pt idx="6">
                  <c:v>9</c:v>
                </c:pt>
              </c:numCache>
            </c:numRef>
          </c:val>
          <c:smooth val="0"/>
          <c:extLst>
            <c:ext xmlns:c16="http://schemas.microsoft.com/office/drawing/2014/chart" uri="{C3380CC4-5D6E-409C-BE32-E72D297353CC}">
              <c16:uniqueId val="{0000001A-EA33-4CE4-9A9A-3FDAB91E8986}"/>
            </c:ext>
          </c:extLst>
        </c:ser>
        <c:ser>
          <c:idx val="3"/>
          <c:order val="3"/>
          <c:tx>
            <c:strRef>
              <c:f>'Product sold per day'!$E$3:$E$4</c:f>
              <c:strCache>
                <c:ptCount val="1"/>
                <c:pt idx="0">
                  <c:v>Medium Crispy Chole Pizzabun</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day'!$E$5:$E$12</c:f>
              <c:numCache>
                <c:formatCode>General</c:formatCode>
                <c:ptCount val="7"/>
                <c:pt idx="0">
                  <c:v>10</c:v>
                </c:pt>
                <c:pt idx="1">
                  <c:v>17</c:v>
                </c:pt>
                <c:pt idx="2">
                  <c:v>15</c:v>
                </c:pt>
                <c:pt idx="3">
                  <c:v>16</c:v>
                </c:pt>
                <c:pt idx="4">
                  <c:v>6</c:v>
                </c:pt>
                <c:pt idx="5">
                  <c:v>17</c:v>
                </c:pt>
                <c:pt idx="6">
                  <c:v>10</c:v>
                </c:pt>
              </c:numCache>
            </c:numRef>
          </c:val>
          <c:smooth val="0"/>
          <c:extLst>
            <c:ext xmlns:c16="http://schemas.microsoft.com/office/drawing/2014/chart" uri="{C3380CC4-5D6E-409C-BE32-E72D297353CC}">
              <c16:uniqueId val="{0000001B-EA33-4CE4-9A9A-3FDAB91E8986}"/>
            </c:ext>
          </c:extLst>
        </c:ser>
        <c:ser>
          <c:idx val="4"/>
          <c:order val="4"/>
          <c:tx>
            <c:strRef>
              <c:f>'Product sold per day'!$F$3:$F$4</c:f>
              <c:strCache>
                <c:ptCount val="1"/>
                <c:pt idx="0">
                  <c:v>Paneer Tikka Pizzabun</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day'!$F$5:$F$12</c:f>
              <c:numCache>
                <c:formatCode>General</c:formatCode>
                <c:ptCount val="7"/>
                <c:pt idx="0">
                  <c:v>7</c:v>
                </c:pt>
                <c:pt idx="1">
                  <c:v>14</c:v>
                </c:pt>
                <c:pt idx="2">
                  <c:v>18</c:v>
                </c:pt>
                <c:pt idx="3">
                  <c:v>17</c:v>
                </c:pt>
                <c:pt idx="4">
                  <c:v>16</c:v>
                </c:pt>
                <c:pt idx="5">
                  <c:v>7</c:v>
                </c:pt>
                <c:pt idx="6">
                  <c:v>15</c:v>
                </c:pt>
              </c:numCache>
            </c:numRef>
          </c:val>
          <c:smooth val="0"/>
          <c:extLst>
            <c:ext xmlns:c16="http://schemas.microsoft.com/office/drawing/2014/chart" uri="{C3380CC4-5D6E-409C-BE32-E72D297353CC}">
              <c16:uniqueId val="{0000001C-EA33-4CE4-9A9A-3FDAB91E8986}"/>
            </c:ext>
          </c:extLst>
        </c:ser>
        <c:ser>
          <c:idx val="5"/>
          <c:order val="5"/>
          <c:tx>
            <c:strRef>
              <c:f>'Product sold per day'!$G$3:$G$4</c:f>
              <c:strCache>
                <c:ptCount val="1"/>
                <c:pt idx="0">
                  <c:v>Large Paneer Tikka Pizzabun</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day'!$G$5:$G$12</c:f>
              <c:numCache>
                <c:formatCode>General</c:formatCode>
                <c:ptCount val="7"/>
                <c:pt idx="0">
                  <c:v>11</c:v>
                </c:pt>
                <c:pt idx="1">
                  <c:v>12</c:v>
                </c:pt>
                <c:pt idx="2">
                  <c:v>13</c:v>
                </c:pt>
                <c:pt idx="3">
                  <c:v>19</c:v>
                </c:pt>
                <c:pt idx="4">
                  <c:v>13</c:v>
                </c:pt>
                <c:pt idx="5">
                  <c:v>12</c:v>
                </c:pt>
                <c:pt idx="6">
                  <c:v>15</c:v>
                </c:pt>
              </c:numCache>
            </c:numRef>
          </c:val>
          <c:smooth val="0"/>
          <c:extLst>
            <c:ext xmlns:c16="http://schemas.microsoft.com/office/drawing/2014/chart" uri="{C3380CC4-5D6E-409C-BE32-E72D297353CC}">
              <c16:uniqueId val="{0000001D-EA33-4CE4-9A9A-3FDAB91E8986}"/>
            </c:ext>
          </c:extLst>
        </c:ser>
        <c:dLbls>
          <c:dLblPos val="t"/>
          <c:showLegendKey val="0"/>
          <c:showVal val="1"/>
          <c:showCatName val="0"/>
          <c:showSerName val="0"/>
          <c:showPercent val="0"/>
          <c:showBubbleSize val="0"/>
        </c:dLbls>
        <c:smooth val="0"/>
        <c:axId val="104053823"/>
        <c:axId val="104052863"/>
      </c:lineChart>
      <c:catAx>
        <c:axId val="10405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2863"/>
        <c:crosses val="autoZero"/>
        <c:auto val="1"/>
        <c:lblAlgn val="ctr"/>
        <c:lblOffset val="100"/>
        <c:noMultiLvlLbl val="0"/>
      </c:catAx>
      <c:valAx>
        <c:axId val="104052863"/>
        <c:scaling>
          <c:orientation val="minMax"/>
        </c:scaling>
        <c:delete val="1"/>
        <c:axPos val="l"/>
        <c:numFmt formatCode="General" sourceLinked="1"/>
        <c:majorTickMark val="none"/>
        <c:minorTickMark val="none"/>
        <c:tickLblPos val="nextTo"/>
        <c:crossAx val="104053823"/>
        <c:crosses val="autoZero"/>
        <c:crossBetween val="between"/>
      </c:valAx>
      <c:spPr>
        <a:noFill/>
        <a:ln>
          <a:noFill/>
        </a:ln>
        <a:effectLst/>
      </c:spPr>
    </c:plotArea>
    <c:legend>
      <c:legendPos val="r"/>
      <c:layout>
        <c:manualLayout>
          <c:xMode val="edge"/>
          <c:yMode val="edge"/>
          <c:x val="0.76320498813246429"/>
          <c:y val="0.29741754969704415"/>
          <c:w val="0.22722563387710507"/>
          <c:h val="0.40916650124616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N.xlsx]Product contribution!PivotTable1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contribution</a:t>
            </a:r>
          </a:p>
        </c:rich>
      </c:tx>
      <c:layout>
        <c:manualLayout>
          <c:xMode val="edge"/>
          <c:yMode val="edge"/>
          <c:x val="0.62212366435131483"/>
          <c:y val="9.259259259259255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2615529308836396"/>
          <c:y val="8.7774861475648877E-2"/>
          <c:w val="0.48380905511811023"/>
          <c:h val="0.80634842519685035"/>
        </c:manualLayout>
      </c:layout>
      <c:pieChart>
        <c:varyColors val="1"/>
        <c:ser>
          <c:idx val="0"/>
          <c:order val="0"/>
          <c:tx>
            <c:strRef>
              <c:f>'Product contribution'!$B$3</c:f>
              <c:strCache>
                <c:ptCount val="1"/>
                <c:pt idx="0">
                  <c:v>Total</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9A-4B58-8BB0-9D760FBF35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9A-4B58-8BB0-9D760FBF353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9A-4B58-8BB0-9D760FBF35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9A-4B58-8BB0-9D760FBF353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19A-4B58-8BB0-9D760FBF353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19A-4B58-8BB0-9D760FBF35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contribution'!$A$4:$A$10</c:f>
              <c:strCache>
                <c:ptCount val="6"/>
                <c:pt idx="0">
                  <c:v>Aloo Shots Pizzabun</c:v>
                </c:pt>
                <c:pt idx="1">
                  <c:v>Minty Pizzabun</c:v>
                </c:pt>
                <c:pt idx="2">
                  <c:v>Crispy Chole Pizzabun</c:v>
                </c:pt>
                <c:pt idx="3">
                  <c:v>Large Paneer Tikka Pizzabun</c:v>
                </c:pt>
                <c:pt idx="4">
                  <c:v>Medium Crispy Chole Pizzabun</c:v>
                </c:pt>
                <c:pt idx="5">
                  <c:v>Paneer Tikka Pizzabun</c:v>
                </c:pt>
              </c:strCache>
            </c:strRef>
          </c:cat>
          <c:val>
            <c:numRef>
              <c:f>'Product contribution'!$B$4:$B$10</c:f>
              <c:numCache>
                <c:formatCode>0.00%</c:formatCode>
                <c:ptCount val="6"/>
                <c:pt idx="0">
                  <c:v>3.1661698309404164E-2</c:v>
                </c:pt>
                <c:pt idx="1">
                  <c:v>8.9177581252254612E-2</c:v>
                </c:pt>
                <c:pt idx="2">
                  <c:v>0.18895129189584325</c:v>
                </c:pt>
                <c:pt idx="3">
                  <c:v>0.22079669651608982</c:v>
                </c:pt>
                <c:pt idx="4">
                  <c:v>0.23123226184153126</c:v>
                </c:pt>
                <c:pt idx="5">
                  <c:v>0.23818047018487687</c:v>
                </c:pt>
              </c:numCache>
            </c:numRef>
          </c:val>
          <c:extLst>
            <c:ext xmlns:c16="http://schemas.microsoft.com/office/drawing/2014/chart" uri="{C3380CC4-5D6E-409C-BE32-E72D297353CC}">
              <c16:uniqueId val="{0000000C-F19A-4B58-8BB0-9D760FBF353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611964129483816"/>
          <c:y val="0.1286770924467775"/>
          <c:w val="0.29721369203849524"/>
          <c:h val="0.817136191309419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N.xlsx]Mode of order contribution!PivotTable1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Mode contribution</a:t>
            </a:r>
          </a:p>
        </c:rich>
      </c:tx>
      <c:layout>
        <c:manualLayout>
          <c:xMode val="edge"/>
          <c:yMode val="edge"/>
          <c:x val="0.20602077865266838"/>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84555993000875"/>
          <c:y val="9.4907407407407413E-2"/>
          <c:w val="0.59774722549445092"/>
          <c:h val="0.89310467809170901"/>
        </c:manualLayout>
      </c:layout>
      <c:doughnutChart>
        <c:varyColors val="1"/>
        <c:ser>
          <c:idx val="0"/>
          <c:order val="0"/>
          <c:tx>
            <c:strRef>
              <c:f>'Mode of order contribution'!$B$3</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69A-45B0-BC48-6A82AE4A150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69A-45B0-BC48-6A82AE4A150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 of order contribution'!$A$4:$A$6</c:f>
              <c:strCache>
                <c:ptCount val="2"/>
                <c:pt idx="0">
                  <c:v>Online</c:v>
                </c:pt>
                <c:pt idx="1">
                  <c:v>Physical Visit</c:v>
                </c:pt>
              </c:strCache>
            </c:strRef>
          </c:cat>
          <c:val>
            <c:numRef>
              <c:f>'Mode of order contribution'!$B$4:$B$6</c:f>
              <c:numCache>
                <c:formatCode>General</c:formatCode>
                <c:ptCount val="2"/>
                <c:pt idx="0">
                  <c:v>209</c:v>
                </c:pt>
                <c:pt idx="1">
                  <c:v>211</c:v>
                </c:pt>
              </c:numCache>
            </c:numRef>
          </c:val>
          <c:extLst>
            <c:ext xmlns:c16="http://schemas.microsoft.com/office/drawing/2014/chart" uri="{C3380CC4-5D6E-409C-BE32-E72D297353CC}">
              <c16:uniqueId val="{00000004-569A-45B0-BC48-6A82AE4A150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1624434248868497"/>
          <c:y val="0.40213015284854103"/>
          <c:w val="0.17475524934383202"/>
          <c:h val="0.238603983325613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N.xlsx]Top 3 Product!PivotTable1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393518518518519"/>
          <c:w val="0.93888888888888888"/>
          <c:h val="0.69780876348789722"/>
        </c:manualLayout>
      </c:layout>
      <c:barChart>
        <c:barDir val="col"/>
        <c:grouping val="clustered"/>
        <c:varyColors val="0"/>
        <c:ser>
          <c:idx val="0"/>
          <c:order val="0"/>
          <c:tx>
            <c:strRef>
              <c:f>'Top 3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Product'!$A$4:$A$10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'Top 3 Product'!$B$4:$B$10</c:f>
              <c:numCache>
                <c:formatCode>_("$"* #,##0.00_);_("$"* \(#,##0.00\);_("$"* "-"??_);_(@_)</c:formatCode>
                <c:ptCount val="6"/>
                <c:pt idx="0">
                  <c:v>11161.028222736644</c:v>
                </c:pt>
                <c:pt idx="1">
                  <c:v>66606.99880857853</c:v>
                </c:pt>
                <c:pt idx="2">
                  <c:v>77832.785127989919</c:v>
                </c:pt>
                <c:pt idx="3">
                  <c:v>81511.41404989046</c:v>
                </c:pt>
                <c:pt idx="4">
                  <c:v>31435.88481784553</c:v>
                </c:pt>
                <c:pt idx="5">
                  <c:v>83960.718842694361</c:v>
                </c:pt>
              </c:numCache>
            </c:numRef>
          </c:val>
          <c:extLst>
            <c:ext xmlns:c16="http://schemas.microsoft.com/office/drawing/2014/chart" uri="{C3380CC4-5D6E-409C-BE32-E72D297353CC}">
              <c16:uniqueId val="{00000000-740B-4D65-A204-79CC3D49E10B}"/>
            </c:ext>
          </c:extLst>
        </c:ser>
        <c:dLbls>
          <c:dLblPos val="outEnd"/>
          <c:showLegendKey val="0"/>
          <c:showVal val="1"/>
          <c:showCatName val="0"/>
          <c:showSerName val="0"/>
          <c:showPercent val="0"/>
          <c:showBubbleSize val="0"/>
        </c:dLbls>
        <c:gapWidth val="219"/>
        <c:overlap val="-27"/>
        <c:axId val="1043086687"/>
        <c:axId val="1043085247"/>
      </c:barChart>
      <c:catAx>
        <c:axId val="10430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085247"/>
        <c:crosses val="autoZero"/>
        <c:auto val="1"/>
        <c:lblAlgn val="ctr"/>
        <c:lblOffset val="100"/>
        <c:noMultiLvlLbl val="0"/>
      </c:catAx>
      <c:valAx>
        <c:axId val="1043085247"/>
        <c:scaling>
          <c:orientation val="minMax"/>
        </c:scaling>
        <c:delete val="1"/>
        <c:axPos val="l"/>
        <c:numFmt formatCode="_(&quot;$&quot;* #,##0.00_);_(&quot;$&quot;* \(#,##0.00\);_(&quot;$&quot;* &quot;-&quot;??_);_(@_)" sourceLinked="1"/>
        <c:majorTickMark val="none"/>
        <c:minorTickMark val="none"/>
        <c:tickLblPos val="nextTo"/>
        <c:crossAx val="10430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N.xlsx]Week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5603674540682"/>
          <c:y val="9.675925925925942E-3"/>
          <c:w val="0.83098840769903759"/>
          <c:h val="0.93939814814814815"/>
        </c:manualLayout>
      </c:layout>
      <c:barChart>
        <c:barDir val="bar"/>
        <c:grouping val="clustered"/>
        <c:varyColors val="0"/>
        <c:ser>
          <c:idx val="0"/>
          <c:order val="0"/>
          <c:tx>
            <c:strRef>
              <c:f>'Week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sales'!$A$4:$A$6</c:f>
              <c:strCache>
                <c:ptCount val="2"/>
                <c:pt idx="0">
                  <c:v>Weekday</c:v>
                </c:pt>
                <c:pt idx="1">
                  <c:v>Weekend</c:v>
                </c:pt>
              </c:strCache>
            </c:strRef>
          </c:cat>
          <c:val>
            <c:numRef>
              <c:f>'Week sales'!$B$4:$B$6</c:f>
              <c:numCache>
                <c:formatCode>_("$"* #,##0.00_);_("$"* \(#,##0.00\);_("$"* "-"??_);_(@_)</c:formatCode>
                <c:ptCount val="2"/>
                <c:pt idx="0">
                  <c:v>265865.34920367948</c:v>
                </c:pt>
                <c:pt idx="1">
                  <c:v>86643.480666055999</c:v>
                </c:pt>
              </c:numCache>
            </c:numRef>
          </c:val>
          <c:extLst>
            <c:ext xmlns:c16="http://schemas.microsoft.com/office/drawing/2014/chart" uri="{C3380CC4-5D6E-409C-BE32-E72D297353CC}">
              <c16:uniqueId val="{00000000-5132-4A69-9652-F1B2464C1259}"/>
            </c:ext>
          </c:extLst>
        </c:ser>
        <c:dLbls>
          <c:dLblPos val="inBase"/>
          <c:showLegendKey val="0"/>
          <c:showVal val="1"/>
          <c:showCatName val="0"/>
          <c:showSerName val="0"/>
          <c:showPercent val="0"/>
          <c:showBubbleSize val="0"/>
        </c:dLbls>
        <c:gapWidth val="182"/>
        <c:axId val="1070991935"/>
        <c:axId val="1070995295"/>
      </c:barChart>
      <c:catAx>
        <c:axId val="107099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95295"/>
        <c:crosses val="autoZero"/>
        <c:auto val="1"/>
        <c:lblAlgn val="ctr"/>
        <c:lblOffset val="100"/>
        <c:noMultiLvlLbl val="0"/>
      </c:catAx>
      <c:valAx>
        <c:axId val="1070995295"/>
        <c:scaling>
          <c:orientation val="minMax"/>
        </c:scaling>
        <c:delete val="1"/>
        <c:axPos val="b"/>
        <c:numFmt formatCode="_(&quot;$&quot;* #,##0.00_);_(&quot;$&quot;* \(#,##0.00\);_(&quot;$&quot;* &quot;-&quot;??_);_(@_)" sourceLinked="1"/>
        <c:majorTickMark val="none"/>
        <c:minorTickMark val="none"/>
        <c:tickLblPos val="nextTo"/>
        <c:crossAx val="107099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N.xlsx]Discount &amp; Sale Amt per day!PivotTable1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&amp; Sale Amt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42847769028871"/>
          <c:y val="2.5428331875182269E-2"/>
          <c:w val="0.55441316710411204"/>
          <c:h val="0.76425269757946923"/>
        </c:manualLayout>
      </c:layout>
      <c:barChart>
        <c:barDir val="col"/>
        <c:grouping val="clustered"/>
        <c:varyColors val="0"/>
        <c:ser>
          <c:idx val="0"/>
          <c:order val="0"/>
          <c:tx>
            <c:strRef>
              <c:f>'Discount &amp; Sale Amt per day'!$B$3</c:f>
              <c:strCache>
                <c:ptCount val="1"/>
                <c:pt idx="0">
                  <c:v>Sum of Amount in Sales</c:v>
                </c:pt>
              </c:strCache>
            </c:strRef>
          </c:tx>
          <c:spPr>
            <a:solidFill>
              <a:schemeClr val="accent1"/>
            </a:solidFill>
            <a:ln>
              <a:noFill/>
            </a:ln>
            <a:effectLst/>
          </c:spPr>
          <c:invertIfNegative val="0"/>
          <c:cat>
            <c:strRef>
              <c:f>'Discount &amp; Sale Amt per day'!$A$4:$A$11</c:f>
              <c:strCache>
                <c:ptCount val="7"/>
                <c:pt idx="0">
                  <c:v>Sunday</c:v>
                </c:pt>
                <c:pt idx="1">
                  <c:v>Monday</c:v>
                </c:pt>
                <c:pt idx="2">
                  <c:v>Tuesday</c:v>
                </c:pt>
                <c:pt idx="3">
                  <c:v>Wednesday</c:v>
                </c:pt>
                <c:pt idx="4">
                  <c:v>Thursday</c:v>
                </c:pt>
                <c:pt idx="5">
                  <c:v>Friday</c:v>
                </c:pt>
                <c:pt idx="6">
                  <c:v>Saturday</c:v>
                </c:pt>
              </c:strCache>
            </c:strRef>
          </c:cat>
          <c:val>
            <c:numRef>
              <c:f>'Discount &amp; Sale Amt per day'!$B$4:$B$11</c:f>
              <c:numCache>
                <c:formatCode>_("$"* #,##0.00_);_("$"* \(#,##0.00\);_("$"* "-"??_);_(@_)</c:formatCode>
                <c:ptCount val="7"/>
                <c:pt idx="0">
                  <c:v>42237.502552649799</c:v>
                </c:pt>
                <c:pt idx="1">
                  <c:v>55694.060840176833</c:v>
                </c:pt>
                <c:pt idx="2">
                  <c:v>52110.983284849768</c:v>
                </c:pt>
                <c:pt idx="3">
                  <c:v>68372.557187377213</c:v>
                </c:pt>
                <c:pt idx="4">
                  <c:v>47343.683850233254</c:v>
                </c:pt>
                <c:pt idx="5">
                  <c:v>42344.064041042402</c:v>
                </c:pt>
                <c:pt idx="6">
                  <c:v>44405.978113406134</c:v>
                </c:pt>
              </c:numCache>
            </c:numRef>
          </c:val>
          <c:extLst>
            <c:ext xmlns:c16="http://schemas.microsoft.com/office/drawing/2014/chart" uri="{C3380CC4-5D6E-409C-BE32-E72D297353CC}">
              <c16:uniqueId val="{00000000-F7E2-4128-AC5C-6972C9E6CEC7}"/>
            </c:ext>
          </c:extLst>
        </c:ser>
        <c:ser>
          <c:idx val="1"/>
          <c:order val="1"/>
          <c:tx>
            <c:strRef>
              <c:f>'Discount &amp; Sale Amt per day'!$C$3</c:f>
              <c:strCache>
                <c:ptCount val="1"/>
                <c:pt idx="0">
                  <c:v>Sum of Discount Price</c:v>
                </c:pt>
              </c:strCache>
            </c:strRef>
          </c:tx>
          <c:spPr>
            <a:solidFill>
              <a:schemeClr val="accent2"/>
            </a:solidFill>
            <a:ln>
              <a:noFill/>
            </a:ln>
            <a:effectLst/>
          </c:spPr>
          <c:invertIfNegative val="0"/>
          <c:cat>
            <c:strRef>
              <c:f>'Discount &amp; Sale Amt per day'!$A$4:$A$11</c:f>
              <c:strCache>
                <c:ptCount val="7"/>
                <c:pt idx="0">
                  <c:v>Sunday</c:v>
                </c:pt>
                <c:pt idx="1">
                  <c:v>Monday</c:v>
                </c:pt>
                <c:pt idx="2">
                  <c:v>Tuesday</c:v>
                </c:pt>
                <c:pt idx="3">
                  <c:v>Wednesday</c:v>
                </c:pt>
                <c:pt idx="4">
                  <c:v>Thursday</c:v>
                </c:pt>
                <c:pt idx="5">
                  <c:v>Friday</c:v>
                </c:pt>
                <c:pt idx="6">
                  <c:v>Saturday</c:v>
                </c:pt>
              </c:strCache>
            </c:strRef>
          </c:cat>
          <c:val>
            <c:numRef>
              <c:f>'Discount &amp; Sale Amt per day'!$C$4:$C$11</c:f>
              <c:numCache>
                <c:formatCode>_("$"* #,##0.00_);_("$"* \(#,##0.00\);_("$"* "-"??_);_(@_)</c:formatCode>
                <c:ptCount val="7"/>
                <c:pt idx="0">
                  <c:v>24894.679677553835</c:v>
                </c:pt>
                <c:pt idx="1">
                  <c:v>33972.135223203528</c:v>
                </c:pt>
                <c:pt idx="2">
                  <c:v>57565.16037326229</c:v>
                </c:pt>
                <c:pt idx="3">
                  <c:v>64201.420297674376</c:v>
                </c:pt>
                <c:pt idx="4">
                  <c:v>44405.746834972146</c:v>
                </c:pt>
                <c:pt idx="5">
                  <c:v>44786.317716234698</c:v>
                </c:pt>
                <c:pt idx="6">
                  <c:v>32603.17015922835</c:v>
                </c:pt>
              </c:numCache>
            </c:numRef>
          </c:val>
          <c:extLst>
            <c:ext xmlns:c16="http://schemas.microsoft.com/office/drawing/2014/chart" uri="{C3380CC4-5D6E-409C-BE32-E72D297353CC}">
              <c16:uniqueId val="{00000001-F7E2-4128-AC5C-6972C9E6CEC7}"/>
            </c:ext>
          </c:extLst>
        </c:ser>
        <c:dLbls>
          <c:showLegendKey val="0"/>
          <c:showVal val="0"/>
          <c:showCatName val="0"/>
          <c:showSerName val="0"/>
          <c:showPercent val="0"/>
          <c:showBubbleSize val="0"/>
        </c:dLbls>
        <c:gapWidth val="219"/>
        <c:overlap val="-27"/>
        <c:axId val="1085869471"/>
        <c:axId val="1085870431"/>
      </c:barChart>
      <c:catAx>
        <c:axId val="108586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70431"/>
        <c:crosses val="autoZero"/>
        <c:auto val="1"/>
        <c:lblAlgn val="ctr"/>
        <c:lblOffset val="100"/>
        <c:noMultiLvlLbl val="0"/>
      </c:catAx>
      <c:valAx>
        <c:axId val="10858704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6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N.xlsx]Agent sales contribution!PivotTable1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Agent sales contribution</a:t>
            </a:r>
          </a:p>
        </c:rich>
      </c:tx>
      <c:layout>
        <c:manualLayout>
          <c:xMode val="edge"/>
          <c:yMode val="edge"/>
          <c:x val="0.2258459246648223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987525987525989E-2"/>
          <c:y val="0.10980925561388161"/>
          <c:w val="0.8377316595820532"/>
          <c:h val="0.82653333697871101"/>
        </c:manualLayout>
      </c:layout>
      <c:pie3DChart>
        <c:varyColors val="1"/>
        <c:ser>
          <c:idx val="0"/>
          <c:order val="0"/>
          <c:tx>
            <c:strRef>
              <c:f>'Agent sales contribution'!$B$3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E05-4B44-B110-CB6ADD80CF8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E05-4B44-B110-CB6ADD80CF8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E05-4B44-B110-CB6ADD80CF8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'Agent sales contribution'!$A$4:$A$7</c:f>
              <c:strCache>
                <c:ptCount val="3"/>
                <c:pt idx="0">
                  <c:v>Albain Forestier</c:v>
                </c:pt>
                <c:pt idx="1">
                  <c:v>Adrien Martin</c:v>
                </c:pt>
                <c:pt idx="2">
                  <c:v>Roch Cousineau</c:v>
                </c:pt>
              </c:strCache>
            </c:strRef>
          </c:cat>
          <c:val>
            <c:numRef>
              <c:f>'Agent sales contribution'!$B$4:$B$7</c:f>
              <c:numCache>
                <c:formatCode>_("$"* #,##0.00_);_("$"* \(#,##0.00\);_("$"* "-"??_);_(@_)</c:formatCode>
                <c:ptCount val="3"/>
                <c:pt idx="0">
                  <c:v>113960.40905436315</c:v>
                </c:pt>
                <c:pt idx="1">
                  <c:v>114739.73374002296</c:v>
                </c:pt>
                <c:pt idx="2">
                  <c:v>123808.68707534946</c:v>
                </c:pt>
              </c:numCache>
            </c:numRef>
          </c:val>
          <c:extLst>
            <c:ext xmlns:c16="http://schemas.microsoft.com/office/drawing/2014/chart" uri="{C3380CC4-5D6E-409C-BE32-E72D297353CC}">
              <c16:uniqueId val="{00000006-AE05-4B44-B110-CB6ADD80CF8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N.xlsx]Sales per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
          <c:w val="0.78088451443569551"/>
          <c:h val="0.80987131816856228"/>
        </c:manualLayout>
      </c:layout>
      <c:barChart>
        <c:barDir val="col"/>
        <c:grouping val="stacked"/>
        <c:varyColors val="0"/>
        <c:ser>
          <c:idx val="0"/>
          <c:order val="0"/>
          <c:tx>
            <c:strRef>
              <c:f>'Sales per month'!$B$3:$B$4</c:f>
              <c:strCache>
                <c:ptCount val="1"/>
                <c:pt idx="0">
                  <c:v>Weekday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month'!$A$5:$A$7</c:f>
              <c:strCache>
                <c:ptCount val="2"/>
                <c:pt idx="0">
                  <c:v>Jun</c:v>
                </c:pt>
                <c:pt idx="1">
                  <c:v>Jul</c:v>
                </c:pt>
              </c:strCache>
            </c:strRef>
          </c:cat>
          <c:val>
            <c:numRef>
              <c:f>'Sales per month'!$B$5:$B$7</c:f>
              <c:numCache>
                <c:formatCode>_("$"* #,##0.00_);_("$"* \(#,##0.00\);_("$"* "-"??_);_(@_)</c:formatCode>
                <c:ptCount val="2"/>
                <c:pt idx="0">
                  <c:v>143261.40406996035</c:v>
                </c:pt>
                <c:pt idx="1">
                  <c:v>122603.94513371916</c:v>
                </c:pt>
              </c:numCache>
            </c:numRef>
          </c:val>
          <c:extLst>
            <c:ext xmlns:c16="http://schemas.microsoft.com/office/drawing/2014/chart" uri="{C3380CC4-5D6E-409C-BE32-E72D297353CC}">
              <c16:uniqueId val="{00000000-4B0C-48FA-B138-EED395C9B34F}"/>
            </c:ext>
          </c:extLst>
        </c:ser>
        <c:ser>
          <c:idx val="1"/>
          <c:order val="1"/>
          <c:tx>
            <c:strRef>
              <c:f>'Sales per month'!$C$3:$C$4</c:f>
              <c:strCache>
                <c:ptCount val="1"/>
                <c:pt idx="0">
                  <c:v>Weekend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month'!$A$5:$A$7</c:f>
              <c:strCache>
                <c:ptCount val="2"/>
                <c:pt idx="0">
                  <c:v>Jun</c:v>
                </c:pt>
                <c:pt idx="1">
                  <c:v>Jul</c:v>
                </c:pt>
              </c:strCache>
            </c:strRef>
          </c:cat>
          <c:val>
            <c:numRef>
              <c:f>'Sales per month'!$C$5:$C$7</c:f>
              <c:numCache>
                <c:formatCode>_("$"* #,##0.00_);_("$"* \(#,##0.00\);_("$"* "-"??_);_(@_)</c:formatCode>
                <c:ptCount val="2"/>
                <c:pt idx="0">
                  <c:v>46381.581140087699</c:v>
                </c:pt>
                <c:pt idx="1">
                  <c:v>40261.899525968234</c:v>
                </c:pt>
              </c:numCache>
            </c:numRef>
          </c:val>
          <c:extLst>
            <c:ext xmlns:c16="http://schemas.microsoft.com/office/drawing/2014/chart" uri="{C3380CC4-5D6E-409C-BE32-E72D297353CC}">
              <c16:uniqueId val="{00000001-4B0C-48FA-B138-EED395C9B34F}"/>
            </c:ext>
          </c:extLst>
        </c:ser>
        <c:dLbls>
          <c:showLegendKey val="0"/>
          <c:showVal val="0"/>
          <c:showCatName val="0"/>
          <c:showSerName val="0"/>
          <c:showPercent val="0"/>
          <c:showBubbleSize val="0"/>
        </c:dLbls>
        <c:gapWidth val="150"/>
        <c:overlap val="100"/>
        <c:axId val="94188959"/>
        <c:axId val="94185599"/>
      </c:barChart>
      <c:catAx>
        <c:axId val="9418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5599"/>
        <c:crosses val="autoZero"/>
        <c:auto val="1"/>
        <c:lblAlgn val="ctr"/>
        <c:lblOffset val="100"/>
        <c:noMultiLvlLbl val="0"/>
      </c:catAx>
      <c:valAx>
        <c:axId val="941855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41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N.xlsx]Product contribution!PivotTable1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contribution</a:t>
            </a:r>
          </a:p>
        </c:rich>
      </c:tx>
      <c:layout>
        <c:manualLayout>
          <c:xMode val="edge"/>
          <c:yMode val="edge"/>
          <c:x val="0.6134582239720035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'Product contribution'!$B$3</c:f>
              <c:strCache>
                <c:ptCount val="1"/>
                <c:pt idx="0">
                  <c:v>Total</c:v>
                </c:pt>
              </c:strCache>
            </c:strRef>
          </c:tx>
          <c:explosion val="1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3E-4545-83F2-86E0F79E9AA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3E-4545-83F2-86E0F79E9AA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3E-4545-83F2-86E0F79E9AA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3E-4545-83F2-86E0F79E9AA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3E-4545-83F2-86E0F79E9AA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3E-4545-83F2-86E0F79E9A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contribution'!$A$4:$A$10</c:f>
              <c:strCache>
                <c:ptCount val="6"/>
                <c:pt idx="0">
                  <c:v>Aloo Shots Pizzabun</c:v>
                </c:pt>
                <c:pt idx="1">
                  <c:v>Minty Pizzabun</c:v>
                </c:pt>
                <c:pt idx="2">
                  <c:v>Crispy Chole Pizzabun</c:v>
                </c:pt>
                <c:pt idx="3">
                  <c:v>Large Paneer Tikka Pizzabun</c:v>
                </c:pt>
                <c:pt idx="4">
                  <c:v>Medium Crispy Chole Pizzabun</c:v>
                </c:pt>
                <c:pt idx="5">
                  <c:v>Paneer Tikka Pizzabun</c:v>
                </c:pt>
              </c:strCache>
            </c:strRef>
          </c:cat>
          <c:val>
            <c:numRef>
              <c:f>'Product contribution'!$B$4:$B$10</c:f>
              <c:numCache>
                <c:formatCode>0.00%</c:formatCode>
                <c:ptCount val="6"/>
                <c:pt idx="0">
                  <c:v>3.1661698309404164E-2</c:v>
                </c:pt>
                <c:pt idx="1">
                  <c:v>8.9177581252254612E-2</c:v>
                </c:pt>
                <c:pt idx="2">
                  <c:v>0.18895129189584325</c:v>
                </c:pt>
                <c:pt idx="3">
                  <c:v>0.22079669651608982</c:v>
                </c:pt>
                <c:pt idx="4">
                  <c:v>0.23123226184153126</c:v>
                </c:pt>
                <c:pt idx="5">
                  <c:v>0.23818047018487687</c:v>
                </c:pt>
              </c:numCache>
            </c:numRef>
          </c:val>
          <c:extLst>
            <c:ext xmlns:c16="http://schemas.microsoft.com/office/drawing/2014/chart" uri="{C3380CC4-5D6E-409C-BE32-E72D297353CC}">
              <c16:uniqueId val="{00000000-BADF-4EBD-B8B9-067F5C78060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N.xlsx]Mode of order contribution!PivotTable1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Mode of order contribution</a:t>
            </a:r>
          </a:p>
        </c:rich>
      </c:tx>
      <c:layout>
        <c:manualLayout>
          <c:xMode val="edge"/>
          <c:yMode val="edge"/>
          <c:x val="0.20602077865266838"/>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84555993000875"/>
          <c:y val="9.4907407407407413E-2"/>
          <c:w val="0.46388888888888891"/>
          <c:h val="0.77314814814814814"/>
        </c:manualLayout>
      </c:layout>
      <c:doughnutChart>
        <c:varyColors val="1"/>
        <c:ser>
          <c:idx val="0"/>
          <c:order val="0"/>
          <c:tx>
            <c:strRef>
              <c:f>'Mode of order contribution'!$B$3</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BA-4377-93F7-AE93AF3B714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BA-4377-93F7-AE93AF3B7140}"/>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 of order contribution'!$A$4:$A$6</c:f>
              <c:strCache>
                <c:ptCount val="2"/>
                <c:pt idx="0">
                  <c:v>Online</c:v>
                </c:pt>
                <c:pt idx="1">
                  <c:v>Physical Visit</c:v>
                </c:pt>
              </c:strCache>
            </c:strRef>
          </c:cat>
          <c:val>
            <c:numRef>
              <c:f>'Mode of order contribution'!$B$4:$B$6</c:f>
              <c:numCache>
                <c:formatCode>General</c:formatCode>
                <c:ptCount val="2"/>
                <c:pt idx="0">
                  <c:v>209</c:v>
                </c:pt>
                <c:pt idx="1">
                  <c:v>211</c:v>
                </c:pt>
              </c:numCache>
            </c:numRef>
          </c:val>
          <c:extLst>
            <c:ext xmlns:c16="http://schemas.microsoft.com/office/drawing/2014/chart" uri="{C3380CC4-5D6E-409C-BE32-E72D297353CC}">
              <c16:uniqueId val="{00000000-EEEF-45D8-8FCB-EFB79B9879D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5718919510061242"/>
          <c:y val="0.40212999416739564"/>
          <c:w val="0.17475524934383202"/>
          <c:h val="0.156251093613298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N.xlsx]Top 3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1.4305555555555571E-2"/>
          <c:w val="0.93888888888888888"/>
          <c:h val="0.87829505686789155"/>
        </c:manualLayout>
      </c:layout>
      <c:barChart>
        <c:barDir val="col"/>
        <c:grouping val="clustered"/>
        <c:varyColors val="0"/>
        <c:ser>
          <c:idx val="0"/>
          <c:order val="0"/>
          <c:tx>
            <c:strRef>
              <c:f>'Top 3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Product'!$A$4:$A$10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'Top 3 Product'!$B$4:$B$10</c:f>
              <c:numCache>
                <c:formatCode>_("$"* #,##0.00_);_("$"* \(#,##0.00\);_("$"* "-"??_);_(@_)</c:formatCode>
                <c:ptCount val="6"/>
                <c:pt idx="0">
                  <c:v>11161.028222736644</c:v>
                </c:pt>
                <c:pt idx="1">
                  <c:v>66606.99880857853</c:v>
                </c:pt>
                <c:pt idx="2">
                  <c:v>77832.785127989919</c:v>
                </c:pt>
                <c:pt idx="3">
                  <c:v>81511.41404989046</c:v>
                </c:pt>
                <c:pt idx="4">
                  <c:v>31435.88481784553</c:v>
                </c:pt>
                <c:pt idx="5">
                  <c:v>83960.718842694361</c:v>
                </c:pt>
              </c:numCache>
            </c:numRef>
          </c:val>
          <c:extLst>
            <c:ext xmlns:c16="http://schemas.microsoft.com/office/drawing/2014/chart" uri="{C3380CC4-5D6E-409C-BE32-E72D297353CC}">
              <c16:uniqueId val="{00000000-8C97-4C58-BB90-801FDD9E140C}"/>
            </c:ext>
          </c:extLst>
        </c:ser>
        <c:dLbls>
          <c:dLblPos val="outEnd"/>
          <c:showLegendKey val="0"/>
          <c:showVal val="1"/>
          <c:showCatName val="0"/>
          <c:showSerName val="0"/>
          <c:showPercent val="0"/>
          <c:showBubbleSize val="0"/>
        </c:dLbls>
        <c:gapWidth val="219"/>
        <c:overlap val="-27"/>
        <c:axId val="1043086687"/>
        <c:axId val="1043085247"/>
      </c:barChart>
      <c:catAx>
        <c:axId val="104308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085247"/>
        <c:crosses val="autoZero"/>
        <c:auto val="1"/>
        <c:lblAlgn val="ctr"/>
        <c:lblOffset val="100"/>
        <c:noMultiLvlLbl val="0"/>
      </c:catAx>
      <c:valAx>
        <c:axId val="1043085247"/>
        <c:scaling>
          <c:orientation val="minMax"/>
        </c:scaling>
        <c:delete val="1"/>
        <c:axPos val="l"/>
        <c:numFmt formatCode="_(&quot;$&quot;* #,##0.00_);_(&quot;$&quot;* \(#,##0.00\);_(&quot;$&quot;* &quot;-&quot;??_);_(@_)" sourceLinked="1"/>
        <c:majorTickMark val="none"/>
        <c:minorTickMark val="none"/>
        <c:tickLblPos val="nextTo"/>
        <c:crossAx val="104308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N.xlsx]Week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5603674540682"/>
          <c:y val="9.675925925925942E-3"/>
          <c:w val="0.83098840769903759"/>
          <c:h val="0.93939814814814815"/>
        </c:manualLayout>
      </c:layout>
      <c:barChart>
        <c:barDir val="bar"/>
        <c:grouping val="clustered"/>
        <c:varyColors val="0"/>
        <c:ser>
          <c:idx val="0"/>
          <c:order val="0"/>
          <c:tx>
            <c:strRef>
              <c:f>'Week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 sales'!$A$4:$A$6</c:f>
              <c:strCache>
                <c:ptCount val="2"/>
                <c:pt idx="0">
                  <c:v>Weekday</c:v>
                </c:pt>
                <c:pt idx="1">
                  <c:v>Weekend</c:v>
                </c:pt>
              </c:strCache>
            </c:strRef>
          </c:cat>
          <c:val>
            <c:numRef>
              <c:f>'Week sales'!$B$4:$B$6</c:f>
              <c:numCache>
                <c:formatCode>_("$"* #,##0.00_);_("$"* \(#,##0.00\);_("$"* "-"??_);_(@_)</c:formatCode>
                <c:ptCount val="2"/>
                <c:pt idx="0">
                  <c:v>265865.34920367948</c:v>
                </c:pt>
                <c:pt idx="1">
                  <c:v>86643.480666055999</c:v>
                </c:pt>
              </c:numCache>
            </c:numRef>
          </c:val>
          <c:extLst>
            <c:ext xmlns:c16="http://schemas.microsoft.com/office/drawing/2014/chart" uri="{C3380CC4-5D6E-409C-BE32-E72D297353CC}">
              <c16:uniqueId val="{00000000-38D3-437F-A808-A6AB82C54C23}"/>
            </c:ext>
          </c:extLst>
        </c:ser>
        <c:dLbls>
          <c:dLblPos val="inBase"/>
          <c:showLegendKey val="0"/>
          <c:showVal val="1"/>
          <c:showCatName val="0"/>
          <c:showSerName val="0"/>
          <c:showPercent val="0"/>
          <c:showBubbleSize val="0"/>
        </c:dLbls>
        <c:gapWidth val="182"/>
        <c:axId val="1070991935"/>
        <c:axId val="1070995295"/>
      </c:barChart>
      <c:catAx>
        <c:axId val="107099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995295"/>
        <c:crosses val="autoZero"/>
        <c:auto val="1"/>
        <c:lblAlgn val="ctr"/>
        <c:lblOffset val="100"/>
        <c:noMultiLvlLbl val="0"/>
      </c:catAx>
      <c:valAx>
        <c:axId val="1070995295"/>
        <c:scaling>
          <c:orientation val="minMax"/>
        </c:scaling>
        <c:delete val="1"/>
        <c:axPos val="b"/>
        <c:numFmt formatCode="_(&quot;$&quot;* #,##0.00_);_(&quot;$&quot;* \(#,##0.00\);_(&quot;$&quot;* &quot;-&quot;??_);_(@_)" sourceLinked="1"/>
        <c:majorTickMark val="none"/>
        <c:minorTickMark val="none"/>
        <c:tickLblPos val="nextTo"/>
        <c:crossAx val="107099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N.xlsx]Discount &amp; Sale Amt per day!PivotTable1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 &amp; Sale Amt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42847769028871"/>
          <c:y val="2.5428331875182269E-2"/>
          <c:w val="0.55441316710411204"/>
          <c:h val="0.76425269757946923"/>
        </c:manualLayout>
      </c:layout>
      <c:barChart>
        <c:barDir val="col"/>
        <c:grouping val="clustered"/>
        <c:varyColors val="0"/>
        <c:ser>
          <c:idx val="0"/>
          <c:order val="0"/>
          <c:tx>
            <c:strRef>
              <c:f>'Discount &amp; Sale Amt per day'!$B$3</c:f>
              <c:strCache>
                <c:ptCount val="1"/>
                <c:pt idx="0">
                  <c:v>Sum of Amount in Sales</c:v>
                </c:pt>
              </c:strCache>
            </c:strRef>
          </c:tx>
          <c:spPr>
            <a:solidFill>
              <a:schemeClr val="accent1"/>
            </a:solidFill>
            <a:ln>
              <a:noFill/>
            </a:ln>
            <a:effectLst/>
          </c:spPr>
          <c:invertIfNegative val="0"/>
          <c:cat>
            <c:strRef>
              <c:f>'Discount &amp; Sale Amt per day'!$A$4:$A$11</c:f>
              <c:strCache>
                <c:ptCount val="7"/>
                <c:pt idx="0">
                  <c:v>Sunday</c:v>
                </c:pt>
                <c:pt idx="1">
                  <c:v>Monday</c:v>
                </c:pt>
                <c:pt idx="2">
                  <c:v>Tuesday</c:v>
                </c:pt>
                <c:pt idx="3">
                  <c:v>Wednesday</c:v>
                </c:pt>
                <c:pt idx="4">
                  <c:v>Thursday</c:v>
                </c:pt>
                <c:pt idx="5">
                  <c:v>Friday</c:v>
                </c:pt>
                <c:pt idx="6">
                  <c:v>Saturday</c:v>
                </c:pt>
              </c:strCache>
            </c:strRef>
          </c:cat>
          <c:val>
            <c:numRef>
              <c:f>'Discount &amp; Sale Amt per day'!$B$4:$B$11</c:f>
              <c:numCache>
                <c:formatCode>_("$"* #,##0.00_);_("$"* \(#,##0.00\);_("$"* "-"??_);_(@_)</c:formatCode>
                <c:ptCount val="7"/>
                <c:pt idx="0">
                  <c:v>42237.502552649799</c:v>
                </c:pt>
                <c:pt idx="1">
                  <c:v>55694.060840176833</c:v>
                </c:pt>
                <c:pt idx="2">
                  <c:v>52110.983284849768</c:v>
                </c:pt>
                <c:pt idx="3">
                  <c:v>68372.557187377213</c:v>
                </c:pt>
                <c:pt idx="4">
                  <c:v>47343.683850233254</c:v>
                </c:pt>
                <c:pt idx="5">
                  <c:v>42344.064041042402</c:v>
                </c:pt>
                <c:pt idx="6">
                  <c:v>44405.978113406134</c:v>
                </c:pt>
              </c:numCache>
            </c:numRef>
          </c:val>
          <c:extLst>
            <c:ext xmlns:c16="http://schemas.microsoft.com/office/drawing/2014/chart" uri="{C3380CC4-5D6E-409C-BE32-E72D297353CC}">
              <c16:uniqueId val="{00000000-A5F2-4AE9-9CAC-C8818AD70F5D}"/>
            </c:ext>
          </c:extLst>
        </c:ser>
        <c:ser>
          <c:idx val="1"/>
          <c:order val="1"/>
          <c:tx>
            <c:strRef>
              <c:f>'Discount &amp; Sale Amt per day'!$C$3</c:f>
              <c:strCache>
                <c:ptCount val="1"/>
                <c:pt idx="0">
                  <c:v>Sum of Discount Price</c:v>
                </c:pt>
              </c:strCache>
            </c:strRef>
          </c:tx>
          <c:spPr>
            <a:solidFill>
              <a:schemeClr val="accent2"/>
            </a:solidFill>
            <a:ln>
              <a:noFill/>
            </a:ln>
            <a:effectLst/>
          </c:spPr>
          <c:invertIfNegative val="0"/>
          <c:cat>
            <c:strRef>
              <c:f>'Discount &amp; Sale Amt per day'!$A$4:$A$11</c:f>
              <c:strCache>
                <c:ptCount val="7"/>
                <c:pt idx="0">
                  <c:v>Sunday</c:v>
                </c:pt>
                <c:pt idx="1">
                  <c:v>Monday</c:v>
                </c:pt>
                <c:pt idx="2">
                  <c:v>Tuesday</c:v>
                </c:pt>
                <c:pt idx="3">
                  <c:v>Wednesday</c:v>
                </c:pt>
                <c:pt idx="4">
                  <c:v>Thursday</c:v>
                </c:pt>
                <c:pt idx="5">
                  <c:v>Friday</c:v>
                </c:pt>
                <c:pt idx="6">
                  <c:v>Saturday</c:v>
                </c:pt>
              </c:strCache>
            </c:strRef>
          </c:cat>
          <c:val>
            <c:numRef>
              <c:f>'Discount &amp; Sale Amt per day'!$C$4:$C$11</c:f>
              <c:numCache>
                <c:formatCode>_("$"* #,##0.00_);_("$"* \(#,##0.00\);_("$"* "-"??_);_(@_)</c:formatCode>
                <c:ptCount val="7"/>
                <c:pt idx="0">
                  <c:v>24894.679677553835</c:v>
                </c:pt>
                <c:pt idx="1">
                  <c:v>33972.135223203528</c:v>
                </c:pt>
                <c:pt idx="2">
                  <c:v>57565.16037326229</c:v>
                </c:pt>
                <c:pt idx="3">
                  <c:v>64201.420297674376</c:v>
                </c:pt>
                <c:pt idx="4">
                  <c:v>44405.746834972146</c:v>
                </c:pt>
                <c:pt idx="5">
                  <c:v>44786.317716234698</c:v>
                </c:pt>
                <c:pt idx="6">
                  <c:v>32603.17015922835</c:v>
                </c:pt>
              </c:numCache>
            </c:numRef>
          </c:val>
          <c:extLst>
            <c:ext xmlns:c16="http://schemas.microsoft.com/office/drawing/2014/chart" uri="{C3380CC4-5D6E-409C-BE32-E72D297353CC}">
              <c16:uniqueId val="{00000001-A5F2-4AE9-9CAC-C8818AD70F5D}"/>
            </c:ext>
          </c:extLst>
        </c:ser>
        <c:dLbls>
          <c:showLegendKey val="0"/>
          <c:showVal val="0"/>
          <c:showCatName val="0"/>
          <c:showSerName val="0"/>
          <c:showPercent val="0"/>
          <c:showBubbleSize val="0"/>
        </c:dLbls>
        <c:gapWidth val="219"/>
        <c:overlap val="-27"/>
        <c:axId val="1085869471"/>
        <c:axId val="1085870431"/>
      </c:barChart>
      <c:catAx>
        <c:axId val="108586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70431"/>
        <c:crosses val="autoZero"/>
        <c:auto val="1"/>
        <c:lblAlgn val="ctr"/>
        <c:lblOffset val="100"/>
        <c:noMultiLvlLbl val="0"/>
      </c:catAx>
      <c:valAx>
        <c:axId val="10858704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6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N.xlsx]Agent sales contribution!PivotTable1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Agent sales contribution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'Agent sales contribution'!$B$3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F12-4E4E-A5E7-77E55AF4A33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F12-4E4E-A5E7-77E55AF4A33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F12-4E4E-A5E7-77E55AF4A33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'Agent sales contribution'!$A$4:$A$7</c:f>
              <c:strCache>
                <c:ptCount val="3"/>
                <c:pt idx="0">
                  <c:v>Albain Forestier</c:v>
                </c:pt>
                <c:pt idx="1">
                  <c:v>Adrien Martin</c:v>
                </c:pt>
                <c:pt idx="2">
                  <c:v>Roch Cousineau</c:v>
                </c:pt>
              </c:strCache>
            </c:strRef>
          </c:cat>
          <c:val>
            <c:numRef>
              <c:f>'Agent sales contribution'!$B$4:$B$7</c:f>
              <c:numCache>
                <c:formatCode>_("$"* #,##0.00_);_("$"* \(#,##0.00\);_("$"* "-"??_);_(@_)</c:formatCode>
                <c:ptCount val="3"/>
                <c:pt idx="0">
                  <c:v>113960.40905436315</c:v>
                </c:pt>
                <c:pt idx="1">
                  <c:v>114739.73374002296</c:v>
                </c:pt>
                <c:pt idx="2">
                  <c:v>123808.68707534946</c:v>
                </c:pt>
              </c:numCache>
            </c:numRef>
          </c:val>
          <c:extLst>
            <c:ext xmlns:c16="http://schemas.microsoft.com/office/drawing/2014/chart" uri="{C3380CC4-5D6E-409C-BE32-E72D297353CC}">
              <c16:uniqueId val="{00000000-05BD-4B7B-80B8-5B63FA569AF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N.xlsx]Sales per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
          <c:w val="0.78088451443569551"/>
          <c:h val="0.80987131816856228"/>
        </c:manualLayout>
      </c:layout>
      <c:barChart>
        <c:barDir val="col"/>
        <c:grouping val="stacked"/>
        <c:varyColors val="0"/>
        <c:ser>
          <c:idx val="0"/>
          <c:order val="0"/>
          <c:tx>
            <c:strRef>
              <c:f>'Sales per month'!$B$3:$B$4</c:f>
              <c:strCache>
                <c:ptCount val="1"/>
                <c:pt idx="0">
                  <c:v>Weekday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month'!$A$5:$A$7</c:f>
              <c:strCache>
                <c:ptCount val="2"/>
                <c:pt idx="0">
                  <c:v>Jun</c:v>
                </c:pt>
                <c:pt idx="1">
                  <c:v>Jul</c:v>
                </c:pt>
              </c:strCache>
            </c:strRef>
          </c:cat>
          <c:val>
            <c:numRef>
              <c:f>'Sales per month'!$B$5:$B$7</c:f>
              <c:numCache>
                <c:formatCode>_("$"* #,##0.00_);_("$"* \(#,##0.00\);_("$"* "-"??_);_(@_)</c:formatCode>
                <c:ptCount val="2"/>
                <c:pt idx="0">
                  <c:v>143261.40406996035</c:v>
                </c:pt>
                <c:pt idx="1">
                  <c:v>122603.94513371916</c:v>
                </c:pt>
              </c:numCache>
            </c:numRef>
          </c:val>
          <c:extLst>
            <c:ext xmlns:c16="http://schemas.microsoft.com/office/drawing/2014/chart" uri="{C3380CC4-5D6E-409C-BE32-E72D297353CC}">
              <c16:uniqueId val="{00000000-F9DA-4100-AC32-251816AC327F}"/>
            </c:ext>
          </c:extLst>
        </c:ser>
        <c:ser>
          <c:idx val="1"/>
          <c:order val="1"/>
          <c:tx>
            <c:strRef>
              <c:f>'Sales per month'!$C$3:$C$4</c:f>
              <c:strCache>
                <c:ptCount val="1"/>
                <c:pt idx="0">
                  <c:v>Weekend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month'!$A$5:$A$7</c:f>
              <c:strCache>
                <c:ptCount val="2"/>
                <c:pt idx="0">
                  <c:v>Jun</c:v>
                </c:pt>
                <c:pt idx="1">
                  <c:v>Jul</c:v>
                </c:pt>
              </c:strCache>
            </c:strRef>
          </c:cat>
          <c:val>
            <c:numRef>
              <c:f>'Sales per month'!$C$5:$C$7</c:f>
              <c:numCache>
                <c:formatCode>_("$"* #,##0.00_);_("$"* \(#,##0.00\);_("$"* "-"??_);_(@_)</c:formatCode>
                <c:ptCount val="2"/>
                <c:pt idx="0">
                  <c:v>46381.581140087699</c:v>
                </c:pt>
                <c:pt idx="1">
                  <c:v>40261.899525968234</c:v>
                </c:pt>
              </c:numCache>
            </c:numRef>
          </c:val>
          <c:extLst>
            <c:ext xmlns:c16="http://schemas.microsoft.com/office/drawing/2014/chart" uri="{C3380CC4-5D6E-409C-BE32-E72D297353CC}">
              <c16:uniqueId val="{00000001-F9DA-4100-AC32-251816AC327F}"/>
            </c:ext>
          </c:extLst>
        </c:ser>
        <c:dLbls>
          <c:showLegendKey val="0"/>
          <c:showVal val="0"/>
          <c:showCatName val="0"/>
          <c:showSerName val="0"/>
          <c:showPercent val="0"/>
          <c:showBubbleSize val="0"/>
        </c:dLbls>
        <c:gapWidth val="150"/>
        <c:overlap val="100"/>
        <c:axId val="94188959"/>
        <c:axId val="94185599"/>
      </c:barChart>
      <c:catAx>
        <c:axId val="9418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85599"/>
        <c:crosses val="autoZero"/>
        <c:auto val="1"/>
        <c:lblAlgn val="ctr"/>
        <c:lblOffset val="100"/>
        <c:noMultiLvlLbl val="0"/>
      </c:catAx>
      <c:valAx>
        <c:axId val="94185599"/>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crossAx val="941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[Shah Shamsudheen C N.xlsx]Product sold per day!PivotTable1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sold per day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949019886027759E-3"/>
          <c:y val="8.1123934850609435E-3"/>
          <c:w val="0.75682540280551058"/>
          <c:h val="0.8361763556151226"/>
        </c:manualLayout>
      </c:layout>
      <c:lineChart>
        <c:grouping val="stacked"/>
        <c:varyColors val="0"/>
        <c:ser>
          <c:idx val="0"/>
          <c:order val="0"/>
          <c:tx>
            <c:strRef>
              <c:f>'Product sold per day'!$B$3:$B$4</c:f>
              <c:strCache>
                <c:ptCount val="1"/>
                <c:pt idx="0">
                  <c:v>Aloo Shots Pizzabun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day'!$B$5:$B$12</c:f>
              <c:numCache>
                <c:formatCode>General</c:formatCode>
                <c:ptCount val="7"/>
                <c:pt idx="0">
                  <c:v>5</c:v>
                </c:pt>
                <c:pt idx="2">
                  <c:v>1</c:v>
                </c:pt>
                <c:pt idx="3">
                  <c:v>5</c:v>
                </c:pt>
                <c:pt idx="4">
                  <c:v>4</c:v>
                </c:pt>
                <c:pt idx="6">
                  <c:v>1</c:v>
                </c:pt>
              </c:numCache>
            </c:numRef>
          </c:val>
          <c:smooth val="0"/>
          <c:extLst>
            <c:ext xmlns:c16="http://schemas.microsoft.com/office/drawing/2014/chart" uri="{C3380CC4-5D6E-409C-BE32-E72D297353CC}">
              <c16:uniqueId val="{00000000-AD80-4B67-8011-B83631FF66C2}"/>
            </c:ext>
          </c:extLst>
        </c:ser>
        <c:ser>
          <c:idx val="1"/>
          <c:order val="1"/>
          <c:tx>
            <c:strRef>
              <c:f>'Product sold per day'!$C$3:$C$4</c:f>
              <c:strCache>
                <c:ptCount val="1"/>
                <c:pt idx="0">
                  <c:v>Minty Pizzabun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day'!$C$5:$C$12</c:f>
              <c:numCache>
                <c:formatCode>General</c:formatCode>
                <c:ptCount val="7"/>
                <c:pt idx="0">
                  <c:v>6</c:v>
                </c:pt>
                <c:pt idx="1">
                  <c:v>6</c:v>
                </c:pt>
                <c:pt idx="2">
                  <c:v>5</c:v>
                </c:pt>
                <c:pt idx="3">
                  <c:v>7</c:v>
                </c:pt>
                <c:pt idx="4">
                  <c:v>4</c:v>
                </c:pt>
                <c:pt idx="5">
                  <c:v>6</c:v>
                </c:pt>
                <c:pt idx="6">
                  <c:v>4</c:v>
                </c:pt>
              </c:numCache>
            </c:numRef>
          </c:val>
          <c:smooth val="0"/>
          <c:extLst>
            <c:ext xmlns:c16="http://schemas.microsoft.com/office/drawing/2014/chart" uri="{C3380CC4-5D6E-409C-BE32-E72D297353CC}">
              <c16:uniqueId val="{00000019-AD80-4B67-8011-B83631FF66C2}"/>
            </c:ext>
          </c:extLst>
        </c:ser>
        <c:ser>
          <c:idx val="2"/>
          <c:order val="2"/>
          <c:tx>
            <c:strRef>
              <c:f>'Product sold per day'!$D$3:$D$4</c:f>
              <c:strCache>
                <c:ptCount val="1"/>
                <c:pt idx="0">
                  <c:v>Crispy Chole Pizzabun</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day'!$D$5:$D$12</c:f>
              <c:numCache>
                <c:formatCode>General</c:formatCode>
                <c:ptCount val="7"/>
                <c:pt idx="0">
                  <c:v>12</c:v>
                </c:pt>
                <c:pt idx="1">
                  <c:v>14</c:v>
                </c:pt>
                <c:pt idx="2">
                  <c:v>10</c:v>
                </c:pt>
                <c:pt idx="3">
                  <c:v>15</c:v>
                </c:pt>
                <c:pt idx="4">
                  <c:v>15</c:v>
                </c:pt>
                <c:pt idx="5">
                  <c:v>11</c:v>
                </c:pt>
                <c:pt idx="6">
                  <c:v>9</c:v>
                </c:pt>
              </c:numCache>
            </c:numRef>
          </c:val>
          <c:smooth val="0"/>
          <c:extLst>
            <c:ext xmlns:c16="http://schemas.microsoft.com/office/drawing/2014/chart" uri="{C3380CC4-5D6E-409C-BE32-E72D297353CC}">
              <c16:uniqueId val="{0000001A-AD80-4B67-8011-B83631FF66C2}"/>
            </c:ext>
          </c:extLst>
        </c:ser>
        <c:ser>
          <c:idx val="3"/>
          <c:order val="3"/>
          <c:tx>
            <c:strRef>
              <c:f>'Product sold per day'!$E$3:$E$4</c:f>
              <c:strCache>
                <c:ptCount val="1"/>
                <c:pt idx="0">
                  <c:v>Medium Crispy Chole Pizzabun</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day'!$E$5:$E$12</c:f>
              <c:numCache>
                <c:formatCode>General</c:formatCode>
                <c:ptCount val="7"/>
                <c:pt idx="0">
                  <c:v>10</c:v>
                </c:pt>
                <c:pt idx="1">
                  <c:v>17</c:v>
                </c:pt>
                <c:pt idx="2">
                  <c:v>15</c:v>
                </c:pt>
                <c:pt idx="3">
                  <c:v>16</c:v>
                </c:pt>
                <c:pt idx="4">
                  <c:v>6</c:v>
                </c:pt>
                <c:pt idx="5">
                  <c:v>17</c:v>
                </c:pt>
                <c:pt idx="6">
                  <c:v>10</c:v>
                </c:pt>
              </c:numCache>
            </c:numRef>
          </c:val>
          <c:smooth val="0"/>
          <c:extLst>
            <c:ext xmlns:c16="http://schemas.microsoft.com/office/drawing/2014/chart" uri="{C3380CC4-5D6E-409C-BE32-E72D297353CC}">
              <c16:uniqueId val="{0000001B-AD80-4B67-8011-B83631FF66C2}"/>
            </c:ext>
          </c:extLst>
        </c:ser>
        <c:ser>
          <c:idx val="4"/>
          <c:order val="4"/>
          <c:tx>
            <c:strRef>
              <c:f>'Product sold per day'!$F$3:$F$4</c:f>
              <c:strCache>
                <c:ptCount val="1"/>
                <c:pt idx="0">
                  <c:v>Paneer Tikka Pizzabun</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day'!$F$5:$F$12</c:f>
              <c:numCache>
                <c:formatCode>General</c:formatCode>
                <c:ptCount val="7"/>
                <c:pt idx="0">
                  <c:v>7</c:v>
                </c:pt>
                <c:pt idx="1">
                  <c:v>14</c:v>
                </c:pt>
                <c:pt idx="2">
                  <c:v>18</c:v>
                </c:pt>
                <c:pt idx="3">
                  <c:v>17</c:v>
                </c:pt>
                <c:pt idx="4">
                  <c:v>16</c:v>
                </c:pt>
                <c:pt idx="5">
                  <c:v>7</c:v>
                </c:pt>
                <c:pt idx="6">
                  <c:v>15</c:v>
                </c:pt>
              </c:numCache>
            </c:numRef>
          </c:val>
          <c:smooth val="0"/>
          <c:extLst>
            <c:ext xmlns:c16="http://schemas.microsoft.com/office/drawing/2014/chart" uri="{C3380CC4-5D6E-409C-BE32-E72D297353CC}">
              <c16:uniqueId val="{0000001C-AD80-4B67-8011-B83631FF66C2}"/>
            </c:ext>
          </c:extLst>
        </c:ser>
        <c:ser>
          <c:idx val="5"/>
          <c:order val="5"/>
          <c:tx>
            <c:strRef>
              <c:f>'Product sold per day'!$G$3:$G$4</c:f>
              <c:strCache>
                <c:ptCount val="1"/>
                <c:pt idx="0">
                  <c:v>Large Paneer Tikka Pizzabun</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sold per day'!$A$5:$A$12</c:f>
              <c:strCache>
                <c:ptCount val="7"/>
                <c:pt idx="0">
                  <c:v>Sunday</c:v>
                </c:pt>
                <c:pt idx="1">
                  <c:v>Monday</c:v>
                </c:pt>
                <c:pt idx="2">
                  <c:v>Tuesday</c:v>
                </c:pt>
                <c:pt idx="3">
                  <c:v>Wednesday</c:v>
                </c:pt>
                <c:pt idx="4">
                  <c:v>Thursday</c:v>
                </c:pt>
                <c:pt idx="5">
                  <c:v>Friday</c:v>
                </c:pt>
                <c:pt idx="6">
                  <c:v>Saturday</c:v>
                </c:pt>
              </c:strCache>
            </c:strRef>
          </c:cat>
          <c:val>
            <c:numRef>
              <c:f>'Product sold per day'!$G$5:$G$12</c:f>
              <c:numCache>
                <c:formatCode>General</c:formatCode>
                <c:ptCount val="7"/>
                <c:pt idx="0">
                  <c:v>11</c:v>
                </c:pt>
                <c:pt idx="1">
                  <c:v>12</c:v>
                </c:pt>
                <c:pt idx="2">
                  <c:v>13</c:v>
                </c:pt>
                <c:pt idx="3">
                  <c:v>19</c:v>
                </c:pt>
                <c:pt idx="4">
                  <c:v>13</c:v>
                </c:pt>
                <c:pt idx="5">
                  <c:v>12</c:v>
                </c:pt>
                <c:pt idx="6">
                  <c:v>15</c:v>
                </c:pt>
              </c:numCache>
            </c:numRef>
          </c:val>
          <c:smooth val="0"/>
          <c:extLst>
            <c:ext xmlns:c16="http://schemas.microsoft.com/office/drawing/2014/chart" uri="{C3380CC4-5D6E-409C-BE32-E72D297353CC}">
              <c16:uniqueId val="{0000001D-AD80-4B67-8011-B83631FF66C2}"/>
            </c:ext>
          </c:extLst>
        </c:ser>
        <c:dLbls>
          <c:dLblPos val="t"/>
          <c:showLegendKey val="0"/>
          <c:showVal val="1"/>
          <c:showCatName val="0"/>
          <c:showSerName val="0"/>
          <c:showPercent val="0"/>
          <c:showBubbleSize val="0"/>
        </c:dLbls>
        <c:smooth val="0"/>
        <c:axId val="104053823"/>
        <c:axId val="104052863"/>
      </c:lineChart>
      <c:catAx>
        <c:axId val="10405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52863"/>
        <c:crosses val="autoZero"/>
        <c:auto val="1"/>
        <c:lblAlgn val="ctr"/>
        <c:lblOffset val="100"/>
        <c:noMultiLvlLbl val="0"/>
      </c:catAx>
      <c:valAx>
        <c:axId val="104052863"/>
        <c:scaling>
          <c:orientation val="minMax"/>
        </c:scaling>
        <c:delete val="1"/>
        <c:axPos val="l"/>
        <c:numFmt formatCode="General" sourceLinked="1"/>
        <c:majorTickMark val="none"/>
        <c:minorTickMark val="none"/>
        <c:tickLblPos val="nextTo"/>
        <c:crossAx val="104053823"/>
        <c:crosses val="autoZero"/>
        <c:crossBetween val="between"/>
      </c:valAx>
      <c:spPr>
        <a:noFill/>
        <a:ln>
          <a:noFill/>
        </a:ln>
        <a:effectLst/>
      </c:spPr>
    </c:plotArea>
    <c:legend>
      <c:legendPos val="r"/>
      <c:layout>
        <c:manualLayout>
          <c:xMode val="edge"/>
          <c:yMode val="edge"/>
          <c:x val="0.76320498813246429"/>
          <c:y val="0.29741754969704415"/>
          <c:w val="0.20888055951302245"/>
          <c:h val="0.47729755431605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1196340</xdr:colOff>
      <xdr:row>12</xdr:row>
      <xdr:rowOff>7620</xdr:rowOff>
    </xdr:from>
    <xdr:to>
      <xdr:col>6</xdr:col>
      <xdr:colOff>815340</xdr:colOff>
      <xdr:row>31</xdr:row>
      <xdr:rowOff>114300</xdr:rowOff>
    </xdr:to>
    <xdr:graphicFrame macro="">
      <xdr:nvGraphicFramePr>
        <xdr:cNvPr id="4" name="Chart 3">
          <a:extLst>
            <a:ext uri="{FF2B5EF4-FFF2-40B4-BE49-F238E27FC236}">
              <a16:creationId xmlns:a16="http://schemas.microsoft.com/office/drawing/2014/main" id="{E057D1FB-9757-3897-5327-D781A370D0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83820</xdr:colOff>
      <xdr:row>1</xdr:row>
      <xdr:rowOff>179070</xdr:rowOff>
    </xdr:from>
    <xdr:to>
      <xdr:col>8</xdr:col>
      <xdr:colOff>518160</xdr:colOff>
      <xdr:row>16</xdr:row>
      <xdr:rowOff>179070</xdr:rowOff>
    </xdr:to>
    <xdr:graphicFrame macro="">
      <xdr:nvGraphicFramePr>
        <xdr:cNvPr id="2" name="Chart 1">
          <a:extLst>
            <a:ext uri="{FF2B5EF4-FFF2-40B4-BE49-F238E27FC236}">
              <a16:creationId xmlns:a16="http://schemas.microsoft.com/office/drawing/2014/main" id="{6F0AB7B8-7D13-3D5D-77BC-75BE0BECF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xdr:colOff>
      <xdr:row>1</xdr:row>
      <xdr:rowOff>179070</xdr:rowOff>
    </xdr:from>
    <xdr:to>
      <xdr:col>8</xdr:col>
      <xdr:colOff>449580</xdr:colOff>
      <xdr:row>16</xdr:row>
      <xdr:rowOff>179070</xdr:rowOff>
    </xdr:to>
    <xdr:graphicFrame macro="">
      <xdr:nvGraphicFramePr>
        <xdr:cNvPr id="2" name="Chart 1">
          <a:extLst>
            <a:ext uri="{FF2B5EF4-FFF2-40B4-BE49-F238E27FC236}">
              <a16:creationId xmlns:a16="http://schemas.microsoft.com/office/drawing/2014/main" id="{73A504C2-7572-7191-6E36-124D5B030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xdr:colOff>
      <xdr:row>2</xdr:row>
      <xdr:rowOff>3810</xdr:rowOff>
    </xdr:from>
    <xdr:to>
      <xdr:col>8</xdr:col>
      <xdr:colOff>472440</xdr:colOff>
      <xdr:row>17</xdr:row>
      <xdr:rowOff>3810</xdr:rowOff>
    </xdr:to>
    <xdr:graphicFrame macro="">
      <xdr:nvGraphicFramePr>
        <xdr:cNvPr id="2" name="Chart 1">
          <a:extLst>
            <a:ext uri="{FF2B5EF4-FFF2-40B4-BE49-F238E27FC236}">
              <a16:creationId xmlns:a16="http://schemas.microsoft.com/office/drawing/2014/main" id="{44EC9128-0396-049C-4796-D89636DFA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1082040</xdr:colOff>
      <xdr:row>1</xdr:row>
      <xdr:rowOff>163830</xdr:rowOff>
    </xdr:from>
    <xdr:to>
      <xdr:col>10</xdr:col>
      <xdr:colOff>297180</xdr:colOff>
      <xdr:row>16</xdr:row>
      <xdr:rowOff>163830</xdr:rowOff>
    </xdr:to>
    <xdr:graphicFrame macro="">
      <xdr:nvGraphicFramePr>
        <xdr:cNvPr id="2" name="Chart 1">
          <a:extLst>
            <a:ext uri="{FF2B5EF4-FFF2-40B4-BE49-F238E27FC236}">
              <a16:creationId xmlns:a16="http://schemas.microsoft.com/office/drawing/2014/main" id="{91E86B58-E02D-743B-ECD3-995DCF616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xdr:colOff>
      <xdr:row>1</xdr:row>
      <xdr:rowOff>110490</xdr:rowOff>
    </xdr:from>
    <xdr:to>
      <xdr:col>10</xdr:col>
      <xdr:colOff>335280</xdr:colOff>
      <xdr:row>16</xdr:row>
      <xdr:rowOff>110490</xdr:rowOff>
    </xdr:to>
    <xdr:graphicFrame macro="">
      <xdr:nvGraphicFramePr>
        <xdr:cNvPr id="2" name="Chart 1">
          <a:extLst>
            <a:ext uri="{FF2B5EF4-FFF2-40B4-BE49-F238E27FC236}">
              <a16:creationId xmlns:a16="http://schemas.microsoft.com/office/drawing/2014/main" id="{D7596A79-3057-78AD-3C72-6D2D37FAB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1</xdr:row>
      <xdr:rowOff>179070</xdr:rowOff>
    </xdr:from>
    <xdr:to>
      <xdr:col>8</xdr:col>
      <xdr:colOff>434340</xdr:colOff>
      <xdr:row>16</xdr:row>
      <xdr:rowOff>179070</xdr:rowOff>
    </xdr:to>
    <xdr:graphicFrame macro="">
      <xdr:nvGraphicFramePr>
        <xdr:cNvPr id="3" name="Chart 2">
          <a:extLst>
            <a:ext uri="{FF2B5EF4-FFF2-40B4-BE49-F238E27FC236}">
              <a16:creationId xmlns:a16="http://schemas.microsoft.com/office/drawing/2014/main" id="{0FFFF1CC-5244-5F6E-AE74-ED22014FC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762000</xdr:colOff>
      <xdr:row>2</xdr:row>
      <xdr:rowOff>26670</xdr:rowOff>
    </xdr:from>
    <xdr:to>
      <xdr:col>11</xdr:col>
      <xdr:colOff>213360</xdr:colOff>
      <xdr:row>17</xdr:row>
      <xdr:rowOff>26670</xdr:rowOff>
    </xdr:to>
    <xdr:graphicFrame macro="">
      <xdr:nvGraphicFramePr>
        <xdr:cNvPr id="2" name="Chart 1">
          <a:extLst>
            <a:ext uri="{FF2B5EF4-FFF2-40B4-BE49-F238E27FC236}">
              <a16:creationId xmlns:a16="http://schemas.microsoft.com/office/drawing/2014/main" id="{9ACEC896-AF78-BAA8-D860-7E0FB3191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0</xdr:col>
      <xdr:colOff>510540</xdr:colOff>
      <xdr:row>0</xdr:row>
      <xdr:rowOff>106680</xdr:rowOff>
    </xdr:from>
    <xdr:ext cx="184731" cy="264560"/>
    <xdr:sp macro="" textlink="">
      <xdr:nvSpPr>
        <xdr:cNvPr id="2" name="TextBox 1">
          <a:extLst>
            <a:ext uri="{FF2B5EF4-FFF2-40B4-BE49-F238E27FC236}">
              <a16:creationId xmlns:a16="http://schemas.microsoft.com/office/drawing/2014/main" id="{3EECB777-EEE7-738B-80A7-39DA698281F3}"/>
            </a:ext>
          </a:extLst>
        </xdr:cNvPr>
        <xdr:cNvSpPr txBox="1"/>
      </xdr:nvSpPr>
      <xdr:spPr>
        <a:xfrm>
          <a:off x="510540" y="106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0</xdr:colOff>
      <xdr:row>0</xdr:row>
      <xdr:rowOff>0</xdr:rowOff>
    </xdr:from>
    <xdr:to>
      <xdr:col>25</xdr:col>
      <xdr:colOff>502920</xdr:colOff>
      <xdr:row>3</xdr:row>
      <xdr:rowOff>0</xdr:rowOff>
    </xdr:to>
    <xdr:sp macro="" textlink="">
      <xdr:nvSpPr>
        <xdr:cNvPr id="3" name="TextBox 2">
          <a:extLst>
            <a:ext uri="{FF2B5EF4-FFF2-40B4-BE49-F238E27FC236}">
              <a16:creationId xmlns:a16="http://schemas.microsoft.com/office/drawing/2014/main" id="{953FB2EB-5020-FDCD-7911-E0534BC50436}"/>
            </a:ext>
          </a:extLst>
        </xdr:cNvPr>
        <xdr:cNvSpPr txBox="1"/>
      </xdr:nvSpPr>
      <xdr:spPr>
        <a:xfrm>
          <a:off x="0" y="0"/>
          <a:ext cx="15742920" cy="548640"/>
        </a:xfrm>
        <a:prstGeom prst="rect">
          <a:avLst/>
        </a:prstGeom>
        <a:solidFill>
          <a:srgbClr val="F03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aseline="0">
              <a:solidFill>
                <a:schemeClr val="accent4">
                  <a:lumMod val="60000"/>
                  <a:lumOff val="40000"/>
                </a:schemeClr>
              </a:solidFill>
            </a:rPr>
            <a:t>                               ORDER MANAGEMENT DASHBOARD</a:t>
          </a:r>
        </a:p>
      </xdr:txBody>
    </xdr:sp>
    <xdr:clientData/>
  </xdr:twoCellAnchor>
  <xdr:twoCellAnchor>
    <xdr:from>
      <xdr:col>3</xdr:col>
      <xdr:colOff>7620</xdr:colOff>
      <xdr:row>3</xdr:row>
      <xdr:rowOff>0</xdr:rowOff>
    </xdr:from>
    <xdr:to>
      <xdr:col>6</xdr:col>
      <xdr:colOff>342900</xdr:colOff>
      <xdr:row>7</xdr:row>
      <xdr:rowOff>129540</xdr:rowOff>
    </xdr:to>
    <xdr:sp macro="" textlink="">
      <xdr:nvSpPr>
        <xdr:cNvPr id="10" name="Wave 9">
          <a:extLst>
            <a:ext uri="{FF2B5EF4-FFF2-40B4-BE49-F238E27FC236}">
              <a16:creationId xmlns:a16="http://schemas.microsoft.com/office/drawing/2014/main" id="{70EE8484-FE36-C90B-9C93-9CAEFB008D72}"/>
            </a:ext>
          </a:extLst>
        </xdr:cNvPr>
        <xdr:cNvSpPr/>
      </xdr:nvSpPr>
      <xdr:spPr>
        <a:xfrm>
          <a:off x="1836420" y="548640"/>
          <a:ext cx="2164080" cy="861060"/>
        </a:xfrm>
        <a:prstGeom prst="wav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3</xdr:row>
      <xdr:rowOff>106680</xdr:rowOff>
    </xdr:from>
    <xdr:to>
      <xdr:col>4</xdr:col>
      <xdr:colOff>480060</xdr:colOff>
      <xdr:row>5</xdr:row>
      <xdr:rowOff>83820</xdr:rowOff>
    </xdr:to>
    <xdr:sp macro="" textlink="">
      <xdr:nvSpPr>
        <xdr:cNvPr id="12" name="TextBox 11">
          <a:extLst>
            <a:ext uri="{FF2B5EF4-FFF2-40B4-BE49-F238E27FC236}">
              <a16:creationId xmlns:a16="http://schemas.microsoft.com/office/drawing/2014/main" id="{129C05AC-42D3-2C2F-88C3-D7B490644E37}"/>
            </a:ext>
          </a:extLst>
        </xdr:cNvPr>
        <xdr:cNvSpPr txBox="1"/>
      </xdr:nvSpPr>
      <xdr:spPr>
        <a:xfrm>
          <a:off x="1828800" y="655320"/>
          <a:ext cx="1089660" cy="3429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300">
              <a:solidFill>
                <a:srgbClr val="FFFF00"/>
              </a:solidFill>
              <a:latin typeface="Arial Black" panose="020B0A04020102020204" pitchFamily="34" charset="0"/>
            </a:rPr>
            <a:t>Revenue</a:t>
          </a:r>
        </a:p>
      </xdr:txBody>
    </xdr:sp>
    <xdr:clientData/>
  </xdr:twoCellAnchor>
  <xdr:twoCellAnchor>
    <xdr:from>
      <xdr:col>4</xdr:col>
      <xdr:colOff>480060</xdr:colOff>
      <xdr:row>5</xdr:row>
      <xdr:rowOff>22860</xdr:rowOff>
    </xdr:from>
    <xdr:to>
      <xdr:col>6</xdr:col>
      <xdr:colOff>350520</xdr:colOff>
      <xdr:row>7</xdr:row>
      <xdr:rowOff>0</xdr:rowOff>
    </xdr:to>
    <xdr:sp macro="" textlink="Revenue!$A$4">
      <xdr:nvSpPr>
        <xdr:cNvPr id="13" name="TextBox 12">
          <a:extLst>
            <a:ext uri="{FF2B5EF4-FFF2-40B4-BE49-F238E27FC236}">
              <a16:creationId xmlns:a16="http://schemas.microsoft.com/office/drawing/2014/main" id="{F2621080-DDCA-409C-98F3-FFD608E8B3DD}"/>
            </a:ext>
          </a:extLst>
        </xdr:cNvPr>
        <xdr:cNvSpPr txBox="1"/>
      </xdr:nvSpPr>
      <xdr:spPr>
        <a:xfrm>
          <a:off x="2918460" y="937260"/>
          <a:ext cx="1089660" cy="3429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1AE665A-0EE9-4259-A090-620494FA06F8}" type="TxLink">
            <a:rPr lang="en-US" sz="1100" b="0" i="0" u="none" strike="noStrike">
              <a:solidFill>
                <a:srgbClr val="000000"/>
              </a:solidFill>
              <a:latin typeface="Impact" panose="020B0806030902050204" pitchFamily="34" charset="0"/>
              <a:ea typeface="Calibri"/>
              <a:cs typeface="Calibri"/>
            </a:rPr>
            <a:pPr algn="ctr"/>
            <a:t> $352,508.83 </a:t>
          </a:fld>
          <a:endParaRPr lang="en-US" sz="1300">
            <a:latin typeface="Impact" panose="020B0806030902050204" pitchFamily="34" charset="0"/>
          </a:endParaRPr>
        </a:p>
      </xdr:txBody>
    </xdr:sp>
    <xdr:clientData/>
  </xdr:twoCellAnchor>
  <xdr:twoCellAnchor>
    <xdr:from>
      <xdr:col>3</xdr:col>
      <xdr:colOff>7620</xdr:colOff>
      <xdr:row>6</xdr:row>
      <xdr:rowOff>121920</xdr:rowOff>
    </xdr:from>
    <xdr:to>
      <xdr:col>6</xdr:col>
      <xdr:colOff>342900</xdr:colOff>
      <xdr:row>11</xdr:row>
      <xdr:rowOff>68580</xdr:rowOff>
    </xdr:to>
    <xdr:sp macro="" textlink="">
      <xdr:nvSpPr>
        <xdr:cNvPr id="14" name="Wave 13">
          <a:extLst>
            <a:ext uri="{FF2B5EF4-FFF2-40B4-BE49-F238E27FC236}">
              <a16:creationId xmlns:a16="http://schemas.microsoft.com/office/drawing/2014/main" id="{3D5620FC-0742-4FE4-9287-A71DAB0AF257}"/>
            </a:ext>
          </a:extLst>
        </xdr:cNvPr>
        <xdr:cNvSpPr/>
      </xdr:nvSpPr>
      <xdr:spPr>
        <a:xfrm>
          <a:off x="1836420" y="1219200"/>
          <a:ext cx="2164080" cy="861060"/>
        </a:xfrm>
        <a:prstGeom prst="wav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7</xdr:row>
      <xdr:rowOff>45720</xdr:rowOff>
    </xdr:from>
    <xdr:to>
      <xdr:col>4</xdr:col>
      <xdr:colOff>480060</xdr:colOff>
      <xdr:row>9</xdr:row>
      <xdr:rowOff>114300</xdr:rowOff>
    </xdr:to>
    <xdr:sp macro="" textlink="">
      <xdr:nvSpPr>
        <xdr:cNvPr id="17" name="TextBox 16">
          <a:extLst>
            <a:ext uri="{FF2B5EF4-FFF2-40B4-BE49-F238E27FC236}">
              <a16:creationId xmlns:a16="http://schemas.microsoft.com/office/drawing/2014/main" id="{A7BF2121-A9F7-4A4C-8295-988B2031AAFA}"/>
            </a:ext>
          </a:extLst>
        </xdr:cNvPr>
        <xdr:cNvSpPr txBox="1"/>
      </xdr:nvSpPr>
      <xdr:spPr>
        <a:xfrm>
          <a:off x="1828800" y="1325880"/>
          <a:ext cx="1089660" cy="43434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rgbClr val="FFFF00"/>
              </a:solidFill>
              <a:latin typeface="Arial Black" panose="020B0A04020102020204" pitchFamily="34" charset="0"/>
            </a:rPr>
            <a:t>Avg Order Value</a:t>
          </a:r>
        </a:p>
      </xdr:txBody>
    </xdr:sp>
    <xdr:clientData/>
  </xdr:twoCellAnchor>
  <xdr:twoCellAnchor>
    <xdr:from>
      <xdr:col>4</xdr:col>
      <xdr:colOff>480060</xdr:colOff>
      <xdr:row>8</xdr:row>
      <xdr:rowOff>152400</xdr:rowOff>
    </xdr:from>
    <xdr:to>
      <xdr:col>6</xdr:col>
      <xdr:colOff>350520</xdr:colOff>
      <xdr:row>10</xdr:row>
      <xdr:rowOff>129540</xdr:rowOff>
    </xdr:to>
    <xdr:sp macro="" textlink="Revenue!$B$4">
      <xdr:nvSpPr>
        <xdr:cNvPr id="18" name="TextBox 17">
          <a:extLst>
            <a:ext uri="{FF2B5EF4-FFF2-40B4-BE49-F238E27FC236}">
              <a16:creationId xmlns:a16="http://schemas.microsoft.com/office/drawing/2014/main" id="{B6B516DD-CA28-4943-9766-D8A7A2FF0447}"/>
            </a:ext>
          </a:extLst>
        </xdr:cNvPr>
        <xdr:cNvSpPr txBox="1"/>
      </xdr:nvSpPr>
      <xdr:spPr>
        <a:xfrm>
          <a:off x="2918460" y="1615440"/>
          <a:ext cx="1089660" cy="3429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B3FFB2-9988-4E96-BE44-1084C49BC83F}" type="TxLink">
            <a:rPr lang="en-US" sz="1100" b="0" i="0" u="none" strike="noStrike">
              <a:solidFill>
                <a:srgbClr val="000000"/>
              </a:solidFill>
              <a:latin typeface="Impact" panose="020B0806030902050204" pitchFamily="34" charset="0"/>
              <a:ea typeface="Calibri"/>
              <a:cs typeface="Calibri"/>
            </a:rPr>
            <a:pPr algn="ctr"/>
            <a:t> $839.31 </a:t>
          </a:fld>
          <a:endParaRPr lang="en-US" sz="1300" b="0" i="0" u="none" strike="noStrike">
            <a:solidFill>
              <a:srgbClr val="000000"/>
            </a:solidFill>
            <a:latin typeface="Impact" panose="020B0806030902050204" pitchFamily="34" charset="0"/>
            <a:ea typeface="Calibri"/>
            <a:cs typeface="Calibri"/>
          </a:endParaRPr>
        </a:p>
      </xdr:txBody>
    </xdr:sp>
    <xdr:clientData/>
  </xdr:twoCellAnchor>
  <xdr:twoCellAnchor>
    <xdr:from>
      <xdr:col>3</xdr:col>
      <xdr:colOff>7620</xdr:colOff>
      <xdr:row>10</xdr:row>
      <xdr:rowOff>68580</xdr:rowOff>
    </xdr:from>
    <xdr:to>
      <xdr:col>6</xdr:col>
      <xdr:colOff>342900</xdr:colOff>
      <xdr:row>15</xdr:row>
      <xdr:rowOff>15240</xdr:rowOff>
    </xdr:to>
    <xdr:sp macro="" textlink="">
      <xdr:nvSpPr>
        <xdr:cNvPr id="19" name="Wave 18">
          <a:extLst>
            <a:ext uri="{FF2B5EF4-FFF2-40B4-BE49-F238E27FC236}">
              <a16:creationId xmlns:a16="http://schemas.microsoft.com/office/drawing/2014/main" id="{8A0351E7-F818-4B1D-A4A3-E9A8A770B764}"/>
            </a:ext>
          </a:extLst>
        </xdr:cNvPr>
        <xdr:cNvSpPr/>
      </xdr:nvSpPr>
      <xdr:spPr>
        <a:xfrm>
          <a:off x="1836420" y="1897380"/>
          <a:ext cx="2164080" cy="861060"/>
        </a:xfrm>
        <a:prstGeom prst="wav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11</xdr:row>
      <xdr:rowOff>0</xdr:rowOff>
    </xdr:from>
    <xdr:to>
      <xdr:col>4</xdr:col>
      <xdr:colOff>480060</xdr:colOff>
      <xdr:row>13</xdr:row>
      <xdr:rowOff>68580</xdr:rowOff>
    </xdr:to>
    <xdr:sp macro="" textlink="">
      <xdr:nvSpPr>
        <xdr:cNvPr id="23" name="TextBox 22">
          <a:extLst>
            <a:ext uri="{FF2B5EF4-FFF2-40B4-BE49-F238E27FC236}">
              <a16:creationId xmlns:a16="http://schemas.microsoft.com/office/drawing/2014/main" id="{A38E337A-AA88-43F9-977D-4ABC88A5CD86}"/>
            </a:ext>
          </a:extLst>
        </xdr:cNvPr>
        <xdr:cNvSpPr txBox="1"/>
      </xdr:nvSpPr>
      <xdr:spPr>
        <a:xfrm>
          <a:off x="1828800" y="2011680"/>
          <a:ext cx="1089660" cy="43434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rgbClr val="FFFF00"/>
              </a:solidFill>
              <a:latin typeface="Arial Black" panose="020B0A04020102020204" pitchFamily="34" charset="0"/>
            </a:rPr>
            <a:t>Avg Order per Day</a:t>
          </a:r>
        </a:p>
      </xdr:txBody>
    </xdr:sp>
    <xdr:clientData/>
  </xdr:twoCellAnchor>
  <xdr:twoCellAnchor>
    <xdr:from>
      <xdr:col>4</xdr:col>
      <xdr:colOff>472440</xdr:colOff>
      <xdr:row>12</xdr:row>
      <xdr:rowOff>99060</xdr:rowOff>
    </xdr:from>
    <xdr:to>
      <xdr:col>6</xdr:col>
      <xdr:colOff>342900</xdr:colOff>
      <xdr:row>14</xdr:row>
      <xdr:rowOff>76200</xdr:rowOff>
    </xdr:to>
    <xdr:sp macro="" textlink="'Avg Opd'!$D$11">
      <xdr:nvSpPr>
        <xdr:cNvPr id="25" name="TextBox 24">
          <a:extLst>
            <a:ext uri="{FF2B5EF4-FFF2-40B4-BE49-F238E27FC236}">
              <a16:creationId xmlns:a16="http://schemas.microsoft.com/office/drawing/2014/main" id="{2B533F34-9982-47C9-B5F8-AE54905D987C}"/>
            </a:ext>
          </a:extLst>
        </xdr:cNvPr>
        <xdr:cNvSpPr txBox="1"/>
      </xdr:nvSpPr>
      <xdr:spPr>
        <a:xfrm>
          <a:off x="2910840" y="2293620"/>
          <a:ext cx="1089660" cy="3429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BD044F-F778-41C0-B126-207D23AC280D}" type="TxLink">
            <a:rPr lang="en-US" sz="1400" b="0" i="0" u="none" strike="noStrike">
              <a:solidFill>
                <a:srgbClr val="000000"/>
              </a:solidFill>
              <a:latin typeface="Impact" panose="020B0806030902050204" pitchFamily="34" charset="0"/>
              <a:ea typeface="Calibri"/>
              <a:cs typeface="Calibri"/>
            </a:rPr>
            <a:pPr algn="ctr"/>
            <a:t>60</a:t>
          </a:fld>
          <a:endParaRPr lang="en-US" sz="1400" b="0" i="0" u="none" strike="noStrike">
            <a:solidFill>
              <a:srgbClr val="000000"/>
            </a:solidFill>
            <a:latin typeface="Impact" panose="020B0806030902050204" pitchFamily="34" charset="0"/>
            <a:ea typeface="Calibri"/>
            <a:cs typeface="Calibri"/>
          </a:endParaRPr>
        </a:p>
      </xdr:txBody>
    </xdr:sp>
    <xdr:clientData/>
  </xdr:twoCellAnchor>
  <xdr:twoCellAnchor>
    <xdr:from>
      <xdr:col>3</xdr:col>
      <xdr:colOff>7620</xdr:colOff>
      <xdr:row>15</xdr:row>
      <xdr:rowOff>0</xdr:rowOff>
    </xdr:from>
    <xdr:to>
      <xdr:col>17</xdr:col>
      <xdr:colOff>76200</xdr:colOff>
      <xdr:row>29</xdr:row>
      <xdr:rowOff>175260</xdr:rowOff>
    </xdr:to>
    <xdr:graphicFrame macro="">
      <xdr:nvGraphicFramePr>
        <xdr:cNvPr id="27" name="Chart 26">
          <a:extLst>
            <a:ext uri="{FF2B5EF4-FFF2-40B4-BE49-F238E27FC236}">
              <a16:creationId xmlns:a16="http://schemas.microsoft.com/office/drawing/2014/main" id="{BD9985F5-D996-4C1A-B082-CA9FC1243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350520</xdr:colOff>
      <xdr:row>2</xdr:row>
      <xdr:rowOff>175260</xdr:rowOff>
    </xdr:from>
    <xdr:to>
      <xdr:col>13</xdr:col>
      <xdr:colOff>480060</xdr:colOff>
      <xdr:row>14</xdr:row>
      <xdr:rowOff>175260</xdr:rowOff>
    </xdr:to>
    <xdr:graphicFrame macro="">
      <xdr:nvGraphicFramePr>
        <xdr:cNvPr id="28" name="Chart 27">
          <a:extLst>
            <a:ext uri="{FF2B5EF4-FFF2-40B4-BE49-F238E27FC236}">
              <a16:creationId xmlns:a16="http://schemas.microsoft.com/office/drawing/2014/main" id="{9DC3502E-BB3E-4349-A1EB-73322F536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495300</xdr:colOff>
      <xdr:row>2</xdr:row>
      <xdr:rowOff>175260</xdr:rowOff>
    </xdr:from>
    <xdr:to>
      <xdr:col>19</xdr:col>
      <xdr:colOff>38100</xdr:colOff>
      <xdr:row>14</xdr:row>
      <xdr:rowOff>175260</xdr:rowOff>
    </xdr:to>
    <xdr:graphicFrame macro="">
      <xdr:nvGraphicFramePr>
        <xdr:cNvPr id="29" name="Chart 28">
          <a:extLst>
            <a:ext uri="{FF2B5EF4-FFF2-40B4-BE49-F238E27FC236}">
              <a16:creationId xmlns:a16="http://schemas.microsoft.com/office/drawing/2014/main" id="{1327C4CA-6887-4426-8A32-63831A5AB5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60960</xdr:colOff>
      <xdr:row>14</xdr:row>
      <xdr:rowOff>175260</xdr:rowOff>
    </xdr:from>
    <xdr:to>
      <xdr:col>25</xdr:col>
      <xdr:colOff>510540</xdr:colOff>
      <xdr:row>29</xdr:row>
      <xdr:rowOff>175260</xdr:rowOff>
    </xdr:to>
    <xdr:graphicFrame macro="">
      <xdr:nvGraphicFramePr>
        <xdr:cNvPr id="30" name="Chart 29">
          <a:extLst>
            <a:ext uri="{FF2B5EF4-FFF2-40B4-BE49-F238E27FC236}">
              <a16:creationId xmlns:a16="http://schemas.microsoft.com/office/drawing/2014/main" id="{795DF46B-57C3-4E93-9D2E-1F08AE3F3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160020</xdr:colOff>
      <xdr:row>30</xdr:row>
      <xdr:rowOff>0</xdr:rowOff>
    </xdr:from>
    <xdr:to>
      <xdr:col>25</xdr:col>
      <xdr:colOff>518160</xdr:colOff>
      <xdr:row>45</xdr:row>
      <xdr:rowOff>0</xdr:rowOff>
    </xdr:to>
    <xdr:graphicFrame macro="">
      <xdr:nvGraphicFramePr>
        <xdr:cNvPr id="31" name="Chart 30">
          <a:extLst>
            <a:ext uri="{FF2B5EF4-FFF2-40B4-BE49-F238E27FC236}">
              <a16:creationId xmlns:a16="http://schemas.microsoft.com/office/drawing/2014/main" id="{153E8A0E-B1C3-4F6D-BB76-DCFB36C8A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304800</xdr:colOff>
      <xdr:row>30</xdr:row>
      <xdr:rowOff>7620</xdr:rowOff>
    </xdr:from>
    <xdr:to>
      <xdr:col>17</xdr:col>
      <xdr:colOff>152400</xdr:colOff>
      <xdr:row>45</xdr:row>
      <xdr:rowOff>7620</xdr:rowOff>
    </xdr:to>
    <xdr:graphicFrame macro="">
      <xdr:nvGraphicFramePr>
        <xdr:cNvPr id="32" name="Chart 31">
          <a:extLst>
            <a:ext uri="{FF2B5EF4-FFF2-40B4-BE49-F238E27FC236}">
              <a16:creationId xmlns:a16="http://schemas.microsoft.com/office/drawing/2014/main" id="{2AD881AC-2CB6-46DA-BCEC-74177999B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53340</xdr:colOff>
      <xdr:row>2</xdr:row>
      <xdr:rowOff>175260</xdr:rowOff>
    </xdr:from>
    <xdr:to>
      <xdr:col>25</xdr:col>
      <xdr:colOff>510540</xdr:colOff>
      <xdr:row>14</xdr:row>
      <xdr:rowOff>175260</xdr:rowOff>
    </xdr:to>
    <xdr:graphicFrame macro="">
      <xdr:nvGraphicFramePr>
        <xdr:cNvPr id="33" name="Chart 32">
          <a:extLst>
            <a:ext uri="{FF2B5EF4-FFF2-40B4-BE49-F238E27FC236}">
              <a16:creationId xmlns:a16="http://schemas.microsoft.com/office/drawing/2014/main" id="{7F434799-CCE3-408B-9C5C-999E5A907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30</xdr:row>
      <xdr:rowOff>7620</xdr:rowOff>
    </xdr:from>
    <xdr:to>
      <xdr:col>7</xdr:col>
      <xdr:colOff>304800</xdr:colOff>
      <xdr:row>45</xdr:row>
      <xdr:rowOff>7620</xdr:rowOff>
    </xdr:to>
    <xdr:graphicFrame macro="">
      <xdr:nvGraphicFramePr>
        <xdr:cNvPr id="34" name="Chart 33">
          <a:extLst>
            <a:ext uri="{FF2B5EF4-FFF2-40B4-BE49-F238E27FC236}">
              <a16:creationId xmlns:a16="http://schemas.microsoft.com/office/drawing/2014/main" id="{582BD969-3624-41AB-9FAA-34ACE7F34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3</xdr:row>
      <xdr:rowOff>0</xdr:rowOff>
    </xdr:from>
    <xdr:to>
      <xdr:col>2</xdr:col>
      <xdr:colOff>586740</xdr:colOff>
      <xdr:row>15</xdr:row>
      <xdr:rowOff>114299</xdr:rowOff>
    </xdr:to>
    <mc:AlternateContent xmlns:mc="http://schemas.openxmlformats.org/markup-compatibility/2006" xmlns:a14="http://schemas.microsoft.com/office/drawing/2010/main">
      <mc:Choice Requires="a14">
        <xdr:graphicFrame macro="">
          <xdr:nvGraphicFramePr>
            <xdr:cNvPr id="35" name="Product Name">
              <a:extLst>
                <a:ext uri="{FF2B5EF4-FFF2-40B4-BE49-F238E27FC236}">
                  <a16:creationId xmlns:a16="http://schemas.microsoft.com/office/drawing/2014/main" id="{3A355400-8159-AF2D-E068-80AD583979F5}"/>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539750"/>
              <a:ext cx="1814407" cy="227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130810</xdr:rowOff>
    </xdr:from>
    <xdr:to>
      <xdr:col>3</xdr:col>
      <xdr:colOff>0</xdr:colOff>
      <xdr:row>30</xdr:row>
      <xdr:rowOff>27094</xdr:rowOff>
    </xdr:to>
    <mc:AlternateContent xmlns:mc="http://schemas.openxmlformats.org/markup-compatibility/2006" xmlns:a14="http://schemas.microsoft.com/office/drawing/2010/main">
      <mc:Choice Requires="a14">
        <xdr:graphicFrame macro="">
          <xdr:nvGraphicFramePr>
            <xdr:cNvPr id="38" name="Order Type">
              <a:extLst>
                <a:ext uri="{FF2B5EF4-FFF2-40B4-BE49-F238E27FC236}">
                  <a16:creationId xmlns:a16="http://schemas.microsoft.com/office/drawing/2014/main" id="{821E3B46-4D34-D48B-68F6-00E26117498C}"/>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0" y="4088977"/>
              <a:ext cx="1841500" cy="13356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63500</xdr:rowOff>
    </xdr:from>
    <xdr:to>
      <xdr:col>2</xdr:col>
      <xdr:colOff>601133</xdr:colOff>
      <xdr:row>22</xdr:row>
      <xdr:rowOff>127000</xdr:rowOff>
    </xdr:to>
    <mc:AlternateContent xmlns:mc="http://schemas.openxmlformats.org/markup-compatibility/2006" xmlns:a14="http://schemas.microsoft.com/office/drawing/2010/main">
      <mc:Choice Requires="a14">
        <xdr:graphicFrame macro="">
          <xdr:nvGraphicFramePr>
            <xdr:cNvPr id="41" name="Agent">
              <a:extLst>
                <a:ext uri="{FF2B5EF4-FFF2-40B4-BE49-F238E27FC236}">
                  <a16:creationId xmlns:a16="http://schemas.microsoft.com/office/drawing/2014/main" id="{394E8042-BD56-0CAF-0C75-9470E850E4B0}"/>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0" y="2762250"/>
              <a:ext cx="1828800" cy="1322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87.723925115744" createdVersion="8" refreshedVersion="8" minRefreshableVersion="3" recordCount="420" xr:uid="{C9CCD545-213A-41BB-BA37-1CBF483C4759}">
  <cacheSource type="worksheet">
    <worksheetSource name="Table1"/>
  </cacheSource>
  <cacheFields count="16">
    <cacheField name="Order ID" numFmtId="0">
      <sharedItems/>
    </cacheField>
    <cacheField name="Product ID" numFmtId="0">
      <sharedItems/>
    </cacheField>
    <cacheField name="Sale Date" numFmtId="15">
      <sharedItems containsSemiMixedTypes="0" containsNonDate="0" containsDate="1" containsString="0" minDate="2022-06-13T00:00:00" maxDate="2022-07-24T00:00:00" count="39">
        <d v="2022-06-27T00:00:00"/>
        <d v="2022-06-28T00:00:00"/>
        <d v="2022-06-25T00:00:00"/>
        <d v="2022-06-23T00:00:00"/>
        <d v="2022-06-15T00:00:00"/>
        <d v="2022-06-13T00:00:00"/>
        <d v="2022-06-24T00:00:00"/>
        <d v="2022-06-22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5T00:00:00"/>
        <d v="2022-07-07T00:00:00"/>
        <d v="2022-07-22T00:00:00"/>
        <d v="2022-07-23T00:00:00"/>
      </sharedItems>
      <fieldGroup par="15"/>
    </cacheField>
    <cacheField name="Type of day" numFmtId="15">
      <sharedItems count="2">
        <s v="Weekday"/>
        <s v="Weekend"/>
      </sharedItems>
    </cacheField>
    <cacheField name="Day " numFmtId="165">
      <sharedItems count="7">
        <s v="Monday"/>
        <s v="Tuesday"/>
        <s v="Saturday"/>
        <s v="Thursday"/>
        <s v="Wednesday"/>
        <s v="Friday"/>
        <s v="Sunday"/>
      </sharedItems>
    </cacheField>
    <cacheField name="Amount in Sales" numFmtId="166">
      <sharedItems containsSemiMixedTypes="0" containsString="0" containsNumber="1" minValue="365.06742804332742" maxValue="1231.631284578343"/>
    </cacheField>
    <cacheField name="Product Name" numFmtId="0">
      <sharedItems count="6">
        <s v="Paneer Tikka Pizzabun"/>
        <s v="Crispy Chole Pizzabun"/>
        <s v="Medium Crispy Chole Pizzabun"/>
        <s v="Large Paneer Tikka Pizzabun"/>
        <s v="Minty Pizzabun"/>
        <s v="Aloo Shots Pizzabun"/>
      </sharedItems>
    </cacheField>
    <cacheField name="Order Type" numFmtId="0">
      <sharedItems count="2">
        <s v="Online"/>
        <s v="Physical Visit"/>
      </sharedItems>
    </cacheField>
    <cacheField name="Price of One Product" numFmtId="44">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1">
      <sharedItems containsSemiMixedTypes="0" containsString="0" containsNumber="1" minValue="1.5676127064274368" maxValue="85.012701587182761"/>
    </cacheField>
    <cacheField name="Discount %" numFmtId="9">
      <sharedItems containsSemiMixedTypes="0" containsString="0" containsNumber="1" minValue="4.5012478047171678E-3" maxValue="0.79643741142705549"/>
    </cacheField>
    <cacheField name="Invalid Order (if Disc &gt;80%)" numFmtId="9">
      <sharedItems/>
    </cacheField>
    <cacheField name="Discount Price" numFmtId="44">
      <sharedItems containsSemiMixedTypes="0" containsString="0" containsNumber="1" minValue="2.5299811443915132" maxValue="4526.8783199114223"/>
    </cacheField>
    <cacheField name="Days (Sale Date)" numFmtId="0" databaseField="0">
      <fieldGroup base="2">
        <rangePr groupBy="days" startDate="2022-06-13T00:00:00" endDate="2022-07-24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4/2022"/>
        </groupItems>
      </fieldGroup>
    </cacheField>
    <cacheField name="Months (Sale Date)" numFmtId="0" databaseField="0">
      <fieldGroup base="2">
        <rangePr groupBy="months" startDate="2022-06-13T00:00:00" endDate="2022-07-24T00:00:00"/>
        <groupItems count="14">
          <s v="&lt;6/13/2022"/>
          <s v="Jan"/>
          <s v="Feb"/>
          <s v="Mar"/>
          <s v="Apr"/>
          <s v="May"/>
          <s v="Jun"/>
          <s v="Jul"/>
          <s v="Aug"/>
          <s v="Sep"/>
          <s v="Oct"/>
          <s v="Nov"/>
          <s v="Dec"/>
          <s v="&gt;7/24/2022"/>
        </groupItems>
      </fieldGroup>
    </cacheField>
  </cacheFields>
  <extLst>
    <ext xmlns:x14="http://schemas.microsoft.com/office/spreadsheetml/2009/9/main" uri="{725AE2AE-9491-48be-B2B4-4EB974FC3084}">
      <x14:pivotCacheDefinition pivotCacheId="26634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s v="PBOR00001"/>
    <s v="PIZB0001"/>
    <x v="0"/>
    <x v="0"/>
    <x v="0"/>
    <n v="1065.3821039148399"/>
    <x v="0"/>
    <x v="0"/>
    <n v="72"/>
    <x v="0"/>
    <n v="15.002824437526828"/>
    <n v="1.372080123313592E-2"/>
    <s v="Actual"/>
    <n v="14.821255587091628"/>
  </r>
  <r>
    <s v="PBOR00002"/>
    <s v="PIZB0002"/>
    <x v="1"/>
    <x v="0"/>
    <x v="1"/>
    <n v="381.57338886974941"/>
    <x v="1"/>
    <x v="1"/>
    <n v="65"/>
    <x v="1"/>
    <n v="6.0029276075127083"/>
    <n v="2.2083854314921911E-2"/>
    <s v="Actual"/>
    <n v="8.6169056185766522"/>
  </r>
  <r>
    <s v="PBOR00004"/>
    <s v="PIZB0004"/>
    <x v="2"/>
    <x v="1"/>
    <x v="2"/>
    <n v="967.01919932990631"/>
    <x v="2"/>
    <x v="1"/>
    <n v="130"/>
    <x v="0"/>
    <n v="9.4148120697854445"/>
    <n v="0.20990358910221096"/>
    <s v="Actual"/>
    <n v="256.90636974220138"/>
  </r>
  <r>
    <s v="PBOR00005"/>
    <s v="PIZB0001"/>
    <x v="3"/>
    <x v="0"/>
    <x v="3"/>
    <n v="911.89786648444021"/>
    <x v="0"/>
    <x v="0"/>
    <n v="72"/>
    <x v="1"/>
    <n v="15.527667409954843"/>
    <n v="0.184343159134289"/>
    <s v="Actual"/>
    <n v="206.09418703230847"/>
  </r>
  <r>
    <s v="PBOR00006"/>
    <s v="PIZB0002"/>
    <x v="4"/>
    <x v="0"/>
    <x v="4"/>
    <n v="701.78956021719318"/>
    <x v="1"/>
    <x v="1"/>
    <n v="65"/>
    <x v="2"/>
    <n v="12.150912263899038"/>
    <n v="0.11144429073382323"/>
    <s v="Actual"/>
    <n v="88.019736936244271"/>
  </r>
  <r>
    <s v="PBOR00007"/>
    <s v="PIZB0003"/>
    <x v="1"/>
    <x v="0"/>
    <x v="1"/>
    <n v="479.88658034447212"/>
    <x v="3"/>
    <x v="0"/>
    <n v="250"/>
    <x v="0"/>
    <n v="4.3912410765682601"/>
    <n v="0.56286929186816415"/>
    <s v="Actual"/>
    <n v="617.92368879759283"/>
  </r>
  <r>
    <s v="PBOR00009"/>
    <s v="PIZB0004"/>
    <x v="5"/>
    <x v="0"/>
    <x v="0"/>
    <n v="756.26129046676067"/>
    <x v="2"/>
    <x v="1"/>
    <n v="130"/>
    <x v="1"/>
    <n v="6.0059176577463154"/>
    <n v="3.138956050307417E-2"/>
    <s v="Actual"/>
    <n v="24.508005040260286"/>
  </r>
  <r>
    <s v="PBOR00010"/>
    <s v="PIZB0005"/>
    <x v="6"/>
    <x v="0"/>
    <x v="5"/>
    <n v="436.19346453298721"/>
    <x v="4"/>
    <x v="0"/>
    <n v="60"/>
    <x v="2"/>
    <n v="9.5403239349164934"/>
    <n v="0.23798278495106248"/>
    <s v="Actual"/>
    <n v="136.22597156200237"/>
  </r>
  <r>
    <s v="PBOR00011"/>
    <s v="PIZB0001"/>
    <x v="5"/>
    <x v="0"/>
    <x v="0"/>
    <n v="721.73008309265401"/>
    <x v="0"/>
    <x v="1"/>
    <n v="72"/>
    <x v="0"/>
    <n v="12.485143338719503"/>
    <n v="0.19712344024473996"/>
    <s v="Actual"/>
    <n v="177.20023729515026"/>
  </r>
  <r>
    <s v="PBOR00012"/>
    <s v="PIZB0002"/>
    <x v="7"/>
    <x v="0"/>
    <x v="4"/>
    <n v="365.06742804332742"/>
    <x v="1"/>
    <x v="0"/>
    <n v="65"/>
    <x v="1"/>
    <n v="6.028117044358714"/>
    <n v="6.8295799738434873E-2"/>
    <s v="Actual"/>
    <n v="26.760179839989007"/>
  </r>
  <r>
    <s v="PBOR00013"/>
    <s v="PIZB0003"/>
    <x v="8"/>
    <x v="1"/>
    <x v="6"/>
    <n v="737.58749195231678"/>
    <x v="3"/>
    <x v="1"/>
    <n v="250"/>
    <x v="2"/>
    <n v="3.000849838229136"/>
    <n v="1.6828522965904168E-2"/>
    <s v="Actual"/>
    <n v="12.624967604967196"/>
  </r>
  <r>
    <s v="PBOR00014"/>
    <s v="PIZB0004"/>
    <x v="9"/>
    <x v="1"/>
    <x v="2"/>
    <n v="1231.631284578343"/>
    <x v="2"/>
    <x v="0"/>
    <n v="130"/>
    <x v="0"/>
    <n v="12.918261089977575"/>
    <n v="0.26661284065553453"/>
    <s v="Actual"/>
    <n v="447.74265711874182"/>
  </r>
  <r>
    <s v="PBOR00015"/>
    <s v="PIZB0001"/>
    <x v="3"/>
    <x v="0"/>
    <x v="3"/>
    <n v="890.71175350651413"/>
    <x v="0"/>
    <x v="1"/>
    <n v="72"/>
    <x v="1"/>
    <n v="15.709470730718396"/>
    <n v="0.21251347110701568"/>
    <s v="Actual"/>
    <n v="240.37013910521034"/>
  </r>
  <r>
    <s v="PBOR00016"/>
    <s v="PIZB0002"/>
    <x v="10"/>
    <x v="1"/>
    <x v="6"/>
    <n v="1054.1085860216892"/>
    <x v="1"/>
    <x v="0"/>
    <n v="65"/>
    <x v="2"/>
    <n v="18.220234721343324"/>
    <n v="0.10994257661413849"/>
    <s v="Actual"/>
    <n v="130.20667086562685"/>
  </r>
  <r>
    <s v="PBOR00017"/>
    <s v="PIZB0003"/>
    <x v="10"/>
    <x v="1"/>
    <x v="6"/>
    <n v="976.51482555058408"/>
    <x v="3"/>
    <x v="1"/>
    <n v="250"/>
    <x v="0"/>
    <n v="8.4195919821339817"/>
    <n v="0.53607498908607099"/>
    <s v="Actual"/>
    <n v="1128.3831699829111"/>
  </r>
  <r>
    <s v="PBOR00018"/>
    <s v="PIZB0004"/>
    <x v="5"/>
    <x v="0"/>
    <x v="0"/>
    <n v="1127.6939411947988"/>
    <x v="2"/>
    <x v="0"/>
    <n v="130"/>
    <x v="1"/>
    <n v="9.0126846011647341"/>
    <n v="3.7515550327758003E-2"/>
    <s v="Actual"/>
    <n v="43.955056956616772"/>
  </r>
  <r>
    <s v="PBOR00019"/>
    <s v="PIZB0005"/>
    <x v="9"/>
    <x v="1"/>
    <x v="2"/>
    <n v="878.10164658744611"/>
    <x v="4"/>
    <x v="0"/>
    <n v="60"/>
    <x v="2"/>
    <n v="15.009334579883143"/>
    <n v="2.4938289886663061E-2"/>
    <s v="Actual"/>
    <n v="22.458428205542532"/>
  </r>
  <r>
    <s v="PBOR00020"/>
    <s v="PIZB0006"/>
    <x v="10"/>
    <x v="1"/>
    <x v="6"/>
    <n v="564.28749648903772"/>
    <x v="5"/>
    <x v="1"/>
    <n v="95"/>
    <x v="0"/>
    <n v="6.0006149614130511"/>
    <n v="1.0123391970414241E-2"/>
    <s v="Actual"/>
    <n v="5.7709248452021029"/>
  </r>
  <r>
    <s v="PBOR00021"/>
    <s v="PIZB0001"/>
    <x v="9"/>
    <x v="1"/>
    <x v="2"/>
    <n v="1146.0031573562619"/>
    <x v="0"/>
    <x v="1"/>
    <n v="72"/>
    <x v="1"/>
    <n v="18.313739822600983"/>
    <n v="0.1308869366379137"/>
    <s v="Actual"/>
    <n v="172.58610987100883"/>
  </r>
  <r>
    <s v="PBOR00022"/>
    <s v="PIZB0002"/>
    <x v="10"/>
    <x v="1"/>
    <x v="6"/>
    <n v="913.80951512574029"/>
    <x v="1"/>
    <x v="1"/>
    <n v="65"/>
    <x v="2"/>
    <n v="15.067561519836531"/>
    <n v="6.6961969492996459E-2"/>
    <s v="Actual"/>
    <n v="65.581983663634219"/>
  </r>
  <r>
    <s v="PBOR00023"/>
    <s v="PIZB0003"/>
    <x v="7"/>
    <x v="0"/>
    <x v="4"/>
    <n v="1100.1038646627512"/>
    <x v="3"/>
    <x v="0"/>
    <n v="250"/>
    <x v="0"/>
    <n v="6.9135398674431228"/>
    <n v="0.36350761794645753"/>
    <s v="Actual"/>
    <n v="628.28110219802943"/>
  </r>
  <r>
    <s v="PBOR00024"/>
    <s v="PIZB0004"/>
    <x v="11"/>
    <x v="0"/>
    <x v="5"/>
    <n v="1192.283035256115"/>
    <x v="2"/>
    <x v="0"/>
    <n v="130"/>
    <x v="1"/>
    <n v="13.261416538169241"/>
    <n v="0.30841415491993102"/>
    <s v="Actual"/>
    <n v="531.70111470588631"/>
  </r>
  <r>
    <s v="PBOR00025"/>
    <s v="PIZB0001"/>
    <x v="9"/>
    <x v="1"/>
    <x v="2"/>
    <n v="712.35816988481008"/>
    <x v="0"/>
    <x v="0"/>
    <n v="72"/>
    <x v="2"/>
    <n v="12.569589960439714"/>
    <n v="0.21287301321989574"/>
    <s v="Actual"/>
    <n v="192.65230726684933"/>
  </r>
  <r>
    <s v="PBOR00026"/>
    <s v="PIZB0002"/>
    <x v="12"/>
    <x v="0"/>
    <x v="3"/>
    <n v="702.40059070538132"/>
    <x v="1"/>
    <x v="0"/>
    <n v="65"/>
    <x v="0"/>
    <n v="12.148272848831617"/>
    <n v="0.11047742601795077"/>
    <s v="Actual"/>
    <n v="87.237144468673819"/>
  </r>
  <r>
    <s v="PBOR00027"/>
    <s v="PIZB0003"/>
    <x v="3"/>
    <x v="0"/>
    <x v="3"/>
    <n v="715.10355018970665"/>
    <x v="3"/>
    <x v="0"/>
    <n v="250"/>
    <x v="1"/>
    <n v="3.007161126125752"/>
    <n v="4.8799156151631218E-2"/>
    <s v="Actual"/>
    <n v="36.686731341731388"/>
  </r>
  <r>
    <s v="PBOR00035"/>
    <s v="PIZB0004"/>
    <x v="10"/>
    <x v="1"/>
    <x v="6"/>
    <n v="1219.8983610726016"/>
    <x v="2"/>
    <x v="0"/>
    <n v="130"/>
    <x v="2"/>
    <n v="13.011327362416761"/>
    <n v="0.27879506176921365"/>
    <s v="Actual"/>
    <n v="471.57419604157735"/>
  </r>
  <r>
    <s v="PBOR00029"/>
    <s v="PIZB0005"/>
    <x v="10"/>
    <x v="1"/>
    <x v="6"/>
    <n v="836.39583226134164"/>
    <x v="4"/>
    <x v="0"/>
    <n v="60"/>
    <x v="0"/>
    <n v="15.087248399524471"/>
    <n v="7.6045534046593019E-2"/>
    <s v="Actual"/>
    <n v="68.839071710126632"/>
  </r>
  <r>
    <s v="PBOR00030"/>
    <s v="PIZB0001"/>
    <x v="7"/>
    <x v="0"/>
    <x v="4"/>
    <n v="963.80585295182641"/>
    <x v="0"/>
    <x v="0"/>
    <n v="72"/>
    <x v="1"/>
    <n v="15.221227474834045"/>
    <n v="0.12055762754740325"/>
    <s v="Actual"/>
    <n v="132.12252523622487"/>
  </r>
  <r>
    <s v="PBOR00031"/>
    <s v="PIZB0002"/>
    <x v="4"/>
    <x v="0"/>
    <x v="4"/>
    <n v="449.01925098530552"/>
    <x v="1"/>
    <x v="0"/>
    <n v="65"/>
    <x v="2"/>
    <n v="9.9087485791534373"/>
    <n v="0.30283946337780637"/>
    <s v="Actual"/>
    <n v="195.04940665966791"/>
  </r>
  <r>
    <s v="PBOR00032"/>
    <s v="PIZB0003"/>
    <x v="11"/>
    <x v="0"/>
    <x v="5"/>
    <n v="1060.8066397333646"/>
    <x v="3"/>
    <x v="1"/>
    <n v="250"/>
    <x v="0"/>
    <n v="7.2412270720327987"/>
    <n v="0.41401829873258272"/>
    <s v="Actual"/>
    <n v="749.50012827483511"/>
  </r>
  <r>
    <s v="PBOR00033"/>
    <s v="PIZB0004"/>
    <x v="13"/>
    <x v="0"/>
    <x v="1"/>
    <n v="1162.8365015209247"/>
    <x v="2"/>
    <x v="0"/>
    <n v="130"/>
    <x v="1"/>
    <n v="9.0003415639486821"/>
    <n v="6.1603660271292333E-3"/>
    <s v="Actual"/>
    <n v="7.2079017924040727"/>
  </r>
  <r>
    <s v="PBOR00036"/>
    <s v="PIZB0001"/>
    <x v="14"/>
    <x v="0"/>
    <x v="1"/>
    <n v="1172.893522015298"/>
    <x v="0"/>
    <x v="0"/>
    <n v="72"/>
    <x v="2"/>
    <n v="18.200506339303857"/>
    <n v="0.10495963672233184"/>
    <s v="Actual"/>
    <n v="137.5429344145798"/>
  </r>
  <r>
    <s v="PBOR00037"/>
    <s v="PIZB0002"/>
    <x v="9"/>
    <x v="1"/>
    <x v="2"/>
    <n v="602.8879543124765"/>
    <x v="1"/>
    <x v="0"/>
    <n v="65"/>
    <x v="0"/>
    <n v="13.133448409839122"/>
    <n v="0.29377273906475571"/>
    <s v="Actual"/>
    <n v="250.78619232706649"/>
  </r>
  <r>
    <s v="PBOR00038"/>
    <s v="PIZB0003"/>
    <x v="6"/>
    <x v="0"/>
    <x v="5"/>
    <n v="958.10029344278337"/>
    <x v="3"/>
    <x v="0"/>
    <n v="250"/>
    <x v="1"/>
    <n v="8.8222477451482995"/>
    <n v="0.56559810101924179"/>
    <s v="Actual"/>
    <n v="1247.4616428442914"/>
  </r>
  <r>
    <s v="PBOR00040"/>
    <s v="PIZB0004"/>
    <x v="15"/>
    <x v="0"/>
    <x v="0"/>
    <n v="1024.6945444997"/>
    <x v="2"/>
    <x v="0"/>
    <n v="130"/>
    <x v="2"/>
    <n v="9.1846883134095663"/>
    <n v="0.14180367825735268"/>
    <s v="Actual"/>
    <n v="169.31493624354357"/>
  </r>
  <r>
    <s v="PBOR00041"/>
    <s v="PIZB0005"/>
    <x v="15"/>
    <x v="0"/>
    <x v="0"/>
    <n v="751.70646508876052"/>
    <x v="4"/>
    <x v="1"/>
    <n v="60"/>
    <x v="0"/>
    <n v="15.607405294027574"/>
    <n v="0.19727585407121537"/>
    <s v="Actual"/>
    <n v="184.73785255289386"/>
  </r>
  <r>
    <s v="PBOR00042"/>
    <s v="PIZB0006"/>
    <x v="8"/>
    <x v="1"/>
    <x v="6"/>
    <n v="491.26620318811814"/>
    <x v="5"/>
    <x v="0"/>
    <n v="95"/>
    <x v="1"/>
    <n v="6.1581760459006434"/>
    <n v="0.16026707373910823"/>
    <s v="Actual"/>
    <n v="93.760521172443021"/>
  </r>
  <r>
    <s v="PBOR00043"/>
    <s v="PIZB0001"/>
    <x v="3"/>
    <x v="0"/>
    <x v="3"/>
    <n v="833.37011895831995"/>
    <x v="0"/>
    <x v="0"/>
    <n v="72"/>
    <x v="2"/>
    <n v="12.016232413265231"/>
    <n v="3.6754234817017679E-2"/>
    <s v="Actual"/>
    <n v="31.798614796776633"/>
  </r>
  <r>
    <s v="PBOR00044"/>
    <s v="PIZB0002"/>
    <x v="12"/>
    <x v="0"/>
    <x v="3"/>
    <n v="1218.2341318589445"/>
    <x v="1"/>
    <x v="0"/>
    <n v="65"/>
    <x v="0"/>
    <n v="21.309284009624115"/>
    <n v="0.12047427034169578"/>
    <s v="Actual"/>
    <n v="166.86932876662308"/>
  </r>
  <r>
    <s v="PBOR00045"/>
    <s v="PIZB0003"/>
    <x v="4"/>
    <x v="0"/>
    <x v="4"/>
    <n v="1081.9669186703891"/>
    <x v="3"/>
    <x v="1"/>
    <n v="250"/>
    <x v="1"/>
    <n v="7.0528257320690475"/>
    <n v="0.38636401364592987"/>
    <s v="Actual"/>
    <n v="681.23951434687274"/>
  </r>
  <r>
    <s v="PBOR00046"/>
    <s v="PIZB0004"/>
    <x v="8"/>
    <x v="1"/>
    <x v="6"/>
    <n v="623.44174041277051"/>
    <x v="2"/>
    <x v="1"/>
    <n v="130"/>
    <x v="2"/>
    <n v="6.4038314228051902"/>
    <n v="0.25111930985495906"/>
    <s v="Actual"/>
    <n v="209.0563445519042"/>
  </r>
  <r>
    <s v="PBOR00047"/>
    <s v="PIZB0001"/>
    <x v="15"/>
    <x v="0"/>
    <x v="0"/>
    <n v="914.48568917853345"/>
    <x v="0"/>
    <x v="1"/>
    <n v="72"/>
    <x v="0"/>
    <n v="15.508011310918745"/>
    <n v="0.18099169049889144"/>
    <s v="Actual"/>
    <n v="202.09112520761619"/>
  </r>
  <r>
    <s v="PBOR00048"/>
    <s v="PIZB0002"/>
    <x v="10"/>
    <x v="1"/>
    <x v="6"/>
    <n v="996.90035251700954"/>
    <x v="1"/>
    <x v="1"/>
    <n v="65"/>
    <x v="1"/>
    <n v="18.55957312856107"/>
    <n v="0.17363786365000505"/>
    <s v="Actual"/>
    <n v="209.47190083946009"/>
  </r>
  <r>
    <s v="PBOR00049"/>
    <s v="PIZB0003"/>
    <x v="9"/>
    <x v="1"/>
    <x v="2"/>
    <n v="854.75046365080641"/>
    <x v="3"/>
    <x v="1"/>
    <n v="250"/>
    <x v="2"/>
    <n v="13.949310192015442"/>
    <n v="0.75489814137474298"/>
    <s v="Actual"/>
    <n v="2632.577084353054"/>
  </r>
  <r>
    <s v="PBOR00050"/>
    <s v="PIZB0004"/>
    <x v="6"/>
    <x v="0"/>
    <x v="5"/>
    <n v="549.96880382674601"/>
    <x v="2"/>
    <x v="1"/>
    <n v="130"/>
    <x v="0"/>
    <n v="7.2722276504276531"/>
    <n v="0.41826226246410803"/>
    <s v="Actual"/>
    <n v="395.42079072884894"/>
  </r>
  <r>
    <s v="PBOR00051"/>
    <s v="PIZB0001"/>
    <x v="14"/>
    <x v="0"/>
    <x v="1"/>
    <n v="1065.3821039148443"/>
    <x v="0"/>
    <x v="0"/>
    <n v="72"/>
    <x v="0"/>
    <n v="15.002824437526888"/>
    <n v="1.372080123313592E-2"/>
    <s v="Actual"/>
    <n v="14.821255587091628"/>
  </r>
  <r>
    <s v="PBOR00052"/>
    <s v="PIZB0002"/>
    <x v="16"/>
    <x v="0"/>
    <x v="0"/>
    <n v="381.57338886974941"/>
    <x v="1"/>
    <x v="1"/>
    <n v="65"/>
    <x v="1"/>
    <n v="6.0029276075127083"/>
    <n v="2.2083854314921911E-2"/>
    <s v="Actual"/>
    <n v="8.6169056185766522"/>
  </r>
  <r>
    <s v="PBOR00054"/>
    <s v="PIZB0004"/>
    <x v="17"/>
    <x v="0"/>
    <x v="4"/>
    <n v="967.01919932990631"/>
    <x v="2"/>
    <x v="1"/>
    <n v="130"/>
    <x v="0"/>
    <n v="9.4148120697854445"/>
    <n v="0.20990358910221096"/>
    <s v="Actual"/>
    <n v="256.90636974220138"/>
  </r>
  <r>
    <s v="PBOR00055"/>
    <s v="PIZB0001"/>
    <x v="4"/>
    <x v="0"/>
    <x v="4"/>
    <n v="911.89786648444021"/>
    <x v="0"/>
    <x v="0"/>
    <n v="72"/>
    <x v="1"/>
    <n v="15.527667409954843"/>
    <n v="0.184343159134289"/>
    <s v="Actual"/>
    <n v="206.09418703230847"/>
  </r>
  <r>
    <s v="PBOR00056"/>
    <s v="PIZB0002"/>
    <x v="16"/>
    <x v="0"/>
    <x v="0"/>
    <n v="701.78956021719318"/>
    <x v="1"/>
    <x v="1"/>
    <n v="65"/>
    <x v="2"/>
    <n v="12.150912263899038"/>
    <n v="0.11144429073382323"/>
    <s v="Actual"/>
    <n v="88.019736936244271"/>
  </r>
  <r>
    <s v="PBOR00057"/>
    <s v="PIZB0003"/>
    <x v="1"/>
    <x v="0"/>
    <x v="1"/>
    <n v="479.88658034447212"/>
    <x v="3"/>
    <x v="0"/>
    <n v="250"/>
    <x v="0"/>
    <n v="4.3912410765682601"/>
    <n v="0.56286929186816415"/>
    <s v="Actual"/>
    <n v="617.92368879759283"/>
  </r>
  <r>
    <s v="PBOR00058"/>
    <s v="PIZB0004"/>
    <x v="18"/>
    <x v="0"/>
    <x v="5"/>
    <n v="756.26129046676067"/>
    <x v="2"/>
    <x v="1"/>
    <n v="130"/>
    <x v="1"/>
    <n v="6.0059176577463154"/>
    <n v="3.138956050307417E-2"/>
    <s v="Actual"/>
    <n v="24.508005040260286"/>
  </r>
  <r>
    <s v="PBOR00059"/>
    <s v="PIZB0005"/>
    <x v="2"/>
    <x v="1"/>
    <x v="2"/>
    <n v="436.19346453298721"/>
    <x v="4"/>
    <x v="0"/>
    <n v="60"/>
    <x v="2"/>
    <n v="9.5403239349164934"/>
    <n v="0.23798278495106248"/>
    <s v="Actual"/>
    <n v="136.22597156200237"/>
  </r>
  <r>
    <s v="PBOR00060"/>
    <s v="PIZB0001"/>
    <x v="19"/>
    <x v="0"/>
    <x v="5"/>
    <n v="721.73008309265401"/>
    <x v="0"/>
    <x v="1"/>
    <n v="72"/>
    <x v="0"/>
    <n v="12.485143338719503"/>
    <n v="0.19712344024473996"/>
    <s v="Actual"/>
    <n v="177.20023729515026"/>
  </r>
  <r>
    <s v="PBOR00061"/>
    <s v="PIZB0002"/>
    <x v="20"/>
    <x v="1"/>
    <x v="6"/>
    <n v="365.06742804332742"/>
    <x v="1"/>
    <x v="0"/>
    <n v="65"/>
    <x v="1"/>
    <n v="6.028117044358714"/>
    <n v="6.8295799738434873E-2"/>
    <s v="Actual"/>
    <n v="26.760179839989007"/>
  </r>
  <r>
    <s v="PBOR00062"/>
    <s v="PIZB0003"/>
    <x v="21"/>
    <x v="0"/>
    <x v="0"/>
    <n v="737.58749195231678"/>
    <x v="3"/>
    <x v="1"/>
    <n v="250"/>
    <x v="2"/>
    <n v="3.000849838229136"/>
    <n v="1.6828522965904168E-2"/>
    <s v="Actual"/>
    <n v="12.624967604967196"/>
  </r>
  <r>
    <s v="PBOR00063"/>
    <s v="PIZB0004"/>
    <x v="22"/>
    <x v="0"/>
    <x v="5"/>
    <n v="1231.631284578343"/>
    <x v="2"/>
    <x v="0"/>
    <n v="130"/>
    <x v="0"/>
    <n v="12.918261089977575"/>
    <n v="0.26661284065553453"/>
    <s v="Actual"/>
    <n v="447.74265711874182"/>
  </r>
  <r>
    <s v="PBOR00064"/>
    <s v="PIZB0001"/>
    <x v="23"/>
    <x v="0"/>
    <x v="3"/>
    <n v="890.71175350651413"/>
    <x v="0"/>
    <x v="1"/>
    <n v="72"/>
    <x v="1"/>
    <n v="15.709470730718396"/>
    <n v="0.21251347110701568"/>
    <s v="Actual"/>
    <n v="240.37013910521034"/>
  </r>
  <r>
    <s v="PBOR00065"/>
    <s v="PIZB0002"/>
    <x v="24"/>
    <x v="0"/>
    <x v="1"/>
    <n v="1054.1085860216892"/>
    <x v="1"/>
    <x v="0"/>
    <n v="65"/>
    <x v="2"/>
    <n v="18.220234721343324"/>
    <n v="0.10994257661413849"/>
    <s v="Actual"/>
    <n v="130.20667086562685"/>
  </r>
  <r>
    <s v="PBOR00066"/>
    <s v="PIZB0003"/>
    <x v="16"/>
    <x v="0"/>
    <x v="0"/>
    <n v="976.51482555058408"/>
    <x v="3"/>
    <x v="1"/>
    <n v="250"/>
    <x v="0"/>
    <n v="8.4195919821339817"/>
    <n v="0.53607498908607099"/>
    <s v="Actual"/>
    <n v="1128.3831699829111"/>
  </r>
  <r>
    <s v="PBOR00067"/>
    <s v="PIZB0004"/>
    <x v="25"/>
    <x v="1"/>
    <x v="6"/>
    <n v="1127.6939411947988"/>
    <x v="2"/>
    <x v="0"/>
    <n v="130"/>
    <x v="1"/>
    <n v="9.0126846011647341"/>
    <n v="3.7515550327758003E-2"/>
    <s v="Actual"/>
    <n v="43.955056956616772"/>
  </r>
  <r>
    <s v="PBOR00068"/>
    <s v="PIZB0005"/>
    <x v="5"/>
    <x v="0"/>
    <x v="0"/>
    <n v="878.10164658744611"/>
    <x v="4"/>
    <x v="0"/>
    <n v="60"/>
    <x v="2"/>
    <n v="15.009334579883143"/>
    <n v="2.4938289886663061E-2"/>
    <s v="Actual"/>
    <n v="22.458428205542532"/>
  </r>
  <r>
    <s v="PBOR00069"/>
    <s v="PIZB0006"/>
    <x v="7"/>
    <x v="0"/>
    <x v="4"/>
    <n v="564.28749648903772"/>
    <x v="5"/>
    <x v="1"/>
    <n v="95"/>
    <x v="0"/>
    <n v="6.0006149614130511"/>
    <n v="1.0123391970414241E-2"/>
    <s v="Actual"/>
    <n v="5.7709248452021029"/>
  </r>
  <r>
    <s v="PBOR00070"/>
    <s v="PIZB0001"/>
    <x v="26"/>
    <x v="0"/>
    <x v="1"/>
    <n v="1146.0031573562619"/>
    <x v="0"/>
    <x v="1"/>
    <n v="72"/>
    <x v="1"/>
    <n v="18.313739822600983"/>
    <n v="0.1308869366379137"/>
    <s v="Actual"/>
    <n v="172.58610987100883"/>
  </r>
  <r>
    <s v="PBOR00071"/>
    <s v="PIZB0002"/>
    <x v="3"/>
    <x v="0"/>
    <x v="3"/>
    <n v="913.80951512574029"/>
    <x v="1"/>
    <x v="1"/>
    <n v="65"/>
    <x v="2"/>
    <n v="15.067561519836531"/>
    <n v="6.6961969492996459E-2"/>
    <s v="Actual"/>
    <n v="65.581983663634219"/>
  </r>
  <r>
    <s v="PBOR00072"/>
    <s v="PIZB0003"/>
    <x v="27"/>
    <x v="0"/>
    <x v="0"/>
    <n v="1100.1038646627512"/>
    <x v="3"/>
    <x v="0"/>
    <n v="250"/>
    <x v="0"/>
    <n v="6.9135398674431228"/>
    <n v="0.36350761794645753"/>
    <s v="Actual"/>
    <n v="628.28110219802943"/>
  </r>
  <r>
    <s v="PBOR00073"/>
    <s v="PIZB0004"/>
    <x v="15"/>
    <x v="0"/>
    <x v="0"/>
    <n v="1192.283035256115"/>
    <x v="2"/>
    <x v="0"/>
    <n v="130"/>
    <x v="1"/>
    <n v="13.261416538169241"/>
    <n v="0.30841415491993102"/>
    <s v="Actual"/>
    <n v="531.70111470588631"/>
  </r>
  <r>
    <s v="PBOR00074"/>
    <s v="PIZB0001"/>
    <x v="28"/>
    <x v="0"/>
    <x v="4"/>
    <n v="712.35816988481008"/>
    <x v="0"/>
    <x v="0"/>
    <n v="72"/>
    <x v="2"/>
    <n v="12.569589960439714"/>
    <n v="0.21287301321989574"/>
    <s v="Actual"/>
    <n v="192.65230726684933"/>
  </r>
  <r>
    <s v="PBOR00075"/>
    <s v="PIZB0002"/>
    <x v="8"/>
    <x v="1"/>
    <x v="6"/>
    <n v="702.40059070538132"/>
    <x v="1"/>
    <x v="0"/>
    <n v="65"/>
    <x v="0"/>
    <n v="12.148272848831617"/>
    <n v="0.11047742601795077"/>
    <s v="Actual"/>
    <n v="87.237144468673819"/>
  </r>
  <r>
    <s v="PBOR00076"/>
    <s v="PIZB0003"/>
    <x v="5"/>
    <x v="0"/>
    <x v="0"/>
    <n v="715.10355018970665"/>
    <x v="3"/>
    <x v="0"/>
    <n v="250"/>
    <x v="1"/>
    <n v="3.007161126125752"/>
    <n v="4.8799156151631218E-2"/>
    <s v="Actual"/>
    <n v="36.686731341731388"/>
  </r>
  <r>
    <s v="PBOR00077"/>
    <s v="PIZB0004"/>
    <x v="27"/>
    <x v="0"/>
    <x v="0"/>
    <n v="1219.8983610726016"/>
    <x v="2"/>
    <x v="0"/>
    <n v="130"/>
    <x v="2"/>
    <n v="13.011327362416761"/>
    <n v="0.27879506176921365"/>
    <s v="Actual"/>
    <n v="471.57419604157735"/>
  </r>
  <r>
    <s v="PBOR00078"/>
    <s v="PIZB0005"/>
    <x v="10"/>
    <x v="1"/>
    <x v="6"/>
    <n v="836.39583226134164"/>
    <x v="4"/>
    <x v="0"/>
    <n v="60"/>
    <x v="0"/>
    <n v="15.087248399524471"/>
    <n v="7.6045534046593019E-2"/>
    <s v="Actual"/>
    <n v="68.839071710126632"/>
  </r>
  <r>
    <s v="PBOR00079"/>
    <s v="PIZB0001"/>
    <x v="29"/>
    <x v="0"/>
    <x v="4"/>
    <n v="963.80585295182641"/>
    <x v="0"/>
    <x v="0"/>
    <n v="72"/>
    <x v="1"/>
    <n v="15.221227474834045"/>
    <n v="0.12055762754740325"/>
    <s v="Actual"/>
    <n v="132.12252523622487"/>
  </r>
  <r>
    <s v="PBOR00080"/>
    <s v="PIZB0002"/>
    <x v="30"/>
    <x v="0"/>
    <x v="3"/>
    <n v="449.01925098530552"/>
    <x v="1"/>
    <x v="0"/>
    <n v="65"/>
    <x v="2"/>
    <n v="9.9087485791534373"/>
    <n v="0.30283946337780637"/>
    <s v="Actual"/>
    <n v="195.04940665966791"/>
  </r>
  <r>
    <s v="PBOR00081"/>
    <s v="PIZB0003"/>
    <x v="31"/>
    <x v="1"/>
    <x v="2"/>
    <n v="1060.8066397333646"/>
    <x v="3"/>
    <x v="1"/>
    <n v="250"/>
    <x v="0"/>
    <n v="7.2412270720327987"/>
    <n v="0.41401829873258272"/>
    <s v="Actual"/>
    <n v="749.50012827483511"/>
  </r>
  <r>
    <s v="PBOR00082"/>
    <s v="PIZB0004"/>
    <x v="27"/>
    <x v="0"/>
    <x v="0"/>
    <n v="1162.8365015209247"/>
    <x v="2"/>
    <x v="0"/>
    <n v="130"/>
    <x v="1"/>
    <n v="9.0003415639486821"/>
    <n v="6.1603660271292333E-3"/>
    <s v="Actual"/>
    <n v="7.2079017924040727"/>
  </r>
  <r>
    <s v="PBOR00083"/>
    <s v="PIZB0001"/>
    <x v="29"/>
    <x v="0"/>
    <x v="4"/>
    <n v="1172.893522015298"/>
    <x v="0"/>
    <x v="0"/>
    <n v="72"/>
    <x v="2"/>
    <n v="18.200506339303857"/>
    <n v="0.10495963672233184"/>
    <s v="Actual"/>
    <n v="137.5429344145798"/>
  </r>
  <r>
    <s v="PBOR00084"/>
    <s v="PIZB0002"/>
    <x v="1"/>
    <x v="0"/>
    <x v="1"/>
    <n v="602.8879543124765"/>
    <x v="1"/>
    <x v="0"/>
    <n v="65"/>
    <x v="0"/>
    <n v="13.133448409839122"/>
    <n v="0.29377273906475571"/>
    <s v="Actual"/>
    <n v="250.78619232706649"/>
  </r>
  <r>
    <s v="PBOR00085"/>
    <s v="PIZB0003"/>
    <x v="11"/>
    <x v="0"/>
    <x v="5"/>
    <n v="958.10029344278337"/>
    <x v="3"/>
    <x v="0"/>
    <n v="250"/>
    <x v="1"/>
    <n v="8.8222477451482995"/>
    <n v="0.56559810101924179"/>
    <s v="Actual"/>
    <n v="1247.4616428442914"/>
  </r>
  <r>
    <s v="PBOR00086"/>
    <s v="PIZB0004"/>
    <x v="4"/>
    <x v="0"/>
    <x v="4"/>
    <n v="1024.6945444997"/>
    <x v="2"/>
    <x v="0"/>
    <n v="130"/>
    <x v="2"/>
    <n v="9.1846883134095663"/>
    <n v="0.14180367825735268"/>
    <s v="Actual"/>
    <n v="169.31493624354357"/>
  </r>
  <r>
    <s v="PBOR00087"/>
    <s v="PIZB0005"/>
    <x v="7"/>
    <x v="0"/>
    <x v="4"/>
    <n v="751.70646508876052"/>
    <x v="4"/>
    <x v="1"/>
    <n v="60"/>
    <x v="0"/>
    <n v="15.607405294027574"/>
    <n v="0.19727585407121537"/>
    <s v="Actual"/>
    <n v="184.73785255289386"/>
  </r>
  <r>
    <s v="PBOR00088"/>
    <s v="PIZB0006"/>
    <x v="31"/>
    <x v="1"/>
    <x v="2"/>
    <n v="491.26620318811814"/>
    <x v="5"/>
    <x v="0"/>
    <n v="95"/>
    <x v="1"/>
    <n v="6.1581760459006434"/>
    <n v="0.16026707373910823"/>
    <s v="Actual"/>
    <n v="93.760521172443021"/>
  </r>
  <r>
    <s v="PBOR00089"/>
    <s v="PIZB0001"/>
    <x v="2"/>
    <x v="1"/>
    <x v="2"/>
    <n v="833.37011895831995"/>
    <x v="0"/>
    <x v="0"/>
    <n v="72"/>
    <x v="2"/>
    <n v="12.016232413265231"/>
    <n v="3.6754234817017679E-2"/>
    <s v="Actual"/>
    <n v="31.798614796776633"/>
  </r>
  <r>
    <s v="PBOR00090"/>
    <s v="PIZB0002"/>
    <x v="25"/>
    <x v="1"/>
    <x v="6"/>
    <n v="1218.2341318589445"/>
    <x v="1"/>
    <x v="0"/>
    <n v="65"/>
    <x v="0"/>
    <n v="21.309284009624115"/>
    <n v="0.12047427034169578"/>
    <s v="Actual"/>
    <n v="166.86932876662308"/>
  </r>
  <r>
    <s v="PBOR00091"/>
    <s v="PIZB0003"/>
    <x v="6"/>
    <x v="0"/>
    <x v="5"/>
    <n v="1081.9669186703891"/>
    <x v="3"/>
    <x v="1"/>
    <n v="250"/>
    <x v="1"/>
    <n v="7.0528257320690475"/>
    <n v="0.38636401364592987"/>
    <s v="Actual"/>
    <n v="681.23951434687274"/>
  </r>
  <r>
    <s v="PBOR00092"/>
    <s v="PIZB0004"/>
    <x v="25"/>
    <x v="1"/>
    <x v="6"/>
    <n v="623.44174041277051"/>
    <x v="2"/>
    <x v="1"/>
    <n v="130"/>
    <x v="2"/>
    <n v="6.4038314228051902"/>
    <n v="0.25111930985495906"/>
    <s v="Actual"/>
    <n v="209.0563445519042"/>
  </r>
  <r>
    <s v="PBOR00093"/>
    <s v="PIZB0001"/>
    <x v="32"/>
    <x v="1"/>
    <x v="6"/>
    <n v="914.48568917853345"/>
    <x v="0"/>
    <x v="1"/>
    <n v="72"/>
    <x v="0"/>
    <n v="15.508011310918745"/>
    <n v="0.18099169049889144"/>
    <s v="Actual"/>
    <n v="202.09112520761619"/>
  </r>
  <r>
    <s v="PBOR00094"/>
    <s v="PIZB0002"/>
    <x v="33"/>
    <x v="0"/>
    <x v="3"/>
    <n v="996.90035251700954"/>
    <x v="1"/>
    <x v="1"/>
    <n v="65"/>
    <x v="1"/>
    <n v="18.55957312856107"/>
    <n v="0.17363786365000505"/>
    <s v="Actual"/>
    <n v="209.47190083946009"/>
  </r>
  <r>
    <s v="PBOR00095"/>
    <s v="PIZB0003"/>
    <x v="33"/>
    <x v="0"/>
    <x v="3"/>
    <n v="854.75046365080641"/>
    <x v="3"/>
    <x v="1"/>
    <n v="250"/>
    <x v="2"/>
    <n v="13.949310192015442"/>
    <n v="0.75489814137474298"/>
    <s v="Actual"/>
    <n v="2632.577084353054"/>
  </r>
  <r>
    <s v="PBOR00096"/>
    <s v="PIZB0004"/>
    <x v="22"/>
    <x v="0"/>
    <x v="5"/>
    <n v="549.96880382674601"/>
    <x v="2"/>
    <x v="1"/>
    <n v="130"/>
    <x v="0"/>
    <n v="7.2722276504276531"/>
    <n v="0.41826226246410803"/>
    <s v="Actual"/>
    <n v="395.42079072884894"/>
  </r>
  <r>
    <s v="PBOR00097"/>
    <s v="PIZB0001"/>
    <x v="34"/>
    <x v="1"/>
    <x v="2"/>
    <n v="1065.3821039148443"/>
    <x v="0"/>
    <x v="0"/>
    <n v="72"/>
    <x v="0"/>
    <n v="30.945338035542754"/>
    <n v="0.52183512590850833"/>
    <s v="Actual"/>
    <n v="1162.6822346442341"/>
  </r>
  <r>
    <s v="PBOR00098"/>
    <s v="PIZB0002"/>
    <x v="6"/>
    <x v="0"/>
    <x v="5"/>
    <n v="381.57338886974941"/>
    <x v="1"/>
    <x v="1"/>
    <n v="65"/>
    <x v="1"/>
    <n v="10.496402585782384"/>
    <n v="0.4407264983607897"/>
    <s v="Actual"/>
    <n v="300.69277920610551"/>
  </r>
  <r>
    <s v="PBOR00099"/>
    <s v="PIZB0003"/>
    <x v="2"/>
    <x v="1"/>
    <x v="2"/>
    <n v="388.91877291930052"/>
    <x v="3"/>
    <x v="0"/>
    <n v="250"/>
    <x v="2"/>
    <n v="2.2263294289822095"/>
    <n v="0.30123769132028422"/>
    <s v="Actual"/>
    <n v="167.66358432625191"/>
  </r>
  <r>
    <s v="PBOR00100"/>
    <s v="PIZB0004"/>
    <x v="31"/>
    <x v="1"/>
    <x v="2"/>
    <n v="967.01919932990631"/>
    <x v="2"/>
    <x v="1"/>
    <n v="130"/>
    <x v="0"/>
    <n v="12.829735767643504"/>
    <n v="0.42020557863905661"/>
    <s v="Actual"/>
    <n v="700.84645046374908"/>
  </r>
  <r>
    <s v="PBOR00101"/>
    <s v="PIZB0001"/>
    <x v="3"/>
    <x v="0"/>
    <x v="3"/>
    <n v="911.89786648444021"/>
    <x v="0"/>
    <x v="0"/>
    <n v="72"/>
    <x v="1"/>
    <n v="20.48728765955515"/>
    <n v="0.38179966249899233"/>
    <s v="Actual"/>
    <n v="563.18684500353072"/>
  </r>
  <r>
    <s v="PBOR00102"/>
    <s v="PIZB0002"/>
    <x v="34"/>
    <x v="1"/>
    <x v="2"/>
    <n v="701.78956021719318"/>
    <x v="1"/>
    <x v="1"/>
    <n v="65"/>
    <x v="2"/>
    <n v="10.849312100574023"/>
    <n v="4.8435914836800764E-3"/>
    <s v="Actual"/>
    <n v="3.4157263201183241"/>
  </r>
  <r>
    <s v="PBOR00103"/>
    <s v="PIZB0003"/>
    <x v="13"/>
    <x v="0"/>
    <x v="1"/>
    <n v="479.88658034447212"/>
    <x v="3"/>
    <x v="0"/>
    <n v="250"/>
    <x v="0"/>
    <n v="5.3110626564607557"/>
    <n v="0.63857584714373206"/>
    <s v="Actual"/>
    <n v="847.87908377071676"/>
  </r>
  <r>
    <s v="PBOR00105"/>
    <s v="PIZB0005"/>
    <x v="7"/>
    <x v="0"/>
    <x v="4"/>
    <n v="436.19346453298721"/>
    <x v="4"/>
    <x v="0"/>
    <n v="60"/>
    <x v="2"/>
    <n v="7.6450276363897922"/>
    <n v="4.9069353138029403E-2"/>
    <s v="Actual"/>
    <n v="22.508193650400301"/>
  </r>
  <r>
    <s v="PBOR00106"/>
    <s v="PIZB0001"/>
    <x v="13"/>
    <x v="0"/>
    <x v="1"/>
    <n v="721.73008309265401"/>
    <x v="0"/>
    <x v="1"/>
    <n v="72"/>
    <x v="0"/>
    <n v="47.189212188658821"/>
    <n v="0.7875779554918797"/>
    <s v="Actual"/>
    <n v="2675.8931944907808"/>
  </r>
  <r>
    <s v="PBOR00107"/>
    <s v="PIZB0002"/>
    <x v="18"/>
    <x v="0"/>
    <x v="5"/>
    <n v="365.06742804332742"/>
    <x v="1"/>
    <x v="0"/>
    <n v="65"/>
    <x v="1"/>
    <n v="10.153714986398496"/>
    <n v="0.4468603878067412"/>
    <s v="Actual"/>
    <n v="294.92404607257487"/>
  </r>
  <r>
    <s v="PBOR00109"/>
    <s v="PIZB0004"/>
    <x v="35"/>
    <x v="0"/>
    <x v="1"/>
    <n v="1231.631284578343"/>
    <x v="2"/>
    <x v="0"/>
    <n v="130"/>
    <x v="0"/>
    <n v="9.7910560148273031"/>
    <n v="3.2373342558606799E-2"/>
    <s v="Actual"/>
    <n v="41.205997349206427"/>
  </r>
  <r>
    <s v="PBOR00111"/>
    <s v="PIZB0002"/>
    <x v="3"/>
    <x v="0"/>
    <x v="3"/>
    <n v="1054.1085860216892"/>
    <x v="1"/>
    <x v="0"/>
    <n v="65"/>
    <x v="2"/>
    <n v="21.58351023331176"/>
    <n v="0.24863680679080546"/>
    <s v="Actual"/>
    <n v="348.81957914357508"/>
  </r>
  <r>
    <s v="PBOR00112"/>
    <s v="PIZB0003"/>
    <x v="2"/>
    <x v="1"/>
    <x v="2"/>
    <n v="976.51482555058408"/>
    <x v="3"/>
    <x v="1"/>
    <n v="250"/>
    <x v="0"/>
    <n v="4.1111935581431727"/>
    <n v="4.9896521056402299E-2"/>
    <s v="Actual"/>
    <n v="51.283563985209071"/>
  </r>
  <r>
    <s v="PBOR00113"/>
    <s v="PIZB0004"/>
    <x v="36"/>
    <x v="0"/>
    <x v="3"/>
    <n v="1127.6939411947988"/>
    <x v="2"/>
    <x v="0"/>
    <n v="130"/>
    <x v="1"/>
    <n v="17.217711387116768"/>
    <n v="0.49618340188276622"/>
    <s v="Actual"/>
    <n v="1110.6085391303814"/>
  </r>
  <r>
    <s v="PBOR00114"/>
    <s v="PIZB0005"/>
    <x v="11"/>
    <x v="0"/>
    <x v="5"/>
    <n v="878.10164658744611"/>
    <x v="4"/>
    <x v="0"/>
    <n v="60"/>
    <x v="2"/>
    <n v="39.436481305541044"/>
    <n v="0.62889621592411693"/>
    <s v="Actual"/>
    <n v="1488.0872317450164"/>
  </r>
  <r>
    <s v="PBOR00116"/>
    <s v="PIZB0001"/>
    <x v="1"/>
    <x v="0"/>
    <x v="1"/>
    <n v="1146.0031573562619"/>
    <x v="0"/>
    <x v="1"/>
    <n v="72"/>
    <x v="1"/>
    <n v="25.292664267343884"/>
    <n v="0.37069854126093349"/>
    <s v="Actual"/>
    <n v="675.06866989249784"/>
  </r>
  <r>
    <s v="PBOR00117"/>
    <s v="PIZB0002"/>
    <x v="17"/>
    <x v="0"/>
    <x v="4"/>
    <n v="913.80951512574029"/>
    <x v="1"/>
    <x v="1"/>
    <n v="65"/>
    <x v="2"/>
    <n v="39.515559722400184"/>
    <n v="0.64422602074286228"/>
    <s v="Actual"/>
    <n v="1654.7018668302717"/>
  </r>
  <r>
    <s v="PBOR00118"/>
    <s v="PIZB0003"/>
    <x v="17"/>
    <x v="0"/>
    <x v="4"/>
    <n v="1100.1038646627512"/>
    <x v="3"/>
    <x v="0"/>
    <n v="250"/>
    <x v="0"/>
    <n v="18.847647823798045"/>
    <n v="0.76652707543193765"/>
    <s v="Actual"/>
    <n v="3611.8080912867599"/>
  </r>
  <r>
    <s v="PBOR00119"/>
    <s v="PIZB0004"/>
    <x v="37"/>
    <x v="0"/>
    <x v="5"/>
    <n v="1192.283035256115"/>
    <x v="2"/>
    <x v="0"/>
    <n v="130"/>
    <x v="1"/>
    <n v="35.848679656005203"/>
    <n v="0.74416329829954486"/>
    <s v="Actual"/>
    <n v="3468.0453200245611"/>
  </r>
  <r>
    <s v="PBOR00120"/>
    <s v="PIZB0001"/>
    <x v="3"/>
    <x v="0"/>
    <x v="3"/>
    <n v="712.35816988481008"/>
    <x v="0"/>
    <x v="0"/>
    <n v="72"/>
    <x v="2"/>
    <n v="19.205430686590638"/>
    <n v="0.48484032292333201"/>
    <s v="Actual"/>
    <n v="670.43283954971582"/>
  </r>
  <r>
    <s v="PBOR00121"/>
    <s v="PIZB0002"/>
    <x v="7"/>
    <x v="0"/>
    <x v="4"/>
    <n v="702.40059070538132"/>
    <x v="1"/>
    <x v="0"/>
    <n v="65"/>
    <x v="0"/>
    <n v="12.081606104193106"/>
    <n v="0.10556900790048951"/>
    <s v="Actual"/>
    <n v="82.903806067170649"/>
  </r>
  <r>
    <s v="PBOR00122"/>
    <s v="PIZB0003"/>
    <x v="12"/>
    <x v="0"/>
    <x v="3"/>
    <n v="715.10355018970665"/>
    <x v="3"/>
    <x v="0"/>
    <n v="250"/>
    <x v="1"/>
    <n v="4.4472531583959984"/>
    <n v="0.35681327352398817"/>
    <s v="Actual"/>
    <n v="396.70973940929287"/>
  </r>
  <r>
    <s v="PBOR00123"/>
    <s v="PIZB0004"/>
    <x v="0"/>
    <x v="0"/>
    <x v="0"/>
    <n v="1219.8983610726016"/>
    <x v="2"/>
    <x v="0"/>
    <n v="130"/>
    <x v="2"/>
    <n v="15.374803250088172"/>
    <n v="0.38966155247167111"/>
    <s v="Actual"/>
    <n v="778.82606143886073"/>
  </r>
  <r>
    <s v="PBOR00124"/>
    <s v="PIZB0005"/>
    <x v="38"/>
    <x v="1"/>
    <x v="2"/>
    <n v="836.39583226134164"/>
    <x v="4"/>
    <x v="0"/>
    <n v="60"/>
    <x v="0"/>
    <n v="19.185890056089328"/>
    <n v="0.27342799854809485"/>
    <s v="Actual"/>
    <n v="314.7575711040181"/>
  </r>
  <r>
    <s v="PBOR00125"/>
    <s v="PIZB0001"/>
    <x v="1"/>
    <x v="0"/>
    <x v="1"/>
    <n v="963.80585295182641"/>
    <x v="0"/>
    <x v="0"/>
    <n v="72"/>
    <x v="1"/>
    <n v="42.367188064230859"/>
    <n v="0.68404340685026022"/>
    <s v="Actual"/>
    <n v="2086.6316876727951"/>
  </r>
  <r>
    <s v="PBOR00126"/>
    <s v="PIZB0002"/>
    <x v="7"/>
    <x v="0"/>
    <x v="4"/>
    <n v="449.01925098530552"/>
    <x v="1"/>
    <x v="0"/>
    <n v="65"/>
    <x v="2"/>
    <n v="9.9412212429711495"/>
    <n v="0.30511671475159663"/>
    <s v="Actual"/>
    <n v="197.16012980781915"/>
  </r>
  <r>
    <s v="PBOR00127"/>
    <s v="PIZB0003"/>
    <x v="4"/>
    <x v="0"/>
    <x v="4"/>
    <n v="1060.8066397333646"/>
    <x v="3"/>
    <x v="1"/>
    <n v="250"/>
    <x v="0"/>
    <n v="5.7836955430716159"/>
    <n v="0.26634683182511409"/>
    <s v="Actual"/>
    <n v="385.11724603453945"/>
  </r>
  <r>
    <s v="PBOR00129"/>
    <s v="PIZB0001"/>
    <x v="35"/>
    <x v="0"/>
    <x v="1"/>
    <n v="1172.893522015298"/>
    <x v="0"/>
    <x v="0"/>
    <n v="72"/>
    <x v="2"/>
    <n v="75.64757125947709"/>
    <n v="0.78465682989488972"/>
    <s v="Actual"/>
    <n v="4273.7316086670526"/>
  </r>
  <r>
    <s v="PBOR00132"/>
    <s v="PIZB0004"/>
    <x v="32"/>
    <x v="1"/>
    <x v="6"/>
    <n v="1024.6945444997"/>
    <x v="2"/>
    <x v="0"/>
    <n v="130"/>
    <x v="2"/>
    <n v="8.6106029953120267"/>
    <n v="8.4586093307030152E-2"/>
    <s v="Actual"/>
    <n v="94.683844890863384"/>
  </r>
  <r>
    <s v="PBOR00134"/>
    <s v="PIZB0006"/>
    <x v="7"/>
    <x v="0"/>
    <x v="4"/>
    <n v="491.26620318811814"/>
    <x v="5"/>
    <x v="0"/>
    <n v="95"/>
    <x v="1"/>
    <n v="5.9459823592208938"/>
    <n v="0.13029960752667558"/>
    <s v="Actual"/>
    <n v="73.6021209378668"/>
  </r>
  <r>
    <s v="PBOR00135"/>
    <s v="PIZB0001"/>
    <x v="27"/>
    <x v="0"/>
    <x v="0"/>
    <n v="833.37011895831995"/>
    <x v="0"/>
    <x v="0"/>
    <n v="72"/>
    <x v="2"/>
    <n v="19.770990999892607"/>
    <n v="0.41456728266200249"/>
    <s v="Actual"/>
    <n v="590.14123303394774"/>
  </r>
  <r>
    <s v="PBOR00136"/>
    <s v="PIZB0002"/>
    <x v="0"/>
    <x v="0"/>
    <x v="0"/>
    <n v="1218.2341318589445"/>
    <x v="1"/>
    <x v="0"/>
    <n v="65"/>
    <x v="0"/>
    <n v="85.012701587182761"/>
    <n v="0.77953807822657883"/>
    <s v="Actual"/>
    <n v="4307.5914713079355"/>
  </r>
  <r>
    <s v="PBOR00137"/>
    <s v="PIZB0003"/>
    <x v="1"/>
    <x v="0"/>
    <x v="1"/>
    <n v="1081.9669186703891"/>
    <x v="3"/>
    <x v="1"/>
    <n v="250"/>
    <x v="1"/>
    <n v="9.9726182717635243"/>
    <n v="0.56602493379943331"/>
    <s v="Actual"/>
    <n v="1411.1876492704919"/>
  </r>
  <r>
    <s v="PBOR00138"/>
    <s v="PIZB0004"/>
    <x v="28"/>
    <x v="0"/>
    <x v="4"/>
    <n v="623.44174041277051"/>
    <x v="2"/>
    <x v="1"/>
    <n v="130"/>
    <x v="2"/>
    <n v="23.087044721714037"/>
    <n v="0.7922771947085826"/>
    <s v="Actual"/>
    <n v="2377.8740734100538"/>
  </r>
  <r>
    <s v="PBOR00139"/>
    <s v="PIZB0001"/>
    <x v="8"/>
    <x v="1"/>
    <x v="6"/>
    <n v="914.48568917853345"/>
    <x v="0"/>
    <x v="1"/>
    <n v="72"/>
    <x v="0"/>
    <n v="14.062536414680473"/>
    <n v="9.6806596410280221E-2"/>
    <s v="Actual"/>
    <n v="98.016932678460648"/>
  </r>
  <r>
    <s v="PBOR00140"/>
    <s v="PIZB0002"/>
    <x v="33"/>
    <x v="0"/>
    <x v="3"/>
    <n v="996.90035251700954"/>
    <x v="1"/>
    <x v="1"/>
    <n v="65"/>
    <x v="1"/>
    <n v="17.181934755260176"/>
    <n v="0.10738058788365801"/>
    <s v="Actual"/>
    <n v="119.92540657490201"/>
  </r>
  <r>
    <s v="PBOR00141"/>
    <s v="PIZB0003"/>
    <x v="14"/>
    <x v="0"/>
    <x v="1"/>
    <n v="854.75046365080641"/>
    <x v="3"/>
    <x v="1"/>
    <n v="250"/>
    <x v="2"/>
    <n v="10.785059335412164"/>
    <n v="0.68298720032284699"/>
    <s v="Actual"/>
    <n v="1841.5143702022347"/>
  </r>
  <r>
    <s v="PBOR00142"/>
    <s v="PIZB0004"/>
    <x v="16"/>
    <x v="0"/>
    <x v="0"/>
    <n v="549.96880382674601"/>
    <x v="2"/>
    <x v="1"/>
    <n v="130"/>
    <x v="0"/>
    <n v="4.6411622518959499"/>
    <n v="8.8476327566971991E-2"/>
    <s v="Actual"/>
    <n v="53.382288919727443"/>
  </r>
  <r>
    <s v="PBOR00143"/>
    <s v="PIZB0001"/>
    <x v="17"/>
    <x v="0"/>
    <x v="4"/>
    <n v="1065.3821039148443"/>
    <x v="0"/>
    <x v="0"/>
    <n v="72"/>
    <x v="0"/>
    <n v="16.865161235628332"/>
    <n v="0.12263076179640997"/>
    <s v="Actual"/>
    <n v="148.90950505039564"/>
  </r>
  <r>
    <s v="PBOR00144"/>
    <s v="PIZB0002"/>
    <x v="17"/>
    <x v="0"/>
    <x v="4"/>
    <n v="381.57338886974941"/>
    <x v="1"/>
    <x v="1"/>
    <n v="65"/>
    <x v="1"/>
    <n v="7.4637251092409986"/>
    <n v="0.21348123854438894"/>
    <s v="Actual"/>
    <n v="103.56874323091552"/>
  </r>
  <r>
    <s v="PBOR00145"/>
    <s v="PIZB0003"/>
    <x v="4"/>
    <x v="0"/>
    <x v="4"/>
    <n v="388.91877291930052"/>
    <x v="3"/>
    <x v="0"/>
    <n v="250"/>
    <x v="2"/>
    <n v="3.226009722710546"/>
    <n v="0.51777110877083832"/>
    <s v="Actual"/>
    <n v="417.58365775833602"/>
  </r>
  <r>
    <s v="PBOR00146"/>
    <s v="PIZB0004"/>
    <x v="16"/>
    <x v="0"/>
    <x v="0"/>
    <n v="967.01919932990631"/>
    <x v="2"/>
    <x v="1"/>
    <n v="130"/>
    <x v="0"/>
    <n v="9.8804843455655025"/>
    <n v="0.2471412366587864"/>
    <s v="Actual"/>
    <n v="317.44376559360899"/>
  </r>
  <r>
    <s v="PBOR00147"/>
    <s v="PIZB0001"/>
    <x v="1"/>
    <x v="0"/>
    <x v="1"/>
    <n v="911.89786648444021"/>
    <x v="0"/>
    <x v="0"/>
    <n v="72"/>
    <x v="1"/>
    <n v="48.917362887403542"/>
    <n v="0.74108890181243625"/>
    <s v="Actual"/>
    <n v="2610.1522614086148"/>
  </r>
  <r>
    <s v="PBOR00148"/>
    <s v="PIZB0002"/>
    <x v="18"/>
    <x v="0"/>
    <x v="5"/>
    <n v="701.78956021719318"/>
    <x v="1"/>
    <x v="1"/>
    <n v="65"/>
    <x v="2"/>
    <n v="44.791489523158972"/>
    <n v="0.7589550474918334"/>
    <s v="Actual"/>
    <n v="2209.6572587881401"/>
  </r>
  <r>
    <s v="PBOR00149"/>
    <s v="PIZB0003"/>
    <x v="2"/>
    <x v="1"/>
    <x v="2"/>
    <n v="479.88658034447212"/>
    <x v="3"/>
    <x v="0"/>
    <n v="250"/>
    <x v="0"/>
    <n v="3.1738243089357407"/>
    <n v="0.39519452416647527"/>
    <s v="Actual"/>
    <n v="313.56949688946304"/>
  </r>
  <r>
    <s v="PBOR00150"/>
    <s v="PIZB0004"/>
    <x v="19"/>
    <x v="0"/>
    <x v="5"/>
    <n v="756.26129046676067"/>
    <x v="2"/>
    <x v="1"/>
    <n v="130"/>
    <x v="1"/>
    <n v="5.9718125614582016"/>
    <n v="2.5857814158937731E-2"/>
    <s v="Actual"/>
    <n v="20.074342522805523"/>
  </r>
  <r>
    <s v="PBOR00151"/>
    <s v="PIZB0005"/>
    <x v="20"/>
    <x v="1"/>
    <x v="6"/>
    <n v="436.19346453298721"/>
    <x v="4"/>
    <x v="0"/>
    <n v="60"/>
    <x v="2"/>
    <n v="11.22315833875312"/>
    <n v="0.35224195755599907"/>
    <s v="Actual"/>
    <n v="237.19603579220001"/>
  </r>
  <r>
    <s v="PBOR00152"/>
    <s v="PIZB0001"/>
    <x v="21"/>
    <x v="0"/>
    <x v="0"/>
    <n v="721.73008309265401"/>
    <x v="0"/>
    <x v="1"/>
    <n v="72"/>
    <x v="0"/>
    <n v="10.473715145067983"/>
    <n v="4.2934737769464881E-2"/>
    <s v="Actual"/>
    <n v="32.377407352240766"/>
  </r>
  <r>
    <s v="PBOR00153"/>
    <s v="PIZB0002"/>
    <x v="22"/>
    <x v="0"/>
    <x v="5"/>
    <n v="365.06742804332742"/>
    <x v="1"/>
    <x v="0"/>
    <n v="65"/>
    <x v="1"/>
    <n v="5.6553447567341379"/>
    <n v="6.8824781708392013E-3"/>
    <s v="Actual"/>
    <n v="2.5299811443915132"/>
  </r>
  <r>
    <s v="PBOR00155"/>
    <s v="PIZB0004"/>
    <x v="24"/>
    <x v="0"/>
    <x v="1"/>
    <n v="1231.631284578343"/>
    <x v="2"/>
    <x v="0"/>
    <n v="130"/>
    <x v="0"/>
    <n v="25.00263625168078"/>
    <n v="0.62107648533214554"/>
    <s v="Actual"/>
    <n v="2018.7114281401584"/>
  </r>
  <r>
    <s v="PBOR00160"/>
    <s v="PIZB0005"/>
    <x v="26"/>
    <x v="0"/>
    <x v="1"/>
    <n v="878.10164658744611"/>
    <x v="4"/>
    <x v="0"/>
    <n v="60"/>
    <x v="2"/>
    <n v="16.231043921519788"/>
    <n v="9.8331104648150314E-2"/>
    <s v="Actual"/>
    <n v="95.760988703741191"/>
  </r>
  <r>
    <s v="PBOR00161"/>
    <s v="PIZB0006"/>
    <x v="3"/>
    <x v="0"/>
    <x v="3"/>
    <n v="564.28749648903772"/>
    <x v="5"/>
    <x v="1"/>
    <n v="95"/>
    <x v="0"/>
    <n v="5.9667260968398832"/>
    <n v="4.5012478047171678E-3"/>
    <s v="Actual"/>
    <n v="2.5514827107512019"/>
  </r>
  <r>
    <s v="PBOR00162"/>
    <s v="PIZB0001"/>
    <x v="27"/>
    <x v="0"/>
    <x v="0"/>
    <n v="1146.0031573562619"/>
    <x v="0"/>
    <x v="1"/>
    <n v="72"/>
    <x v="1"/>
    <n v="20.450398759493684"/>
    <n v="0.22169192366246837"/>
    <s v="Actual"/>
    <n v="326.4255533272833"/>
  </r>
  <r>
    <s v="PBOR00164"/>
    <s v="PIZB0003"/>
    <x v="28"/>
    <x v="0"/>
    <x v="4"/>
    <n v="1100.1038646627512"/>
    <x v="3"/>
    <x v="0"/>
    <n v="250"/>
    <x v="0"/>
    <n v="11.388980438675423"/>
    <n v="0.61362516317019966"/>
    <s v="Actual"/>
    <n v="1747.1412450061048"/>
  </r>
  <r>
    <s v="PBOR00166"/>
    <s v="PIZB0001"/>
    <x v="5"/>
    <x v="0"/>
    <x v="0"/>
    <n v="712.35816988481008"/>
    <x v="0"/>
    <x v="0"/>
    <n v="72"/>
    <x v="2"/>
    <n v="24.98120588461633"/>
    <n v="0.60394772308749511"/>
    <s v="Actual"/>
    <n v="1086.2886538075654"/>
  </r>
  <r>
    <s v="PBOR00167"/>
    <s v="PIZB0002"/>
    <x v="27"/>
    <x v="0"/>
    <x v="0"/>
    <n v="702.40059070538132"/>
    <x v="1"/>
    <x v="0"/>
    <n v="65"/>
    <x v="0"/>
    <n v="14.83685709858899"/>
    <n v="0.2716676542664398"/>
    <s v="Actual"/>
    <n v="261.99512070290302"/>
  </r>
  <r>
    <s v="PBOR00168"/>
    <s v="PIZB0003"/>
    <x v="10"/>
    <x v="1"/>
    <x v="6"/>
    <n v="715.10355018970665"/>
    <x v="3"/>
    <x v="0"/>
    <n v="250"/>
    <x v="1"/>
    <n v="6.5445560962214584"/>
    <n v="0.56293228162406539"/>
    <s v="Actual"/>
    <n v="921.03547386565799"/>
  </r>
  <r>
    <s v="PBOR00169"/>
    <s v="PIZB0004"/>
    <x v="29"/>
    <x v="0"/>
    <x v="4"/>
    <n v="1219.8983610726016"/>
    <x v="2"/>
    <x v="0"/>
    <n v="130"/>
    <x v="2"/>
    <n v="35.516760713621039"/>
    <n v="0.73579140219525918"/>
    <s v="Actual"/>
    <n v="3397.280531698133"/>
  </r>
  <r>
    <s v="PBOR00170"/>
    <s v="PIZB0005"/>
    <x v="30"/>
    <x v="0"/>
    <x v="3"/>
    <n v="836.39583226134164"/>
    <x v="4"/>
    <x v="0"/>
    <n v="60"/>
    <x v="0"/>
    <n v="24.943034197274425"/>
    <n v="0.44112931781121201"/>
    <s v="Actual"/>
    <n v="660.18621957512391"/>
  </r>
  <r>
    <s v="PBOR00171"/>
    <s v="PIZB0001"/>
    <x v="31"/>
    <x v="1"/>
    <x v="2"/>
    <n v="963.80585295182641"/>
    <x v="0"/>
    <x v="0"/>
    <n v="72"/>
    <x v="1"/>
    <n v="40.597144763343088"/>
    <n v="0.67026763876764872"/>
    <s v="Actual"/>
    <n v="1959.1885700088758"/>
  </r>
  <r>
    <s v="PBOR00172"/>
    <s v="PIZB0002"/>
    <x v="27"/>
    <x v="0"/>
    <x v="0"/>
    <n v="449.01925098530552"/>
    <x v="1"/>
    <x v="0"/>
    <n v="65"/>
    <x v="2"/>
    <n v="8.8001919082007856"/>
    <n v="0.21501842814819261"/>
    <s v="Actual"/>
    <n v="122.99322304774552"/>
  </r>
  <r>
    <s v="PBOR00173"/>
    <s v="PIZB0003"/>
    <x v="29"/>
    <x v="0"/>
    <x v="4"/>
    <n v="1060.8066397333646"/>
    <x v="3"/>
    <x v="1"/>
    <n v="250"/>
    <x v="0"/>
    <n v="18.882608709802124"/>
    <n v="0.77528388030776896"/>
    <s v="Actual"/>
    <n v="3659.8455377171663"/>
  </r>
  <r>
    <s v="PBOR00174"/>
    <s v="PIZB0004"/>
    <x v="1"/>
    <x v="0"/>
    <x v="1"/>
    <n v="1162.8365015209247"/>
    <x v="2"/>
    <x v="0"/>
    <n v="130"/>
    <x v="1"/>
    <n v="13.21925673134335"/>
    <n v="0.32334348690445713"/>
    <s v="Actual"/>
    <n v="555.66687355371073"/>
  </r>
  <r>
    <s v="PBOR00175"/>
    <s v="PIZB0001"/>
    <x v="11"/>
    <x v="0"/>
    <x v="5"/>
    <n v="1172.893522015298"/>
    <x v="0"/>
    <x v="0"/>
    <n v="72"/>
    <x v="2"/>
    <n v="20.665684369773619"/>
    <n v="0.2117276391971491"/>
    <s v="Actual"/>
    <n v="315.03575260840262"/>
  </r>
  <r>
    <s v="PBOR00177"/>
    <s v="PIZB0003"/>
    <x v="7"/>
    <x v="0"/>
    <x v="4"/>
    <n v="958.10029344278337"/>
    <x v="3"/>
    <x v="0"/>
    <n v="250"/>
    <x v="1"/>
    <n v="5.8351067649684074"/>
    <n v="0.34321661485625221"/>
    <s v="Actual"/>
    <n v="500.67639779931847"/>
  </r>
  <r>
    <s v="PBOR00178"/>
    <s v="PIZB0004"/>
    <x v="31"/>
    <x v="1"/>
    <x v="2"/>
    <n v="1024.6945444997"/>
    <x v="2"/>
    <x v="0"/>
    <n v="130"/>
    <x v="2"/>
    <n v="9.5761256454409747"/>
    <n v="0.17688363553653064"/>
    <s v="Actual"/>
    <n v="220.20178940762662"/>
  </r>
  <r>
    <s v="PBOR00179"/>
    <s v="PIZB0005"/>
    <x v="2"/>
    <x v="1"/>
    <x v="2"/>
    <n v="751.70646508876052"/>
    <x v="4"/>
    <x v="1"/>
    <n v="60"/>
    <x v="0"/>
    <n v="27.750798435792095"/>
    <n v="0.54853763527560739"/>
    <s v="Actual"/>
    <n v="913.34144105876521"/>
  </r>
  <r>
    <s v="PBOR00180"/>
    <s v="PIZB0006"/>
    <x v="25"/>
    <x v="1"/>
    <x v="6"/>
    <n v="491.26620318811814"/>
    <x v="5"/>
    <x v="0"/>
    <n v="95"/>
    <x v="1"/>
    <n v="8.7076289655947878"/>
    <n v="0.40612729229894939"/>
    <s v="Actual"/>
    <n v="335.95854854338671"/>
  </r>
  <r>
    <s v="PBOR00181"/>
    <s v="PIZB0001"/>
    <x v="6"/>
    <x v="0"/>
    <x v="5"/>
    <n v="833.37011895831995"/>
    <x v="0"/>
    <x v="0"/>
    <n v="72"/>
    <x v="2"/>
    <n v="13.90846758399703"/>
    <n v="0.16780300089638589"/>
    <s v="Actual"/>
    <n v="168.03954708946617"/>
  </r>
  <r>
    <s v="PBOR00183"/>
    <s v="PIZB0003"/>
    <x v="32"/>
    <x v="1"/>
    <x v="6"/>
    <n v="1081.9669186703891"/>
    <x v="3"/>
    <x v="1"/>
    <n v="250"/>
    <x v="1"/>
    <n v="5.9546767159427771"/>
    <n v="0.2731985494536886"/>
    <s v="Actual"/>
    <n v="406.70226031530524"/>
  </r>
  <r>
    <s v="PBOR00186"/>
    <s v="PIZB0002"/>
    <x v="22"/>
    <x v="0"/>
    <x v="5"/>
    <n v="996.90035251700954"/>
    <x v="1"/>
    <x v="1"/>
    <n v="65"/>
    <x v="1"/>
    <n v="57.924049244246838"/>
    <n v="0.73522347452625669"/>
    <s v="Actual"/>
    <n v="2768.1628483590348"/>
  </r>
  <r>
    <s v="PBOR00187"/>
    <s v="PIZB0003"/>
    <x v="34"/>
    <x v="1"/>
    <x v="2"/>
    <n v="854.75046365080641"/>
    <x v="3"/>
    <x v="1"/>
    <n v="250"/>
    <x v="2"/>
    <n v="5.3909798894089418"/>
    <n v="0.36579213338930128"/>
    <s v="Actual"/>
    <n v="492.99450870142903"/>
  </r>
  <r>
    <s v="PBOR00188"/>
    <s v="PIZB0004"/>
    <x v="6"/>
    <x v="0"/>
    <x v="5"/>
    <n v="549.96880382674601"/>
    <x v="2"/>
    <x v="1"/>
    <n v="130"/>
    <x v="0"/>
    <n v="20.450817636415913"/>
    <n v="0.79313642440033238"/>
    <s v="Actual"/>
    <n v="2108.6374889073227"/>
  </r>
  <r>
    <s v="PBOR00189"/>
    <s v="PIZB0001"/>
    <x v="2"/>
    <x v="1"/>
    <x v="2"/>
    <n v="1065.3821039148443"/>
    <x v="0"/>
    <x v="0"/>
    <n v="72"/>
    <x v="0"/>
    <n v="16.090797086901695"/>
    <n v="8.0407664979564641E-2"/>
    <s v="Actual"/>
    <n v="93.155286342077716"/>
  </r>
  <r>
    <s v="PBOR00190"/>
    <s v="PIZB0002"/>
    <x v="31"/>
    <x v="1"/>
    <x v="2"/>
    <n v="381.57338886974941"/>
    <x v="1"/>
    <x v="1"/>
    <n v="65"/>
    <x v="1"/>
    <n v="9.5493277262544236"/>
    <n v="0.38525936096781821"/>
    <s v="Actual"/>
    <n v="239.13291333678814"/>
  </r>
  <r>
    <s v="PBOR00191"/>
    <s v="PIZB0003"/>
    <x v="3"/>
    <x v="0"/>
    <x v="3"/>
    <n v="388.91877291930052"/>
    <x v="3"/>
    <x v="0"/>
    <n v="250"/>
    <x v="2"/>
    <n v="2.8548256597266612"/>
    <n v="0.45507177071325888"/>
    <s v="Actual"/>
    <n v="324.78764201236481"/>
  </r>
  <r>
    <s v="PBOR00193"/>
    <s v="PIZB0001"/>
    <x v="13"/>
    <x v="0"/>
    <x v="1"/>
    <n v="911.89786648444021"/>
    <x v="0"/>
    <x v="0"/>
    <n v="72"/>
    <x v="1"/>
    <n v="14.850679368392333"/>
    <n v="0.14716035331195043"/>
    <s v="Actual"/>
    <n v="157.35104803980778"/>
  </r>
  <r>
    <s v="PBOR00194"/>
    <s v="PIZB0002"/>
    <x v="36"/>
    <x v="0"/>
    <x v="3"/>
    <n v="701.78956021719318"/>
    <x v="1"/>
    <x v="1"/>
    <n v="65"/>
    <x v="2"/>
    <n v="12.017749873599547"/>
    <n v="0.10159867043013626"/>
    <s v="Actual"/>
    <n v="79.364181566777347"/>
  </r>
  <r>
    <s v="PBOR00195"/>
    <s v="PIZB0003"/>
    <x v="7"/>
    <x v="0"/>
    <x v="4"/>
    <n v="479.88658034447212"/>
    <x v="3"/>
    <x v="0"/>
    <n v="250"/>
    <x v="0"/>
    <n v="3.8437657701562977"/>
    <n v="0.50060788399709522"/>
    <s v="Actual"/>
    <n v="481.05486219460226"/>
  </r>
  <r>
    <s v="PBOR00196"/>
    <s v="PIZB0004"/>
    <x v="13"/>
    <x v="0"/>
    <x v="1"/>
    <n v="756.26129046676067"/>
    <x v="2"/>
    <x v="1"/>
    <n v="130"/>
    <x v="1"/>
    <n v="19.746517485730319"/>
    <n v="0.70539643021834586"/>
    <s v="Actual"/>
    <n v="1810.7859826781805"/>
  </r>
  <r>
    <s v="PBOR00197"/>
    <s v="PIZB0005"/>
    <x v="18"/>
    <x v="0"/>
    <x v="5"/>
    <n v="436.19346453298721"/>
    <x v="4"/>
    <x v="0"/>
    <n v="60"/>
    <x v="2"/>
    <n v="26.418079176521299"/>
    <n v="0.72481379032239401"/>
    <s v="Actual"/>
    <n v="1148.8912860582907"/>
  </r>
  <r>
    <s v="PBOR00198"/>
    <s v="PIZB0001"/>
    <x v="23"/>
    <x v="0"/>
    <x v="3"/>
    <n v="721.73008309265401"/>
    <x v="0"/>
    <x v="1"/>
    <n v="72"/>
    <x v="0"/>
    <n v="12.823882931772582"/>
    <n v="0.21833121955544521"/>
    <s v="Actual"/>
    <n v="201.58948799497193"/>
  </r>
  <r>
    <s v="PBOR00199"/>
    <s v="PIZB0002"/>
    <x v="35"/>
    <x v="0"/>
    <x v="1"/>
    <n v="365.06742804332742"/>
    <x v="1"/>
    <x v="0"/>
    <n v="65"/>
    <x v="1"/>
    <n v="8.4145596062561943"/>
    <n v="0.33253524453952932"/>
    <s v="Actual"/>
    <n v="181.87894636332516"/>
  </r>
  <r>
    <s v="PBOR00200"/>
    <s v="PIZB0003"/>
    <x v="37"/>
    <x v="0"/>
    <x v="5"/>
    <n v="737.58749195231678"/>
    <x v="3"/>
    <x v="1"/>
    <n v="250"/>
    <x v="2"/>
    <n v="4.9003886971106789"/>
    <n v="0.39793552100289009"/>
    <s v="Actual"/>
    <n v="487.50968232535286"/>
  </r>
  <r>
    <s v="PBOR00202"/>
    <s v="PIZB0001"/>
    <x v="2"/>
    <x v="1"/>
    <x v="2"/>
    <n v="890.71175350651413"/>
    <x v="0"/>
    <x v="1"/>
    <n v="72"/>
    <x v="1"/>
    <n v="12.479961880228496"/>
    <n v="8.7312208799101843E-3"/>
    <s v="Actual"/>
    <n v="7.8455018699376069"/>
  </r>
  <r>
    <s v="PBOR00204"/>
    <s v="PIZB0003"/>
    <x v="11"/>
    <x v="0"/>
    <x v="5"/>
    <n v="976.51482555058408"/>
    <x v="3"/>
    <x v="1"/>
    <n v="250"/>
    <x v="0"/>
    <n v="4.1780985174525807"/>
    <n v="6.5110770871939172E-2"/>
    <s v="Actual"/>
    <n v="68.009803812561017"/>
  </r>
  <r>
    <s v="PBOR00205"/>
    <s v="PIZB0004"/>
    <x v="10"/>
    <x v="1"/>
    <x v="6"/>
    <n v="1127.6939411947988"/>
    <x v="2"/>
    <x v="0"/>
    <n v="130"/>
    <x v="1"/>
    <n v="15.427496194431026"/>
    <n v="0.43772024513265795"/>
    <s v="Actual"/>
    <n v="877.88056408123452"/>
  </r>
  <r>
    <s v="PBOR00206"/>
    <s v="PIZB0005"/>
    <x v="1"/>
    <x v="0"/>
    <x v="1"/>
    <n v="878.10164658744611"/>
    <x v="4"/>
    <x v="0"/>
    <n v="60"/>
    <x v="2"/>
    <n v="25.169302848069176"/>
    <n v="0.41853663840169475"/>
    <s v="Actual"/>
    <n v="632.05652429670454"/>
  </r>
  <r>
    <s v="PBOR00207"/>
    <s v="PIZB0006"/>
    <x v="17"/>
    <x v="0"/>
    <x v="4"/>
    <n v="564.28749648903772"/>
    <x v="5"/>
    <x v="1"/>
    <n v="95"/>
    <x v="0"/>
    <n v="9.709501253590302"/>
    <n v="0.38824165845812764"/>
    <s v="Actual"/>
    <n v="358.11512260204097"/>
  </r>
  <r>
    <s v="PBOR00208"/>
    <s v="PIZB0001"/>
    <x v="17"/>
    <x v="0"/>
    <x v="4"/>
    <n v="1146.0031573562619"/>
    <x v="0"/>
    <x v="1"/>
    <n v="72"/>
    <x v="1"/>
    <n v="64.791784770129425"/>
    <n v="0.75434060698733896"/>
    <s v="Actual"/>
    <n v="3519.0053460930567"/>
  </r>
  <r>
    <s v="PBOR00209"/>
    <s v="PIZB0002"/>
    <x v="37"/>
    <x v="0"/>
    <x v="5"/>
    <n v="913.80951512574029"/>
    <x v="1"/>
    <x v="1"/>
    <n v="65"/>
    <x v="2"/>
    <n v="36.598931671936782"/>
    <n v="0.61587381700020483"/>
    <s v="Actual"/>
    <n v="1465.1210435501507"/>
  </r>
  <r>
    <s v="PBOR00211"/>
    <s v="PIZB0004"/>
    <x v="7"/>
    <x v="0"/>
    <x v="4"/>
    <n v="1192.283035256115"/>
    <x v="2"/>
    <x v="0"/>
    <n v="130"/>
    <x v="1"/>
    <n v="28.867185290310491"/>
    <n v="0.68228949683615203"/>
    <s v="Actual"/>
    <n v="2560.451052484249"/>
  </r>
  <r>
    <s v="PBOR00212"/>
    <s v="PIZB0001"/>
    <x v="12"/>
    <x v="0"/>
    <x v="3"/>
    <n v="712.35816988481008"/>
    <x v="0"/>
    <x v="0"/>
    <n v="72"/>
    <x v="2"/>
    <n v="10.059641422042874"/>
    <n v="1.6479509006877335E-2"/>
    <s v="Actual"/>
    <n v="11.936012502276867"/>
  </r>
  <r>
    <s v="PBOR00213"/>
    <s v="PIZB0002"/>
    <x v="0"/>
    <x v="0"/>
    <x v="0"/>
    <n v="702.40059070538132"/>
    <x v="1"/>
    <x v="0"/>
    <n v="65"/>
    <x v="0"/>
    <n v="14.048231115573984"/>
    <n v="0.23078123893127422"/>
    <s v="Actual"/>
    <n v="210.73443180692766"/>
  </r>
  <r>
    <s v="PBOR00214"/>
    <s v="PIZB0003"/>
    <x v="38"/>
    <x v="1"/>
    <x v="2"/>
    <n v="715.10355018970665"/>
    <x v="3"/>
    <x v="0"/>
    <n v="250"/>
    <x v="1"/>
    <n v="2.9254327394665713"/>
    <n v="2.2225272121484729E-2"/>
    <s v="Actual"/>
    <n v="16.254634676936234"/>
  </r>
  <r>
    <s v="PBOR00215"/>
    <s v="PIZB0004"/>
    <x v="1"/>
    <x v="0"/>
    <x v="1"/>
    <n v="1219.8983610726016"/>
    <x v="2"/>
    <x v="0"/>
    <n v="130"/>
    <x v="2"/>
    <n v="33.762617745314401"/>
    <n v="0.72206439626516772"/>
    <s v="Actual"/>
    <n v="3169.2419458182703"/>
  </r>
  <r>
    <s v="PBOR00216"/>
    <s v="PIZB0005"/>
    <x v="7"/>
    <x v="0"/>
    <x v="4"/>
    <n v="836.39583226134164"/>
    <x v="4"/>
    <x v="0"/>
    <n v="60"/>
    <x v="0"/>
    <n v="41.081650483217913"/>
    <n v="0.66067744665264683"/>
    <s v="Actual"/>
    <n v="1628.5031967317332"/>
  </r>
  <r>
    <s v="PBOR00217"/>
    <s v="PIZB0001"/>
    <x v="4"/>
    <x v="0"/>
    <x v="4"/>
    <n v="963.80585295182641"/>
    <x v="0"/>
    <x v="0"/>
    <n v="72"/>
    <x v="1"/>
    <n v="15.574104303025138"/>
    <n v="0.14048396352986114"/>
    <s v="Actual"/>
    <n v="157.5296568659835"/>
  </r>
  <r>
    <s v="PBOR00218"/>
    <s v="PIZB0002"/>
    <x v="2"/>
    <x v="1"/>
    <x v="2"/>
    <n v="449.01925098530552"/>
    <x v="1"/>
    <x v="0"/>
    <n v="65"/>
    <x v="2"/>
    <n v="11.119137237932959"/>
    <n v="0.37872981249566817"/>
    <s v="Actual"/>
    <n v="273.72466948033679"/>
  </r>
  <r>
    <s v="PBOR00219"/>
    <s v="PIZB0003"/>
    <x v="35"/>
    <x v="0"/>
    <x v="1"/>
    <n v="1060.8066397333646"/>
    <x v="3"/>
    <x v="1"/>
    <n v="250"/>
    <x v="0"/>
    <n v="14.896662817901689"/>
    <n v="0.71515589694127546"/>
    <s v="Actual"/>
    <n v="2663.3590647420574"/>
  </r>
  <r>
    <s v="PBOR00220"/>
    <s v="PIZB0004"/>
    <x v="24"/>
    <x v="0"/>
    <x v="1"/>
    <n v="1162.8365015209247"/>
    <x v="2"/>
    <x v="0"/>
    <n v="130"/>
    <x v="1"/>
    <n v="11.382087951622252"/>
    <n v="0.21412519358799298"/>
    <s v="Actual"/>
    <n v="316.83493218996796"/>
  </r>
  <r>
    <s v="PBOR00221"/>
    <s v="PIZB0001"/>
    <x v="21"/>
    <x v="0"/>
    <x v="0"/>
    <n v="1172.893522015298"/>
    <x v="0"/>
    <x v="0"/>
    <n v="72"/>
    <x v="2"/>
    <n v="19.498720050068719"/>
    <n v="0.16455091596073168"/>
    <s v="Actual"/>
    <n v="231.01432158964985"/>
  </r>
  <r>
    <s v="PBOR00222"/>
    <s v="PIZB0002"/>
    <x v="32"/>
    <x v="1"/>
    <x v="6"/>
    <n v="602.8879543124765"/>
    <x v="1"/>
    <x v="0"/>
    <n v="65"/>
    <x v="0"/>
    <n v="12.477887013883393"/>
    <n v="0.25666907491668522"/>
    <s v="Actual"/>
    <n v="208.17470158994411"/>
  </r>
  <r>
    <s v="PBOR00224"/>
    <s v="PIZB0004"/>
    <x v="7"/>
    <x v="0"/>
    <x v="4"/>
    <n v="1024.6945444997"/>
    <x v="2"/>
    <x v="0"/>
    <n v="130"/>
    <x v="2"/>
    <n v="11.594377754795108"/>
    <n v="0.320164833885899"/>
    <s v="Actual"/>
    <n v="482.57456362366406"/>
  </r>
  <r>
    <s v="PBOR00225"/>
    <s v="PIZB0005"/>
    <x v="27"/>
    <x v="0"/>
    <x v="0"/>
    <n v="751.70646508876052"/>
    <x v="4"/>
    <x v="1"/>
    <n v="60"/>
    <x v="0"/>
    <n v="14.483487469823634"/>
    <n v="0.13498450487731639"/>
    <s v="Actual"/>
    <n v="117.30278310065751"/>
  </r>
  <r>
    <s v="PBOR00228"/>
    <s v="PIZB0002"/>
    <x v="28"/>
    <x v="0"/>
    <x v="4"/>
    <n v="1218.2341318589445"/>
    <x v="1"/>
    <x v="0"/>
    <n v="65"/>
    <x v="0"/>
    <n v="20.095586705063738"/>
    <n v="6.7354248366482961E-2"/>
    <s v="Actual"/>
    <n v="87.979003970198619"/>
  </r>
  <r>
    <s v="PBOR00229"/>
    <s v="PIZB0003"/>
    <x v="8"/>
    <x v="1"/>
    <x v="6"/>
    <n v="1081.9669186703891"/>
    <x v="3"/>
    <x v="1"/>
    <n v="250"/>
    <x v="1"/>
    <n v="8.6397125072699161"/>
    <n v="0.49907272133883429"/>
    <s v="Actual"/>
    <n v="1077.96120814709"/>
  </r>
  <r>
    <s v="PBOR00230"/>
    <s v="PIZB0004"/>
    <x v="33"/>
    <x v="0"/>
    <x v="3"/>
    <n v="623.44174041277051"/>
    <x v="2"/>
    <x v="1"/>
    <n v="130"/>
    <x v="2"/>
    <n v="12.445538998816088"/>
    <n v="0.61466468459589796"/>
    <s v="Actual"/>
    <n v="994.47832943332105"/>
  </r>
  <r>
    <s v="PBOR00233"/>
    <s v="PIZB0003"/>
    <x v="17"/>
    <x v="0"/>
    <x v="4"/>
    <n v="854.75046365080641"/>
    <x v="3"/>
    <x v="1"/>
    <n v="250"/>
    <x v="2"/>
    <n v="7.7632015921196009"/>
    <n v="0.55958868077394219"/>
    <s v="Actual"/>
    <n v="1086.0499343790939"/>
  </r>
  <r>
    <s v="PBOR00235"/>
    <s v="PIZB0001"/>
    <x v="4"/>
    <x v="0"/>
    <x v="4"/>
    <n v="1065.3821039148443"/>
    <x v="0"/>
    <x v="1"/>
    <n v="72"/>
    <x v="0"/>
    <n v="22.923300153284671"/>
    <n v="0.35450072343254235"/>
    <s v="Actual"/>
    <n v="585.09550712165219"/>
  </r>
  <r>
    <s v="PBOR00236"/>
    <s v="PIZB0002"/>
    <x v="16"/>
    <x v="0"/>
    <x v="0"/>
    <n v="381.57338886974941"/>
    <x v="1"/>
    <x v="0"/>
    <n v="65"/>
    <x v="1"/>
    <n v="9.0168223216563241"/>
    <n v="0.34895469608332785"/>
    <s v="Actual"/>
    <n v="204.52006203791171"/>
  </r>
  <r>
    <s v="PBOR00237"/>
    <s v="PIZB0003"/>
    <x v="1"/>
    <x v="0"/>
    <x v="1"/>
    <n v="388.91877291930052"/>
    <x v="3"/>
    <x v="0"/>
    <n v="250"/>
    <x v="2"/>
    <n v="3.2599776808283116"/>
    <n v="0.52279578451533193"/>
    <s v="Actual"/>
    <n v="426.07564728777743"/>
  </r>
  <r>
    <s v="PBOR00238"/>
    <s v="PIZB0004"/>
    <x v="18"/>
    <x v="0"/>
    <x v="5"/>
    <n v="967.01919932990631"/>
    <x v="2"/>
    <x v="0"/>
    <n v="130"/>
    <x v="0"/>
    <n v="24.483515860908128"/>
    <n v="0.69617887937852907"/>
    <s v="Actual"/>
    <n v="2215.8378625881501"/>
  </r>
  <r>
    <s v="PBOR00239"/>
    <s v="PIZB0001"/>
    <x v="2"/>
    <x v="1"/>
    <x v="2"/>
    <n v="911.89786648444021"/>
    <x v="0"/>
    <x v="1"/>
    <n v="72"/>
    <x v="1"/>
    <n v="28.54999602370826"/>
    <n v="0.55638354082081654"/>
    <s v="Actual"/>
    <n v="1143.7018472225545"/>
  </r>
  <r>
    <s v="PBOR00240"/>
    <s v="PIZB0002"/>
    <x v="19"/>
    <x v="0"/>
    <x v="5"/>
    <n v="701.78956021719318"/>
    <x v="1"/>
    <x v="1"/>
    <n v="65"/>
    <x v="2"/>
    <n v="11.711840058040655"/>
    <n v="7.8132692098414003E-2"/>
    <s v="Actual"/>
    <n v="59.48004355544947"/>
  </r>
  <r>
    <s v="PBOR00241"/>
    <s v="PIZB0003"/>
    <x v="20"/>
    <x v="1"/>
    <x v="6"/>
    <n v="479.88658034447212"/>
    <x v="3"/>
    <x v="1"/>
    <n v="250"/>
    <x v="0"/>
    <n v="3.0852496875036426"/>
    <n v="0.37783112687678633"/>
    <s v="Actual"/>
    <n v="291.42584153143855"/>
  </r>
  <r>
    <s v="PBOR00242"/>
    <s v="PIZB0004"/>
    <x v="21"/>
    <x v="0"/>
    <x v="0"/>
    <n v="756.26129046676067"/>
    <x v="2"/>
    <x v="1"/>
    <n v="130"/>
    <x v="1"/>
    <n v="8.8411520271301391"/>
    <n v="0.34200944354303275"/>
    <s v="Actual"/>
    <n v="393.08847306015753"/>
  </r>
  <r>
    <s v="PBOR00245"/>
    <s v="PIZB0002"/>
    <x v="24"/>
    <x v="0"/>
    <x v="1"/>
    <n v="365.06742804332742"/>
    <x v="1"/>
    <x v="1"/>
    <n v="65"/>
    <x v="1"/>
    <n v="7.4297495048187381"/>
    <n v="0.24406307827004359"/>
    <s v="Actual"/>
    <n v="117.86628976989056"/>
  </r>
  <r>
    <s v="PBOR00247"/>
    <s v="PIZB0004"/>
    <x v="25"/>
    <x v="1"/>
    <x v="6"/>
    <n v="1231.631284578343"/>
    <x v="2"/>
    <x v="0"/>
    <n v="130"/>
    <x v="0"/>
    <n v="29.214165156522064"/>
    <n v="0.67570229189541975"/>
    <s v="Actual"/>
    <n v="2566.2101857695252"/>
  </r>
  <r>
    <s v="PBOR00249"/>
    <s v="PIZB0002"/>
    <x v="7"/>
    <x v="0"/>
    <x v="4"/>
    <n v="1054.1085860216892"/>
    <x v="1"/>
    <x v="1"/>
    <n v="65"/>
    <x v="2"/>
    <n v="30.207014523671624"/>
    <n v="0.46313611506175134"/>
    <s v="Actual"/>
    <n v="909.34735801696638"/>
  </r>
  <r>
    <s v="PBOR00250"/>
    <s v="PIZB0003"/>
    <x v="26"/>
    <x v="0"/>
    <x v="1"/>
    <n v="976.51482555058408"/>
    <x v="3"/>
    <x v="1"/>
    <n v="250"/>
    <x v="0"/>
    <n v="4.1269773164630488"/>
    <n v="5.3530222562513607E-2"/>
    <s v="Actual"/>
    <n v="55.229503565178106"/>
  </r>
  <r>
    <s v="PBOR00251"/>
    <s v="PIZB0004"/>
    <x v="3"/>
    <x v="0"/>
    <x v="3"/>
    <n v="1127.6939411947988"/>
    <x v="2"/>
    <x v="1"/>
    <n v="130"/>
    <x v="1"/>
    <n v="9.6529336496355747"/>
    <n v="0.10135414856508229"/>
    <s v="Actual"/>
    <n v="127.18743325782589"/>
  </r>
  <r>
    <s v="PBOR00252"/>
    <s v="PIZB0005"/>
    <x v="27"/>
    <x v="0"/>
    <x v="0"/>
    <n v="878.10164658744611"/>
    <x v="4"/>
    <x v="1"/>
    <n v="60"/>
    <x v="2"/>
    <n v="17.301785731305888"/>
    <n v="0.15413196820236597"/>
    <s v="Actual"/>
    <n v="160.00549729090721"/>
  </r>
  <r>
    <s v="PBOR00254"/>
    <s v="PIZB0001"/>
    <x v="28"/>
    <x v="0"/>
    <x v="4"/>
    <n v="1146.0031573562619"/>
    <x v="0"/>
    <x v="1"/>
    <n v="72"/>
    <x v="1"/>
    <n v="21.741924823649747"/>
    <n v="0.26792541838229555"/>
    <s v="Actual"/>
    <n v="419.41542994651991"/>
  </r>
  <r>
    <s v="PBOR00255"/>
    <s v="PIZB0002"/>
    <x v="8"/>
    <x v="1"/>
    <x v="6"/>
    <n v="913.80951512574029"/>
    <x v="1"/>
    <x v="1"/>
    <n v="65"/>
    <x v="2"/>
    <n v="43.124877712405507"/>
    <n v="0.67400237007588726"/>
    <s v="Actual"/>
    <n v="1889.3075361806177"/>
  </r>
  <r>
    <s v="PBOR00256"/>
    <s v="PIZB0003"/>
    <x v="5"/>
    <x v="0"/>
    <x v="0"/>
    <n v="1100.1038646627512"/>
    <x v="3"/>
    <x v="0"/>
    <n v="250"/>
    <x v="0"/>
    <n v="4.9320407510351387"/>
    <n v="0.10779012567415547"/>
    <s v="Actual"/>
    <n v="132.90632309603347"/>
  </r>
  <r>
    <s v="PBOR00257"/>
    <s v="PIZB0004"/>
    <x v="27"/>
    <x v="0"/>
    <x v="0"/>
    <n v="1192.283035256115"/>
    <x v="2"/>
    <x v="0"/>
    <n v="130"/>
    <x v="1"/>
    <n v="9.817663646319998"/>
    <n v="6.5825812137458972E-2"/>
    <s v="Actual"/>
    <n v="84.01323876548463"/>
  </r>
  <r>
    <s v="PBOR00258"/>
    <s v="PIZB0001"/>
    <x v="10"/>
    <x v="1"/>
    <x v="6"/>
    <n v="712.35816988481008"/>
    <x v="0"/>
    <x v="0"/>
    <n v="72"/>
    <x v="2"/>
    <n v="15.499693973323888"/>
    <n v="0.36167362480508147"/>
    <s v="Actual"/>
    <n v="403.61979619450983"/>
  </r>
  <r>
    <s v="PBOR00259"/>
    <s v="PIZB0002"/>
    <x v="29"/>
    <x v="0"/>
    <x v="4"/>
    <n v="702.40059070538132"/>
    <x v="1"/>
    <x v="1"/>
    <n v="65"/>
    <x v="0"/>
    <n v="12.805221646660963"/>
    <n v="0.15611277710708626"/>
    <s v="Actual"/>
    <n v="129.93881632758121"/>
  </r>
  <r>
    <s v="PBOR00260"/>
    <s v="PIZB0003"/>
    <x v="30"/>
    <x v="0"/>
    <x v="3"/>
    <n v="715.10355018970665"/>
    <x v="3"/>
    <x v="1"/>
    <n v="250"/>
    <x v="1"/>
    <n v="3.2465218403254661"/>
    <n v="0.11892962947938523"/>
    <s v="Actual"/>
    <n v="96.526909891659898"/>
  </r>
  <r>
    <s v="PBOR00263"/>
    <s v="PIZB0001"/>
    <x v="29"/>
    <x v="0"/>
    <x v="4"/>
    <n v="963.80585295182641"/>
    <x v="0"/>
    <x v="1"/>
    <n v="72"/>
    <x v="1"/>
    <n v="13.596572657967062"/>
    <n v="1.5473035826796155E-2"/>
    <s v="Actual"/>
    <n v="15.147378421802046"/>
  </r>
  <r>
    <s v="PBOR00264"/>
    <s v="PIZB0002"/>
    <x v="1"/>
    <x v="0"/>
    <x v="1"/>
    <n v="449.01925098530552"/>
    <x v="1"/>
    <x v="1"/>
    <n v="65"/>
    <x v="2"/>
    <n v="16.065907527890086"/>
    <n v="0.57002189482885535"/>
    <s v="Actual"/>
    <n v="595.26473832755005"/>
  </r>
  <r>
    <s v="PBOR00265"/>
    <s v="PIZB0003"/>
    <x v="11"/>
    <x v="0"/>
    <x v="5"/>
    <n v="1060.8066397333646"/>
    <x v="3"/>
    <x v="0"/>
    <n v="250"/>
    <x v="0"/>
    <n v="5.4518550319683161"/>
    <n v="0.22169123462523532"/>
    <s v="Actual"/>
    <n v="302.15711825871449"/>
  </r>
  <r>
    <s v="PBOR00266"/>
    <s v="PIZB0004"/>
    <x v="4"/>
    <x v="0"/>
    <x v="4"/>
    <n v="1162.8365015209247"/>
    <x v="2"/>
    <x v="1"/>
    <n v="130"/>
    <x v="1"/>
    <n v="10.690392781491092"/>
    <n v="0.16327712663351335"/>
    <s v="Actual"/>
    <n v="226.91456007291731"/>
  </r>
  <r>
    <s v="PBOR00267"/>
    <s v="PIZB0001"/>
    <x v="7"/>
    <x v="0"/>
    <x v="4"/>
    <n v="1172.893522015298"/>
    <x v="0"/>
    <x v="0"/>
    <n v="72"/>
    <x v="2"/>
    <n v="57.022199100126436"/>
    <n v="0.71431849239690393"/>
    <s v="Actual"/>
    <n v="2932.7048131938054"/>
  </r>
  <r>
    <s v="PBOR00268"/>
    <s v="PIZB0002"/>
    <x v="31"/>
    <x v="1"/>
    <x v="2"/>
    <n v="602.8879543124765"/>
    <x v="1"/>
    <x v="1"/>
    <n v="65"/>
    <x v="0"/>
    <n v="22.163750925384054"/>
    <n v="0.58151491016386692"/>
    <s v="Actual"/>
    <n v="837.75585583748693"/>
  </r>
  <r>
    <s v="PBOR00271"/>
    <s v="PIZB0005"/>
    <x v="6"/>
    <x v="0"/>
    <x v="5"/>
    <n v="751.70646508876052"/>
    <x v="4"/>
    <x v="0"/>
    <n v="60"/>
    <x v="0"/>
    <n v="47.645119441162265"/>
    <n v="0.73704670632037661"/>
    <s v="Actual"/>
    <n v="2107.0007013809754"/>
  </r>
  <r>
    <s v="PBOR00274"/>
    <s v="PIZB0002"/>
    <x v="33"/>
    <x v="0"/>
    <x v="3"/>
    <n v="1218.2341318589445"/>
    <x v="1"/>
    <x v="1"/>
    <n v="65"/>
    <x v="0"/>
    <n v="23.853925761953633"/>
    <n v="0.21429857063805535"/>
    <s v="Actual"/>
    <n v="332.27104266804167"/>
  </r>
  <r>
    <s v="PBOR00276"/>
    <s v="PIZB0004"/>
    <x v="22"/>
    <x v="0"/>
    <x v="5"/>
    <n v="623.44174041277051"/>
    <x v="2"/>
    <x v="1"/>
    <n v="130"/>
    <x v="2"/>
    <n v="4.8975145271491893"/>
    <n v="2.0787857004193944E-2"/>
    <s v="Actual"/>
    <n v="13.235148116624146"/>
  </r>
  <r>
    <s v="PBOR00277"/>
    <s v="PIZB0001"/>
    <x v="34"/>
    <x v="1"/>
    <x v="2"/>
    <n v="914.48568917853345"/>
    <x v="0"/>
    <x v="0"/>
    <n v="72"/>
    <x v="0"/>
    <n v="21.321602687760151"/>
    <n v="0.4043041551106823"/>
    <s v="Actual"/>
    <n v="620.66970434019754"/>
  </r>
  <r>
    <s v="PBOR00279"/>
    <s v="PIZB0003"/>
    <x v="2"/>
    <x v="1"/>
    <x v="2"/>
    <n v="854.75046365080641"/>
    <x v="3"/>
    <x v="0"/>
    <n v="250"/>
    <x v="2"/>
    <n v="4.2880745011524279"/>
    <n v="0.20267200262393703"/>
    <s v="Actual"/>
    <n v="217.26816163730052"/>
  </r>
  <r>
    <s v="PBOR00280"/>
    <s v="PIZB0004"/>
    <x v="31"/>
    <x v="1"/>
    <x v="2"/>
    <n v="549.96880382674601"/>
    <x v="0"/>
    <x v="1"/>
    <n v="72"/>
    <x v="0"/>
    <n v="13.335602394853218"/>
    <n v="0.42721330596562979"/>
    <s v="Actual"/>
    <n v="410.19456860268576"/>
  </r>
  <r>
    <s v="PBOR00282"/>
    <s v="PIZB0002"/>
    <x v="34"/>
    <x v="1"/>
    <x v="2"/>
    <n v="381.57338886974941"/>
    <x v="3"/>
    <x v="1"/>
    <n v="250"/>
    <x v="1"/>
    <n v="1.5676127064274368"/>
    <n v="2.6358009716956676E-2"/>
    <s v="Actual"/>
    <n v="10.329787737109768"/>
  </r>
  <r>
    <s v="PBOR00283"/>
    <s v="PIZB0003"/>
    <x v="13"/>
    <x v="0"/>
    <x v="1"/>
    <n v="388.91877291930052"/>
    <x v="2"/>
    <x v="1"/>
    <n v="130"/>
    <x v="2"/>
    <n v="13.456522295396335"/>
    <n v="0.77767785740350603"/>
    <s v="Actual"/>
    <n v="1360.4291254822228"/>
  </r>
  <r>
    <s v="PBOR00284"/>
    <s v="PIZB0004"/>
    <x v="36"/>
    <x v="0"/>
    <x v="3"/>
    <n v="967.01919932990631"/>
    <x v="0"/>
    <x v="1"/>
    <n v="72"/>
    <x v="0"/>
    <n v="42.886086535239684"/>
    <n v="0.68682565144107521"/>
    <s v="Actual"/>
    <n v="2120.7790312073512"/>
  </r>
  <r>
    <s v="PBOR00285"/>
    <s v="PIZB0001"/>
    <x v="7"/>
    <x v="0"/>
    <x v="4"/>
    <n v="911.89786648444021"/>
    <x v="1"/>
    <x v="1"/>
    <n v="65"/>
    <x v="1"/>
    <n v="33.618257185598104"/>
    <n v="0.58269109940879071"/>
    <s v="Actual"/>
    <n v="1273.2888505794363"/>
  </r>
  <r>
    <s v="PBOR00286"/>
    <s v="PIZB0002"/>
    <x v="13"/>
    <x v="0"/>
    <x v="1"/>
    <n v="701.78956021719318"/>
    <x v="3"/>
    <x v="1"/>
    <n v="250"/>
    <x v="2"/>
    <n v="5.0433949242743994"/>
    <n v="0.44339908275720785"/>
    <s v="Actual"/>
    <n v="559.05917085140663"/>
  </r>
  <r>
    <s v="PBOR00287"/>
    <s v="PIZB0003"/>
    <x v="18"/>
    <x v="0"/>
    <x v="5"/>
    <n v="479.88658034447212"/>
    <x v="2"/>
    <x v="0"/>
    <n v="130"/>
    <x v="0"/>
    <n v="4.22240410374551"/>
    <n v="0.12575036810320794"/>
    <s v="Actual"/>
    <n v="69.025953142444223"/>
  </r>
  <r>
    <s v="PBOR00288"/>
    <s v="PIZB0004"/>
    <x v="23"/>
    <x v="0"/>
    <x v="3"/>
    <n v="756.26129046676067"/>
    <x v="4"/>
    <x v="1"/>
    <n v="60"/>
    <x v="1"/>
    <n v="30.330837883394363"/>
    <n v="0.58443763111426095"/>
    <s v="Actual"/>
    <n v="1063.5889825369013"/>
  </r>
  <r>
    <s v="PBOR00289"/>
    <s v="PIZB0005"/>
    <x v="35"/>
    <x v="0"/>
    <x v="1"/>
    <n v="436.19346453298721"/>
    <x v="0"/>
    <x v="0"/>
    <n v="72"/>
    <x v="2"/>
    <n v="7.5984325673795832"/>
    <n v="0.20269838427382159"/>
    <s v="Actual"/>
    <n v="110.89368031834277"/>
  </r>
  <r>
    <s v="PBOR00290"/>
    <s v="PIZB0001"/>
    <x v="37"/>
    <x v="0"/>
    <x v="5"/>
    <n v="721.73008309265401"/>
    <x v="1"/>
    <x v="1"/>
    <n v="65"/>
    <x v="0"/>
    <n v="16.974897871138747"/>
    <n v="0.34588473967990274"/>
    <s v="Actual"/>
    <n v="381.63827853136445"/>
  </r>
  <r>
    <s v="PBOR00291"/>
    <s v="PIZB0002"/>
    <x v="3"/>
    <x v="0"/>
    <x v="3"/>
    <n v="365.06742804332742"/>
    <x v="3"/>
    <x v="0"/>
    <n v="250"/>
    <x v="1"/>
    <n v="2.6484422463555934"/>
    <n v="0.44863071332488991"/>
    <s v="Actual"/>
    <n v="297.04313354557092"/>
  </r>
  <r>
    <s v="PBOR00292"/>
    <s v="PIZB0003"/>
    <x v="2"/>
    <x v="1"/>
    <x v="2"/>
    <n v="737.58749195231678"/>
    <x v="2"/>
    <x v="1"/>
    <n v="130"/>
    <x v="2"/>
    <n v="9.6485228101541267"/>
    <n v="0.41195662281860623"/>
    <s v="Actual"/>
    <n v="516.72047336771959"/>
  </r>
  <r>
    <s v="PBOR00293"/>
    <s v="PIZB0004"/>
    <x v="36"/>
    <x v="0"/>
    <x v="3"/>
    <n v="1231.631284578343"/>
    <x v="0"/>
    <x v="0"/>
    <n v="72"/>
    <x v="0"/>
    <n v="79.979300062357851"/>
    <n v="0.78611978286567918"/>
    <s v="Actual"/>
    <n v="4526.8783199114223"/>
  </r>
  <r>
    <s v="PBOR00295"/>
    <s v="PIZB0002"/>
    <x v="10"/>
    <x v="1"/>
    <x v="6"/>
    <n v="1054.1085860216892"/>
    <x v="3"/>
    <x v="0"/>
    <n v="250"/>
    <x v="2"/>
    <n v="9.7042313966510338"/>
    <n v="0.5655055849614361"/>
    <s v="Actual"/>
    <n v="1371.9492631410692"/>
  </r>
  <r>
    <s v="PBOR00296"/>
    <s v="PIZB0003"/>
    <x v="1"/>
    <x v="0"/>
    <x v="1"/>
    <n v="976.51482555058408"/>
    <x v="2"/>
    <x v="1"/>
    <n v="130"/>
    <x v="0"/>
    <n v="14.445929912154307"/>
    <n v="0.48001599413027629"/>
    <s v="Actual"/>
    <n v="901.45606302947579"/>
  </r>
  <r>
    <s v="PBOR00298"/>
    <s v="PIZB0005"/>
    <x v="17"/>
    <x v="0"/>
    <x v="4"/>
    <n v="878.10164658744611"/>
    <x v="5"/>
    <x v="1"/>
    <n v="95"/>
    <x v="2"/>
    <n v="10.682411542664978"/>
    <n v="0.13472953271650978"/>
    <s v="Actual"/>
    <n v="136.72744996572681"/>
  </r>
  <r>
    <s v="PBOR00299"/>
    <s v="PIZB0006"/>
    <x v="37"/>
    <x v="0"/>
    <x v="5"/>
    <n v="564.28749648903772"/>
    <x v="0"/>
    <x v="0"/>
    <n v="72"/>
    <x v="0"/>
    <n v="16.94016591636565"/>
    <n v="0.53735244514022174"/>
    <s v="Actual"/>
    <n v="655.40444948928916"/>
  </r>
  <r>
    <s v="PBOR00301"/>
    <s v="PIZB0002"/>
    <x v="7"/>
    <x v="0"/>
    <x v="4"/>
    <n v="913.80951512574029"/>
    <x v="3"/>
    <x v="0"/>
    <n v="250"/>
    <x v="2"/>
    <n v="4.2819028119036053"/>
    <n v="0.14635193252367351"/>
    <s v="Actual"/>
    <n v="156.66618785016112"/>
  </r>
  <r>
    <s v="PBOR00302"/>
    <s v="PIZB0003"/>
    <x v="12"/>
    <x v="0"/>
    <x v="3"/>
    <n v="1100.1038646627512"/>
    <x v="2"/>
    <x v="1"/>
    <n v="130"/>
    <x v="0"/>
    <n v="16.901086533129554"/>
    <n v="0.49930216593502397"/>
    <s v="Actual"/>
    <n v="1097.0373846440907"/>
  </r>
  <r>
    <s v="PBOR00303"/>
    <s v="PIZB0004"/>
    <x v="0"/>
    <x v="0"/>
    <x v="0"/>
    <n v="1192.283035256115"/>
    <x v="0"/>
    <x v="0"/>
    <n v="72"/>
    <x v="1"/>
    <n v="19.893753065724802"/>
    <n v="0.16760369217058779"/>
    <s v="Actual"/>
    <n v="240.06718547607079"/>
  </r>
  <r>
    <s v="PBOR00304"/>
    <s v="PIZB0001"/>
    <x v="38"/>
    <x v="1"/>
    <x v="2"/>
    <n v="712.35816988481008"/>
    <x v="1"/>
    <x v="1"/>
    <n v="65"/>
    <x v="2"/>
    <n v="25.510838851015542"/>
    <n v="0.57040391639924315"/>
    <s v="Actual"/>
    <n v="945.8463554312001"/>
  </r>
  <r>
    <s v="PBOR00305"/>
    <s v="PIZB0002"/>
    <x v="1"/>
    <x v="0"/>
    <x v="1"/>
    <n v="702.40059070538132"/>
    <x v="3"/>
    <x v="1"/>
    <n v="250"/>
    <x v="0"/>
    <n v="4.3385158730528222"/>
    <n v="0.35240472893682595"/>
    <s v="Actual"/>
    <n v="382.22837755782416"/>
  </r>
  <r>
    <s v="PBOR00306"/>
    <s v="PIZB0003"/>
    <x v="7"/>
    <x v="0"/>
    <x v="4"/>
    <n v="715.10355018970665"/>
    <x v="2"/>
    <x v="1"/>
    <n v="130"/>
    <x v="1"/>
    <n v="6.1951552495079536"/>
    <n v="0.11208092156242278"/>
    <s v="Actual"/>
    <n v="90.266632246327276"/>
  </r>
  <r>
    <s v="PBOR00307"/>
    <s v="PIZB0004"/>
    <x v="4"/>
    <x v="0"/>
    <x v="4"/>
    <n v="1219.8983610726016"/>
    <x v="4"/>
    <x v="1"/>
    <n v="60"/>
    <x v="2"/>
    <n v="48.223961204372181"/>
    <n v="0.57839134647100132"/>
    <s v="Actual"/>
    <n v="1673.5393111897295"/>
  </r>
  <r>
    <s v="PBOR00308"/>
    <s v="PIZB0005"/>
    <x v="2"/>
    <x v="1"/>
    <x v="2"/>
    <n v="836.39583226134164"/>
    <x v="0"/>
    <x v="1"/>
    <n v="72"/>
    <x v="0"/>
    <n v="14.303626087353551"/>
    <n v="0.18785567306752626"/>
    <s v="Actual"/>
    <n v="193.46524602811405"/>
  </r>
  <r>
    <s v="PBOR00309"/>
    <s v="PIZB0001"/>
    <x v="35"/>
    <x v="0"/>
    <x v="1"/>
    <n v="963.80585295182641"/>
    <x v="1"/>
    <x v="0"/>
    <n v="65"/>
    <x v="1"/>
    <n v="48.196585890796555"/>
    <n v="0.69234786906479862"/>
    <s v="Actual"/>
    <n v="2168.9722299499499"/>
  </r>
  <r>
    <s v="PBOR00310"/>
    <s v="PIZB0002"/>
    <x v="24"/>
    <x v="0"/>
    <x v="1"/>
    <n v="449.01925098530552"/>
    <x v="3"/>
    <x v="1"/>
    <n v="250"/>
    <x v="2"/>
    <n v="6.6845832055638503"/>
    <n v="0.7313105471637672"/>
    <s v="Actual"/>
    <n v="1222.1265504056571"/>
  </r>
  <r>
    <s v="PBOR00311"/>
    <s v="PIZB0003"/>
    <x v="21"/>
    <x v="0"/>
    <x v="0"/>
    <n v="1060.8066397333646"/>
    <x v="2"/>
    <x v="0"/>
    <n v="130"/>
    <x v="0"/>
    <n v="13.521501527746258"/>
    <n v="0.39651294953245186"/>
    <s v="Actual"/>
    <n v="696.98855887364903"/>
  </r>
  <r>
    <s v="PBOR00312"/>
    <s v="PIZB0004"/>
    <x v="32"/>
    <x v="1"/>
    <x v="6"/>
    <n v="1162.8365015209247"/>
    <x v="0"/>
    <x v="1"/>
    <n v="72"/>
    <x v="1"/>
    <n v="30.50332716109553"/>
    <n v="0.47053293956185105"/>
    <s v="Actual"/>
    <n v="1033.4030540779536"/>
  </r>
  <r>
    <s v="PBOR00314"/>
    <s v="PIZB0002"/>
    <x v="7"/>
    <x v="0"/>
    <x v="4"/>
    <n v="602.8879543124765"/>
    <x v="3"/>
    <x v="1"/>
    <n v="250"/>
    <x v="0"/>
    <n v="3.2178895892758952"/>
    <n v="0.25057968884738369"/>
    <s v="Actual"/>
    <n v="201.58444300649728"/>
  </r>
  <r>
    <s v="PBOR00315"/>
    <s v="PIZB0003"/>
    <x v="27"/>
    <x v="0"/>
    <x v="0"/>
    <n v="958.10029344278337"/>
    <x v="2"/>
    <x v="0"/>
    <n v="130"/>
    <x v="1"/>
    <n v="17.096705696678491"/>
    <n v="0.56892266919679113"/>
    <s v="Actual"/>
    <n v="1264.4714471254206"/>
  </r>
  <r>
    <s v="PBOR00316"/>
    <s v="PIZB0004"/>
    <x v="0"/>
    <x v="0"/>
    <x v="0"/>
    <n v="1024.6945444997"/>
    <x v="4"/>
    <x v="1"/>
    <n v="60"/>
    <x v="2"/>
    <n v="17.671493190810203"/>
    <n v="3.357106137416721E-2"/>
    <s v="Actual"/>
    <n v="35.595046948912113"/>
  </r>
  <r>
    <s v="PBOR00317"/>
    <s v="PIZB0005"/>
    <x v="1"/>
    <x v="0"/>
    <x v="1"/>
    <n v="751.70646508876052"/>
    <x v="5"/>
    <x v="0"/>
    <n v="95"/>
    <x v="0"/>
    <n v="8.9710136394013684"/>
    <n v="0.11797039324964398"/>
    <s v="Actual"/>
    <n v="100.53983065436944"/>
  </r>
  <r>
    <s v="PBOR00318"/>
    <s v="PIZB0006"/>
    <x v="28"/>
    <x v="0"/>
    <x v="4"/>
    <n v="491.26620318811814"/>
    <x v="0"/>
    <x v="1"/>
    <n v="72"/>
    <x v="1"/>
    <n v="7.0209671924051298"/>
    <n v="2.8176385964748696E-2"/>
    <s v="Actual"/>
    <n v="14.243434665051211"/>
  </r>
  <r>
    <s v="PBOR00319"/>
    <s v="PIZB0001"/>
    <x v="8"/>
    <x v="1"/>
    <x v="6"/>
    <n v="833.37011895831995"/>
    <x v="1"/>
    <x v="0"/>
    <n v="65"/>
    <x v="2"/>
    <n v="38.78257593688916"/>
    <n v="0.66941136725758887"/>
    <s v="Actual"/>
    <n v="1687.4973169394757"/>
  </r>
  <r>
    <s v="PBOR00320"/>
    <s v="PIZB0002"/>
    <x v="33"/>
    <x v="0"/>
    <x v="3"/>
    <n v="1218.2341318589445"/>
    <x v="3"/>
    <x v="1"/>
    <n v="250"/>
    <x v="0"/>
    <n v="7.6676575934719367"/>
    <n v="0.36448172495541775"/>
    <s v="Actual"/>
    <n v="698.68026650903971"/>
  </r>
  <r>
    <s v="PBOR00321"/>
    <s v="PIZB0003"/>
    <x v="14"/>
    <x v="0"/>
    <x v="1"/>
    <n v="1081.9669186703891"/>
    <x v="2"/>
    <x v="0"/>
    <n v="130"/>
    <x v="1"/>
    <n v="9.8397693411314364"/>
    <n v="0.15416488306079768"/>
    <s v="Actual"/>
    <n v="197.20309567669756"/>
  </r>
  <r>
    <s v="PBOR00322"/>
    <s v="PIZB0004"/>
    <x v="16"/>
    <x v="0"/>
    <x v="0"/>
    <n v="623.44174041277051"/>
    <x v="0"/>
    <x v="1"/>
    <n v="72"/>
    <x v="2"/>
    <n v="25.961118087238983"/>
    <n v="0.66646609625242947"/>
    <s v="Actual"/>
    <n v="1245.7587618684363"/>
  </r>
  <r>
    <s v="PBOR00323"/>
    <s v="PIZB0001"/>
    <x v="17"/>
    <x v="0"/>
    <x v="4"/>
    <n v="914.48568917853345"/>
    <x v="1"/>
    <x v="0"/>
    <n v="65"/>
    <x v="0"/>
    <n v="45.654521661380834"/>
    <n v="0.69183752034253276"/>
    <s v="Actual"/>
    <n v="2053.0582188112207"/>
  </r>
  <r>
    <s v="PBOR00324"/>
    <s v="PIZB0002"/>
    <x v="17"/>
    <x v="0"/>
    <x v="4"/>
    <n v="996.90035251700954"/>
    <x v="3"/>
    <x v="1"/>
    <n v="250"/>
    <x v="1"/>
    <n v="4.672035972848839"/>
    <n v="0.14649599591234685"/>
    <s v="Actual"/>
    <n v="171.10864069520028"/>
  </r>
  <r>
    <s v="PBOR00326"/>
    <s v="PIZB0004"/>
    <x v="16"/>
    <x v="0"/>
    <x v="0"/>
    <n v="549.96880382674601"/>
    <x v="0"/>
    <x v="1"/>
    <n v="72"/>
    <x v="0"/>
    <n v="11.248128650810566"/>
    <n v="0.32091320735788698"/>
    <s v="Actual"/>
    <n v="259.89645903161477"/>
  </r>
  <r>
    <s v="PBOR00328"/>
    <s v="PIZB0002"/>
    <x v="18"/>
    <x v="0"/>
    <x v="5"/>
    <n v="381.57338886974941"/>
    <x v="3"/>
    <x v="1"/>
    <n v="250"/>
    <x v="1"/>
    <n v="3.108968125241788"/>
    <n v="0.50906748027199666"/>
    <s v="Actual"/>
    <n v="395.66864244069762"/>
  </r>
  <r>
    <s v="PBOR00329"/>
    <s v="PIZB0003"/>
    <x v="2"/>
    <x v="1"/>
    <x v="2"/>
    <n v="388.91877291930052"/>
    <x v="2"/>
    <x v="1"/>
    <n v="130"/>
    <x v="2"/>
    <n v="8.814376605692523"/>
    <n v="0.66059053266706258"/>
    <s v="Actual"/>
    <n v="756.95018582072737"/>
  </r>
  <r>
    <s v="PBOR00331"/>
    <s v="PIZB0001"/>
    <x v="20"/>
    <x v="1"/>
    <x v="6"/>
    <n v="911.89786648444021"/>
    <x v="1"/>
    <x v="0"/>
    <n v="65"/>
    <x v="1"/>
    <n v="16.199062675190206"/>
    <n v="0.133950017527805"/>
    <s v="Actual"/>
    <n v="141.04120740292308"/>
  </r>
  <r>
    <s v="PBOR00332"/>
    <s v="PIZB0002"/>
    <x v="21"/>
    <x v="0"/>
    <x v="0"/>
    <n v="701.78956021719318"/>
    <x v="3"/>
    <x v="1"/>
    <n v="250"/>
    <x v="2"/>
    <n v="4.545119997371609"/>
    <n v="0.3823797297998468"/>
    <s v="Actual"/>
    <n v="434.49043912570914"/>
  </r>
  <r>
    <s v="PBOR00333"/>
    <s v="PIZB0003"/>
    <x v="22"/>
    <x v="0"/>
    <x v="5"/>
    <n v="479.88658034447212"/>
    <x v="2"/>
    <x v="0"/>
    <n v="130"/>
    <x v="0"/>
    <n v="4.346640196096426"/>
    <n v="0.15073825601342095"/>
    <s v="Actual"/>
    <n v="85.176645148063244"/>
  </r>
  <r>
    <s v="PBOR00337"/>
    <s v="PIZB0002"/>
    <x v="25"/>
    <x v="1"/>
    <x v="6"/>
    <n v="365.06742804332742"/>
    <x v="3"/>
    <x v="0"/>
    <n v="250"/>
    <x v="1"/>
    <n v="3.8641468842766651"/>
    <n v="0.62209777321995885"/>
    <s v="Actual"/>
    <n v="600.96929302583885"/>
  </r>
  <r>
    <s v="PBOR00338"/>
    <s v="PIZB0003"/>
    <x v="5"/>
    <x v="0"/>
    <x v="0"/>
    <n v="737.58749195231678"/>
    <x v="2"/>
    <x v="1"/>
    <n v="130"/>
    <x v="2"/>
    <n v="6.0466903944279773"/>
    <n v="6.1676790443396468E-2"/>
    <s v="Actual"/>
    <n v="48.48225932332025"/>
  </r>
  <r>
    <s v="PBOR00339"/>
    <s v="PIZB0004"/>
    <x v="7"/>
    <x v="0"/>
    <x v="4"/>
    <n v="1231.631284578343"/>
    <x v="0"/>
    <x v="0"/>
    <n v="72"/>
    <x v="0"/>
    <n v="33.682173892193703"/>
    <n v="0.49213521317421138"/>
    <s v="Actual"/>
    <n v="1193.4852356596036"/>
  </r>
  <r>
    <s v="PBOR00340"/>
    <s v="PIZB0001"/>
    <x v="26"/>
    <x v="0"/>
    <x v="1"/>
    <n v="890.71175350651413"/>
    <x v="1"/>
    <x v="1"/>
    <n v="65"/>
    <x v="1"/>
    <n v="45.006496933161557"/>
    <n v="0.69552711985994919"/>
    <s v="Actual"/>
    <n v="2034.7105471489872"/>
  </r>
  <r>
    <s v="PBOR00341"/>
    <s v="PIZB0002"/>
    <x v="3"/>
    <x v="0"/>
    <x v="3"/>
    <n v="1054.1085860216892"/>
    <x v="3"/>
    <x v="0"/>
    <n v="250"/>
    <x v="2"/>
    <n v="9.2727798953456464"/>
    <n v="0.54528907278354111"/>
    <s v="Actual"/>
    <n v="1264.0863878147222"/>
  </r>
  <r>
    <s v="PBOR00342"/>
    <s v="PIZB0003"/>
    <x v="27"/>
    <x v="0"/>
    <x v="0"/>
    <n v="976.51482555058408"/>
    <x v="2"/>
    <x v="1"/>
    <n v="130"/>
    <x v="0"/>
    <n v="11.591973425724435"/>
    <n v="0.35199536538224718"/>
    <s v="Actual"/>
    <n v="530.44171979359237"/>
  </r>
  <r>
    <s v="PBOR00343"/>
    <s v="PIZB0004"/>
    <x v="15"/>
    <x v="0"/>
    <x v="0"/>
    <n v="1127.6939411947988"/>
    <x v="4"/>
    <x v="0"/>
    <n v="60"/>
    <x v="1"/>
    <n v="20.000797793485869"/>
    <n v="6.0292533629099143E-2"/>
    <s v="Actual"/>
    <n v="72.353926414353509"/>
  </r>
  <r>
    <s v="PBOR00344"/>
    <s v="PIZB0005"/>
    <x v="28"/>
    <x v="0"/>
    <x v="4"/>
    <n v="878.10164658744611"/>
    <x v="5"/>
    <x v="1"/>
    <n v="95"/>
    <x v="2"/>
    <n v="9.6427159284533488"/>
    <n v="4.1434457281700587E-2"/>
    <s v="Actual"/>
    <n v="37.956366615622073"/>
  </r>
  <r>
    <s v="PBOR00345"/>
    <s v="PIZB0006"/>
    <x v="8"/>
    <x v="1"/>
    <x v="6"/>
    <n v="564.28749648903772"/>
    <x v="0"/>
    <x v="0"/>
    <n v="72"/>
    <x v="0"/>
    <n v="11.119341844212874"/>
    <n v="0.29516274884520199"/>
    <s v="Actual"/>
    <n v="236.30511629428918"/>
  </r>
  <r>
    <s v="PBOR00346"/>
    <s v="PIZB0001"/>
    <x v="5"/>
    <x v="0"/>
    <x v="0"/>
    <n v="1146.0031573562619"/>
    <x v="1"/>
    <x v="1"/>
    <n v="65"/>
    <x v="1"/>
    <n v="55.363250871274587"/>
    <n v="0.68154294540119276"/>
    <s v="Actual"/>
    <n v="2452.6081492765861"/>
  </r>
  <r>
    <s v="PBOR00347"/>
    <s v="PIZB0002"/>
    <x v="27"/>
    <x v="0"/>
    <x v="0"/>
    <n v="913.80951512574029"/>
    <x v="3"/>
    <x v="0"/>
    <n v="250"/>
    <x v="2"/>
    <n v="7.7167387277675843"/>
    <n v="0.52632346520297391"/>
    <s v="Actual"/>
    <n v="1015.3751668161558"/>
  </r>
  <r>
    <s v="PBOR00348"/>
    <s v="PIZB0003"/>
    <x v="10"/>
    <x v="1"/>
    <x v="6"/>
    <n v="1100.1038646627512"/>
    <x v="2"/>
    <x v="1"/>
    <n v="130"/>
    <x v="0"/>
    <n v="8.9495290920810326"/>
    <n v="5.4437687903536869E-2"/>
    <s v="Actual"/>
    <n v="63.334917307782916"/>
  </r>
  <r>
    <s v="PBOR00350"/>
    <s v="PIZB0001"/>
    <x v="30"/>
    <x v="0"/>
    <x v="3"/>
    <n v="712.35816988481008"/>
    <x v="1"/>
    <x v="1"/>
    <n v="65"/>
    <x v="2"/>
    <n v="20.571930875591988"/>
    <n v="0.46726651348176196"/>
    <s v="Actual"/>
    <n v="624.81733702866916"/>
  </r>
  <r>
    <s v="PBOR00351"/>
    <s v="PIZB0002"/>
    <x v="31"/>
    <x v="1"/>
    <x v="2"/>
    <n v="702.40059070538132"/>
    <x v="3"/>
    <x v="1"/>
    <n v="250"/>
    <x v="0"/>
    <n v="7.0506039855776894"/>
    <n v="0.6015089815611987"/>
    <s v="Actual"/>
    <n v="1060.2504056890411"/>
  </r>
  <r>
    <s v="PBOR00352"/>
    <s v="PIZB0003"/>
    <x v="27"/>
    <x v="0"/>
    <x v="0"/>
    <n v="715.10355018970665"/>
    <x v="2"/>
    <x v="1"/>
    <n v="130"/>
    <x v="1"/>
    <n v="6.6401672099669478"/>
    <n v="0.17158764742187849"/>
    <s v="Actual"/>
    <n v="148.11818710599653"/>
  </r>
  <r>
    <s v="PBOR00353"/>
    <s v="PIZB0004"/>
    <x v="29"/>
    <x v="0"/>
    <x v="4"/>
    <n v="1219.8983610726016"/>
    <x v="4"/>
    <x v="0"/>
    <n v="60"/>
    <x v="2"/>
    <n v="36.786730478815144"/>
    <n v="0.44731050880102885"/>
    <s v="Actual"/>
    <n v="987.3054676563072"/>
  </r>
  <r>
    <s v="PBOR00354"/>
    <s v="PIZB0005"/>
    <x v="1"/>
    <x v="0"/>
    <x v="1"/>
    <n v="836.39583226134164"/>
    <x v="0"/>
    <x v="1"/>
    <n v="72"/>
    <x v="0"/>
    <n v="25.389803643778553"/>
    <n v="0.54246953050958213"/>
    <s v="Actual"/>
    <n v="991.67003009071414"/>
  </r>
  <r>
    <s v="PBOR00355"/>
    <s v="PIZB0001"/>
    <x v="11"/>
    <x v="0"/>
    <x v="5"/>
    <n v="963.80585295182641"/>
    <x v="1"/>
    <x v="0"/>
    <n v="65"/>
    <x v="1"/>
    <n v="29.945923341962082"/>
    <n v="0.50484804947298401"/>
    <s v="Actual"/>
    <n v="982.6791642757089"/>
  </r>
  <r>
    <s v="PBOR00356"/>
    <s v="PIZB0002"/>
    <x v="4"/>
    <x v="0"/>
    <x v="4"/>
    <n v="449.01925098530552"/>
    <x v="3"/>
    <x v="1"/>
    <n v="250"/>
    <x v="2"/>
    <n v="1.978748642589377"/>
    <n v="9.2316747421295475E-2"/>
    <s v="Actual"/>
    <n v="45.66790966203871"/>
  </r>
  <r>
    <s v="PBOR00357"/>
    <s v="PIZB0003"/>
    <x v="7"/>
    <x v="0"/>
    <x v="4"/>
    <n v="1060.8066397333646"/>
    <x v="2"/>
    <x v="0"/>
    <n v="130"/>
    <x v="0"/>
    <n v="12.536093058674693"/>
    <n v="0.34907542272706216"/>
    <s v="Actual"/>
    <n v="568.88545789434556"/>
  </r>
  <r>
    <s v="PBOR00359"/>
    <s v="PIZB0001"/>
    <x v="2"/>
    <x v="1"/>
    <x v="2"/>
    <n v="1172.893522015298"/>
    <x v="1"/>
    <x v="0"/>
    <n v="65"/>
    <x v="2"/>
    <n v="22.01911930539568"/>
    <n v="0.18050692795462731"/>
    <s v="Actual"/>
    <n v="258.34923283542116"/>
  </r>
  <r>
    <s v="PBOR00360"/>
    <s v="PIZB0002"/>
    <x v="25"/>
    <x v="1"/>
    <x v="6"/>
    <n v="602.8879543124765"/>
    <x v="3"/>
    <x v="1"/>
    <n v="250"/>
    <x v="0"/>
    <n v="2.4745161093365633"/>
    <n v="2.5445092820001292E-2"/>
    <s v="Actual"/>
    <n v="15.741073021664306"/>
  </r>
  <r>
    <s v="PBOR00361"/>
    <s v="PIZB0003"/>
    <x v="6"/>
    <x v="0"/>
    <x v="5"/>
    <n v="958.10029344278337"/>
    <x v="2"/>
    <x v="0"/>
    <n v="130"/>
    <x v="1"/>
    <n v="36.205092050159394"/>
    <n v="0.79643741142705549"/>
    <s v="Actual"/>
    <n v="3748.5616730779375"/>
  </r>
  <r>
    <s v="PBOR00362"/>
    <s v="PIZB0004"/>
    <x v="25"/>
    <x v="1"/>
    <x v="6"/>
    <n v="1024.6945444997"/>
    <x v="4"/>
    <x v="1"/>
    <n v="60"/>
    <x v="2"/>
    <n v="20.349946768990286"/>
    <n v="0.16077213359827813"/>
    <s v="Actual"/>
    <n v="196.30226163971724"/>
  </r>
  <r>
    <s v="PBOR00363"/>
    <s v="PIZB0005"/>
    <x v="32"/>
    <x v="1"/>
    <x v="6"/>
    <n v="751.70646508876052"/>
    <x v="5"/>
    <x v="0"/>
    <n v="95"/>
    <x v="0"/>
    <n v="10.507373254819854"/>
    <n v="0.24693836978869843"/>
    <s v="Actual"/>
    <n v="246.49399411912555"/>
  </r>
  <r>
    <s v="PBOR00364"/>
    <s v="PIZB0006"/>
    <x v="33"/>
    <x v="0"/>
    <x v="3"/>
    <n v="491.26620318811814"/>
    <x v="0"/>
    <x v="1"/>
    <n v="72"/>
    <x v="1"/>
    <n v="8.764270585162798"/>
    <n v="0.22148207946738752"/>
    <s v="Actual"/>
    <n v="139.76127894360337"/>
  </r>
  <r>
    <s v="PBOR00365"/>
    <s v="PIZB0001"/>
    <x v="33"/>
    <x v="0"/>
    <x v="3"/>
    <n v="833.37011895831995"/>
    <x v="1"/>
    <x v="0"/>
    <n v="65"/>
    <x v="2"/>
    <n v="44.921375137652433"/>
    <n v="0.71458846230959472"/>
    <s v="Actual"/>
    <n v="2086.5192649890882"/>
  </r>
  <r>
    <s v="PBOR00366"/>
    <s v="PIZB0002"/>
    <x v="22"/>
    <x v="0"/>
    <x v="5"/>
    <n v="1218.2341318589445"/>
    <x v="3"/>
    <x v="1"/>
    <n v="250"/>
    <x v="0"/>
    <n v="5.4929037976471236"/>
    <n v="0.11286694488931481"/>
    <s v="Actual"/>
    <n v="154.99181755283644"/>
  </r>
  <r>
    <s v="PBOR00367"/>
    <s v="PIZB0003"/>
    <x v="34"/>
    <x v="1"/>
    <x v="2"/>
    <n v="1081.9669186703891"/>
    <x v="2"/>
    <x v="0"/>
    <n v="130"/>
    <x v="1"/>
    <n v="8.9041150552717827"/>
    <n v="6.5283590828819849E-2"/>
    <s v="Actual"/>
    <n v="75.5680385149426"/>
  </r>
  <r>
    <s v="PBOR00368"/>
    <s v="PIZB0004"/>
    <x v="6"/>
    <x v="0"/>
    <x v="5"/>
    <n v="623.44174041277051"/>
    <x v="0"/>
    <x v="1"/>
    <n v="72"/>
    <x v="2"/>
    <n v="16.240055489109501"/>
    <n v="0.46681751998353072"/>
    <s v="Actual"/>
    <n v="545.84225480311352"/>
  </r>
  <r>
    <s v="PBOR00370"/>
    <s v="PIZB0002"/>
    <x v="31"/>
    <x v="1"/>
    <x v="2"/>
    <n v="996.90035251700954"/>
    <x v="3"/>
    <x v="1"/>
    <n v="250"/>
    <x v="1"/>
    <n v="4.9132889065451346"/>
    <n v="0.18840485753727232"/>
    <s v="Actual"/>
    <n v="231.42187411927409"/>
  </r>
  <r>
    <s v="PBOR00371"/>
    <s v="PIZB0003"/>
    <x v="3"/>
    <x v="0"/>
    <x v="3"/>
    <n v="854.75046365080641"/>
    <x v="2"/>
    <x v="1"/>
    <n v="130"/>
    <x v="2"/>
    <n v="9.1125942651252956"/>
    <n v="0.27847072137209206"/>
    <s v="Actual"/>
    <n v="329.88679081548196"/>
  </r>
  <r>
    <s v="PBOR00372"/>
    <s v="PIZB0001"/>
    <x v="34"/>
    <x v="1"/>
    <x v="2"/>
    <n v="549.96880382674601"/>
    <x v="0"/>
    <x v="1"/>
    <n v="72"/>
    <x v="0"/>
    <n v="36.174211697943598"/>
    <n v="0.78884251376405168"/>
    <s v="Actual"/>
    <n v="2054.574438425193"/>
  </r>
  <r>
    <s v="PBOR00373"/>
    <s v="PIZB0002"/>
    <x v="13"/>
    <x v="0"/>
    <x v="1"/>
    <n v="1065.3821039148443"/>
    <x v="1"/>
    <x v="1"/>
    <n v="65"/>
    <x v="0"/>
    <n v="20.061599882482977"/>
    <n v="0.18299168548896383"/>
    <s v="Actual"/>
    <n v="238.62188844654929"/>
  </r>
  <r>
    <s v="PBOR00374"/>
    <s v="PIZB0003"/>
    <x v="36"/>
    <x v="0"/>
    <x v="3"/>
    <n v="381.57338886974941"/>
    <x v="3"/>
    <x v="1"/>
    <n v="250"/>
    <x v="1"/>
    <n v="1.9220835364332121"/>
    <n v="0.20591715888096995"/>
    <s v="Actual"/>
    <n v="98.947495238553586"/>
  </r>
  <r>
    <s v="PBOR00375"/>
    <s v="PIZB0004"/>
    <x v="7"/>
    <x v="0"/>
    <x v="4"/>
    <n v="388.91877291930052"/>
    <x v="2"/>
    <x v="0"/>
    <n v="130"/>
    <x v="2"/>
    <n v="3.0567406986088628"/>
    <n v="2.128339836887938E-2"/>
    <s v="Actual"/>
    <n v="8.4575178998516662"/>
  </r>
  <r>
    <s v="PBOR00376"/>
    <s v="PIZB0001"/>
    <x v="13"/>
    <x v="0"/>
    <x v="1"/>
    <n v="967.01919932990631"/>
    <x v="0"/>
    <x v="1"/>
    <n v="72"/>
    <x v="0"/>
    <n v="13.744286632802222"/>
    <n v="2.2806889019524657E-2"/>
    <s v="Actual"/>
    <n v="22.569438231853724"/>
  </r>
  <r>
    <s v="PBOR00377"/>
    <s v="PIZB0002"/>
    <x v="18"/>
    <x v="0"/>
    <x v="5"/>
    <n v="911.89786648444021"/>
    <x v="1"/>
    <x v="0"/>
    <n v="65"/>
    <x v="1"/>
    <n v="41.813565330522806"/>
    <n v="0.66448214030499053"/>
    <s v="Actual"/>
    <n v="1805.9838799995423"/>
  </r>
  <r>
    <s v="PBOR00378"/>
    <s v="PIZB0003"/>
    <x v="23"/>
    <x v="0"/>
    <x v="3"/>
    <n v="701.78956021719318"/>
    <x v="3"/>
    <x v="1"/>
    <n v="250"/>
    <x v="2"/>
    <n v="3.9622240116093872"/>
    <n v="0.29151955249280481"/>
    <s v="Actual"/>
    <n v="288.76644268515361"/>
  </r>
  <r>
    <s v="PBOR00379"/>
    <s v="PIZB0004"/>
    <x v="35"/>
    <x v="0"/>
    <x v="1"/>
    <n v="479.88658034447212"/>
    <x v="2"/>
    <x v="0"/>
    <n v="130"/>
    <x v="0"/>
    <n v="8.3298208453702092"/>
    <n v="0.55684098110336311"/>
    <s v="Actual"/>
    <n v="602.99012955365515"/>
  </r>
  <r>
    <s v="PBOR00380"/>
    <s v="PIZB0005"/>
    <x v="37"/>
    <x v="0"/>
    <x v="5"/>
    <n v="756.26129046676067"/>
    <x v="4"/>
    <x v="1"/>
    <n v="60"/>
    <x v="1"/>
    <n v="29.477349510755435"/>
    <n v="0.57240542144015649"/>
    <s v="Actual"/>
    <n v="1012.3796801785653"/>
  </r>
  <r>
    <s v="PBOR00381"/>
    <s v="PIZB0001"/>
    <x v="3"/>
    <x v="0"/>
    <x v="3"/>
    <n v="436.19346453298721"/>
    <x v="0"/>
    <x v="0"/>
    <n v="72"/>
    <x v="2"/>
    <n v="6.6298818715860612"/>
    <n v="8.6221643115211744E-2"/>
    <s v="Actual"/>
    <n v="41.158030221209174"/>
  </r>
  <r>
    <s v="PBOR00383"/>
    <s v="PIZB0003"/>
    <x v="36"/>
    <x v="0"/>
    <x v="3"/>
    <n v="365.06742804332742"/>
    <x v="3"/>
    <x v="0"/>
    <n v="250"/>
    <x v="1"/>
    <n v="1.9354712019460385"/>
    <n v="0.2455223768222089"/>
    <s v="Actual"/>
    <n v="118.8003724431822"/>
  </r>
  <r>
    <s v="PBOR00384"/>
    <s v="PIZB0004"/>
    <x v="11"/>
    <x v="0"/>
    <x v="5"/>
    <n v="737.58749195231678"/>
    <x v="2"/>
    <x v="1"/>
    <n v="130"/>
    <x v="2"/>
    <n v="13.08450227443937"/>
    <n v="0.56637632681080741"/>
    <s v="Actual"/>
    <n v="963.39780372480129"/>
  </r>
  <r>
    <s v="PBOR00385"/>
    <s v="PIZB0001"/>
    <x v="10"/>
    <x v="1"/>
    <x v="6"/>
    <n v="1231.631284578343"/>
    <x v="0"/>
    <x v="0"/>
    <n v="72"/>
    <x v="0"/>
    <n v="17.915405114562017"/>
    <n v="4.5179835219914199E-2"/>
    <s v="Actual"/>
    <n v="58.277883670122264"/>
  </r>
  <r>
    <s v="PBOR00387"/>
    <s v="PIZB0003"/>
    <x v="17"/>
    <x v="0"/>
    <x v="4"/>
    <n v="1054.1085860216892"/>
    <x v="3"/>
    <x v="0"/>
    <n v="250"/>
    <x v="2"/>
    <n v="9.7452395155086009"/>
    <n v="0.56733394419124217"/>
    <s v="Actual"/>
    <n v="1382.2012928554611"/>
  </r>
  <r>
    <s v="PBOR00388"/>
    <s v="PIZB0004"/>
    <x v="17"/>
    <x v="0"/>
    <x v="4"/>
    <n v="976.51482555058408"/>
    <x v="2"/>
    <x v="1"/>
    <n v="130"/>
    <x v="0"/>
    <n v="12.101599239992037"/>
    <n v="0.37928431149731212"/>
    <s v="Actual"/>
    <n v="596.69307564838084"/>
  </r>
  <r>
    <s v="PBOR00389"/>
    <s v="PIZB0005"/>
    <x v="37"/>
    <x v="0"/>
    <x v="5"/>
    <n v="1127.6939411947988"/>
    <x v="4"/>
    <x v="0"/>
    <n v="60"/>
    <x v="1"/>
    <n v="50.613599776766414"/>
    <n v="0.62865911330533553"/>
    <s v="Actual"/>
    <n v="1909.1220454111863"/>
  </r>
  <r>
    <s v="PBOR00390"/>
    <s v="PIZB0006"/>
    <x v="3"/>
    <x v="0"/>
    <x v="3"/>
    <n v="878.10164658744611"/>
    <x v="5"/>
    <x v="1"/>
    <n v="95"/>
    <x v="2"/>
    <n v="14.893437995013846"/>
    <n v="0.37937934610324464"/>
    <s v="Actual"/>
    <n v="536.77496293886929"/>
  </r>
  <r>
    <s v="PBOR00391"/>
    <s v="PIZB0001"/>
    <x v="7"/>
    <x v="0"/>
    <x v="4"/>
    <n v="564.28749648903772"/>
    <x v="0"/>
    <x v="0"/>
    <n v="72"/>
    <x v="0"/>
    <n v="12.225100072340137"/>
    <n v="0.35891515866951118"/>
    <s v="Actual"/>
    <n v="315.91970871945216"/>
  </r>
  <r>
    <s v="PBOR00393"/>
    <s v="PIZB0003"/>
    <x v="0"/>
    <x v="0"/>
    <x v="0"/>
    <n v="913.80951512574029"/>
    <x v="3"/>
    <x v="1"/>
    <n v="250"/>
    <x v="2"/>
    <n v="5.8753225765071235"/>
    <n v="0.37786597877728811"/>
    <s v="Actual"/>
    <n v="555.02112900104066"/>
  </r>
  <r>
    <s v="PBOR00394"/>
    <s v="PIZB0004"/>
    <x v="38"/>
    <x v="1"/>
    <x v="2"/>
    <n v="1100.1038646627512"/>
    <x v="2"/>
    <x v="1"/>
    <n v="130"/>
    <x v="0"/>
    <n v="13.85302786068692"/>
    <n v="0.38913445453338702"/>
    <s v="Actual"/>
    <n v="700.78975722654832"/>
  </r>
  <r>
    <s v="PBOR00395"/>
    <s v="PIZB0001"/>
    <x v="1"/>
    <x v="0"/>
    <x v="1"/>
    <n v="1192.283035256115"/>
    <x v="0"/>
    <x v="1"/>
    <n v="72"/>
    <x v="1"/>
    <n v="42.15183031820596"/>
    <n v="0.60714667724340543"/>
    <s v="Actual"/>
    <n v="1842.648747654714"/>
  </r>
  <r>
    <s v="PBOR00396"/>
    <s v="PIZB0002"/>
    <x v="7"/>
    <x v="0"/>
    <x v="4"/>
    <n v="712.35816988481008"/>
    <x v="1"/>
    <x v="1"/>
    <n v="65"/>
    <x v="2"/>
    <n v="13.245722232971366"/>
    <n v="0.17261163513710231"/>
    <s v="Actual"/>
    <n v="148.6137752583287"/>
  </r>
  <r>
    <s v="PBOR00397"/>
    <s v="PIZB0003"/>
    <x v="4"/>
    <x v="0"/>
    <x v="4"/>
    <n v="702.40059070538132"/>
    <x v="3"/>
    <x v="0"/>
    <n v="250"/>
    <x v="0"/>
    <n v="2.9098512982616294"/>
    <n v="3.4451566476951467E-2"/>
    <s v="Actual"/>
    <n v="25.062233860026026"/>
  </r>
  <r>
    <s v="PBOR00398"/>
    <s v="PIZB0004"/>
    <x v="2"/>
    <x v="1"/>
    <x v="2"/>
    <n v="715.10355018970665"/>
    <x v="2"/>
    <x v="1"/>
    <n v="130"/>
    <x v="1"/>
    <n v="8.6764476679318641"/>
    <n v="0.36600821552214791"/>
    <s v="Actual"/>
    <n v="412.8346466414356"/>
  </r>
  <r>
    <s v="PBOR00399"/>
    <s v="PIZB0005"/>
    <x v="35"/>
    <x v="0"/>
    <x v="1"/>
    <n v="1219.8983610726016"/>
    <x v="4"/>
    <x v="0"/>
    <n v="60"/>
    <x v="2"/>
    <n v="32.209203352132427"/>
    <n v="0.36876304797324455"/>
    <s v="Actual"/>
    <n v="712.65384005534384"/>
  </r>
  <r>
    <s v="PBOR00400"/>
    <s v="PIZB0001"/>
    <x v="24"/>
    <x v="0"/>
    <x v="1"/>
    <n v="836.39583226134164"/>
    <x v="0"/>
    <x v="1"/>
    <n v="72"/>
    <x v="0"/>
    <n v="54.009450911799036"/>
    <n v="0.78491525862060318"/>
    <s v="Actual"/>
    <n v="3052.2846333881889"/>
  </r>
  <r>
    <s v="PBOR00402"/>
    <s v="PIZB0003"/>
    <x v="32"/>
    <x v="1"/>
    <x v="6"/>
    <n v="449.01925098530552"/>
    <x v="3"/>
    <x v="1"/>
    <n v="250"/>
    <x v="2"/>
    <n v="3.9469284617028482"/>
    <n v="0.54494310667938251"/>
    <s v="Actual"/>
    <n v="537.71286444040652"/>
  </r>
  <r>
    <s v="PBOR00404"/>
    <s v="PIZB0001"/>
    <x v="7"/>
    <x v="0"/>
    <x v="4"/>
    <n v="1162.8365015209247"/>
    <x v="0"/>
    <x v="1"/>
    <n v="72"/>
    <x v="1"/>
    <n v="18.163796292208623"/>
    <n v="0.11084077878058052"/>
    <s v="Actual"/>
    <n v="144.95683151809612"/>
  </r>
  <r>
    <s v="PBOR00405"/>
    <s v="PIZB0002"/>
    <x v="27"/>
    <x v="0"/>
    <x v="0"/>
    <n v="1172.893522015298"/>
    <x v="1"/>
    <x v="0"/>
    <n v="65"/>
    <x v="2"/>
    <n v="24.593965766419142"/>
    <n v="0.26630312920291821"/>
    <s v="Actual"/>
    <n v="425.71425280194626"/>
  </r>
  <r>
    <s v="PBOR00406"/>
    <s v="PIZB0003"/>
    <x v="0"/>
    <x v="0"/>
    <x v="0"/>
    <n v="602.8879543124765"/>
    <x v="3"/>
    <x v="1"/>
    <n v="250"/>
    <x v="0"/>
    <n v="2.7808216190651183"/>
    <n v="0.13279161787420113"/>
    <s v="Actual"/>
    <n v="92.317450453803076"/>
  </r>
  <r>
    <s v="PBOR00407"/>
    <s v="PIZB0004"/>
    <x v="1"/>
    <x v="0"/>
    <x v="1"/>
    <n v="958.10029344278337"/>
    <x v="2"/>
    <x v="0"/>
    <n v="130"/>
    <x v="1"/>
    <n v="9.3049096471283814"/>
    <n v="0.20794478004129135"/>
    <s v="Actual"/>
    <n v="251.53796068390625"/>
  </r>
  <r>
    <s v="PBOR00408"/>
    <s v="PIZB0005"/>
    <x v="28"/>
    <x v="0"/>
    <x v="4"/>
    <n v="1024.6945444997"/>
    <x v="4"/>
    <x v="1"/>
    <n v="60"/>
    <x v="2"/>
    <n v="71.252501708663701"/>
    <n v="0.76031378549826045"/>
    <s v="Actual"/>
    <n v="3250.4555580201222"/>
  </r>
  <r>
    <s v="PBOR00409"/>
    <s v="PIZB0006"/>
    <x v="8"/>
    <x v="1"/>
    <x v="6"/>
    <n v="751.70646508876052"/>
    <x v="5"/>
    <x v="0"/>
    <n v="95"/>
    <x v="0"/>
    <n v="10.384752776100209"/>
    <n v="0.23804641255169789"/>
    <s v="Actual"/>
    <n v="234.84504864075939"/>
  </r>
  <r>
    <s v="PBOR00410"/>
    <s v="PIZB0001"/>
    <x v="33"/>
    <x v="0"/>
    <x v="3"/>
    <n v="491.26620318811814"/>
    <x v="0"/>
    <x v="1"/>
    <n v="72"/>
    <x v="1"/>
    <n v="7.7999879759459674"/>
    <n v="0.12523689369936652"/>
    <s v="Actual"/>
    <n v="70.332931079991511"/>
  </r>
  <r>
    <s v="PBOR00411"/>
    <s v="PIZB0002"/>
    <x v="14"/>
    <x v="0"/>
    <x v="1"/>
    <n v="833.37011895831995"/>
    <x v="1"/>
    <x v="0"/>
    <n v="65"/>
    <x v="2"/>
    <n v="13.7432766147395"/>
    <n v="6.7101746358327108E-2"/>
    <s v="Actual"/>
    <n v="59.942860999747609"/>
  </r>
  <r>
    <s v="PBOR00413"/>
    <s v="PIZB0004"/>
    <x v="17"/>
    <x v="0"/>
    <x v="4"/>
    <n v="1081.9669186703891"/>
    <x v="2"/>
    <x v="0"/>
    <n v="130"/>
    <x v="1"/>
    <n v="11.277946623827486"/>
    <n v="0.26202679185175082"/>
    <s v="Actual"/>
    <n v="384.16614242718401"/>
  </r>
  <r>
    <s v="PBOR00415"/>
    <s v="PIZB0002"/>
    <x v="4"/>
    <x v="0"/>
    <x v="4"/>
    <n v="914.48568917853345"/>
    <x v="1"/>
    <x v="1"/>
    <n v="65"/>
    <x v="0"/>
    <n v="60.585193532811971"/>
    <n v="0.76778137062272289"/>
    <s v="Actual"/>
    <n v="3023.5518904542446"/>
  </r>
  <r>
    <s v="PBOR00416"/>
    <s v="PIZB0003"/>
    <x v="16"/>
    <x v="0"/>
    <x v="0"/>
    <n v="996.90035251700954"/>
    <x v="3"/>
    <x v="1"/>
    <n v="250"/>
    <x v="1"/>
    <n v="4.7330586507362158"/>
    <n v="0.15750010631121669"/>
    <s v="Actual"/>
    <n v="186.36431016704444"/>
  </r>
  <r>
    <s v="PBOR00417"/>
    <s v="PIZB0004"/>
    <x v="1"/>
    <x v="0"/>
    <x v="1"/>
    <n v="854.75046365080641"/>
    <x v="0"/>
    <x v="1"/>
    <n v="72"/>
    <x v="2"/>
    <n v="25.568766011162825"/>
    <n v="0.53570171465492589"/>
    <s v="Actual"/>
    <n v="986.20068915291711"/>
  </r>
  <r>
    <s v="PBOR00419"/>
    <s v="PIZB0002"/>
    <x v="2"/>
    <x v="1"/>
    <x v="2"/>
    <n v="1065.3821039148443"/>
    <x v="3"/>
    <x v="0"/>
    <n v="250"/>
    <x v="0"/>
    <n v="4.6063111829596961"/>
    <n v="7.4850081465574259E-2"/>
    <s v="Actual"/>
    <n v="86.195691825079848"/>
  </r>
  <r>
    <s v="PBOR00420"/>
    <s v="PIZB0003"/>
    <x v="19"/>
    <x v="0"/>
    <x v="5"/>
    <n v="381.57338886974941"/>
    <x v="2"/>
    <x v="1"/>
    <n v="130"/>
    <x v="1"/>
    <n v="5.4592917989858769"/>
    <n v="0.4623515242530305"/>
    <s v="Actual"/>
    <n v="328.13454499841458"/>
  </r>
  <r>
    <s v="PBOR00421"/>
    <s v="PIZB0004"/>
    <x v="20"/>
    <x v="1"/>
    <x v="6"/>
    <n v="388.91877291930052"/>
    <x v="0"/>
    <x v="0"/>
    <n v="72"/>
    <x v="2"/>
    <n v="8.2420998222096351"/>
    <n v="0.34462700763177134"/>
    <s v="Actual"/>
    <n v="204.51241427979323"/>
  </r>
  <r>
    <s v="PBOR00422"/>
    <s v="PIZB0001"/>
    <x v="21"/>
    <x v="0"/>
    <x v="0"/>
    <n v="967.01919932990631"/>
    <x v="1"/>
    <x v="1"/>
    <n v="65"/>
    <x v="0"/>
    <n v="49.445069804136367"/>
    <n v="0.69911624131260175"/>
    <s v="Actual"/>
    <n v="2246.9103379389576"/>
  </r>
  <r>
    <s v="PBOR00423"/>
    <s v="PIZB0002"/>
    <x v="22"/>
    <x v="0"/>
    <x v="5"/>
    <n v="911.89786648444021"/>
    <x v="3"/>
    <x v="0"/>
    <n v="250"/>
    <x v="1"/>
    <n v="3.7178948872776334"/>
    <n v="1.890946986705988E-2"/>
    <s v="Actual"/>
    <n v="17.575855334968082"/>
  </r>
  <r>
    <s v="PBOR00424"/>
    <s v="PIZB0003"/>
    <x v="23"/>
    <x v="0"/>
    <x v="3"/>
    <n v="701.78956021719318"/>
    <x v="2"/>
    <x v="1"/>
    <n v="130"/>
    <x v="2"/>
    <n v="20.177447520840548"/>
    <n v="0.73245470088007136"/>
    <s v="Actual"/>
    <n v="1921.2786174920782"/>
  </r>
  <r>
    <s v="PBOR00425"/>
    <s v="PIZB0004"/>
    <x v="24"/>
    <x v="0"/>
    <x v="1"/>
    <n v="479.88658034447212"/>
    <x v="4"/>
    <x v="0"/>
    <n v="60"/>
    <x v="0"/>
    <n v="28.871386121785005"/>
    <n v="0.72297451744539321"/>
    <s v="Actual"/>
    <n v="1252.3965869626281"/>
  </r>
  <r>
    <s v="PBOR00428"/>
    <s v="PIZB0002"/>
    <x v="5"/>
    <x v="0"/>
    <x v="0"/>
    <n v="721.73008309265401"/>
    <x v="3"/>
    <x v="1"/>
    <n v="250"/>
    <x v="0"/>
    <n v="4.4305919116119714"/>
    <n v="0.34841204291363526"/>
    <s v="Actual"/>
    <n v="385.91789481033879"/>
  </r>
  <r>
    <s v="PBOR00429"/>
    <s v="PIZB0003"/>
    <x v="7"/>
    <x v="0"/>
    <x v="4"/>
    <n v="365.06742804332742"/>
    <x v="2"/>
    <x v="0"/>
    <n v="130"/>
    <x v="1"/>
    <n v="4.4477911356675319"/>
    <n v="0.36862795502486845"/>
    <s v="Actual"/>
    <n v="213.14541959345178"/>
  </r>
  <r>
    <s v="PBOR00430"/>
    <s v="PIZB0004"/>
    <x v="26"/>
    <x v="0"/>
    <x v="1"/>
    <n v="737.58749195231678"/>
    <x v="0"/>
    <x v="1"/>
    <n v="72"/>
    <x v="2"/>
    <n v="16.597868355894352"/>
    <n v="0.38279600115505574"/>
    <s v="Actual"/>
    <n v="457.45902967207655"/>
  </r>
  <r>
    <s v="PBOR00431"/>
    <s v="PIZB0001"/>
    <x v="3"/>
    <x v="0"/>
    <x v="3"/>
    <n v="1231.631284578343"/>
    <x v="1"/>
    <x v="0"/>
    <n v="65"/>
    <x v="0"/>
    <n v="83.391904938862638"/>
    <n v="0.77278161923763322"/>
    <s v="Actual"/>
    <n v="4188.842536447728"/>
  </r>
  <r>
    <s v="PBOR00433"/>
    <s v="PIZB0003"/>
    <x v="15"/>
    <x v="0"/>
    <x v="0"/>
    <n v="1054.1085860216892"/>
    <x v="2"/>
    <x v="0"/>
    <n v="130"/>
    <x v="2"/>
    <n v="10.721684362531889"/>
    <n v="0.24372632968767749"/>
    <s v="Actual"/>
    <n v="339.71038110745621"/>
  </r>
  <r>
    <s v="PBOR00434"/>
    <s v="PIZB0004"/>
    <x v="28"/>
    <x v="0"/>
    <x v="4"/>
    <n v="976.51482555058408"/>
    <x v="4"/>
    <x v="1"/>
    <n v="60"/>
    <x v="0"/>
    <n v="33.199539587564111"/>
    <n v="0.50977491571581557"/>
    <s v="Actual"/>
    <n v="1015.4575497032628"/>
  </r>
  <r>
    <s v="PBOR00436"/>
    <s v="PIZB0006"/>
    <x v="5"/>
    <x v="0"/>
    <x v="0"/>
    <n v="878.10164658744611"/>
    <x v="0"/>
    <x v="1"/>
    <n v="72"/>
    <x v="2"/>
    <n v="29.038463367061027"/>
    <n v="0.58001027642401182"/>
    <s v="Actual"/>
    <n v="1212.6677158409477"/>
  </r>
  <r>
    <s v="PBOR00437"/>
    <s v="PIZB0001"/>
    <x v="27"/>
    <x v="0"/>
    <x v="0"/>
    <n v="564.28749648903772"/>
    <x v="1"/>
    <x v="1"/>
    <n v="65"/>
    <x v="0"/>
    <n v="10.865238302644082"/>
    <n v="0.20099809520802481"/>
    <s v="Actual"/>
    <n v="141.95299318282764"/>
  </r>
  <r>
    <s v="PBOR00438"/>
    <s v="PIZB0002"/>
    <x v="10"/>
    <x v="1"/>
    <x v="6"/>
    <n v="1146.0031573562619"/>
    <x v="3"/>
    <x v="1"/>
    <n v="250"/>
    <x v="1"/>
    <n v="5.0240659545810837"/>
    <n v="8.7589082057090373E-2"/>
    <s v="Actual"/>
    <n v="110.0133312890091"/>
  </r>
  <r>
    <s v="PBOR00440"/>
    <s v="PIZB0004"/>
    <x v="30"/>
    <x v="0"/>
    <x v="3"/>
    <n v="1100.1038646627512"/>
    <x v="0"/>
    <x v="1"/>
    <n v="72"/>
    <x v="0"/>
    <n v="25.742941021024805"/>
    <n v="0.40646951216415605"/>
    <s v="Actual"/>
    <n v="753.38788885103486"/>
  </r>
  <r>
    <s v="PBOR00441"/>
    <s v="PIZB0001"/>
    <x v="31"/>
    <x v="1"/>
    <x v="2"/>
    <n v="1192.283035256115"/>
    <x v="1"/>
    <x v="0"/>
    <n v="65"/>
    <x v="1"/>
    <n v="33.670164571087966"/>
    <n v="0.45522048494031297"/>
    <s v="Actual"/>
    <n v="996.27766186460258"/>
  </r>
  <r>
    <s v="PBOR00442"/>
    <s v="PIZB0002"/>
    <x v="27"/>
    <x v="0"/>
    <x v="0"/>
    <n v="712.35816988481008"/>
    <x v="3"/>
    <x v="1"/>
    <n v="250"/>
    <x v="2"/>
    <n v="5.2297397911824213"/>
    <n v="0.45514828780898176"/>
    <s v="Actual"/>
    <n v="595.07677791079516"/>
  </r>
  <r>
    <s v="PBOR00443"/>
    <s v="PIZB0003"/>
    <x v="29"/>
    <x v="0"/>
    <x v="4"/>
    <n v="702.40059070538132"/>
    <x v="2"/>
    <x v="0"/>
    <n v="130"/>
    <x v="0"/>
    <n v="7.7326603776056855"/>
    <n v="0.30126486834826394"/>
    <s v="Actual"/>
    <n v="302.84525838335776"/>
  </r>
  <r>
    <s v="PBOR00444"/>
    <s v="PIZB0004"/>
    <x v="1"/>
    <x v="0"/>
    <x v="1"/>
    <n v="715.10355018970665"/>
    <x v="4"/>
    <x v="1"/>
    <n v="60"/>
    <x v="1"/>
    <n v="15.455612128560023"/>
    <n v="0.22886312078587356"/>
    <s v="Actual"/>
    <n v="212.23317752389471"/>
  </r>
  <r>
    <s v="PBOR00445"/>
    <s v="PIZB0005"/>
    <x v="11"/>
    <x v="0"/>
    <x v="5"/>
    <n v="1219.8983610726016"/>
    <x v="0"/>
    <x v="0"/>
    <n v="72"/>
    <x v="2"/>
    <n v="33.128016413848997"/>
    <n v="0.4885587902090005"/>
    <s v="Actual"/>
    <n v="1165.3188207245264"/>
  </r>
  <r>
    <s v="PBOR00447"/>
    <s v="PIZB0002"/>
    <x v="7"/>
    <x v="0"/>
    <x v="4"/>
    <n v="963.80585295182641"/>
    <x v="3"/>
    <x v="0"/>
    <n v="250"/>
    <x v="1"/>
    <n v="5.5634963117181"/>
    <n v="0.30705024398286174"/>
    <s v="Actual"/>
    <n v="427.06822497769849"/>
  </r>
  <r>
    <s v="PBOR00449"/>
    <s v="PIZB0004"/>
    <x v="2"/>
    <x v="1"/>
    <x v="2"/>
    <n v="1060.8066397333646"/>
    <x v="0"/>
    <x v="0"/>
    <n v="72"/>
    <x v="0"/>
    <n v="20.798114715195016"/>
    <n v="0.29159802445516347"/>
    <s v="Actual"/>
    <n v="436.65761976067665"/>
  </r>
  <r>
    <s v="PBOR00450"/>
    <s v="PIZB0001"/>
    <x v="25"/>
    <x v="1"/>
    <x v="6"/>
    <n v="1162.8365015209247"/>
    <x v="1"/>
    <x v="1"/>
    <n v="65"/>
    <x v="1"/>
    <n v="24.140963774787966"/>
    <n v="0.2589445683285162"/>
    <s v="Actual"/>
    <n v="406.32614384029307"/>
  </r>
  <r>
    <s v="PBOR00451"/>
    <s v="PIZB0002"/>
    <x v="6"/>
    <x v="0"/>
    <x v="5"/>
    <n v="1172.893522015298"/>
    <x v="3"/>
    <x v="0"/>
    <n v="250"/>
    <x v="2"/>
    <n v="6.6586912949286683"/>
    <n v="0.2954209948681138"/>
    <s v="Actual"/>
    <n v="491.77930171686899"/>
  </r>
  <r>
    <s v="PBOR00452"/>
    <s v="PIZB0003"/>
    <x v="25"/>
    <x v="1"/>
    <x v="6"/>
    <n v="602.8879543124765"/>
    <x v="2"/>
    <x v="1"/>
    <n v="130"/>
    <x v="0"/>
    <n v="5.009299757256815"/>
    <n v="7.4202009604403041E-2"/>
    <s v="Actual"/>
    <n v="48.321014130909475"/>
  </r>
  <r>
    <s v="PBOR00453"/>
    <s v="PIZB0004"/>
    <x v="32"/>
    <x v="1"/>
    <x v="6"/>
    <n v="958.10029344278337"/>
    <x v="4"/>
    <x v="0"/>
    <n v="60"/>
    <x v="1"/>
    <n v="16.617535541571076"/>
    <n v="3.9067003401354383E-2"/>
    <s v="Actual"/>
    <n v="38.951839051481102"/>
  </r>
  <r>
    <s v="PBOR00454"/>
    <s v="PIZB0005"/>
    <x v="33"/>
    <x v="0"/>
    <x v="3"/>
    <n v="1024.6945444997"/>
    <x v="5"/>
    <x v="1"/>
    <n v="95"/>
    <x v="2"/>
    <n v="45.837539040667664"/>
    <n v="0.76468504660372305"/>
    <s v="Actual"/>
    <n v="3329.8716643637281"/>
  </r>
  <r>
    <s v="PBOR00455"/>
    <s v="PIZB0006"/>
    <x v="33"/>
    <x v="0"/>
    <x v="3"/>
    <n v="751.70646508876052"/>
    <x v="0"/>
    <x v="0"/>
    <n v="72"/>
    <x v="0"/>
    <n v="41.541269218849024"/>
    <n v="0.74867480539232067"/>
    <s v="Actual"/>
    <n v="2239.2649186683693"/>
  </r>
  <r>
    <s v="PBOR00456"/>
    <s v="PIZB0001"/>
    <x v="22"/>
    <x v="0"/>
    <x v="5"/>
    <n v="491.26620318811814"/>
    <x v="1"/>
    <x v="1"/>
    <n v="65"/>
    <x v="1"/>
    <n v="24.619455420565512"/>
    <n v="0.69300939202757139"/>
    <s v="Actual"/>
    <n v="1108.9983991486401"/>
  </r>
  <r>
    <s v="PBOR00457"/>
    <s v="PIZB0002"/>
    <x v="34"/>
    <x v="1"/>
    <x v="2"/>
    <n v="833.37011895831995"/>
    <x v="3"/>
    <x v="0"/>
    <n v="250"/>
    <x v="2"/>
    <n v="7.0830762730664967"/>
    <n v="0.52937391222103747"/>
    <s v="Actual"/>
    <n v="937.39894930830417"/>
  </r>
  <r>
    <s v="PBOR00458"/>
    <s v="PIZB0003"/>
    <x v="6"/>
    <x v="0"/>
    <x v="5"/>
    <n v="1218.2341318589445"/>
    <x v="2"/>
    <x v="1"/>
    <n v="130"/>
    <x v="0"/>
    <n v="13.865245047304748"/>
    <n v="0.32413514859934134"/>
    <s v="Actual"/>
    <n v="584.24772429067275"/>
  </r>
  <r>
    <s v="PBOR00459"/>
    <s v="PIZB0004"/>
    <x v="2"/>
    <x v="1"/>
    <x v="2"/>
    <n v="1081.9669186703891"/>
    <x v="0"/>
    <x v="1"/>
    <n v="72"/>
    <x v="1"/>
    <n v="23.446398295417843"/>
    <n v="0.35907775149399723"/>
    <s v="Actual"/>
    <n v="606.1737585996957"/>
  </r>
  <r>
    <s v="PBOR00460"/>
    <s v="PIZB0001"/>
    <x v="31"/>
    <x v="1"/>
    <x v="2"/>
    <n v="623.44174041277051"/>
    <x v="1"/>
    <x v="1"/>
    <n v="65"/>
    <x v="2"/>
    <n v="28.134393572445358"/>
    <n v="0.65908590258865696"/>
    <s v="Actual"/>
    <n v="1205.2938417961777"/>
  </r>
  <r>
    <s v="PBOR00461"/>
    <s v="PIZB0002"/>
    <x v="3"/>
    <x v="0"/>
    <x v="3"/>
    <n v="914.48568917853345"/>
    <x v="3"/>
    <x v="1"/>
    <n v="250"/>
    <x v="0"/>
    <n v="7.5243365248557099"/>
    <n v="0.51385178684784039"/>
    <s v="Actual"/>
    <n v="966.5984420353941"/>
  </r>
  <r>
    <s v="PBOR00462"/>
    <s v="PIZB0003"/>
    <x v="34"/>
    <x v="1"/>
    <x v="2"/>
    <n v="996.90035251700954"/>
    <x v="2"/>
    <x v="1"/>
    <n v="130"/>
    <x v="1"/>
    <n v="32.862512241019239"/>
    <n v="0.76665009072072687"/>
    <s v="Actual"/>
    <n v="3275.2262388154918"/>
  </r>
  <r>
    <s v="PBOR00463"/>
    <s v="PIZB0004"/>
    <x v="13"/>
    <x v="0"/>
    <x v="1"/>
    <n v="854.75046365080641"/>
    <x v="0"/>
    <x v="0"/>
    <n v="72"/>
    <x v="2"/>
    <n v="44.847683436515119"/>
    <n v="0.73529214203054083"/>
    <s v="Actual"/>
    <n v="2374.2827437782821"/>
  </r>
  <r>
    <s v="PBOR00464"/>
    <s v="PIZB0001"/>
    <x v="36"/>
    <x v="0"/>
    <x v="3"/>
    <n v="549.96880382674601"/>
    <x v="1"/>
    <x v="1"/>
    <n v="65"/>
    <x v="0"/>
    <n v="15.263851185256005"/>
    <n v="0.44567996518569519"/>
    <s v="Actual"/>
    <n v="442.18152321489436"/>
  </r>
  <r>
    <s v="PBOR00466"/>
    <s v="PIZB0003"/>
    <x v="13"/>
    <x v="0"/>
    <x v="1"/>
    <n v="381.57338886974941"/>
    <x v="2"/>
    <x v="1"/>
    <n v="130"/>
    <x v="1"/>
    <n v="7.9874762228728429"/>
    <n v="0.63252724233750568"/>
    <s v="Actual"/>
    <n v="656.79852010372019"/>
  </r>
  <r>
    <s v="PBOR00467"/>
    <s v="PIZB0004"/>
    <x v="18"/>
    <x v="0"/>
    <x v="5"/>
    <n v="388.91877291930052"/>
    <x v="0"/>
    <x v="0"/>
    <n v="72"/>
    <x v="2"/>
    <n v="11.786895868534994"/>
    <n v="0.54172415841062738"/>
    <s v="Actual"/>
    <n v="459.73772961521911"/>
  </r>
  <r>
    <s v="PBOR00468"/>
    <s v="PIZB0001"/>
    <x v="23"/>
    <x v="0"/>
    <x v="3"/>
    <n v="967.01919932990631"/>
    <x v="1"/>
    <x v="1"/>
    <n v="65"/>
    <x v="0"/>
    <n v="30.642848460534957"/>
    <n v="0.51449622999670686"/>
    <s v="Actual"/>
    <n v="1024.7659506048658"/>
  </r>
  <r>
    <s v="PBOR00469"/>
    <s v="PIZB0002"/>
    <x v="35"/>
    <x v="0"/>
    <x v="1"/>
    <n v="911.89786648444021"/>
    <x v="3"/>
    <x v="0"/>
    <n v="250"/>
    <x v="1"/>
    <n v="4.7838835399976904"/>
    <n v="0.23752502847518697"/>
    <s v="Actual"/>
    <n v="284.07301851498244"/>
  </r>
  <r>
    <s v="PBOR00471"/>
    <s v="PIZB0004"/>
    <x v="3"/>
    <x v="0"/>
    <x v="3"/>
    <n v="479.88658034447212"/>
    <x v="4"/>
    <x v="0"/>
    <n v="60"/>
    <x v="0"/>
    <n v="19.849327525282998"/>
    <n v="0.59705890981846566"/>
    <s v="Actual"/>
    <n v="711.07307117250775"/>
  </r>
  <r>
    <s v="PBOR00472"/>
    <s v="PIZB0005"/>
    <x v="2"/>
    <x v="1"/>
    <x v="2"/>
    <n v="756.26129046676067"/>
    <x v="0"/>
    <x v="1"/>
    <n v="72"/>
    <x v="1"/>
    <n v="19.869826476567408"/>
    <n v="0.47137791834027587"/>
    <s v="Actual"/>
    <n v="674.36621584609259"/>
  </r>
  <r>
    <s v="PBOR00473"/>
    <s v="PIZB0001"/>
    <x v="36"/>
    <x v="0"/>
    <x v="3"/>
    <n v="436.19346453298721"/>
    <x v="1"/>
    <x v="0"/>
    <n v="65"/>
    <x v="2"/>
    <n v="11.409158948601792"/>
    <n v="0.41181740780767351"/>
    <s v="Actual"/>
    <n v="305.40186712612928"/>
  </r>
  <r>
    <s v="PBOR00474"/>
    <s v="PIZB0002"/>
    <x v="11"/>
    <x v="0"/>
    <x v="5"/>
    <n v="721.73008309265401"/>
    <x v="3"/>
    <x v="1"/>
    <n v="250"/>
    <x v="0"/>
    <n v="3.1109554544607665"/>
    <n v="7.2014892327985192E-2"/>
    <s v="Actual"/>
    <n v="56.008780522537563"/>
  </r>
  <r>
    <s v="PBOR00475"/>
    <s v="PIZB0003"/>
    <x v="10"/>
    <x v="1"/>
    <x v="6"/>
    <n v="365.06742804332742"/>
    <x v="2"/>
    <x v="0"/>
    <n v="130"/>
    <x v="1"/>
    <n v="3.9234648322932397"/>
    <n v="0.28425228592980878"/>
    <s v="Actual"/>
    <n v="144.98300015479373"/>
  </r>
  <r>
    <s v="PBOR00476"/>
    <s v="PIZB0004"/>
    <x v="1"/>
    <x v="0"/>
    <x v="1"/>
    <n v="737.58749195231678"/>
    <x v="0"/>
    <x v="1"/>
    <n v="72"/>
    <x v="2"/>
    <n v="21.110732261849478"/>
    <n v="0.51473636278960266"/>
    <s v="Actual"/>
    <n v="782.38523090084561"/>
  </r>
  <r>
    <s v="PBOR00478"/>
    <s v="PIZB0002"/>
    <x v="17"/>
    <x v="0"/>
    <x v="4"/>
    <n v="890.71175350651413"/>
    <x v="3"/>
    <x v="1"/>
    <n v="250"/>
    <x v="1"/>
    <n v="17.304273998876724"/>
    <n v="0.79410595242208182"/>
    <s v="Actual"/>
    <n v="3435.3567462126671"/>
  </r>
  <r>
    <s v="PBOR00479"/>
    <s v="PIZB0003"/>
    <x v="37"/>
    <x v="0"/>
    <x v="5"/>
    <n v="1054.1085860216892"/>
    <x v="2"/>
    <x v="0"/>
    <n v="130"/>
    <x v="2"/>
    <n v="14.413392896345268"/>
    <n v="0.43743103077150813"/>
    <s v="Actual"/>
    <n v="819.63249050319564"/>
  </r>
  <r>
    <s v="PBOR00480"/>
    <s v="PIZB0004"/>
    <x v="3"/>
    <x v="0"/>
    <x v="3"/>
    <n v="976.51482555058408"/>
    <x v="4"/>
    <x v="1"/>
    <n v="60"/>
    <x v="0"/>
    <n v="43.301683794382171"/>
    <n v="0.62414285851347806"/>
    <s v="Actual"/>
    <n v="1621.5862021123462"/>
  </r>
  <r>
    <s v="PBOR00482"/>
    <s v="PIZB0006"/>
    <x v="12"/>
    <x v="0"/>
    <x v="3"/>
    <n v="878.10164658744611"/>
    <x v="0"/>
    <x v="1"/>
    <n v="72"/>
    <x v="2"/>
    <n v="14.93844640309166"/>
    <n v="0.18359273290431566"/>
    <s v="Actual"/>
    <n v="197.46649443515344"/>
  </r>
  <r>
    <s v="PBOR00483"/>
    <s v="PIZB0001"/>
    <x v="0"/>
    <x v="0"/>
    <x v="0"/>
    <n v="564.28749648903772"/>
    <x v="1"/>
    <x v="1"/>
    <n v="65"/>
    <x v="0"/>
    <n v="10.32344565761777"/>
    <n v="0.15906506531321729"/>
    <s v="Actual"/>
    <n v="106.73647125611728"/>
  </r>
  <r>
    <s v="PBOR00484"/>
    <s v="PIZB0002"/>
    <x v="38"/>
    <x v="1"/>
    <x v="2"/>
    <n v="1146.0031573562619"/>
    <x v="3"/>
    <x v="1"/>
    <n v="250"/>
    <x v="1"/>
    <n v="6.499080129399136"/>
    <n v="0.29466747014106187"/>
    <s v="Actual"/>
    <n v="478.76687499352215"/>
  </r>
  <r>
    <s v="PBOR00485"/>
    <s v="PIZB0003"/>
    <x v="1"/>
    <x v="0"/>
    <x v="1"/>
    <n v="913.80951512574029"/>
    <x v="2"/>
    <x v="0"/>
    <n v="130"/>
    <x v="2"/>
    <n v="10.883654152858103"/>
    <n v="0.35414118605930123"/>
    <s v="Actual"/>
    <n v="501.06552474581304"/>
  </r>
  <r>
    <s v="PBOR00486"/>
    <s v="PIZB0004"/>
    <x v="7"/>
    <x v="0"/>
    <x v="4"/>
    <n v="1100.1038646627512"/>
    <x v="0"/>
    <x v="1"/>
    <n v="72"/>
    <x v="0"/>
    <n v="25.663761628958028"/>
    <n v="0.40463831594750665"/>
    <s v="Actual"/>
    <n v="747.6869726222269"/>
  </r>
  <r>
    <s v="PBOR00487"/>
    <s v="PIZB0001"/>
    <x v="4"/>
    <x v="0"/>
    <x v="4"/>
    <n v="1192.283035256115"/>
    <x v="1"/>
    <x v="0"/>
    <n v="65"/>
    <x v="1"/>
    <n v="42.487947333894958"/>
    <n v="0.56828189926736972"/>
    <s v="Actual"/>
    <n v="1569.4335414470575"/>
  </r>
  <r>
    <s v="PBOR00488"/>
    <s v="PIZB0002"/>
    <x v="2"/>
    <x v="1"/>
    <x v="2"/>
    <n v="712.35816988481008"/>
    <x v="3"/>
    <x v="1"/>
    <n v="250"/>
    <x v="2"/>
    <n v="9.0217142780808857"/>
    <n v="0.68415839920111321"/>
    <s v="Actual"/>
    <n v="1543.0703996354114"/>
  </r>
  <r>
    <s v="PBOR00489"/>
    <s v="PIZB0003"/>
    <x v="35"/>
    <x v="0"/>
    <x v="1"/>
    <n v="702.40059070538132"/>
    <x v="2"/>
    <x v="0"/>
    <n v="130"/>
    <x v="0"/>
    <n v="10.370780308685669"/>
    <n v="0.47900916747418532"/>
    <s v="Actual"/>
    <n v="645.80084942375561"/>
  </r>
  <r>
    <s v="PBOR00491"/>
    <s v="PIZB0005"/>
    <x v="21"/>
    <x v="0"/>
    <x v="0"/>
    <n v="1219.8983610726016"/>
    <x v="0"/>
    <x v="0"/>
    <n v="72"/>
    <x v="2"/>
    <n v="34.542350824747658"/>
    <n v="0.50949971880500122"/>
    <s v="Actual"/>
    <n v="1267.1508983092297"/>
  </r>
  <r>
    <s v="PBOR00492"/>
    <s v="PIZB0001"/>
    <x v="32"/>
    <x v="1"/>
    <x v="6"/>
    <n v="836.39583226134164"/>
    <x v="1"/>
    <x v="1"/>
    <n v="65"/>
    <x v="0"/>
    <n v="59.465567444821964"/>
    <n v="0.78361211804502018"/>
    <s v="Actual"/>
    <n v="3028.8660516520858"/>
  </r>
  <r>
    <s v="PBOR00493"/>
    <s v="PIZB0002"/>
    <x v="3"/>
    <x v="0"/>
    <x v="3"/>
    <n v="963.80585295182641"/>
    <x v="3"/>
    <x v="0"/>
    <n v="250"/>
    <x v="1"/>
    <n v="4.1275120886766299"/>
    <n v="6.596920154790531E-2"/>
    <s v="Actual"/>
    <n v="68.072169217331066"/>
  </r>
  <r>
    <s v="PBOR00494"/>
    <s v="PIZB0003"/>
    <x v="7"/>
    <x v="0"/>
    <x v="4"/>
    <n v="449.01925098530552"/>
    <x v="2"/>
    <x v="1"/>
    <n v="130"/>
    <x v="2"/>
    <n v="4.2049071915962291"/>
    <n v="0.17858014910494857"/>
    <s v="Actual"/>
    <n v="97.618683922204298"/>
  </r>
  <r>
    <s v="PBOR00495"/>
    <s v="PIZB0004"/>
    <x v="27"/>
    <x v="0"/>
    <x v="0"/>
    <n v="1060.8066397333646"/>
    <x v="0"/>
    <x v="0"/>
    <n v="72"/>
    <x v="0"/>
    <n v="26.117471336537417"/>
    <n v="0.43587855952805254"/>
    <s v="Actual"/>
    <n v="819.65129649732944"/>
  </r>
  <r>
    <s v="PBOR00496"/>
    <s v="PIZB0001"/>
    <x v="0"/>
    <x v="0"/>
    <x v="0"/>
    <n v="1162.8365015209247"/>
    <x v="1"/>
    <x v="1"/>
    <n v="65"/>
    <x v="1"/>
    <n v="68.913812418806373"/>
    <n v="0.74040338644493453"/>
    <s v="Actual"/>
    <n v="3316.5613057014898"/>
  </r>
  <r>
    <s v="PBOR00497"/>
    <s v="PIZB0002"/>
    <x v="1"/>
    <x v="0"/>
    <x v="1"/>
    <n v="1172.893522015298"/>
    <x v="3"/>
    <x v="0"/>
    <n v="250"/>
    <x v="2"/>
    <n v="10.223426160187241"/>
    <n v="0.54109571345744756"/>
    <s v="Actual"/>
    <n v="1382.9630180315121"/>
  </r>
  <r>
    <s v="PBOR00498"/>
    <s v="PIZB0003"/>
    <x v="28"/>
    <x v="0"/>
    <x v="4"/>
    <n v="602.8879543124765"/>
    <x v="2"/>
    <x v="1"/>
    <n v="130"/>
    <x v="0"/>
    <n v="16.142669522665351"/>
    <n v="0.71271172701355112"/>
    <s v="Actual"/>
    <n v="1495.659083634019"/>
  </r>
  <r>
    <s v="PBOR00499"/>
    <s v="PIZB0004"/>
    <x v="8"/>
    <x v="1"/>
    <x v="6"/>
    <n v="958.10029344278337"/>
    <x v="4"/>
    <x v="0"/>
    <n v="60"/>
    <x v="1"/>
    <n v="47.3113658419581"/>
    <n v="0.66248409996473057"/>
    <s v="Actual"/>
    <n v="1880.5816570747024"/>
  </r>
  <r>
    <s v="PBOR00500"/>
    <s v="PIZB0005"/>
    <x v="33"/>
    <x v="0"/>
    <x v="3"/>
    <n v="1024.6945444997"/>
    <x v="5"/>
    <x v="1"/>
    <n v="95"/>
    <x v="2"/>
    <n v="22.148666006531727"/>
    <n v="0.51300641040982664"/>
    <s v="Actual"/>
    <n v="1079.4287261208142"/>
  </r>
  <r>
    <s v="PBOR00502"/>
    <s v="PIZB0001"/>
    <x v="16"/>
    <x v="0"/>
    <x v="0"/>
    <n v="491.26620318811814"/>
    <x v="1"/>
    <x v="1"/>
    <n v="65"/>
    <x v="1"/>
    <n v="17.904127256029472"/>
    <n v="0.57786595909251792"/>
    <s v="Actual"/>
    <n v="672.50206845379739"/>
  </r>
  <r>
    <s v="PBOR00503"/>
    <s v="PIZB0002"/>
    <x v="17"/>
    <x v="0"/>
    <x v="4"/>
    <n v="833.37011895831995"/>
    <x v="3"/>
    <x v="1"/>
    <n v="250"/>
    <x v="2"/>
    <n v="3.3981402083855414"/>
    <n v="1.9027976654024337E-2"/>
    <s v="Actual"/>
    <n v="16.1649331380654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00E8C-4BD3-4344-A1CB-30936284E0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16">
    <pivotField showAll="0"/>
    <pivotField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showAll="0"/>
    <pivotField numFmtId="165" showAll="0"/>
    <pivotField dataField="1" numFmtId="164" showAll="0"/>
    <pivotField showAll="0">
      <items count="7">
        <item x="5"/>
        <item x="1"/>
        <item x="3"/>
        <item x="2"/>
        <item x="4"/>
        <item x="0"/>
        <item t="default"/>
      </items>
    </pivotField>
    <pivotField showAll="0">
      <items count="3">
        <item x="0"/>
        <item x="1"/>
        <item t="default"/>
      </items>
    </pivotField>
    <pivotField showAll="0"/>
    <pivotField showAll="0">
      <items count="4">
        <item x="1"/>
        <item x="2"/>
        <item x="0"/>
        <item t="default"/>
      </items>
    </pivotField>
    <pivotField numFmtId="1" showAll="0"/>
    <pivotField numFmtId="9"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Total Revenue" fld="5" baseField="0" baseItem="1"/>
    <dataField name="Average Order Value " fld="5" subtotal="average" baseField="0" baseItem="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8ECB1F0-E3FF-490B-A264-191F039A97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6">
    <pivotField showAll="0"/>
    <pivotField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axis="axisCol" showAll="0" sortType="descending">
      <items count="3">
        <item x="0"/>
        <item x="1"/>
        <item t="default"/>
      </items>
      <autoSortScope>
        <pivotArea dataOnly="0" outline="0" fieldPosition="0">
          <references count="1">
            <reference field="4294967294" count="1" selected="0">
              <x v="0"/>
            </reference>
          </references>
        </pivotArea>
      </autoSortScope>
    </pivotField>
    <pivotField numFmtId="165" showAll="0"/>
    <pivotField dataField="1" numFmtId="164" showAll="0"/>
    <pivotField showAll="0">
      <items count="7">
        <item x="5"/>
        <item x="1"/>
        <item x="3"/>
        <item x="2"/>
        <item x="4"/>
        <item x="0"/>
        <item t="default"/>
      </items>
    </pivotField>
    <pivotField showAll="0">
      <items count="3">
        <item x="0"/>
        <item x="1"/>
        <item t="default"/>
      </items>
    </pivotField>
    <pivotField showAll="0"/>
    <pivotField showAll="0">
      <items count="4">
        <item x="1"/>
        <item x="2"/>
        <item x="0"/>
        <item t="default"/>
      </items>
    </pivotField>
    <pivotField numFmtId="1" showAll="0"/>
    <pivotField numFmtId="9" showAll="0"/>
    <pivotField showAll="0"/>
    <pivotField numFmtId="4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1">
    <field x="15"/>
  </rowFields>
  <rowItems count="3">
    <i>
      <x v="6"/>
    </i>
    <i>
      <x v="7"/>
    </i>
    <i t="grand">
      <x/>
    </i>
  </rowItems>
  <colFields count="1">
    <field x="3"/>
  </colFields>
  <colItems count="3">
    <i>
      <x/>
    </i>
    <i>
      <x v="1"/>
    </i>
    <i t="grand">
      <x/>
    </i>
  </colItems>
  <dataFields count="1">
    <dataField name="Sum of Amount in Sales" fld="5" baseField="0" baseItem="0" numFmtId="44"/>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3" count="1" selected="0">
            <x v="0"/>
          </reference>
        </references>
      </pivotArea>
    </chartFormat>
    <chartFormat chart="3"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0C36B4-4AAE-44CE-9523-EF63664B98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6">
    <pivotField showAll="0"/>
    <pivotField showAll="0"/>
    <pivotField numFmtId="15" showAll="0" includeNewItemsInFilter="1">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showAll="0"/>
    <pivotField axis="axisRow" dataField="1" numFmtId="165" showAll="0">
      <items count="8">
        <item x="6"/>
        <item x="0"/>
        <item x="1"/>
        <item x="4"/>
        <item x="3"/>
        <item x="5"/>
        <item x="2"/>
        <item t="default"/>
      </items>
    </pivotField>
    <pivotField numFmtId="164" showAll="0"/>
    <pivotField showAll="0">
      <items count="7">
        <item x="5"/>
        <item x="1"/>
        <item x="3"/>
        <item x="2"/>
        <item x="4"/>
        <item x="0"/>
        <item t="default"/>
      </items>
    </pivotField>
    <pivotField showAll="0">
      <items count="3">
        <item x="0"/>
        <item x="1"/>
        <item t="default"/>
      </items>
    </pivotField>
    <pivotField showAll="0"/>
    <pivotField showAll="0">
      <items count="4">
        <item x="1"/>
        <item x="2"/>
        <item x="0"/>
        <item t="default"/>
      </items>
    </pivotField>
    <pivotField numFmtId="1" showAll="0"/>
    <pivotField numFmtId="9" showAll="0"/>
    <pivotField showAll="0"/>
    <pivotField numFmtId="4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
    <i>
      <x/>
    </i>
    <i>
      <x v="1"/>
    </i>
    <i>
      <x v="2"/>
    </i>
    <i>
      <x v="3"/>
    </i>
    <i>
      <x v="4"/>
    </i>
    <i>
      <x v="5"/>
    </i>
    <i>
      <x v="6"/>
    </i>
    <i t="grand">
      <x/>
    </i>
  </rowItems>
  <colItems count="1">
    <i/>
  </colItems>
  <dataFields count="1">
    <dataField name="Count of Day "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FAE724-6C46-4ED1-AAE1-95918C649F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H12" firstHeaderRow="1" firstDataRow="2" firstDataCol="1"/>
  <pivotFields count="16">
    <pivotField showAll="0"/>
    <pivotField dataField="1"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showAll="0"/>
    <pivotField axis="axisRow" numFmtId="165" showAll="0">
      <items count="8">
        <item x="6"/>
        <item x="0"/>
        <item x="1"/>
        <item x="4"/>
        <item x="3"/>
        <item x="5"/>
        <item x="2"/>
        <item t="default"/>
      </items>
    </pivotField>
    <pivotField numFmtId="164" showAll="0"/>
    <pivotField axis="axisCol" showAll="0" sortType="ascending">
      <items count="7">
        <item x="5"/>
        <item x="1"/>
        <item x="3"/>
        <item x="2"/>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numFmtId="1" showAll="0"/>
    <pivotField numFmtId="9"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8">
    <i>
      <x/>
    </i>
    <i>
      <x v="1"/>
    </i>
    <i>
      <x v="2"/>
    </i>
    <i>
      <x v="3"/>
    </i>
    <i>
      <x v="4"/>
    </i>
    <i>
      <x v="5"/>
    </i>
    <i>
      <x v="6"/>
    </i>
    <i t="grand">
      <x/>
    </i>
  </rowItems>
  <colFields count="1">
    <field x="6"/>
  </colFields>
  <colItems count="7">
    <i>
      <x/>
    </i>
    <i>
      <x v="4"/>
    </i>
    <i>
      <x v="1"/>
    </i>
    <i>
      <x v="3"/>
    </i>
    <i>
      <x v="5"/>
    </i>
    <i>
      <x v="2"/>
    </i>
    <i t="grand">
      <x/>
    </i>
  </colItems>
  <dataFields count="1">
    <dataField name="Count of Product ID" fld="1" subtotal="count" baseField="0" baseItem="0"/>
  </dataFields>
  <chartFormats count="12">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4"/>
          </reference>
        </references>
      </pivotArea>
    </chartFormat>
    <chartFormat chart="6" format="2" series="1">
      <pivotArea type="data" outline="0" fieldPosition="0">
        <references count="2">
          <reference field="4294967294" count="1" selected="0">
            <x v="0"/>
          </reference>
          <reference field="6" count="1" selected="0">
            <x v="3"/>
          </reference>
        </references>
      </pivotArea>
    </chartFormat>
    <chartFormat chart="6" format="3" series="1">
      <pivotArea type="data" outline="0" fieldPosition="0">
        <references count="2">
          <reference field="4294967294" count="1" selected="0">
            <x v="0"/>
          </reference>
          <reference field="6" count="1" selected="0">
            <x v="2"/>
          </reference>
        </references>
      </pivotArea>
    </chartFormat>
    <chartFormat chart="6" format="4" series="1">
      <pivotArea type="data" outline="0" fieldPosition="0">
        <references count="2">
          <reference field="4294967294" count="1" selected="0">
            <x v="0"/>
          </reference>
          <reference field="6" count="1" selected="0">
            <x v="1"/>
          </reference>
        </references>
      </pivotArea>
    </chartFormat>
    <chartFormat chart="6" format="5" series="1">
      <pivotArea type="data" outline="0" fieldPosition="0">
        <references count="2">
          <reference field="4294967294" count="1" selected="0">
            <x v="0"/>
          </reference>
          <reference field="6" count="1" selected="0">
            <x v="5"/>
          </reference>
        </references>
      </pivotArea>
    </chartFormat>
    <chartFormat chart="12" format="12" series="1">
      <pivotArea type="data" outline="0" fieldPosition="0">
        <references count="2">
          <reference field="4294967294" count="1" selected="0">
            <x v="0"/>
          </reference>
          <reference field="6" count="1" selected="0">
            <x v="0"/>
          </reference>
        </references>
      </pivotArea>
    </chartFormat>
    <chartFormat chart="12" format="13" series="1">
      <pivotArea type="data" outline="0" fieldPosition="0">
        <references count="2">
          <reference field="4294967294" count="1" selected="0">
            <x v="0"/>
          </reference>
          <reference field="6" count="1" selected="0">
            <x v="4"/>
          </reference>
        </references>
      </pivotArea>
    </chartFormat>
    <chartFormat chart="12" format="14" series="1">
      <pivotArea type="data" outline="0" fieldPosition="0">
        <references count="2">
          <reference field="4294967294" count="1" selected="0">
            <x v="0"/>
          </reference>
          <reference field="6" count="1" selected="0">
            <x v="1"/>
          </reference>
        </references>
      </pivotArea>
    </chartFormat>
    <chartFormat chart="12" format="15" series="1">
      <pivotArea type="data" outline="0" fieldPosition="0">
        <references count="2">
          <reference field="4294967294" count="1" selected="0">
            <x v="0"/>
          </reference>
          <reference field="6" count="1" selected="0">
            <x v="3"/>
          </reference>
        </references>
      </pivotArea>
    </chartFormat>
    <chartFormat chart="12" format="16" series="1">
      <pivotArea type="data" outline="0" fieldPosition="0">
        <references count="2">
          <reference field="4294967294" count="1" selected="0">
            <x v="0"/>
          </reference>
          <reference field="6" count="1" selected="0">
            <x v="5"/>
          </reference>
        </references>
      </pivotArea>
    </chartFormat>
    <chartFormat chart="12" format="17"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D410D-54F9-4240-90BE-25EE9FD33A8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6">
    <pivotField showAll="0"/>
    <pivotField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showAll="0"/>
    <pivotField numFmtId="165" showAll="0"/>
    <pivotField dataField="1" numFmtId="164" showAll="0"/>
    <pivotField axis="axisRow" showAll="0" sortType="ascending">
      <items count="7">
        <item x="5"/>
        <item x="1"/>
        <item x="3"/>
        <item x="2"/>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items count="4">
        <item x="1"/>
        <item x="2"/>
        <item x="0"/>
        <item t="default"/>
      </items>
    </pivotField>
    <pivotField numFmtId="1" showAll="0"/>
    <pivotField numFmtId="9"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7">
    <i>
      <x/>
    </i>
    <i>
      <x v="4"/>
    </i>
    <i>
      <x v="1"/>
    </i>
    <i>
      <x v="2"/>
    </i>
    <i>
      <x v="3"/>
    </i>
    <i>
      <x v="5"/>
    </i>
    <i t="grand">
      <x/>
    </i>
  </rowItems>
  <colItems count="1">
    <i/>
  </colItems>
  <dataFields count="1">
    <dataField name="Sum of Amount in Sales" fld="5"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6" count="1" selected="0">
            <x v="0"/>
          </reference>
        </references>
      </pivotArea>
    </chartFormat>
    <chartFormat chart="3" format="10">
      <pivotArea type="data" outline="0" fieldPosition="0">
        <references count="2">
          <reference field="4294967294" count="1" selected="0">
            <x v="0"/>
          </reference>
          <reference field="6" count="1" selected="0">
            <x v="4"/>
          </reference>
        </references>
      </pivotArea>
    </chartFormat>
    <chartFormat chart="3" format="11">
      <pivotArea type="data" outline="0" fieldPosition="0">
        <references count="2">
          <reference field="4294967294" count="1" selected="0">
            <x v="0"/>
          </reference>
          <reference field="6" count="1" selected="0">
            <x v="1"/>
          </reference>
        </references>
      </pivotArea>
    </chartFormat>
    <chartFormat chart="3" format="12">
      <pivotArea type="data" outline="0" fieldPosition="0">
        <references count="2">
          <reference field="4294967294" count="1" selected="0">
            <x v="0"/>
          </reference>
          <reference field="6" count="1" selected="0">
            <x v="2"/>
          </reference>
        </references>
      </pivotArea>
    </chartFormat>
    <chartFormat chart="3" format="13">
      <pivotArea type="data" outline="0" fieldPosition="0">
        <references count="2">
          <reference field="4294967294" count="1" selected="0">
            <x v="0"/>
          </reference>
          <reference field="6" count="1" selected="0">
            <x v="3"/>
          </reference>
        </references>
      </pivotArea>
    </chartFormat>
    <chartFormat chart="3"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26E6C3-8CA2-4E50-A5BD-DB8F033715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dataField="1" showAll="0"/>
    <pivotField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showAll="0"/>
    <pivotField numFmtId="165" showAll="0"/>
    <pivotField numFmtId="164" showAll="0"/>
    <pivotField showAll="0">
      <items count="7">
        <item x="5"/>
        <item x="1"/>
        <item x="3"/>
        <item x="2"/>
        <item x="4"/>
        <item x="0"/>
        <item t="default"/>
      </items>
    </pivotField>
    <pivotField axis="axisRow" showAll="0">
      <items count="3">
        <item x="0"/>
        <item x="1"/>
        <item t="default"/>
      </items>
    </pivotField>
    <pivotField showAll="0"/>
    <pivotField showAll="0">
      <items count="4">
        <item x="1"/>
        <item x="2"/>
        <item x="0"/>
        <item t="default"/>
      </items>
    </pivotField>
    <pivotField numFmtId="1" showAll="0"/>
    <pivotField numFmtId="9"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t="grand">
      <x/>
    </i>
  </rowItems>
  <colItems count="1">
    <i/>
  </colItems>
  <dataFields count="1">
    <dataField name="Count of Order 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3868169-0F56-41D0-9100-968B9C8A3D6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6">
    <pivotField showAll="0"/>
    <pivotField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showAll="0"/>
    <pivotField numFmtId="165" showAll="0"/>
    <pivotField dataField="1" numFmtId="164" showAll="0"/>
    <pivotField axis="axisRow" showAll="0">
      <items count="7">
        <item x="5"/>
        <item x="1"/>
        <item x="3"/>
        <item x="2"/>
        <item x="4"/>
        <item x="0"/>
        <item t="default"/>
      </items>
    </pivotField>
    <pivotField showAll="0">
      <items count="3">
        <item x="0"/>
        <item x="1"/>
        <item t="default"/>
      </items>
    </pivotField>
    <pivotField showAll="0"/>
    <pivotField showAll="0">
      <items count="4">
        <item x="1"/>
        <item x="2"/>
        <item x="0"/>
        <item t="default"/>
      </items>
    </pivotField>
    <pivotField numFmtId="1" showAll="0"/>
    <pivotField numFmtId="9"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7">
    <i>
      <x/>
    </i>
    <i>
      <x v="1"/>
    </i>
    <i>
      <x v="2"/>
    </i>
    <i>
      <x v="3"/>
    </i>
    <i>
      <x v="4"/>
    </i>
    <i>
      <x v="5"/>
    </i>
    <i t="grand">
      <x/>
    </i>
  </rowItems>
  <colItems count="1">
    <i/>
  </colItems>
  <dataFields count="1">
    <dataField name="Sum of Amount in Sales" fld="5" baseField="0" baseItem="0" numFmtId="44"/>
  </dataFields>
  <formats count="2">
    <format dxfId="5">
      <pivotArea collapsedLevelsAreSubtotals="1" fieldPosition="0">
        <references count="1">
          <reference field="6" count="0"/>
        </references>
      </pivotArea>
    </format>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7F705F8-644D-42EE-AF67-E6DB3E30C8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axis="axisRow" showAll="0">
      <items count="3">
        <item x="0"/>
        <item x="1"/>
        <item t="default"/>
      </items>
    </pivotField>
    <pivotField numFmtId="165" showAll="0"/>
    <pivotField dataField="1" numFmtId="164" showAll="0"/>
    <pivotField showAll="0">
      <items count="7">
        <item x="5"/>
        <item x="1"/>
        <item x="3"/>
        <item x="2"/>
        <item x="4"/>
        <item x="0"/>
        <item t="default"/>
      </items>
    </pivotField>
    <pivotField showAll="0">
      <items count="3">
        <item x="0"/>
        <item x="1"/>
        <item t="default"/>
      </items>
    </pivotField>
    <pivotField showAll="0"/>
    <pivotField showAll="0">
      <items count="4">
        <item x="1"/>
        <item x="2"/>
        <item x="0"/>
        <item t="default"/>
      </items>
    </pivotField>
    <pivotField numFmtId="1" showAll="0"/>
    <pivotField numFmtId="9"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Amount in Sales" fld="5" baseField="0" baseItem="0" numFmtId="44"/>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458C62-F580-4D4F-A981-AF94FDA2E1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1" firstHeaderRow="0" firstDataRow="1" firstDataCol="1"/>
  <pivotFields count="16">
    <pivotField showAll="0"/>
    <pivotField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showAll="0"/>
    <pivotField axis="axisRow" numFmtId="165" showAll="0">
      <items count="8">
        <item x="6"/>
        <item x="0"/>
        <item x="1"/>
        <item x="4"/>
        <item x="3"/>
        <item x="5"/>
        <item x="2"/>
        <item t="default"/>
      </items>
    </pivotField>
    <pivotField dataField="1" numFmtId="164" showAll="0"/>
    <pivotField showAll="0">
      <items count="7">
        <item x="5"/>
        <item x="1"/>
        <item x="3"/>
        <item x="2"/>
        <item x="4"/>
        <item x="0"/>
        <item t="default"/>
      </items>
    </pivotField>
    <pivotField showAll="0">
      <items count="3">
        <item x="0"/>
        <item x="1"/>
        <item t="default"/>
      </items>
    </pivotField>
    <pivotField showAll="0"/>
    <pivotField showAll="0">
      <items count="4">
        <item x="1"/>
        <item x="2"/>
        <item x="0"/>
        <item t="default"/>
      </items>
    </pivotField>
    <pivotField numFmtId="1" showAll="0"/>
    <pivotField numFmtId="9" showAll="0"/>
    <pivotField showAll="0"/>
    <pivotField dataField="1"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8">
    <i>
      <x/>
    </i>
    <i>
      <x v="1"/>
    </i>
    <i>
      <x v="2"/>
    </i>
    <i>
      <x v="3"/>
    </i>
    <i>
      <x v="4"/>
    </i>
    <i>
      <x v="5"/>
    </i>
    <i>
      <x v="6"/>
    </i>
    <i t="grand">
      <x/>
    </i>
  </rowItems>
  <colFields count="1">
    <field x="-2"/>
  </colFields>
  <colItems count="2">
    <i>
      <x/>
    </i>
    <i i="1">
      <x v="1"/>
    </i>
  </colItems>
  <dataFields count="2">
    <dataField name="Sum of Amount in Sales" fld="5" baseField="0" baseItem="0"/>
    <dataField name="Sum of Discount Price" fld="13" baseField="0" baseItem="0" numFmtId="44"/>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C6D8F79-2722-4B86-92E1-2C86686A49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6">
    <pivotField showAll="0"/>
    <pivotField showAll="0"/>
    <pivotField numFmtId="15" showAll="0">
      <items count="40">
        <item x="5"/>
        <item x="13"/>
        <item x="4"/>
        <item x="12"/>
        <item x="11"/>
        <item x="9"/>
        <item x="8"/>
        <item x="15"/>
        <item x="14"/>
        <item x="7"/>
        <item x="3"/>
        <item x="6"/>
        <item x="2"/>
        <item x="10"/>
        <item x="0"/>
        <item x="1"/>
        <item x="23"/>
        <item x="18"/>
        <item x="31"/>
        <item x="20"/>
        <item x="16"/>
        <item x="35"/>
        <item x="28"/>
        <item x="36"/>
        <item x="22"/>
        <item x="34"/>
        <item x="25"/>
        <item x="27"/>
        <item x="24"/>
        <item x="17"/>
        <item x="30"/>
        <item x="19"/>
        <item x="32"/>
        <item x="21"/>
        <item x="26"/>
        <item x="29"/>
        <item x="33"/>
        <item x="37"/>
        <item x="38"/>
        <item t="default"/>
      </items>
    </pivotField>
    <pivotField showAll="0"/>
    <pivotField numFmtId="165" showAll="0"/>
    <pivotField dataField="1" numFmtId="164" showAll="0"/>
    <pivotField showAll="0">
      <items count="7">
        <item x="5"/>
        <item x="1"/>
        <item x="3"/>
        <item x="2"/>
        <item x="4"/>
        <item x="0"/>
        <item t="default"/>
      </items>
    </pivotField>
    <pivotField showAll="0">
      <items count="3">
        <item x="0"/>
        <item x="1"/>
        <item t="default"/>
      </items>
    </pivotField>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1" showAll="0"/>
    <pivotField numFmtId="9" showAll="0"/>
    <pivotField showAll="0"/>
    <pivotField numFmtId="4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v="1"/>
    </i>
    <i>
      <x/>
    </i>
    <i>
      <x v="2"/>
    </i>
    <i t="grand">
      <x/>
    </i>
  </rowItems>
  <colItems count="1">
    <i/>
  </colItems>
  <dataFields count="1">
    <dataField name="Sum of Amount in Sales" fld="5" baseField="0" baseItem="0" numFmtId="44"/>
  </dataFields>
  <formats count="1">
    <format dxfId="1">
      <pivotArea outline="0" collapsedLevelsAreSubtotals="1" fieldPosition="0"/>
    </format>
  </formats>
  <chartFormats count="5">
    <chartFormat chart="5"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9" count="1" selected="0">
            <x v="1"/>
          </reference>
        </references>
      </pivotArea>
    </chartFormat>
    <chartFormat chart="8" format="7">
      <pivotArea type="data" outline="0" fieldPosition="0">
        <references count="2">
          <reference field="4294967294" count="1" selected="0">
            <x v="0"/>
          </reference>
          <reference field="9" count="1" selected="0">
            <x v="0"/>
          </reference>
        </references>
      </pivotArea>
    </chartFormat>
    <chartFormat chart="8"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C1CCE6C9-D32D-46CE-8056-490B27AEA4EB}" sourceName="Product Name">
  <pivotTables>
    <pivotTable tabId="13" name="PivotTable1"/>
    <pivotTable tabId="15" name="PivotTable1"/>
    <pivotTable tabId="17" name="PivotTable1"/>
    <pivotTable tabId="21" name="PivotTable1"/>
    <pivotTable tabId="22" name="PivotTable1"/>
    <pivotTable tabId="20" name="PivotTable1"/>
    <pivotTable tabId="12" name="PivotTable1"/>
    <pivotTable tabId="10" name="PivotTable1"/>
  </pivotTables>
  <data>
    <tabular pivotCacheId="26634168">
      <items count="6">
        <i x="5" s="1"/>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FD52D594-2058-47E9-ABAB-D1B4C739115A}" sourceName="Order Type">
  <pivotTables>
    <pivotTable tabId="17" name="PivotTable1"/>
    <pivotTable tabId="14" name="PivotTable1"/>
    <pivotTable tabId="16" name="PivotTable1"/>
    <pivotTable tabId="13" name="PivotTable1"/>
    <pivotTable tabId="21" name="PivotTable1"/>
    <pivotTable tabId="20" name="PivotTable1"/>
    <pivotTable tabId="22" name="PivotTable1"/>
    <pivotTable tabId="12" name="PivotTable1"/>
    <pivotTable tabId="10" name="PivotTable1"/>
  </pivotTables>
  <data>
    <tabular pivotCacheId="2663416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56444CCE-105F-41BF-A508-ECF70EEA363E}" sourceName="Agent">
  <pivotTables>
    <pivotTable tabId="17" name="PivotTable1"/>
    <pivotTable tabId="15" name="PivotTable1"/>
    <pivotTable tabId="14" name="PivotTable1"/>
    <pivotTable tabId="10" name="PivotTable1"/>
    <pivotTable tabId="22" name="PivotTable1"/>
    <pivotTable tabId="16" name="PivotTable1"/>
    <pivotTable tabId="12" name="PivotTable1"/>
    <pivotTable tabId="20" name="PivotTable1"/>
    <pivotTable tabId="13" name="PivotTable1"/>
  </pivotTables>
  <data>
    <tabular pivotCacheId="2663416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868AD0D9-2BF0-4E82-8FC2-ECBB591510AE}" cache="Slicer_Product_Name" caption="Product Name" rowHeight="234950"/>
  <slicer name="Order Type" xr10:uid="{15B4B2E3-D222-4CA2-A24B-96F8730B8669}" cache="Slicer_Order_Type" caption="Order Type" rowHeight="234950"/>
  <slicer name="Agent" xr10:uid="{9D081598-B1E7-44B3-9FEB-40F3371064BC}" cache="Slicer_Agent" caption="Ag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EE10EA-E6BC-49FF-A9A9-66D5E0741402}" name="Table1" displayName="Table1" ref="A1:N421" totalsRowShown="0">
  <autoFilter ref="A1:N421" xr:uid="{49FA2ED3-1645-4E1E-B968-DA4FAD27528E}"/>
  <tableColumns count="14">
    <tableColumn id="1" xr3:uid="{09C4C0C8-4B01-4FCE-B3BD-3E2F13192938}" name="Order ID"/>
    <tableColumn id="2" xr3:uid="{F20573D5-F2CD-4596-888F-80E774C0548A}" name="Product ID"/>
    <tableColumn id="3" xr3:uid="{AC2B6D07-A3BB-4A5D-9034-FCDE92C627BF}" name="Sale Date" dataDxfId="13"/>
    <tableColumn id="12" xr3:uid="{73131E9C-110F-4A35-9055-43E2D33B5B4E}" name="Type of day" dataDxfId="12">
      <calculatedColumnFormula>IF(WEEKDAY(C2,2)&gt;5,"Weekend","Weekday")</calculatedColumnFormula>
    </tableColumn>
    <tableColumn id="11" xr3:uid="{44063482-F435-482E-8434-F0D20A258906}" name="Day " dataDxfId="11">
      <calculatedColumnFormula>TEXT(Table1[[#This Row],[Sale Date]],"DDDD")</calculatedColumnFormula>
    </tableColumn>
    <tableColumn id="4" xr3:uid="{1048A6A8-FC0C-47B1-87F0-F5334652002E}" name="Amount in Sales" dataDxfId="10"/>
    <tableColumn id="5" xr3:uid="{27376BF7-F250-4531-9BC3-4705F323491F}" name="Product Name"/>
    <tableColumn id="6" xr3:uid="{917AE11F-3F75-4B89-93E4-95A77200B0A6}" name="Order Type"/>
    <tableColumn id="7" xr3:uid="{05E23840-182D-4AA9-B1B2-3E7F991B196A}" name="Price of One Product" dataCellStyle="Currency"/>
    <tableColumn id="8" xr3:uid="{06A732E4-E187-48E7-AE0E-87A7F6F0F149}" name="Agent"/>
    <tableColumn id="9" xr3:uid="{975471C4-24EA-4E7D-82CE-35BF3ADEF2F5}" name="No of Products in one Sale" dataDxfId="9">
      <calculatedColumnFormula>(F2/(1-L2))/I2</calculatedColumnFormula>
    </tableColumn>
    <tableColumn id="13" xr3:uid="{3C187A57-E0E7-4018-9D17-1716E5405A59}" name="Discount %" dataDxfId="8"/>
    <tableColumn id="14" xr3:uid="{F60918F9-33CA-46FB-9502-39D1EA22D502}" name="Invalid Order (if Disc &gt;80%)" dataDxfId="7">
      <calculatedColumnFormula>IF(Table1[[#This Row],[Discount %]]&gt;80%,"Invalid","Actual")</calculatedColumnFormula>
    </tableColumn>
    <tableColumn id="10" xr3:uid="{B2478EEA-4574-4939-8C87-603BC005B3D9}" name="Discount Price" dataCellStyle="Currency">
      <calculatedColumnFormula>((F2/(1-L2))-F2)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10D78-67FF-4FBC-B342-D16AD94FDBFE}">
  <dimension ref="A2:A12"/>
  <sheetViews>
    <sheetView showGridLines="0" tabSelected="1" workbookViewId="0">
      <selection activeCell="A16" sqref="A16"/>
    </sheetView>
  </sheetViews>
  <sheetFormatPr defaultRowHeight="14.4" x14ac:dyDescent="0.3"/>
  <cols>
    <col min="1" max="1" width="76.44140625" customWidth="1"/>
    <col min="2" max="2" width="63.88671875" customWidth="1"/>
  </cols>
  <sheetData>
    <row r="2" spans="1:1" ht="15.6" x14ac:dyDescent="0.3">
      <c r="A2" s="4" t="s">
        <v>447</v>
      </c>
    </row>
    <row r="3" spans="1:1" x14ac:dyDescent="0.3">
      <c r="A3" t="s">
        <v>448</v>
      </c>
    </row>
    <row r="4" spans="1:1" x14ac:dyDescent="0.3">
      <c r="A4" t="s">
        <v>450</v>
      </c>
    </row>
    <row r="5" spans="1:1" x14ac:dyDescent="0.3">
      <c r="A5" t="s">
        <v>449</v>
      </c>
    </row>
    <row r="6" spans="1:1" x14ac:dyDescent="0.3">
      <c r="A6" t="s">
        <v>451</v>
      </c>
    </row>
    <row r="7" spans="1:1" x14ac:dyDescent="0.3">
      <c r="A7" t="s">
        <v>452</v>
      </c>
    </row>
    <row r="8" spans="1:1" x14ac:dyDescent="0.3">
      <c r="A8" t="s">
        <v>453</v>
      </c>
    </row>
    <row r="9" spans="1:1" x14ac:dyDescent="0.3">
      <c r="A9" t="s">
        <v>454</v>
      </c>
    </row>
    <row r="10" spans="1:1" x14ac:dyDescent="0.3">
      <c r="A10" t="s">
        <v>455</v>
      </c>
    </row>
    <row r="11" spans="1:1" x14ac:dyDescent="0.3">
      <c r="A11" t="s">
        <v>456</v>
      </c>
    </row>
    <row r="12" spans="1:1" x14ac:dyDescent="0.3">
      <c r="A12" t="s">
        <v>483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07E61-0EEE-4340-8C60-A1DE3539994D}">
  <dimension ref="A3:B6"/>
  <sheetViews>
    <sheetView workbookViewId="0">
      <selection activeCell="J23" sqref="J23"/>
    </sheetView>
  </sheetViews>
  <sheetFormatPr defaultRowHeight="14.4" x14ac:dyDescent="0.3"/>
  <cols>
    <col min="1" max="1" width="12.5546875" bestFit="1" customWidth="1"/>
    <col min="2" max="2" width="21.33203125" bestFit="1" customWidth="1"/>
    <col min="3" max="3" width="15.88671875" bestFit="1" customWidth="1"/>
  </cols>
  <sheetData>
    <row r="3" spans="1:2" x14ac:dyDescent="0.3">
      <c r="A3" s="8" t="s">
        <v>459</v>
      </c>
      <c r="B3" t="s">
        <v>457</v>
      </c>
    </row>
    <row r="4" spans="1:2" x14ac:dyDescent="0.3">
      <c r="A4" s="9" t="s">
        <v>476</v>
      </c>
      <c r="B4" s="19">
        <v>265865.34920367948</v>
      </c>
    </row>
    <row r="5" spans="1:2" x14ac:dyDescent="0.3">
      <c r="A5" s="9" t="s">
        <v>477</v>
      </c>
      <c r="B5" s="19">
        <v>86643.480666055999</v>
      </c>
    </row>
    <row r="6" spans="1:2" x14ac:dyDescent="0.3">
      <c r="A6" s="9" t="s">
        <v>460</v>
      </c>
      <c r="B6" s="19">
        <v>352508.82986973546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BE8D8-381A-48AD-88C5-A0F78669FC22}">
  <dimension ref="A3:C11"/>
  <sheetViews>
    <sheetView workbookViewId="0">
      <selection activeCell="M14" sqref="M14"/>
    </sheetView>
  </sheetViews>
  <sheetFormatPr defaultRowHeight="14.4" x14ac:dyDescent="0.3"/>
  <cols>
    <col min="1" max="1" width="12.5546875" bestFit="1" customWidth="1"/>
    <col min="2" max="2" width="21.33203125" bestFit="1" customWidth="1"/>
    <col min="3" max="3" width="19.5546875" bestFit="1" customWidth="1"/>
  </cols>
  <sheetData>
    <row r="3" spans="1:3" x14ac:dyDescent="0.3">
      <c r="A3" s="8" t="s">
        <v>459</v>
      </c>
      <c r="B3" t="s">
        <v>457</v>
      </c>
      <c r="C3" t="s">
        <v>481</v>
      </c>
    </row>
    <row r="4" spans="1:3" x14ac:dyDescent="0.3">
      <c r="A4" s="12" t="s">
        <v>465</v>
      </c>
      <c r="B4" s="19">
        <v>42237.502552649799</v>
      </c>
      <c r="C4" s="19">
        <v>24894.679677553835</v>
      </c>
    </row>
    <row r="5" spans="1:3" x14ac:dyDescent="0.3">
      <c r="A5" s="12" t="s">
        <v>466</v>
      </c>
      <c r="B5" s="19">
        <v>55694.060840176833</v>
      </c>
      <c r="C5" s="19">
        <v>33972.135223203528</v>
      </c>
    </row>
    <row r="6" spans="1:3" x14ac:dyDescent="0.3">
      <c r="A6" s="12" t="s">
        <v>467</v>
      </c>
      <c r="B6" s="19">
        <v>52110.983284849768</v>
      </c>
      <c r="C6" s="19">
        <v>57565.16037326229</v>
      </c>
    </row>
    <row r="7" spans="1:3" x14ac:dyDescent="0.3">
      <c r="A7" s="12" t="s">
        <v>468</v>
      </c>
      <c r="B7" s="19">
        <v>68372.557187377213</v>
      </c>
      <c r="C7" s="19">
        <v>64201.420297674376</v>
      </c>
    </row>
    <row r="8" spans="1:3" x14ac:dyDescent="0.3">
      <c r="A8" s="12" t="s">
        <v>469</v>
      </c>
      <c r="B8" s="19">
        <v>47343.683850233254</v>
      </c>
      <c r="C8" s="19">
        <v>44405.746834972146</v>
      </c>
    </row>
    <row r="9" spans="1:3" x14ac:dyDescent="0.3">
      <c r="A9" s="12" t="s">
        <v>470</v>
      </c>
      <c r="B9" s="19">
        <v>42344.064041042402</v>
      </c>
      <c r="C9" s="19">
        <v>44786.317716234698</v>
      </c>
    </row>
    <row r="10" spans="1:3" x14ac:dyDescent="0.3">
      <c r="A10" s="12" t="s">
        <v>471</v>
      </c>
      <c r="B10" s="19">
        <v>44405.978113406134</v>
      </c>
      <c r="C10" s="19">
        <v>32603.17015922835</v>
      </c>
    </row>
    <row r="11" spans="1:3" x14ac:dyDescent="0.3">
      <c r="A11" s="12" t="s">
        <v>460</v>
      </c>
      <c r="B11" s="19">
        <v>352508.8298697354</v>
      </c>
      <c r="C11" s="19">
        <v>302428.63028212928</v>
      </c>
    </row>
  </sheetData>
  <sortState xmlns:xlrd2="http://schemas.microsoft.com/office/spreadsheetml/2017/richdata2" columnSort="1" ref="A3:C11">
    <sortCondition descending="1" ref="B11"/>
  </sortState>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E600A-3DEB-474B-B152-2B4B22AC5BB8}">
  <dimension ref="A3:B7"/>
  <sheetViews>
    <sheetView workbookViewId="0">
      <selection activeCell="K13" sqref="K13"/>
    </sheetView>
  </sheetViews>
  <sheetFormatPr defaultRowHeight="14.4" x14ac:dyDescent="0.3"/>
  <cols>
    <col min="1" max="1" width="14.109375" bestFit="1" customWidth="1"/>
    <col min="2" max="2" width="21.33203125" bestFit="1" customWidth="1"/>
    <col min="3" max="3" width="15.88671875" bestFit="1" customWidth="1"/>
  </cols>
  <sheetData>
    <row r="3" spans="1:2" x14ac:dyDescent="0.3">
      <c r="A3" s="8" t="s">
        <v>459</v>
      </c>
      <c r="B3" t="s">
        <v>457</v>
      </c>
    </row>
    <row r="4" spans="1:2" x14ac:dyDescent="0.3">
      <c r="A4" s="9" t="s">
        <v>2</v>
      </c>
      <c r="B4" s="19">
        <v>113960.40905436315</v>
      </c>
    </row>
    <row r="5" spans="1:2" x14ac:dyDescent="0.3">
      <c r="A5" s="9" t="s">
        <v>1</v>
      </c>
      <c r="B5" s="19">
        <v>114739.73374002296</v>
      </c>
    </row>
    <row r="6" spans="1:2" x14ac:dyDescent="0.3">
      <c r="A6" s="9" t="s">
        <v>0</v>
      </c>
      <c r="B6" s="19">
        <v>123808.68707534946</v>
      </c>
    </row>
    <row r="7" spans="1:2" x14ac:dyDescent="0.3">
      <c r="A7" s="9" t="s">
        <v>460</v>
      </c>
      <c r="B7" s="19">
        <v>352508.82986973558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F567-65D4-41F9-8018-952ABC7419B1}">
  <dimension ref="A3:D7"/>
  <sheetViews>
    <sheetView workbookViewId="0">
      <selection activeCell="M17" sqref="M17"/>
    </sheetView>
  </sheetViews>
  <sheetFormatPr defaultRowHeight="14.4" x14ac:dyDescent="0.3"/>
  <cols>
    <col min="1" max="1" width="21.33203125" bestFit="1" customWidth="1"/>
    <col min="2" max="2" width="15.5546875" bestFit="1" customWidth="1"/>
    <col min="3" max="3" width="11.44140625" bestFit="1" customWidth="1"/>
    <col min="4" max="4" width="12.44140625" bestFit="1" customWidth="1"/>
  </cols>
  <sheetData>
    <row r="3" spans="1:4" x14ac:dyDescent="0.3">
      <c r="A3" s="8" t="s">
        <v>457</v>
      </c>
      <c r="B3" s="8" t="s">
        <v>473</v>
      </c>
    </row>
    <row r="4" spans="1:4" x14ac:dyDescent="0.3">
      <c r="A4" s="8" t="s">
        <v>459</v>
      </c>
      <c r="B4" t="s">
        <v>476</v>
      </c>
      <c r="C4" t="s">
        <v>477</v>
      </c>
      <c r="D4" t="s">
        <v>460</v>
      </c>
    </row>
    <row r="5" spans="1:4" x14ac:dyDescent="0.3">
      <c r="A5" s="9" t="s">
        <v>461</v>
      </c>
      <c r="B5" s="19">
        <v>143261.40406996035</v>
      </c>
      <c r="C5" s="19">
        <v>46381.581140087699</v>
      </c>
      <c r="D5" s="19">
        <v>189642.98521004803</v>
      </c>
    </row>
    <row r="6" spans="1:4" x14ac:dyDescent="0.3">
      <c r="A6" s="9" t="s">
        <v>462</v>
      </c>
      <c r="B6" s="19">
        <v>122603.94513371916</v>
      </c>
      <c r="C6" s="19">
        <v>40261.899525968234</v>
      </c>
      <c r="D6" s="19">
        <v>162865.8446596874</v>
      </c>
    </row>
    <row r="7" spans="1:4" x14ac:dyDescent="0.3">
      <c r="A7" s="9" t="s">
        <v>460</v>
      </c>
      <c r="B7" s="19">
        <v>265865.34920367948</v>
      </c>
      <c r="C7" s="19">
        <v>86643.480666055926</v>
      </c>
      <c r="D7" s="19">
        <v>352508.8298697354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3C22F-65EA-4A54-A6E6-3FB7892A5B5F}">
  <dimension ref="A1"/>
  <sheetViews>
    <sheetView showGridLines="0" zoomScale="72" zoomScaleNormal="72" workbookViewId="0">
      <selection activeCell="AC29" sqref="AC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FF671-A170-4D58-8B1B-66FAB39FCD2F}">
  <sheetPr>
    <tabColor rgb="FFFF0000"/>
  </sheetPr>
  <dimension ref="A1"/>
  <sheetViews>
    <sheetView workbookViewId="0">
      <selection activeCell="G26" sqref="G26"/>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N508"/>
  <sheetViews>
    <sheetView topLeftCell="C34" workbookViewId="0">
      <selection activeCell="M422" sqref="M422"/>
    </sheetView>
  </sheetViews>
  <sheetFormatPr defaultRowHeight="14.4" x14ac:dyDescent="0.3"/>
  <cols>
    <col min="1" max="1" width="10.5546875" bestFit="1" customWidth="1"/>
    <col min="2" max="2" width="12.109375" bestFit="1" customWidth="1"/>
    <col min="3" max="3" width="11" bestFit="1" customWidth="1"/>
    <col min="4" max="4" width="13.109375" bestFit="1" customWidth="1"/>
    <col min="5" max="5" width="10.44140625" bestFit="1" customWidth="1"/>
    <col min="6" max="6" width="16.88671875" style="7" bestFit="1" customWidth="1"/>
    <col min="7" max="7" width="26" bestFit="1" customWidth="1"/>
    <col min="8" max="8" width="12.5546875" bestFit="1" customWidth="1"/>
    <col min="9" max="9" width="22.109375" bestFit="1" customWidth="1"/>
    <col min="10" max="10" width="14.109375" bestFit="1" customWidth="1"/>
    <col min="11" max="11" width="25.6640625" style="5" bestFit="1" customWidth="1"/>
    <col min="12" max="12" width="12.44140625" style="5" bestFit="1" customWidth="1"/>
    <col min="13" max="13" width="26" style="5" bestFit="1" customWidth="1"/>
    <col min="14" max="14" width="15.109375" bestFit="1" customWidth="1"/>
  </cols>
  <sheetData>
    <row r="1" spans="1:14" x14ac:dyDescent="0.3">
      <c r="A1" t="s">
        <v>3</v>
      </c>
      <c r="B1" t="s">
        <v>49</v>
      </c>
      <c r="C1" t="s">
        <v>56</v>
      </c>
      <c r="D1" t="s">
        <v>475</v>
      </c>
      <c r="E1" t="s">
        <v>463</v>
      </c>
      <c r="F1" t="s">
        <v>57</v>
      </c>
      <c r="G1" t="s">
        <v>58</v>
      </c>
      <c r="H1" t="s">
        <v>65</v>
      </c>
      <c r="I1" s="16" t="s">
        <v>68</v>
      </c>
      <c r="J1" t="s">
        <v>69</v>
      </c>
      <c r="K1" s="5" t="s">
        <v>70</v>
      </c>
      <c r="L1" t="s">
        <v>71</v>
      </c>
      <c r="M1" t="s">
        <v>482</v>
      </c>
      <c r="N1" t="s">
        <v>478</v>
      </c>
    </row>
    <row r="2" spans="1:14" x14ac:dyDescent="0.3">
      <c r="A2" t="s">
        <v>4</v>
      </c>
      <c r="B2" t="s">
        <v>50</v>
      </c>
      <c r="C2" s="1">
        <v>44739</v>
      </c>
      <c r="D2" s="1" t="str">
        <f t="shared" ref="D2:D63" si="0">IF(WEEKDAY(C2,2)&gt;5,"Weekend","Weekday")</f>
        <v>Weekday</v>
      </c>
      <c r="E2" s="10" t="str">
        <f>TEXT(Table1[[#This Row],[Sale Date]],"DDDD")</f>
        <v>Monday</v>
      </c>
      <c r="F2" s="17">
        <v>1065.3821039148399</v>
      </c>
      <c r="G2" t="s">
        <v>59</v>
      </c>
      <c r="H2" t="s">
        <v>66</v>
      </c>
      <c r="I2" s="16">
        <v>72</v>
      </c>
      <c r="J2" t="s">
        <v>0</v>
      </c>
      <c r="K2" s="6">
        <f t="shared" ref="K2:K65" si="1">(F2/(1-L2))/I2</f>
        <v>15.002824437526828</v>
      </c>
      <c r="L2" s="2">
        <v>1.372080123313592E-2</v>
      </c>
      <c r="M2" s="2" t="str">
        <f>IF(Table1[[#This Row],[Discount %]]&gt;80%,"Invalid","Actual")</f>
        <v>Actual</v>
      </c>
      <c r="N2" s="16">
        <f t="shared" ref="N2:N63" si="2">((F2/(1-L2))-F2)</f>
        <v>14.821255587091628</v>
      </c>
    </row>
    <row r="3" spans="1:14" x14ac:dyDescent="0.3">
      <c r="A3" t="s">
        <v>5</v>
      </c>
      <c r="B3" t="s">
        <v>51</v>
      </c>
      <c r="C3" s="1">
        <v>44740</v>
      </c>
      <c r="D3" s="1" t="str">
        <f t="shared" si="0"/>
        <v>Weekday</v>
      </c>
      <c r="E3" s="10" t="str">
        <f>TEXT(Table1[[#This Row],[Sale Date]],"DDDD")</f>
        <v>Tuesday</v>
      </c>
      <c r="F3" s="18">
        <v>381.57338886974941</v>
      </c>
      <c r="G3" t="s">
        <v>60</v>
      </c>
      <c r="H3" t="s">
        <v>67</v>
      </c>
      <c r="I3" s="16">
        <v>65</v>
      </c>
      <c r="J3" t="s">
        <v>1</v>
      </c>
      <c r="K3" s="6">
        <f t="shared" si="1"/>
        <v>6.0029276075127083</v>
      </c>
      <c r="L3" s="2">
        <v>2.2083854314921911E-2</v>
      </c>
      <c r="M3" s="2" t="str">
        <f>IF(Table1[[#This Row],[Discount %]]&gt;80%,"Invalid","Actual")</f>
        <v>Actual</v>
      </c>
      <c r="N3" s="16">
        <f t="shared" si="2"/>
        <v>8.6169056185766522</v>
      </c>
    </row>
    <row r="4" spans="1:14" x14ac:dyDescent="0.3">
      <c r="A4" t="s">
        <v>6</v>
      </c>
      <c r="B4" t="s">
        <v>53</v>
      </c>
      <c r="C4" s="1">
        <v>44737</v>
      </c>
      <c r="D4" s="1" t="str">
        <f t="shared" si="0"/>
        <v>Weekend</v>
      </c>
      <c r="E4" s="10" t="str">
        <f>TEXT(Table1[[#This Row],[Sale Date]],"DDDD")</f>
        <v>Saturday</v>
      </c>
      <c r="F4" s="18">
        <v>967.01919932990631</v>
      </c>
      <c r="G4" t="s">
        <v>62</v>
      </c>
      <c r="H4" t="s">
        <v>67</v>
      </c>
      <c r="I4" s="16">
        <v>130</v>
      </c>
      <c r="J4" t="s">
        <v>0</v>
      </c>
      <c r="K4" s="6">
        <f t="shared" si="1"/>
        <v>9.4148120697854445</v>
      </c>
      <c r="L4" s="2">
        <v>0.20990358910221096</v>
      </c>
      <c r="M4" s="2" t="str">
        <f>IF(Table1[[#This Row],[Discount %]]&gt;80%,"Invalid","Actual")</f>
        <v>Actual</v>
      </c>
      <c r="N4" s="16">
        <f t="shared" si="2"/>
        <v>256.90636974220138</v>
      </c>
    </row>
    <row r="5" spans="1:14" x14ac:dyDescent="0.3">
      <c r="A5" t="s">
        <v>7</v>
      </c>
      <c r="B5" t="s">
        <v>50</v>
      </c>
      <c r="C5" s="1">
        <v>44735</v>
      </c>
      <c r="D5" s="1" t="str">
        <f t="shared" si="0"/>
        <v>Weekday</v>
      </c>
      <c r="E5" s="10" t="str">
        <f>TEXT(Table1[[#This Row],[Sale Date]],"DDDD")</f>
        <v>Thursday</v>
      </c>
      <c r="F5" s="18">
        <v>911.89786648444021</v>
      </c>
      <c r="G5" t="s">
        <v>59</v>
      </c>
      <c r="H5" t="s">
        <v>66</v>
      </c>
      <c r="I5" s="16">
        <v>72</v>
      </c>
      <c r="J5" t="s">
        <v>1</v>
      </c>
      <c r="K5" s="6">
        <f t="shared" si="1"/>
        <v>15.527667409954843</v>
      </c>
      <c r="L5" s="2">
        <v>0.184343159134289</v>
      </c>
      <c r="M5" s="2" t="str">
        <f>IF(Table1[[#This Row],[Discount %]]&gt;80%,"Invalid","Actual")</f>
        <v>Actual</v>
      </c>
      <c r="N5" s="16">
        <f t="shared" si="2"/>
        <v>206.09418703230847</v>
      </c>
    </row>
    <row r="6" spans="1:14" x14ac:dyDescent="0.3">
      <c r="A6" t="s">
        <v>8</v>
      </c>
      <c r="B6" t="s">
        <v>51</v>
      </c>
      <c r="C6" s="1">
        <v>44727</v>
      </c>
      <c r="D6" s="1" t="str">
        <f t="shared" si="0"/>
        <v>Weekday</v>
      </c>
      <c r="E6" s="10" t="str">
        <f>TEXT(Table1[[#This Row],[Sale Date]],"DDDD")</f>
        <v>Wednesday</v>
      </c>
      <c r="F6" s="18">
        <v>701.78956021719318</v>
      </c>
      <c r="G6" t="s">
        <v>60</v>
      </c>
      <c r="H6" t="s">
        <v>67</v>
      </c>
      <c r="I6" s="16">
        <v>65</v>
      </c>
      <c r="J6" t="s">
        <v>2</v>
      </c>
      <c r="K6" s="6">
        <f t="shared" si="1"/>
        <v>12.150912263899038</v>
      </c>
      <c r="L6" s="2">
        <v>0.11144429073382323</v>
      </c>
      <c r="M6" s="2" t="str">
        <f>IF(Table1[[#This Row],[Discount %]]&gt;80%,"Invalid","Actual")</f>
        <v>Actual</v>
      </c>
      <c r="N6" s="16">
        <f t="shared" si="2"/>
        <v>88.019736936244271</v>
      </c>
    </row>
    <row r="7" spans="1:14" x14ac:dyDescent="0.3">
      <c r="A7" t="s">
        <v>9</v>
      </c>
      <c r="B7" t="s">
        <v>52</v>
      </c>
      <c r="C7" s="1">
        <v>44740</v>
      </c>
      <c r="D7" s="1" t="str">
        <f t="shared" si="0"/>
        <v>Weekday</v>
      </c>
      <c r="E7" s="10" t="str">
        <f>TEXT(Table1[[#This Row],[Sale Date]],"DDDD")</f>
        <v>Tuesday</v>
      </c>
      <c r="F7" s="18">
        <v>479.88658034447212</v>
      </c>
      <c r="G7" t="s">
        <v>61</v>
      </c>
      <c r="H7" t="s">
        <v>66</v>
      </c>
      <c r="I7" s="16">
        <v>250</v>
      </c>
      <c r="J7" t="s">
        <v>0</v>
      </c>
      <c r="K7" s="6">
        <f t="shared" si="1"/>
        <v>4.3912410765682601</v>
      </c>
      <c r="L7" s="2">
        <v>0.56286929186816415</v>
      </c>
      <c r="M7" s="2" t="str">
        <f>IF(Table1[[#This Row],[Discount %]]&gt;80%,"Invalid","Actual")</f>
        <v>Actual</v>
      </c>
      <c r="N7" s="16">
        <f t="shared" si="2"/>
        <v>617.92368879759283</v>
      </c>
    </row>
    <row r="8" spans="1:14" x14ac:dyDescent="0.3">
      <c r="A8" t="s">
        <v>10</v>
      </c>
      <c r="B8" t="s">
        <v>53</v>
      </c>
      <c r="C8" s="1">
        <v>44725</v>
      </c>
      <c r="D8" s="1" t="str">
        <f t="shared" si="0"/>
        <v>Weekday</v>
      </c>
      <c r="E8" s="10" t="str">
        <f>TEXT(Table1[[#This Row],[Sale Date]],"DDDD")</f>
        <v>Monday</v>
      </c>
      <c r="F8" s="18">
        <v>756.26129046676067</v>
      </c>
      <c r="G8" t="s">
        <v>62</v>
      </c>
      <c r="H8" t="s">
        <v>67</v>
      </c>
      <c r="I8" s="16">
        <v>130</v>
      </c>
      <c r="J8" t="s">
        <v>1</v>
      </c>
      <c r="K8" s="6">
        <f t="shared" si="1"/>
        <v>6.0059176577463154</v>
      </c>
      <c r="L8" s="2">
        <v>3.138956050307417E-2</v>
      </c>
      <c r="M8" s="2" t="str">
        <f>IF(Table1[[#This Row],[Discount %]]&gt;80%,"Invalid","Actual")</f>
        <v>Actual</v>
      </c>
      <c r="N8" s="16">
        <f t="shared" si="2"/>
        <v>24.508005040260286</v>
      </c>
    </row>
    <row r="9" spans="1:14" x14ac:dyDescent="0.3">
      <c r="A9" t="s">
        <v>11</v>
      </c>
      <c r="B9" t="s">
        <v>54</v>
      </c>
      <c r="C9" s="1">
        <v>44736</v>
      </c>
      <c r="D9" s="1" t="str">
        <f t="shared" si="0"/>
        <v>Weekday</v>
      </c>
      <c r="E9" s="10" t="str">
        <f>TEXT(Table1[[#This Row],[Sale Date]],"DDDD")</f>
        <v>Friday</v>
      </c>
      <c r="F9" s="18">
        <v>436.19346453298721</v>
      </c>
      <c r="G9" t="s">
        <v>63</v>
      </c>
      <c r="H9" t="s">
        <v>66</v>
      </c>
      <c r="I9" s="16">
        <v>60</v>
      </c>
      <c r="J9" t="s">
        <v>2</v>
      </c>
      <c r="K9" s="6">
        <f t="shared" si="1"/>
        <v>9.5403239349164934</v>
      </c>
      <c r="L9" s="2">
        <v>0.23798278495106248</v>
      </c>
      <c r="M9" s="2" t="str">
        <f>IF(Table1[[#This Row],[Discount %]]&gt;80%,"Invalid","Actual")</f>
        <v>Actual</v>
      </c>
      <c r="N9" s="16">
        <f t="shared" si="2"/>
        <v>136.22597156200237</v>
      </c>
    </row>
    <row r="10" spans="1:14" x14ac:dyDescent="0.3">
      <c r="A10" t="s">
        <v>12</v>
      </c>
      <c r="B10" t="s">
        <v>50</v>
      </c>
      <c r="C10" s="1">
        <v>44725</v>
      </c>
      <c r="D10" s="1" t="str">
        <f t="shared" si="0"/>
        <v>Weekday</v>
      </c>
      <c r="E10" s="10" t="str">
        <f>TEXT(Table1[[#This Row],[Sale Date]],"DDDD")</f>
        <v>Monday</v>
      </c>
      <c r="F10" s="18">
        <v>721.73008309265401</v>
      </c>
      <c r="G10" t="s">
        <v>59</v>
      </c>
      <c r="H10" t="s">
        <v>67</v>
      </c>
      <c r="I10" s="16">
        <v>72</v>
      </c>
      <c r="J10" t="s">
        <v>0</v>
      </c>
      <c r="K10" s="6">
        <f t="shared" si="1"/>
        <v>12.485143338719503</v>
      </c>
      <c r="L10" s="2">
        <v>0.19712344024473996</v>
      </c>
      <c r="M10" s="2" t="str">
        <f>IF(Table1[[#This Row],[Discount %]]&gt;80%,"Invalid","Actual")</f>
        <v>Actual</v>
      </c>
      <c r="N10" s="16">
        <f t="shared" si="2"/>
        <v>177.20023729515026</v>
      </c>
    </row>
    <row r="11" spans="1:14" x14ac:dyDescent="0.3">
      <c r="A11" t="s">
        <v>13</v>
      </c>
      <c r="B11" t="s">
        <v>51</v>
      </c>
      <c r="C11" s="1">
        <v>44734</v>
      </c>
      <c r="D11" s="1" t="str">
        <f t="shared" si="0"/>
        <v>Weekday</v>
      </c>
      <c r="E11" s="10" t="str">
        <f>TEXT(Table1[[#This Row],[Sale Date]],"DDDD")</f>
        <v>Wednesday</v>
      </c>
      <c r="F11" s="18">
        <v>365.06742804332742</v>
      </c>
      <c r="G11" t="s">
        <v>60</v>
      </c>
      <c r="H11" t="s">
        <v>66</v>
      </c>
      <c r="I11" s="16">
        <v>65</v>
      </c>
      <c r="J11" t="s">
        <v>1</v>
      </c>
      <c r="K11" s="6">
        <f t="shared" si="1"/>
        <v>6.028117044358714</v>
      </c>
      <c r="L11" s="2">
        <v>6.8295799738434873E-2</v>
      </c>
      <c r="M11" s="2" t="str">
        <f>IF(Table1[[#This Row],[Discount %]]&gt;80%,"Invalid","Actual")</f>
        <v>Actual</v>
      </c>
      <c r="N11" s="16">
        <f t="shared" si="2"/>
        <v>26.760179839989007</v>
      </c>
    </row>
    <row r="12" spans="1:14" x14ac:dyDescent="0.3">
      <c r="A12" t="s">
        <v>14</v>
      </c>
      <c r="B12" t="s">
        <v>52</v>
      </c>
      <c r="C12" s="1">
        <v>44731</v>
      </c>
      <c r="D12" s="1" t="str">
        <f t="shared" si="0"/>
        <v>Weekend</v>
      </c>
      <c r="E12" s="10" t="str">
        <f>TEXT(Table1[[#This Row],[Sale Date]],"DDDD")</f>
        <v>Sunday</v>
      </c>
      <c r="F12" s="18">
        <v>737.58749195231678</v>
      </c>
      <c r="G12" t="s">
        <v>61</v>
      </c>
      <c r="H12" t="s">
        <v>67</v>
      </c>
      <c r="I12" s="16">
        <v>250</v>
      </c>
      <c r="J12" t="s">
        <v>2</v>
      </c>
      <c r="K12" s="6">
        <f t="shared" si="1"/>
        <v>3.000849838229136</v>
      </c>
      <c r="L12" s="2">
        <v>1.6828522965904168E-2</v>
      </c>
      <c r="M12" s="2" t="str">
        <f>IF(Table1[[#This Row],[Discount %]]&gt;80%,"Invalid","Actual")</f>
        <v>Actual</v>
      </c>
      <c r="N12" s="16">
        <f t="shared" si="2"/>
        <v>12.624967604967196</v>
      </c>
    </row>
    <row r="13" spans="1:14" x14ac:dyDescent="0.3">
      <c r="A13" t="s">
        <v>15</v>
      </c>
      <c r="B13" t="s">
        <v>53</v>
      </c>
      <c r="C13" s="1">
        <v>44730</v>
      </c>
      <c r="D13" s="1" t="str">
        <f t="shared" si="0"/>
        <v>Weekend</v>
      </c>
      <c r="E13" s="10" t="str">
        <f>TEXT(Table1[[#This Row],[Sale Date]],"DDDD")</f>
        <v>Saturday</v>
      </c>
      <c r="F13" s="18">
        <v>1231.631284578343</v>
      </c>
      <c r="G13" t="s">
        <v>62</v>
      </c>
      <c r="H13" t="s">
        <v>66</v>
      </c>
      <c r="I13" s="16">
        <v>130</v>
      </c>
      <c r="J13" t="s">
        <v>0</v>
      </c>
      <c r="K13" s="6">
        <f t="shared" si="1"/>
        <v>12.918261089977575</v>
      </c>
      <c r="L13" s="2">
        <v>0.26661284065553453</v>
      </c>
      <c r="M13" s="2" t="str">
        <f>IF(Table1[[#This Row],[Discount %]]&gt;80%,"Invalid","Actual")</f>
        <v>Actual</v>
      </c>
      <c r="N13" s="16">
        <f t="shared" si="2"/>
        <v>447.74265711874182</v>
      </c>
    </row>
    <row r="14" spans="1:14" x14ac:dyDescent="0.3">
      <c r="A14" t="s">
        <v>16</v>
      </c>
      <c r="B14" t="s">
        <v>50</v>
      </c>
      <c r="C14" s="1">
        <v>44735</v>
      </c>
      <c r="D14" s="1" t="str">
        <f t="shared" si="0"/>
        <v>Weekday</v>
      </c>
      <c r="E14" s="10" t="str">
        <f>TEXT(Table1[[#This Row],[Sale Date]],"DDDD")</f>
        <v>Thursday</v>
      </c>
      <c r="F14" s="18">
        <v>890.71175350651413</v>
      </c>
      <c r="G14" t="s">
        <v>59</v>
      </c>
      <c r="H14" t="s">
        <v>67</v>
      </c>
      <c r="I14" s="16">
        <v>72</v>
      </c>
      <c r="J14" t="s">
        <v>1</v>
      </c>
      <c r="K14" s="6">
        <f t="shared" si="1"/>
        <v>15.709470730718396</v>
      </c>
      <c r="L14" s="2">
        <v>0.21251347110701568</v>
      </c>
      <c r="M14" s="2" t="str">
        <f>IF(Table1[[#This Row],[Discount %]]&gt;80%,"Invalid","Actual")</f>
        <v>Actual</v>
      </c>
      <c r="N14" s="16">
        <f t="shared" si="2"/>
        <v>240.37013910521034</v>
      </c>
    </row>
    <row r="15" spans="1:14" x14ac:dyDescent="0.3">
      <c r="A15" t="s">
        <v>17</v>
      </c>
      <c r="B15" t="s">
        <v>51</v>
      </c>
      <c r="C15" s="1">
        <v>44738</v>
      </c>
      <c r="D15" s="1" t="str">
        <f t="shared" si="0"/>
        <v>Weekend</v>
      </c>
      <c r="E15" s="10" t="str">
        <f>TEXT(Table1[[#This Row],[Sale Date]],"DDDD")</f>
        <v>Sunday</v>
      </c>
      <c r="F15" s="18">
        <v>1054.1085860216892</v>
      </c>
      <c r="G15" t="s">
        <v>60</v>
      </c>
      <c r="H15" t="s">
        <v>66</v>
      </c>
      <c r="I15" s="16">
        <v>65</v>
      </c>
      <c r="J15" t="s">
        <v>2</v>
      </c>
      <c r="K15" s="6">
        <f t="shared" si="1"/>
        <v>18.220234721343324</v>
      </c>
      <c r="L15" s="2">
        <v>0.10994257661413849</v>
      </c>
      <c r="M15" s="2" t="str">
        <f>IF(Table1[[#This Row],[Discount %]]&gt;80%,"Invalid","Actual")</f>
        <v>Actual</v>
      </c>
      <c r="N15" s="16">
        <f t="shared" si="2"/>
        <v>130.20667086562685</v>
      </c>
    </row>
    <row r="16" spans="1:14" x14ac:dyDescent="0.3">
      <c r="A16" t="s">
        <v>18</v>
      </c>
      <c r="B16" t="s">
        <v>52</v>
      </c>
      <c r="C16" s="1">
        <v>44738</v>
      </c>
      <c r="D16" s="1" t="str">
        <f t="shared" si="0"/>
        <v>Weekend</v>
      </c>
      <c r="E16" s="10" t="str">
        <f>TEXT(Table1[[#This Row],[Sale Date]],"DDDD")</f>
        <v>Sunday</v>
      </c>
      <c r="F16" s="18">
        <v>976.51482555058408</v>
      </c>
      <c r="G16" t="s">
        <v>61</v>
      </c>
      <c r="H16" t="s">
        <v>67</v>
      </c>
      <c r="I16" s="16">
        <v>250</v>
      </c>
      <c r="J16" t="s">
        <v>0</v>
      </c>
      <c r="K16" s="6">
        <f t="shared" si="1"/>
        <v>8.4195919821339817</v>
      </c>
      <c r="L16" s="2">
        <v>0.53607498908607099</v>
      </c>
      <c r="M16" s="2" t="str">
        <f>IF(Table1[[#This Row],[Discount %]]&gt;80%,"Invalid","Actual")</f>
        <v>Actual</v>
      </c>
      <c r="N16" s="16">
        <f t="shared" si="2"/>
        <v>1128.3831699829111</v>
      </c>
    </row>
    <row r="17" spans="1:14" x14ac:dyDescent="0.3">
      <c r="A17" t="s">
        <v>19</v>
      </c>
      <c r="B17" t="s">
        <v>53</v>
      </c>
      <c r="C17" s="1">
        <v>44725</v>
      </c>
      <c r="D17" s="1" t="str">
        <f t="shared" si="0"/>
        <v>Weekday</v>
      </c>
      <c r="E17" s="10" t="str">
        <f>TEXT(Table1[[#This Row],[Sale Date]],"DDDD")</f>
        <v>Monday</v>
      </c>
      <c r="F17" s="18">
        <v>1127.6939411947988</v>
      </c>
      <c r="G17" t="s">
        <v>62</v>
      </c>
      <c r="H17" t="s">
        <v>66</v>
      </c>
      <c r="I17" s="16">
        <v>130</v>
      </c>
      <c r="J17" t="s">
        <v>1</v>
      </c>
      <c r="K17" s="6">
        <f t="shared" si="1"/>
        <v>9.0126846011647341</v>
      </c>
      <c r="L17" s="2">
        <v>3.7515550327758003E-2</v>
      </c>
      <c r="M17" s="2" t="str">
        <f>IF(Table1[[#This Row],[Discount %]]&gt;80%,"Invalid","Actual")</f>
        <v>Actual</v>
      </c>
      <c r="N17" s="16">
        <f t="shared" si="2"/>
        <v>43.955056956616772</v>
      </c>
    </row>
    <row r="18" spans="1:14" x14ac:dyDescent="0.3">
      <c r="A18" t="s">
        <v>20</v>
      </c>
      <c r="B18" t="s">
        <v>54</v>
      </c>
      <c r="C18" s="1">
        <v>44730</v>
      </c>
      <c r="D18" s="1" t="str">
        <f t="shared" si="0"/>
        <v>Weekend</v>
      </c>
      <c r="E18" s="10" t="str">
        <f>TEXT(Table1[[#This Row],[Sale Date]],"DDDD")</f>
        <v>Saturday</v>
      </c>
      <c r="F18" s="18">
        <v>878.10164658744611</v>
      </c>
      <c r="G18" t="s">
        <v>63</v>
      </c>
      <c r="H18" t="s">
        <v>66</v>
      </c>
      <c r="I18" s="16">
        <v>60</v>
      </c>
      <c r="J18" t="s">
        <v>2</v>
      </c>
      <c r="K18" s="6">
        <f t="shared" si="1"/>
        <v>15.009334579883143</v>
      </c>
      <c r="L18" s="2">
        <v>2.4938289886663061E-2</v>
      </c>
      <c r="M18" s="2" t="str">
        <f>IF(Table1[[#This Row],[Discount %]]&gt;80%,"Invalid","Actual")</f>
        <v>Actual</v>
      </c>
      <c r="N18" s="16">
        <f t="shared" si="2"/>
        <v>22.458428205542532</v>
      </c>
    </row>
    <row r="19" spans="1:14" x14ac:dyDescent="0.3">
      <c r="A19" t="s">
        <v>21</v>
      </c>
      <c r="B19" t="s">
        <v>55</v>
      </c>
      <c r="C19" s="1">
        <v>44738</v>
      </c>
      <c r="D19" s="1" t="str">
        <f t="shared" si="0"/>
        <v>Weekend</v>
      </c>
      <c r="E19" s="10" t="str">
        <f>TEXT(Table1[[#This Row],[Sale Date]],"DDDD")</f>
        <v>Sunday</v>
      </c>
      <c r="F19" s="18">
        <v>564.28749648903772</v>
      </c>
      <c r="G19" t="s">
        <v>64</v>
      </c>
      <c r="H19" t="s">
        <v>67</v>
      </c>
      <c r="I19" s="16">
        <v>95</v>
      </c>
      <c r="J19" t="s">
        <v>0</v>
      </c>
      <c r="K19" s="6">
        <f t="shared" si="1"/>
        <v>6.0006149614130511</v>
      </c>
      <c r="L19" s="2">
        <v>1.0123391970414241E-2</v>
      </c>
      <c r="M19" s="2" t="str">
        <f>IF(Table1[[#This Row],[Discount %]]&gt;80%,"Invalid","Actual")</f>
        <v>Actual</v>
      </c>
      <c r="N19" s="16">
        <f t="shared" si="2"/>
        <v>5.7709248452021029</v>
      </c>
    </row>
    <row r="20" spans="1:14" x14ac:dyDescent="0.3">
      <c r="A20" t="s">
        <v>22</v>
      </c>
      <c r="B20" t="s">
        <v>50</v>
      </c>
      <c r="C20" s="1">
        <v>44730</v>
      </c>
      <c r="D20" s="1" t="str">
        <f t="shared" si="0"/>
        <v>Weekend</v>
      </c>
      <c r="E20" s="10" t="str">
        <f>TEXT(Table1[[#This Row],[Sale Date]],"DDDD")</f>
        <v>Saturday</v>
      </c>
      <c r="F20" s="18">
        <v>1146.0031573562619</v>
      </c>
      <c r="G20" t="s">
        <v>59</v>
      </c>
      <c r="H20" t="s">
        <v>67</v>
      </c>
      <c r="I20" s="16">
        <v>72</v>
      </c>
      <c r="J20" t="s">
        <v>1</v>
      </c>
      <c r="K20" s="6">
        <f t="shared" si="1"/>
        <v>18.313739822600983</v>
      </c>
      <c r="L20" s="2">
        <v>0.1308869366379137</v>
      </c>
      <c r="M20" s="2" t="str">
        <f>IF(Table1[[#This Row],[Discount %]]&gt;80%,"Invalid","Actual")</f>
        <v>Actual</v>
      </c>
      <c r="N20" s="16">
        <f t="shared" si="2"/>
        <v>172.58610987100883</v>
      </c>
    </row>
    <row r="21" spans="1:14" x14ac:dyDescent="0.3">
      <c r="A21" t="s">
        <v>23</v>
      </c>
      <c r="B21" t="s">
        <v>51</v>
      </c>
      <c r="C21" s="1">
        <v>44738</v>
      </c>
      <c r="D21" s="1" t="str">
        <f t="shared" si="0"/>
        <v>Weekend</v>
      </c>
      <c r="E21" s="10" t="str">
        <f>TEXT(Table1[[#This Row],[Sale Date]],"DDDD")</f>
        <v>Sunday</v>
      </c>
      <c r="F21" s="18">
        <v>913.80951512574029</v>
      </c>
      <c r="G21" t="s">
        <v>60</v>
      </c>
      <c r="H21" t="s">
        <v>67</v>
      </c>
      <c r="I21" s="16">
        <v>65</v>
      </c>
      <c r="J21" t="s">
        <v>2</v>
      </c>
      <c r="K21" s="6">
        <f t="shared" si="1"/>
        <v>15.067561519836531</v>
      </c>
      <c r="L21" s="2">
        <v>6.6961969492996459E-2</v>
      </c>
      <c r="M21" s="2" t="str">
        <f>IF(Table1[[#This Row],[Discount %]]&gt;80%,"Invalid","Actual")</f>
        <v>Actual</v>
      </c>
      <c r="N21" s="16">
        <f t="shared" si="2"/>
        <v>65.581983663634219</v>
      </c>
    </row>
    <row r="22" spans="1:14" x14ac:dyDescent="0.3">
      <c r="A22" t="s">
        <v>24</v>
      </c>
      <c r="B22" t="s">
        <v>52</v>
      </c>
      <c r="C22" s="1">
        <v>44734</v>
      </c>
      <c r="D22" s="1" t="str">
        <f t="shared" si="0"/>
        <v>Weekday</v>
      </c>
      <c r="E22" s="10" t="str">
        <f>TEXT(Table1[[#This Row],[Sale Date]],"DDDD")</f>
        <v>Wednesday</v>
      </c>
      <c r="F22" s="18">
        <v>1100.1038646627512</v>
      </c>
      <c r="G22" t="s">
        <v>61</v>
      </c>
      <c r="H22" t="s">
        <v>66</v>
      </c>
      <c r="I22" s="16">
        <v>250</v>
      </c>
      <c r="J22" t="s">
        <v>0</v>
      </c>
      <c r="K22" s="6">
        <f t="shared" si="1"/>
        <v>6.9135398674431228</v>
      </c>
      <c r="L22" s="2">
        <v>0.36350761794645753</v>
      </c>
      <c r="M22" s="2" t="str">
        <f>IF(Table1[[#This Row],[Discount %]]&gt;80%,"Invalid","Actual")</f>
        <v>Actual</v>
      </c>
      <c r="N22" s="16">
        <f t="shared" si="2"/>
        <v>628.28110219802943</v>
      </c>
    </row>
    <row r="23" spans="1:14" x14ac:dyDescent="0.3">
      <c r="A23" t="s">
        <v>25</v>
      </c>
      <c r="B23" t="s">
        <v>53</v>
      </c>
      <c r="C23" s="1">
        <v>44729</v>
      </c>
      <c r="D23" s="1" t="str">
        <f t="shared" si="0"/>
        <v>Weekday</v>
      </c>
      <c r="E23" s="10" t="str">
        <f>TEXT(Table1[[#This Row],[Sale Date]],"DDDD")</f>
        <v>Friday</v>
      </c>
      <c r="F23" s="18">
        <v>1192.283035256115</v>
      </c>
      <c r="G23" t="s">
        <v>62</v>
      </c>
      <c r="H23" t="s">
        <v>66</v>
      </c>
      <c r="I23" s="16">
        <v>130</v>
      </c>
      <c r="J23" t="s">
        <v>1</v>
      </c>
      <c r="K23" s="6">
        <f t="shared" si="1"/>
        <v>13.261416538169241</v>
      </c>
      <c r="L23" s="2">
        <v>0.30841415491993102</v>
      </c>
      <c r="M23" s="2" t="str">
        <f>IF(Table1[[#This Row],[Discount %]]&gt;80%,"Invalid","Actual")</f>
        <v>Actual</v>
      </c>
      <c r="N23" s="16">
        <f t="shared" si="2"/>
        <v>531.70111470588631</v>
      </c>
    </row>
    <row r="24" spans="1:14" x14ac:dyDescent="0.3">
      <c r="A24" t="s">
        <v>26</v>
      </c>
      <c r="B24" t="s">
        <v>50</v>
      </c>
      <c r="C24" s="1">
        <v>44730</v>
      </c>
      <c r="D24" s="1" t="str">
        <f t="shared" si="0"/>
        <v>Weekend</v>
      </c>
      <c r="E24" s="10" t="str">
        <f>TEXT(Table1[[#This Row],[Sale Date]],"DDDD")</f>
        <v>Saturday</v>
      </c>
      <c r="F24" s="18">
        <v>712.35816988481008</v>
      </c>
      <c r="G24" t="s">
        <v>59</v>
      </c>
      <c r="H24" t="s">
        <v>66</v>
      </c>
      <c r="I24" s="16">
        <v>72</v>
      </c>
      <c r="J24" t="s">
        <v>2</v>
      </c>
      <c r="K24" s="6">
        <f t="shared" si="1"/>
        <v>12.569589960439714</v>
      </c>
      <c r="L24" s="2">
        <v>0.21287301321989574</v>
      </c>
      <c r="M24" s="2" t="str">
        <f>IF(Table1[[#This Row],[Discount %]]&gt;80%,"Invalid","Actual")</f>
        <v>Actual</v>
      </c>
      <c r="N24" s="16">
        <f t="shared" si="2"/>
        <v>192.65230726684933</v>
      </c>
    </row>
    <row r="25" spans="1:14" x14ac:dyDescent="0.3">
      <c r="A25" t="s">
        <v>27</v>
      </c>
      <c r="B25" t="s">
        <v>51</v>
      </c>
      <c r="C25" s="1">
        <v>44728</v>
      </c>
      <c r="D25" s="1" t="str">
        <f t="shared" si="0"/>
        <v>Weekday</v>
      </c>
      <c r="E25" s="10" t="str">
        <f>TEXT(Table1[[#This Row],[Sale Date]],"DDDD")</f>
        <v>Thursday</v>
      </c>
      <c r="F25" s="18">
        <v>702.40059070538132</v>
      </c>
      <c r="G25" t="s">
        <v>60</v>
      </c>
      <c r="H25" t="s">
        <v>66</v>
      </c>
      <c r="I25" s="16">
        <v>65</v>
      </c>
      <c r="J25" t="s">
        <v>0</v>
      </c>
      <c r="K25" s="6">
        <f t="shared" si="1"/>
        <v>12.148272848831617</v>
      </c>
      <c r="L25" s="2">
        <v>0.11047742601795077</v>
      </c>
      <c r="M25" s="2" t="str">
        <f>IF(Table1[[#This Row],[Discount %]]&gt;80%,"Invalid","Actual")</f>
        <v>Actual</v>
      </c>
      <c r="N25" s="16">
        <f t="shared" si="2"/>
        <v>87.237144468673819</v>
      </c>
    </row>
    <row r="26" spans="1:14" x14ac:dyDescent="0.3">
      <c r="A26" t="s">
        <v>28</v>
      </c>
      <c r="B26" t="s">
        <v>52</v>
      </c>
      <c r="C26" s="1">
        <v>44735</v>
      </c>
      <c r="D26" s="1" t="str">
        <f t="shared" si="0"/>
        <v>Weekday</v>
      </c>
      <c r="E26" s="10" t="str">
        <f>TEXT(Table1[[#This Row],[Sale Date]],"DDDD")</f>
        <v>Thursday</v>
      </c>
      <c r="F26" s="18">
        <v>715.10355018970665</v>
      </c>
      <c r="G26" t="s">
        <v>61</v>
      </c>
      <c r="H26" t="s">
        <v>66</v>
      </c>
      <c r="I26" s="16">
        <v>250</v>
      </c>
      <c r="J26" t="s">
        <v>1</v>
      </c>
      <c r="K26" s="6">
        <f t="shared" si="1"/>
        <v>3.007161126125752</v>
      </c>
      <c r="L26" s="2">
        <v>4.8799156151631218E-2</v>
      </c>
      <c r="M26" s="2" t="str">
        <f>IF(Table1[[#This Row],[Discount %]]&gt;80%,"Invalid","Actual")</f>
        <v>Actual</v>
      </c>
      <c r="N26" s="16">
        <f t="shared" si="2"/>
        <v>36.686731341731388</v>
      </c>
    </row>
    <row r="27" spans="1:14" x14ac:dyDescent="0.3">
      <c r="A27" t="s">
        <v>34</v>
      </c>
      <c r="B27" t="s">
        <v>53</v>
      </c>
      <c r="C27" s="1">
        <v>44738</v>
      </c>
      <c r="D27" s="1" t="str">
        <f t="shared" si="0"/>
        <v>Weekend</v>
      </c>
      <c r="E27" s="10" t="str">
        <f>TEXT(Table1[[#This Row],[Sale Date]],"DDDD")</f>
        <v>Sunday</v>
      </c>
      <c r="F27" s="18">
        <v>1219.8983610726016</v>
      </c>
      <c r="G27" t="s">
        <v>62</v>
      </c>
      <c r="H27" t="s">
        <v>66</v>
      </c>
      <c r="I27" s="16">
        <v>130</v>
      </c>
      <c r="J27" t="s">
        <v>2</v>
      </c>
      <c r="K27" s="6">
        <f t="shared" si="1"/>
        <v>13.011327362416761</v>
      </c>
      <c r="L27" s="2">
        <v>0.27879506176921365</v>
      </c>
      <c r="M27" s="2" t="str">
        <f>IF(Table1[[#This Row],[Discount %]]&gt;80%,"Invalid","Actual")</f>
        <v>Actual</v>
      </c>
      <c r="N27" s="16">
        <f t="shared" si="2"/>
        <v>471.57419604157735</v>
      </c>
    </row>
    <row r="28" spans="1:14" x14ac:dyDescent="0.3">
      <c r="A28" t="s">
        <v>29</v>
      </c>
      <c r="B28" t="s">
        <v>54</v>
      </c>
      <c r="C28" s="1">
        <v>44738</v>
      </c>
      <c r="D28" s="1" t="str">
        <f t="shared" si="0"/>
        <v>Weekend</v>
      </c>
      <c r="E28" s="10" t="str">
        <f>TEXT(Table1[[#This Row],[Sale Date]],"DDDD")</f>
        <v>Sunday</v>
      </c>
      <c r="F28" s="18">
        <v>836.39583226134164</v>
      </c>
      <c r="G28" t="s">
        <v>63</v>
      </c>
      <c r="H28" t="s">
        <v>66</v>
      </c>
      <c r="I28" s="16">
        <v>60</v>
      </c>
      <c r="J28" t="s">
        <v>0</v>
      </c>
      <c r="K28" s="6">
        <f t="shared" si="1"/>
        <v>15.087248399524471</v>
      </c>
      <c r="L28" s="2">
        <v>7.6045534046593019E-2</v>
      </c>
      <c r="M28" s="2" t="str">
        <f>IF(Table1[[#This Row],[Discount %]]&gt;80%,"Invalid","Actual")</f>
        <v>Actual</v>
      </c>
      <c r="N28" s="16">
        <f t="shared" si="2"/>
        <v>68.839071710126632</v>
      </c>
    </row>
    <row r="29" spans="1:14" x14ac:dyDescent="0.3">
      <c r="A29" t="s">
        <v>30</v>
      </c>
      <c r="B29" t="s">
        <v>50</v>
      </c>
      <c r="C29" s="1">
        <v>44734</v>
      </c>
      <c r="D29" s="1" t="str">
        <f t="shared" si="0"/>
        <v>Weekday</v>
      </c>
      <c r="E29" s="10" t="str">
        <f>TEXT(Table1[[#This Row],[Sale Date]],"DDDD")</f>
        <v>Wednesday</v>
      </c>
      <c r="F29" s="18">
        <v>963.80585295182641</v>
      </c>
      <c r="G29" t="s">
        <v>59</v>
      </c>
      <c r="H29" t="s">
        <v>66</v>
      </c>
      <c r="I29" s="16">
        <v>72</v>
      </c>
      <c r="J29" t="s">
        <v>1</v>
      </c>
      <c r="K29" s="6">
        <f t="shared" si="1"/>
        <v>15.221227474834045</v>
      </c>
      <c r="L29" s="2">
        <v>0.12055762754740325</v>
      </c>
      <c r="M29" s="2" t="str">
        <f>IF(Table1[[#This Row],[Discount %]]&gt;80%,"Invalid","Actual")</f>
        <v>Actual</v>
      </c>
      <c r="N29" s="16">
        <f t="shared" si="2"/>
        <v>132.12252523622487</v>
      </c>
    </row>
    <row r="30" spans="1:14" x14ac:dyDescent="0.3">
      <c r="A30" t="s">
        <v>31</v>
      </c>
      <c r="B30" t="s">
        <v>51</v>
      </c>
      <c r="C30" s="1">
        <v>44727</v>
      </c>
      <c r="D30" s="1" t="str">
        <f t="shared" si="0"/>
        <v>Weekday</v>
      </c>
      <c r="E30" s="10" t="str">
        <f>TEXT(Table1[[#This Row],[Sale Date]],"DDDD")</f>
        <v>Wednesday</v>
      </c>
      <c r="F30" s="18">
        <v>449.01925098530552</v>
      </c>
      <c r="G30" t="s">
        <v>60</v>
      </c>
      <c r="H30" t="s">
        <v>66</v>
      </c>
      <c r="I30" s="16">
        <v>65</v>
      </c>
      <c r="J30" t="s">
        <v>2</v>
      </c>
      <c r="K30" s="6">
        <f t="shared" si="1"/>
        <v>9.9087485791534373</v>
      </c>
      <c r="L30" s="2">
        <v>0.30283946337780637</v>
      </c>
      <c r="M30" s="2" t="str">
        <f>IF(Table1[[#This Row],[Discount %]]&gt;80%,"Invalid","Actual")</f>
        <v>Actual</v>
      </c>
      <c r="N30" s="16">
        <f t="shared" si="2"/>
        <v>195.04940665966791</v>
      </c>
    </row>
    <row r="31" spans="1:14" x14ac:dyDescent="0.3">
      <c r="A31" t="s">
        <v>32</v>
      </c>
      <c r="B31" t="s">
        <v>52</v>
      </c>
      <c r="C31" s="1">
        <v>44729</v>
      </c>
      <c r="D31" s="1" t="str">
        <f t="shared" si="0"/>
        <v>Weekday</v>
      </c>
      <c r="E31" s="10" t="str">
        <f>TEXT(Table1[[#This Row],[Sale Date]],"DDDD")</f>
        <v>Friday</v>
      </c>
      <c r="F31" s="18">
        <v>1060.8066397333646</v>
      </c>
      <c r="G31" t="s">
        <v>61</v>
      </c>
      <c r="H31" t="s">
        <v>67</v>
      </c>
      <c r="I31" s="16">
        <v>250</v>
      </c>
      <c r="J31" t="s">
        <v>0</v>
      </c>
      <c r="K31" s="6">
        <f t="shared" si="1"/>
        <v>7.2412270720327987</v>
      </c>
      <c r="L31" s="2">
        <v>0.41401829873258272</v>
      </c>
      <c r="M31" s="2" t="str">
        <f>IF(Table1[[#This Row],[Discount %]]&gt;80%,"Invalid","Actual")</f>
        <v>Actual</v>
      </c>
      <c r="N31" s="16">
        <f t="shared" si="2"/>
        <v>749.50012827483511</v>
      </c>
    </row>
    <row r="32" spans="1:14" x14ac:dyDescent="0.3">
      <c r="A32" t="s">
        <v>33</v>
      </c>
      <c r="B32" t="s">
        <v>53</v>
      </c>
      <c r="C32" s="1">
        <v>44726</v>
      </c>
      <c r="D32" s="1" t="str">
        <f t="shared" si="0"/>
        <v>Weekday</v>
      </c>
      <c r="E32" s="10" t="str">
        <f>TEXT(Table1[[#This Row],[Sale Date]],"DDDD")</f>
        <v>Tuesday</v>
      </c>
      <c r="F32" s="18">
        <v>1162.8365015209247</v>
      </c>
      <c r="G32" t="s">
        <v>62</v>
      </c>
      <c r="H32" t="s">
        <v>66</v>
      </c>
      <c r="I32" s="16">
        <v>130</v>
      </c>
      <c r="J32" t="s">
        <v>1</v>
      </c>
      <c r="K32" s="6">
        <f t="shared" si="1"/>
        <v>9.0003415639486821</v>
      </c>
      <c r="L32" s="2">
        <v>6.1603660271292333E-3</v>
      </c>
      <c r="M32" s="2" t="str">
        <f>IF(Table1[[#This Row],[Discount %]]&gt;80%,"Invalid","Actual")</f>
        <v>Actual</v>
      </c>
      <c r="N32" s="16">
        <f t="shared" si="2"/>
        <v>7.2079017924040727</v>
      </c>
    </row>
    <row r="33" spans="1:14" x14ac:dyDescent="0.3">
      <c r="A33" t="s">
        <v>35</v>
      </c>
      <c r="B33" t="s">
        <v>50</v>
      </c>
      <c r="C33" s="1">
        <v>44733</v>
      </c>
      <c r="D33" s="1" t="str">
        <f t="shared" si="0"/>
        <v>Weekday</v>
      </c>
      <c r="E33" s="10" t="str">
        <f>TEXT(Table1[[#This Row],[Sale Date]],"DDDD")</f>
        <v>Tuesday</v>
      </c>
      <c r="F33" s="18">
        <v>1172.893522015298</v>
      </c>
      <c r="G33" t="s">
        <v>59</v>
      </c>
      <c r="H33" t="s">
        <v>66</v>
      </c>
      <c r="I33" s="16">
        <v>72</v>
      </c>
      <c r="J33" t="s">
        <v>2</v>
      </c>
      <c r="K33" s="6">
        <f t="shared" si="1"/>
        <v>18.200506339303857</v>
      </c>
      <c r="L33" s="2">
        <v>0.10495963672233184</v>
      </c>
      <c r="M33" s="2" t="str">
        <f>IF(Table1[[#This Row],[Discount %]]&gt;80%,"Invalid","Actual")</f>
        <v>Actual</v>
      </c>
      <c r="N33" s="16">
        <f t="shared" si="2"/>
        <v>137.5429344145798</v>
      </c>
    </row>
    <row r="34" spans="1:14" x14ac:dyDescent="0.3">
      <c r="A34" t="s">
        <v>36</v>
      </c>
      <c r="B34" t="s">
        <v>51</v>
      </c>
      <c r="C34" s="1">
        <v>44730</v>
      </c>
      <c r="D34" s="1" t="str">
        <f t="shared" si="0"/>
        <v>Weekend</v>
      </c>
      <c r="E34" s="10" t="str">
        <f>TEXT(Table1[[#This Row],[Sale Date]],"DDDD")</f>
        <v>Saturday</v>
      </c>
      <c r="F34" s="18">
        <v>602.8879543124765</v>
      </c>
      <c r="G34" t="s">
        <v>60</v>
      </c>
      <c r="H34" t="s">
        <v>66</v>
      </c>
      <c r="I34" s="16">
        <v>65</v>
      </c>
      <c r="J34" t="s">
        <v>0</v>
      </c>
      <c r="K34" s="6">
        <f t="shared" si="1"/>
        <v>13.133448409839122</v>
      </c>
      <c r="L34" s="2">
        <v>0.29377273906475571</v>
      </c>
      <c r="M34" s="2" t="str">
        <f>IF(Table1[[#This Row],[Discount %]]&gt;80%,"Invalid","Actual")</f>
        <v>Actual</v>
      </c>
      <c r="N34" s="16">
        <f t="shared" si="2"/>
        <v>250.78619232706649</v>
      </c>
    </row>
    <row r="35" spans="1:14" x14ac:dyDescent="0.3">
      <c r="A35" t="s">
        <v>37</v>
      </c>
      <c r="B35" t="s">
        <v>52</v>
      </c>
      <c r="C35" s="1">
        <v>44736</v>
      </c>
      <c r="D35" s="1" t="str">
        <f t="shared" si="0"/>
        <v>Weekday</v>
      </c>
      <c r="E35" s="10" t="str">
        <f>TEXT(Table1[[#This Row],[Sale Date]],"DDDD")</f>
        <v>Friday</v>
      </c>
      <c r="F35" s="18">
        <v>958.10029344278337</v>
      </c>
      <c r="G35" t="s">
        <v>61</v>
      </c>
      <c r="H35" t="s">
        <v>66</v>
      </c>
      <c r="I35" s="16">
        <v>250</v>
      </c>
      <c r="J35" t="s">
        <v>1</v>
      </c>
      <c r="K35" s="6">
        <f t="shared" si="1"/>
        <v>8.8222477451482995</v>
      </c>
      <c r="L35" s="2">
        <v>0.56559810101924179</v>
      </c>
      <c r="M35" s="2" t="str">
        <f>IF(Table1[[#This Row],[Discount %]]&gt;80%,"Invalid","Actual")</f>
        <v>Actual</v>
      </c>
      <c r="N35" s="16">
        <f t="shared" si="2"/>
        <v>1247.4616428442914</v>
      </c>
    </row>
    <row r="36" spans="1:14" x14ac:dyDescent="0.3">
      <c r="A36" t="s">
        <v>38</v>
      </c>
      <c r="B36" t="s">
        <v>53</v>
      </c>
      <c r="C36" s="1">
        <v>44732</v>
      </c>
      <c r="D36" s="1" t="str">
        <f t="shared" si="0"/>
        <v>Weekday</v>
      </c>
      <c r="E36" s="10" t="str">
        <f>TEXT(Table1[[#This Row],[Sale Date]],"DDDD")</f>
        <v>Monday</v>
      </c>
      <c r="F36" s="18">
        <v>1024.6945444997</v>
      </c>
      <c r="G36" t="s">
        <v>62</v>
      </c>
      <c r="H36" t="s">
        <v>66</v>
      </c>
      <c r="I36" s="16">
        <v>130</v>
      </c>
      <c r="J36" t="s">
        <v>2</v>
      </c>
      <c r="K36" s="6">
        <f t="shared" si="1"/>
        <v>9.1846883134095663</v>
      </c>
      <c r="L36" s="2">
        <v>0.14180367825735268</v>
      </c>
      <c r="M36" s="2" t="str">
        <f>IF(Table1[[#This Row],[Discount %]]&gt;80%,"Invalid","Actual")</f>
        <v>Actual</v>
      </c>
      <c r="N36" s="16">
        <f t="shared" si="2"/>
        <v>169.31493624354357</v>
      </c>
    </row>
    <row r="37" spans="1:14" x14ac:dyDescent="0.3">
      <c r="A37" t="s">
        <v>39</v>
      </c>
      <c r="B37" t="s">
        <v>54</v>
      </c>
      <c r="C37" s="1">
        <v>44732</v>
      </c>
      <c r="D37" s="1" t="str">
        <f t="shared" si="0"/>
        <v>Weekday</v>
      </c>
      <c r="E37" s="10" t="str">
        <f>TEXT(Table1[[#This Row],[Sale Date]],"DDDD")</f>
        <v>Monday</v>
      </c>
      <c r="F37" s="18">
        <v>751.70646508876052</v>
      </c>
      <c r="G37" t="s">
        <v>63</v>
      </c>
      <c r="H37" t="s">
        <v>67</v>
      </c>
      <c r="I37" s="16">
        <v>60</v>
      </c>
      <c r="J37" t="s">
        <v>0</v>
      </c>
      <c r="K37" s="6">
        <f t="shared" si="1"/>
        <v>15.607405294027574</v>
      </c>
      <c r="L37" s="2">
        <v>0.19727585407121537</v>
      </c>
      <c r="M37" s="2" t="str">
        <f>IF(Table1[[#This Row],[Discount %]]&gt;80%,"Invalid","Actual")</f>
        <v>Actual</v>
      </c>
      <c r="N37" s="16">
        <f t="shared" si="2"/>
        <v>184.73785255289386</v>
      </c>
    </row>
    <row r="38" spans="1:14" x14ac:dyDescent="0.3">
      <c r="A38" t="s">
        <v>40</v>
      </c>
      <c r="B38" t="s">
        <v>55</v>
      </c>
      <c r="C38" s="1">
        <v>44731</v>
      </c>
      <c r="D38" s="1" t="str">
        <f t="shared" si="0"/>
        <v>Weekend</v>
      </c>
      <c r="E38" s="10" t="str">
        <f>TEXT(Table1[[#This Row],[Sale Date]],"DDDD")</f>
        <v>Sunday</v>
      </c>
      <c r="F38" s="18">
        <v>491.26620318811814</v>
      </c>
      <c r="G38" t="s">
        <v>64</v>
      </c>
      <c r="H38" t="s">
        <v>66</v>
      </c>
      <c r="I38" s="16">
        <v>95</v>
      </c>
      <c r="J38" t="s">
        <v>1</v>
      </c>
      <c r="K38" s="6">
        <f t="shared" si="1"/>
        <v>6.1581760459006434</v>
      </c>
      <c r="L38" s="2">
        <v>0.16026707373910823</v>
      </c>
      <c r="M38" s="2" t="str">
        <f>IF(Table1[[#This Row],[Discount %]]&gt;80%,"Invalid","Actual")</f>
        <v>Actual</v>
      </c>
      <c r="N38" s="16">
        <f t="shared" si="2"/>
        <v>93.760521172443021</v>
      </c>
    </row>
    <row r="39" spans="1:14" x14ac:dyDescent="0.3">
      <c r="A39" t="s">
        <v>41</v>
      </c>
      <c r="B39" t="s">
        <v>50</v>
      </c>
      <c r="C39" s="1">
        <v>44735</v>
      </c>
      <c r="D39" s="1" t="str">
        <f t="shared" si="0"/>
        <v>Weekday</v>
      </c>
      <c r="E39" s="10" t="str">
        <f>TEXT(Table1[[#This Row],[Sale Date]],"DDDD")</f>
        <v>Thursday</v>
      </c>
      <c r="F39" s="18">
        <v>833.37011895831995</v>
      </c>
      <c r="G39" t="s">
        <v>59</v>
      </c>
      <c r="H39" t="s">
        <v>66</v>
      </c>
      <c r="I39" s="16">
        <v>72</v>
      </c>
      <c r="J39" t="s">
        <v>2</v>
      </c>
      <c r="K39" s="6">
        <f t="shared" si="1"/>
        <v>12.016232413265231</v>
      </c>
      <c r="L39" s="2">
        <v>3.6754234817017679E-2</v>
      </c>
      <c r="M39" s="2" t="str">
        <f>IF(Table1[[#This Row],[Discount %]]&gt;80%,"Invalid","Actual")</f>
        <v>Actual</v>
      </c>
      <c r="N39" s="16">
        <f t="shared" si="2"/>
        <v>31.798614796776633</v>
      </c>
    </row>
    <row r="40" spans="1:14" x14ac:dyDescent="0.3">
      <c r="A40" t="s">
        <v>42</v>
      </c>
      <c r="B40" t="s">
        <v>51</v>
      </c>
      <c r="C40" s="1">
        <v>44728</v>
      </c>
      <c r="D40" s="1" t="str">
        <f t="shared" si="0"/>
        <v>Weekday</v>
      </c>
      <c r="E40" s="10" t="str">
        <f>TEXT(Table1[[#This Row],[Sale Date]],"DDDD")</f>
        <v>Thursday</v>
      </c>
      <c r="F40" s="18">
        <v>1218.2341318589445</v>
      </c>
      <c r="G40" t="s">
        <v>60</v>
      </c>
      <c r="H40" t="s">
        <v>66</v>
      </c>
      <c r="I40" s="16">
        <v>65</v>
      </c>
      <c r="J40" t="s">
        <v>0</v>
      </c>
      <c r="K40" s="6">
        <f t="shared" si="1"/>
        <v>21.309284009624115</v>
      </c>
      <c r="L40" s="2">
        <v>0.12047427034169578</v>
      </c>
      <c r="M40" s="2" t="str">
        <f>IF(Table1[[#This Row],[Discount %]]&gt;80%,"Invalid","Actual")</f>
        <v>Actual</v>
      </c>
      <c r="N40" s="16">
        <f t="shared" si="2"/>
        <v>166.86932876662308</v>
      </c>
    </row>
    <row r="41" spans="1:14" x14ac:dyDescent="0.3">
      <c r="A41" t="s">
        <v>43</v>
      </c>
      <c r="B41" t="s">
        <v>52</v>
      </c>
      <c r="C41" s="1">
        <v>44727</v>
      </c>
      <c r="D41" s="1" t="str">
        <f t="shared" si="0"/>
        <v>Weekday</v>
      </c>
      <c r="E41" s="10" t="str">
        <f>TEXT(Table1[[#This Row],[Sale Date]],"DDDD")</f>
        <v>Wednesday</v>
      </c>
      <c r="F41" s="18">
        <v>1081.9669186703891</v>
      </c>
      <c r="G41" t="s">
        <v>61</v>
      </c>
      <c r="H41" t="s">
        <v>67</v>
      </c>
      <c r="I41" s="16">
        <v>250</v>
      </c>
      <c r="J41" t="s">
        <v>1</v>
      </c>
      <c r="K41" s="6">
        <f t="shared" si="1"/>
        <v>7.0528257320690475</v>
      </c>
      <c r="L41" s="2">
        <v>0.38636401364592987</v>
      </c>
      <c r="M41" s="2" t="str">
        <f>IF(Table1[[#This Row],[Discount %]]&gt;80%,"Invalid","Actual")</f>
        <v>Actual</v>
      </c>
      <c r="N41" s="16">
        <f t="shared" si="2"/>
        <v>681.23951434687274</v>
      </c>
    </row>
    <row r="42" spans="1:14" x14ac:dyDescent="0.3">
      <c r="A42" t="s">
        <v>44</v>
      </c>
      <c r="B42" t="s">
        <v>53</v>
      </c>
      <c r="C42" s="1">
        <v>44731</v>
      </c>
      <c r="D42" s="1" t="str">
        <f t="shared" si="0"/>
        <v>Weekend</v>
      </c>
      <c r="E42" s="10" t="str">
        <f>TEXT(Table1[[#This Row],[Sale Date]],"DDDD")</f>
        <v>Sunday</v>
      </c>
      <c r="F42" s="18">
        <v>623.44174041277051</v>
      </c>
      <c r="G42" t="s">
        <v>62</v>
      </c>
      <c r="H42" t="s">
        <v>67</v>
      </c>
      <c r="I42" s="16">
        <v>130</v>
      </c>
      <c r="J42" t="s">
        <v>2</v>
      </c>
      <c r="K42" s="6">
        <f t="shared" si="1"/>
        <v>6.4038314228051902</v>
      </c>
      <c r="L42" s="2">
        <v>0.25111930985495906</v>
      </c>
      <c r="M42" s="2" t="str">
        <f>IF(Table1[[#This Row],[Discount %]]&gt;80%,"Invalid","Actual")</f>
        <v>Actual</v>
      </c>
      <c r="N42" s="16">
        <f t="shared" si="2"/>
        <v>209.0563445519042</v>
      </c>
    </row>
    <row r="43" spans="1:14" x14ac:dyDescent="0.3">
      <c r="A43" t="s">
        <v>45</v>
      </c>
      <c r="B43" t="s">
        <v>50</v>
      </c>
      <c r="C43" s="1">
        <v>44732</v>
      </c>
      <c r="D43" s="1" t="str">
        <f t="shared" si="0"/>
        <v>Weekday</v>
      </c>
      <c r="E43" s="10" t="str">
        <f>TEXT(Table1[[#This Row],[Sale Date]],"DDDD")</f>
        <v>Monday</v>
      </c>
      <c r="F43" s="18">
        <v>914.48568917853345</v>
      </c>
      <c r="G43" t="s">
        <v>59</v>
      </c>
      <c r="H43" t="s">
        <v>67</v>
      </c>
      <c r="I43" s="16">
        <v>72</v>
      </c>
      <c r="J43" t="s">
        <v>0</v>
      </c>
      <c r="K43" s="6">
        <f t="shared" si="1"/>
        <v>15.508011310918745</v>
      </c>
      <c r="L43" s="2">
        <v>0.18099169049889144</v>
      </c>
      <c r="M43" s="2" t="str">
        <f>IF(Table1[[#This Row],[Discount %]]&gt;80%,"Invalid","Actual")</f>
        <v>Actual</v>
      </c>
      <c r="N43" s="16">
        <f t="shared" si="2"/>
        <v>202.09112520761619</v>
      </c>
    </row>
    <row r="44" spans="1:14" x14ac:dyDescent="0.3">
      <c r="A44" t="s">
        <v>46</v>
      </c>
      <c r="B44" t="s">
        <v>51</v>
      </c>
      <c r="C44" s="1">
        <v>44738</v>
      </c>
      <c r="D44" s="1" t="str">
        <f t="shared" si="0"/>
        <v>Weekend</v>
      </c>
      <c r="E44" s="10" t="str">
        <f>TEXT(Table1[[#This Row],[Sale Date]],"DDDD")</f>
        <v>Sunday</v>
      </c>
      <c r="F44" s="18">
        <v>996.90035251700954</v>
      </c>
      <c r="G44" t="s">
        <v>60</v>
      </c>
      <c r="H44" t="s">
        <v>67</v>
      </c>
      <c r="I44" s="16">
        <v>65</v>
      </c>
      <c r="J44" t="s">
        <v>1</v>
      </c>
      <c r="K44" s="6">
        <f t="shared" si="1"/>
        <v>18.55957312856107</v>
      </c>
      <c r="L44" s="2">
        <v>0.17363786365000505</v>
      </c>
      <c r="M44" s="2" t="str">
        <f>IF(Table1[[#This Row],[Discount %]]&gt;80%,"Invalid","Actual")</f>
        <v>Actual</v>
      </c>
      <c r="N44" s="16">
        <f t="shared" si="2"/>
        <v>209.47190083946009</v>
      </c>
    </row>
    <row r="45" spans="1:14" x14ac:dyDescent="0.3">
      <c r="A45" t="s">
        <v>47</v>
      </c>
      <c r="B45" t="s">
        <v>52</v>
      </c>
      <c r="C45" s="1">
        <v>44730</v>
      </c>
      <c r="D45" s="1" t="str">
        <f t="shared" si="0"/>
        <v>Weekend</v>
      </c>
      <c r="E45" s="10" t="str">
        <f>TEXT(Table1[[#This Row],[Sale Date]],"DDDD")</f>
        <v>Saturday</v>
      </c>
      <c r="F45" s="18">
        <v>854.75046365080641</v>
      </c>
      <c r="G45" t="s">
        <v>61</v>
      </c>
      <c r="H45" t="s">
        <v>67</v>
      </c>
      <c r="I45" s="16">
        <v>250</v>
      </c>
      <c r="J45" t="s">
        <v>2</v>
      </c>
      <c r="K45" s="6">
        <f t="shared" si="1"/>
        <v>13.949310192015442</v>
      </c>
      <c r="L45" s="2">
        <v>0.75489814137474298</v>
      </c>
      <c r="M45" s="2" t="str">
        <f>IF(Table1[[#This Row],[Discount %]]&gt;80%,"Invalid","Actual")</f>
        <v>Actual</v>
      </c>
      <c r="N45" s="16">
        <f t="shared" si="2"/>
        <v>2632.577084353054</v>
      </c>
    </row>
    <row r="46" spans="1:14" x14ac:dyDescent="0.3">
      <c r="A46" t="s">
        <v>48</v>
      </c>
      <c r="B46" t="s">
        <v>53</v>
      </c>
      <c r="C46" s="1">
        <v>44736</v>
      </c>
      <c r="D46" s="1" t="str">
        <f t="shared" si="0"/>
        <v>Weekday</v>
      </c>
      <c r="E46" s="10" t="str">
        <f>TEXT(Table1[[#This Row],[Sale Date]],"DDDD")</f>
        <v>Friday</v>
      </c>
      <c r="F46" s="18">
        <v>549.96880382674601</v>
      </c>
      <c r="G46" t="s">
        <v>62</v>
      </c>
      <c r="H46" t="s">
        <v>67</v>
      </c>
      <c r="I46" s="16">
        <v>130</v>
      </c>
      <c r="J46" t="s">
        <v>0</v>
      </c>
      <c r="K46" s="6">
        <f t="shared" si="1"/>
        <v>7.2722276504276531</v>
      </c>
      <c r="L46" s="2">
        <v>0.41826226246410803</v>
      </c>
      <c r="M46" s="2" t="str">
        <f>IF(Table1[[#This Row],[Discount %]]&gt;80%,"Invalid","Actual")</f>
        <v>Actual</v>
      </c>
      <c r="N46" s="16">
        <f t="shared" si="2"/>
        <v>395.42079072884894</v>
      </c>
    </row>
    <row r="47" spans="1:14" x14ac:dyDescent="0.3">
      <c r="A47" t="s">
        <v>72</v>
      </c>
      <c r="B47" t="s">
        <v>50</v>
      </c>
      <c r="C47" s="3">
        <v>44733</v>
      </c>
      <c r="D47" s="3" t="str">
        <f t="shared" si="0"/>
        <v>Weekday</v>
      </c>
      <c r="E47" s="11" t="str">
        <f>TEXT(Table1[[#This Row],[Sale Date]],"DDDD")</f>
        <v>Tuesday</v>
      </c>
      <c r="F47" s="18">
        <v>1065.3821039148443</v>
      </c>
      <c r="G47" t="s">
        <v>59</v>
      </c>
      <c r="H47" t="s">
        <v>66</v>
      </c>
      <c r="I47" s="16">
        <v>72</v>
      </c>
      <c r="J47" t="s">
        <v>0</v>
      </c>
      <c r="K47" s="6">
        <f t="shared" si="1"/>
        <v>15.002824437526888</v>
      </c>
      <c r="L47" s="2">
        <v>1.372080123313592E-2</v>
      </c>
      <c r="M47" s="2" t="str">
        <f>IF(Table1[[#This Row],[Discount %]]&gt;80%,"Invalid","Actual")</f>
        <v>Actual</v>
      </c>
      <c r="N47" s="16">
        <f t="shared" si="2"/>
        <v>14.821255587091628</v>
      </c>
    </row>
    <row r="48" spans="1:14" x14ac:dyDescent="0.3">
      <c r="A48" t="s">
        <v>73</v>
      </c>
      <c r="B48" t="s">
        <v>51</v>
      </c>
      <c r="C48" s="3">
        <v>44746</v>
      </c>
      <c r="D48" s="3" t="str">
        <f t="shared" si="0"/>
        <v>Weekday</v>
      </c>
      <c r="E48" s="11" t="str">
        <f>TEXT(Table1[[#This Row],[Sale Date]],"DDDD")</f>
        <v>Monday</v>
      </c>
      <c r="F48" s="18">
        <v>381.57338886974941</v>
      </c>
      <c r="G48" t="s">
        <v>60</v>
      </c>
      <c r="H48" t="s">
        <v>67</v>
      </c>
      <c r="I48" s="16">
        <v>65</v>
      </c>
      <c r="J48" t="s">
        <v>1</v>
      </c>
      <c r="K48" s="6">
        <f t="shared" si="1"/>
        <v>6.0029276075127083</v>
      </c>
      <c r="L48" s="2">
        <v>2.2083854314921911E-2</v>
      </c>
      <c r="M48" s="2" t="str">
        <f>IF(Table1[[#This Row],[Discount %]]&gt;80%,"Invalid","Actual")</f>
        <v>Actual</v>
      </c>
      <c r="N48" s="16">
        <f t="shared" si="2"/>
        <v>8.6169056185766522</v>
      </c>
    </row>
    <row r="49" spans="1:14" x14ac:dyDescent="0.3">
      <c r="A49" t="s">
        <v>74</v>
      </c>
      <c r="B49" t="s">
        <v>53</v>
      </c>
      <c r="C49" s="3">
        <v>44755</v>
      </c>
      <c r="D49" s="3" t="str">
        <f t="shared" si="0"/>
        <v>Weekday</v>
      </c>
      <c r="E49" s="11" t="str">
        <f>TEXT(Table1[[#This Row],[Sale Date]],"DDDD")</f>
        <v>Wednesday</v>
      </c>
      <c r="F49" s="18">
        <v>967.01919932990631</v>
      </c>
      <c r="G49" t="s">
        <v>62</v>
      </c>
      <c r="H49" t="s">
        <v>67</v>
      </c>
      <c r="I49" s="16">
        <v>130</v>
      </c>
      <c r="J49" t="s">
        <v>0</v>
      </c>
      <c r="K49" s="6">
        <f t="shared" si="1"/>
        <v>9.4148120697854445</v>
      </c>
      <c r="L49" s="2">
        <v>0.20990358910221096</v>
      </c>
      <c r="M49" s="2" t="str">
        <f>IF(Table1[[#This Row],[Discount %]]&gt;80%,"Invalid","Actual")</f>
        <v>Actual</v>
      </c>
      <c r="N49" s="16">
        <f t="shared" si="2"/>
        <v>256.90636974220138</v>
      </c>
    </row>
    <row r="50" spans="1:14" x14ac:dyDescent="0.3">
      <c r="A50" t="s">
        <v>75</v>
      </c>
      <c r="B50" t="s">
        <v>50</v>
      </c>
      <c r="C50" s="3">
        <v>44727</v>
      </c>
      <c r="D50" s="3" t="str">
        <f t="shared" si="0"/>
        <v>Weekday</v>
      </c>
      <c r="E50" s="11" t="str">
        <f>TEXT(Table1[[#This Row],[Sale Date]],"DDDD")</f>
        <v>Wednesday</v>
      </c>
      <c r="F50" s="18">
        <v>911.89786648444021</v>
      </c>
      <c r="G50" t="s">
        <v>59</v>
      </c>
      <c r="H50" t="s">
        <v>66</v>
      </c>
      <c r="I50" s="16">
        <v>72</v>
      </c>
      <c r="J50" t="s">
        <v>1</v>
      </c>
      <c r="K50" s="6">
        <f t="shared" si="1"/>
        <v>15.527667409954843</v>
      </c>
      <c r="L50" s="2">
        <v>0.184343159134289</v>
      </c>
      <c r="M50" s="2" t="str">
        <f>IF(Table1[[#This Row],[Discount %]]&gt;80%,"Invalid","Actual")</f>
        <v>Actual</v>
      </c>
      <c r="N50" s="16">
        <f t="shared" si="2"/>
        <v>206.09418703230847</v>
      </c>
    </row>
    <row r="51" spans="1:14" x14ac:dyDescent="0.3">
      <c r="A51" t="s">
        <v>76</v>
      </c>
      <c r="B51" t="s">
        <v>51</v>
      </c>
      <c r="C51" s="3">
        <v>44746</v>
      </c>
      <c r="D51" s="3" t="str">
        <f t="shared" si="0"/>
        <v>Weekday</v>
      </c>
      <c r="E51" s="11" t="str">
        <f>TEXT(Table1[[#This Row],[Sale Date]],"DDDD")</f>
        <v>Monday</v>
      </c>
      <c r="F51" s="18">
        <v>701.78956021719318</v>
      </c>
      <c r="G51" t="s">
        <v>60</v>
      </c>
      <c r="H51" t="s">
        <v>67</v>
      </c>
      <c r="I51" s="16">
        <v>65</v>
      </c>
      <c r="J51" t="s">
        <v>2</v>
      </c>
      <c r="K51" s="6">
        <f t="shared" si="1"/>
        <v>12.150912263899038</v>
      </c>
      <c r="L51" s="2">
        <v>0.11144429073382323</v>
      </c>
      <c r="M51" s="2" t="str">
        <f>IF(Table1[[#This Row],[Discount %]]&gt;80%,"Invalid","Actual")</f>
        <v>Actual</v>
      </c>
      <c r="N51" s="16">
        <f t="shared" si="2"/>
        <v>88.019736936244271</v>
      </c>
    </row>
    <row r="52" spans="1:14" x14ac:dyDescent="0.3">
      <c r="A52" t="s">
        <v>77</v>
      </c>
      <c r="B52" t="s">
        <v>52</v>
      </c>
      <c r="C52" s="3">
        <v>44740</v>
      </c>
      <c r="D52" s="3" t="str">
        <f t="shared" si="0"/>
        <v>Weekday</v>
      </c>
      <c r="E52" s="11" t="str">
        <f>TEXT(Table1[[#This Row],[Sale Date]],"DDDD")</f>
        <v>Tuesday</v>
      </c>
      <c r="F52" s="18">
        <v>479.88658034447212</v>
      </c>
      <c r="G52" t="s">
        <v>61</v>
      </c>
      <c r="H52" t="s">
        <v>66</v>
      </c>
      <c r="I52" s="16">
        <v>250</v>
      </c>
      <c r="J52" t="s">
        <v>0</v>
      </c>
      <c r="K52" s="6">
        <f t="shared" si="1"/>
        <v>4.3912410765682601</v>
      </c>
      <c r="L52" s="2">
        <v>0.56286929186816415</v>
      </c>
      <c r="M52" s="2" t="str">
        <f>IF(Table1[[#This Row],[Discount %]]&gt;80%,"Invalid","Actual")</f>
        <v>Actual</v>
      </c>
      <c r="N52" s="16">
        <f t="shared" si="2"/>
        <v>617.92368879759283</v>
      </c>
    </row>
    <row r="53" spans="1:14" x14ac:dyDescent="0.3">
      <c r="A53" t="s">
        <v>78</v>
      </c>
      <c r="B53" t="s">
        <v>53</v>
      </c>
      <c r="C53" s="3">
        <v>44743</v>
      </c>
      <c r="D53" s="3" t="str">
        <f t="shared" si="0"/>
        <v>Weekday</v>
      </c>
      <c r="E53" s="11" t="str">
        <f>TEXT(Table1[[#This Row],[Sale Date]],"DDDD")</f>
        <v>Friday</v>
      </c>
      <c r="F53" s="18">
        <v>756.26129046676067</v>
      </c>
      <c r="G53" t="s">
        <v>62</v>
      </c>
      <c r="H53" t="s">
        <v>67</v>
      </c>
      <c r="I53" s="16">
        <v>130</v>
      </c>
      <c r="J53" t="s">
        <v>1</v>
      </c>
      <c r="K53" s="6">
        <f t="shared" si="1"/>
        <v>6.0059176577463154</v>
      </c>
      <c r="L53" s="2">
        <v>3.138956050307417E-2</v>
      </c>
      <c r="M53" s="2" t="str">
        <f>IF(Table1[[#This Row],[Discount %]]&gt;80%,"Invalid","Actual")</f>
        <v>Actual</v>
      </c>
      <c r="N53" s="16">
        <f t="shared" si="2"/>
        <v>24.508005040260286</v>
      </c>
    </row>
    <row r="54" spans="1:14" x14ac:dyDescent="0.3">
      <c r="A54" t="s">
        <v>79</v>
      </c>
      <c r="B54" t="s">
        <v>54</v>
      </c>
      <c r="C54" s="3">
        <v>44737</v>
      </c>
      <c r="D54" s="3" t="str">
        <f t="shared" si="0"/>
        <v>Weekend</v>
      </c>
      <c r="E54" s="11" t="str">
        <f>TEXT(Table1[[#This Row],[Sale Date]],"DDDD")</f>
        <v>Saturday</v>
      </c>
      <c r="F54" s="18">
        <v>436.19346453298721</v>
      </c>
      <c r="G54" t="s">
        <v>63</v>
      </c>
      <c r="H54" t="s">
        <v>66</v>
      </c>
      <c r="I54" s="16">
        <v>60</v>
      </c>
      <c r="J54" t="s">
        <v>2</v>
      </c>
      <c r="K54" s="6">
        <f t="shared" si="1"/>
        <v>9.5403239349164934</v>
      </c>
      <c r="L54" s="2">
        <v>0.23798278495106248</v>
      </c>
      <c r="M54" s="2" t="str">
        <f>IF(Table1[[#This Row],[Discount %]]&gt;80%,"Invalid","Actual")</f>
        <v>Actual</v>
      </c>
      <c r="N54" s="16">
        <f t="shared" si="2"/>
        <v>136.22597156200237</v>
      </c>
    </row>
    <row r="55" spans="1:14" x14ac:dyDescent="0.3">
      <c r="A55" t="s">
        <v>80</v>
      </c>
      <c r="B55" t="s">
        <v>50</v>
      </c>
      <c r="C55" s="3">
        <v>44757</v>
      </c>
      <c r="D55" s="3" t="str">
        <f t="shared" si="0"/>
        <v>Weekday</v>
      </c>
      <c r="E55" s="11" t="str">
        <f>TEXT(Table1[[#This Row],[Sale Date]],"DDDD")</f>
        <v>Friday</v>
      </c>
      <c r="F55" s="18">
        <v>721.73008309265401</v>
      </c>
      <c r="G55" t="s">
        <v>59</v>
      </c>
      <c r="H55" t="s">
        <v>67</v>
      </c>
      <c r="I55" s="16">
        <v>72</v>
      </c>
      <c r="J55" t="s">
        <v>0</v>
      </c>
      <c r="K55" s="6">
        <f t="shared" si="1"/>
        <v>12.485143338719503</v>
      </c>
      <c r="L55" s="2">
        <v>0.19712344024473996</v>
      </c>
      <c r="M55" s="2" t="str">
        <f>IF(Table1[[#This Row],[Discount %]]&gt;80%,"Invalid","Actual")</f>
        <v>Actual</v>
      </c>
      <c r="N55" s="16">
        <f t="shared" si="2"/>
        <v>177.20023729515026</v>
      </c>
    </row>
    <row r="56" spans="1:14" x14ac:dyDescent="0.3">
      <c r="A56" t="s">
        <v>81</v>
      </c>
      <c r="B56" t="s">
        <v>51</v>
      </c>
      <c r="C56" s="3">
        <v>44745</v>
      </c>
      <c r="D56" s="3" t="str">
        <f t="shared" si="0"/>
        <v>Weekend</v>
      </c>
      <c r="E56" s="11" t="str">
        <f>TEXT(Table1[[#This Row],[Sale Date]],"DDDD")</f>
        <v>Sunday</v>
      </c>
      <c r="F56" s="18">
        <v>365.06742804332742</v>
      </c>
      <c r="G56" t="s">
        <v>60</v>
      </c>
      <c r="H56" t="s">
        <v>66</v>
      </c>
      <c r="I56" s="16">
        <v>65</v>
      </c>
      <c r="J56" t="s">
        <v>1</v>
      </c>
      <c r="K56" s="6">
        <f t="shared" si="1"/>
        <v>6.028117044358714</v>
      </c>
      <c r="L56" s="2">
        <v>6.8295799738434873E-2</v>
      </c>
      <c r="M56" s="2" t="str">
        <f>IF(Table1[[#This Row],[Discount %]]&gt;80%,"Invalid","Actual")</f>
        <v>Actual</v>
      </c>
      <c r="N56" s="16">
        <f t="shared" si="2"/>
        <v>26.760179839989007</v>
      </c>
    </row>
    <row r="57" spans="1:14" x14ac:dyDescent="0.3">
      <c r="A57" t="s">
        <v>82</v>
      </c>
      <c r="B57" t="s">
        <v>52</v>
      </c>
      <c r="C57" s="3">
        <v>44760</v>
      </c>
      <c r="D57" s="3" t="str">
        <f t="shared" si="0"/>
        <v>Weekday</v>
      </c>
      <c r="E57" s="11" t="str">
        <f>TEXT(Table1[[#This Row],[Sale Date]],"DDDD")</f>
        <v>Monday</v>
      </c>
      <c r="F57" s="18">
        <v>737.58749195231678</v>
      </c>
      <c r="G57" t="s">
        <v>61</v>
      </c>
      <c r="H57" t="s">
        <v>67</v>
      </c>
      <c r="I57" s="16">
        <v>250</v>
      </c>
      <c r="J57" t="s">
        <v>2</v>
      </c>
      <c r="K57" s="6">
        <f t="shared" si="1"/>
        <v>3.000849838229136</v>
      </c>
      <c r="L57" s="2">
        <v>1.6828522965904168E-2</v>
      </c>
      <c r="M57" s="2" t="str">
        <f>IF(Table1[[#This Row],[Discount %]]&gt;80%,"Invalid","Actual")</f>
        <v>Actual</v>
      </c>
      <c r="N57" s="16">
        <f t="shared" si="2"/>
        <v>12.624967604967196</v>
      </c>
    </row>
    <row r="58" spans="1:14" x14ac:dyDescent="0.3">
      <c r="A58" t="s">
        <v>83</v>
      </c>
      <c r="B58" t="s">
        <v>53</v>
      </c>
      <c r="C58" s="3">
        <v>44750</v>
      </c>
      <c r="D58" s="3" t="str">
        <f t="shared" si="0"/>
        <v>Weekday</v>
      </c>
      <c r="E58" s="11" t="str">
        <f>TEXT(Table1[[#This Row],[Sale Date]],"DDDD")</f>
        <v>Friday</v>
      </c>
      <c r="F58" s="18">
        <v>1231.631284578343</v>
      </c>
      <c r="G58" t="s">
        <v>62</v>
      </c>
      <c r="H58" t="s">
        <v>66</v>
      </c>
      <c r="I58" s="16">
        <v>130</v>
      </c>
      <c r="J58" t="s">
        <v>0</v>
      </c>
      <c r="K58" s="6">
        <f t="shared" si="1"/>
        <v>12.918261089977575</v>
      </c>
      <c r="L58" s="2">
        <v>0.26661284065553453</v>
      </c>
      <c r="M58" s="2" t="str">
        <f>IF(Table1[[#This Row],[Discount %]]&gt;80%,"Invalid","Actual")</f>
        <v>Actual</v>
      </c>
      <c r="N58" s="16">
        <f t="shared" si="2"/>
        <v>447.74265711874182</v>
      </c>
    </row>
    <row r="59" spans="1:14" x14ac:dyDescent="0.3">
      <c r="A59" t="s">
        <v>84</v>
      </c>
      <c r="B59" t="s">
        <v>50</v>
      </c>
      <c r="C59" s="3">
        <v>44742</v>
      </c>
      <c r="D59" s="3" t="str">
        <f t="shared" si="0"/>
        <v>Weekday</v>
      </c>
      <c r="E59" s="11" t="str">
        <f>TEXT(Table1[[#This Row],[Sale Date]],"DDDD")</f>
        <v>Thursday</v>
      </c>
      <c r="F59" s="18">
        <v>890.71175350651413</v>
      </c>
      <c r="G59" t="s">
        <v>59</v>
      </c>
      <c r="H59" t="s">
        <v>67</v>
      </c>
      <c r="I59" s="16">
        <v>72</v>
      </c>
      <c r="J59" t="s">
        <v>1</v>
      </c>
      <c r="K59" s="6">
        <f t="shared" si="1"/>
        <v>15.709470730718396</v>
      </c>
      <c r="L59" s="2">
        <v>0.21251347110701568</v>
      </c>
      <c r="M59" s="2" t="str">
        <f>IF(Table1[[#This Row],[Discount %]]&gt;80%,"Invalid","Actual")</f>
        <v>Actual</v>
      </c>
      <c r="N59" s="16">
        <f t="shared" si="2"/>
        <v>240.37013910521034</v>
      </c>
    </row>
    <row r="60" spans="1:14" x14ac:dyDescent="0.3">
      <c r="A60" t="s">
        <v>85</v>
      </c>
      <c r="B60" t="s">
        <v>51</v>
      </c>
      <c r="C60" s="3">
        <v>44754</v>
      </c>
      <c r="D60" s="3" t="str">
        <f t="shared" si="0"/>
        <v>Weekday</v>
      </c>
      <c r="E60" s="11" t="str">
        <f>TEXT(Table1[[#This Row],[Sale Date]],"DDDD")</f>
        <v>Tuesday</v>
      </c>
      <c r="F60" s="18">
        <v>1054.1085860216892</v>
      </c>
      <c r="G60" t="s">
        <v>60</v>
      </c>
      <c r="H60" t="s">
        <v>66</v>
      </c>
      <c r="I60" s="16">
        <v>65</v>
      </c>
      <c r="J60" t="s">
        <v>2</v>
      </c>
      <c r="K60" s="6">
        <f t="shared" si="1"/>
        <v>18.220234721343324</v>
      </c>
      <c r="L60" s="2">
        <v>0.10994257661413849</v>
      </c>
      <c r="M60" s="2" t="str">
        <f>IF(Table1[[#This Row],[Discount %]]&gt;80%,"Invalid","Actual")</f>
        <v>Actual</v>
      </c>
      <c r="N60" s="16">
        <f t="shared" si="2"/>
        <v>130.20667086562685</v>
      </c>
    </row>
    <row r="61" spans="1:14" x14ac:dyDescent="0.3">
      <c r="A61" t="s">
        <v>86</v>
      </c>
      <c r="B61" t="s">
        <v>52</v>
      </c>
      <c r="C61" s="3">
        <v>44746</v>
      </c>
      <c r="D61" s="3" t="str">
        <f t="shared" si="0"/>
        <v>Weekday</v>
      </c>
      <c r="E61" s="11" t="str">
        <f>TEXT(Table1[[#This Row],[Sale Date]],"DDDD")</f>
        <v>Monday</v>
      </c>
      <c r="F61" s="18">
        <v>976.51482555058408</v>
      </c>
      <c r="G61" t="s">
        <v>61</v>
      </c>
      <c r="H61" t="s">
        <v>67</v>
      </c>
      <c r="I61" s="16">
        <v>250</v>
      </c>
      <c r="J61" t="s">
        <v>0</v>
      </c>
      <c r="K61" s="6">
        <f t="shared" si="1"/>
        <v>8.4195919821339817</v>
      </c>
      <c r="L61" s="2">
        <v>0.53607498908607099</v>
      </c>
      <c r="M61" s="2" t="str">
        <f>IF(Table1[[#This Row],[Discount %]]&gt;80%,"Invalid","Actual")</f>
        <v>Actual</v>
      </c>
      <c r="N61" s="16">
        <f t="shared" si="2"/>
        <v>1128.3831699829111</v>
      </c>
    </row>
    <row r="62" spans="1:14" x14ac:dyDescent="0.3">
      <c r="A62" t="s">
        <v>87</v>
      </c>
      <c r="B62" t="s">
        <v>53</v>
      </c>
      <c r="C62" s="3">
        <v>44752</v>
      </c>
      <c r="D62" s="3" t="str">
        <f t="shared" si="0"/>
        <v>Weekend</v>
      </c>
      <c r="E62" s="11" t="str">
        <f>TEXT(Table1[[#This Row],[Sale Date]],"DDDD")</f>
        <v>Sunday</v>
      </c>
      <c r="F62" s="18">
        <v>1127.6939411947988</v>
      </c>
      <c r="G62" t="s">
        <v>62</v>
      </c>
      <c r="H62" t="s">
        <v>66</v>
      </c>
      <c r="I62" s="16">
        <v>130</v>
      </c>
      <c r="J62" t="s">
        <v>1</v>
      </c>
      <c r="K62" s="6">
        <f t="shared" si="1"/>
        <v>9.0126846011647341</v>
      </c>
      <c r="L62" s="2">
        <v>3.7515550327758003E-2</v>
      </c>
      <c r="M62" s="2" t="str">
        <f>IF(Table1[[#This Row],[Discount %]]&gt;80%,"Invalid","Actual")</f>
        <v>Actual</v>
      </c>
      <c r="N62" s="16">
        <f t="shared" si="2"/>
        <v>43.955056956616772</v>
      </c>
    </row>
    <row r="63" spans="1:14" x14ac:dyDescent="0.3">
      <c r="A63" t="s">
        <v>88</v>
      </c>
      <c r="B63" t="s">
        <v>54</v>
      </c>
      <c r="C63" s="3">
        <v>44725</v>
      </c>
      <c r="D63" s="3" t="str">
        <f t="shared" si="0"/>
        <v>Weekday</v>
      </c>
      <c r="E63" s="11" t="str">
        <f>TEXT(Table1[[#This Row],[Sale Date]],"DDDD")</f>
        <v>Monday</v>
      </c>
      <c r="F63" s="18">
        <v>878.10164658744611</v>
      </c>
      <c r="G63" t="s">
        <v>63</v>
      </c>
      <c r="H63" t="s">
        <v>66</v>
      </c>
      <c r="I63" s="16">
        <v>60</v>
      </c>
      <c r="J63" t="s">
        <v>2</v>
      </c>
      <c r="K63" s="6">
        <f t="shared" si="1"/>
        <v>15.009334579883143</v>
      </c>
      <c r="L63" s="2">
        <v>2.4938289886663061E-2</v>
      </c>
      <c r="M63" s="2" t="str">
        <f>IF(Table1[[#This Row],[Discount %]]&gt;80%,"Invalid","Actual")</f>
        <v>Actual</v>
      </c>
      <c r="N63" s="16">
        <f t="shared" si="2"/>
        <v>22.458428205542532</v>
      </c>
    </row>
    <row r="64" spans="1:14" x14ac:dyDescent="0.3">
      <c r="A64" t="s">
        <v>89</v>
      </c>
      <c r="B64" t="s">
        <v>55</v>
      </c>
      <c r="C64" s="3">
        <v>44734</v>
      </c>
      <c r="D64" s="3" t="str">
        <f t="shared" ref="D64:D120" si="3">IF(WEEKDAY(C64,2)&gt;5,"Weekend","Weekday")</f>
        <v>Weekday</v>
      </c>
      <c r="E64" s="11" t="str">
        <f>TEXT(Table1[[#This Row],[Sale Date]],"DDDD")</f>
        <v>Wednesday</v>
      </c>
      <c r="F64" s="18">
        <v>564.28749648903772</v>
      </c>
      <c r="G64" t="s">
        <v>64</v>
      </c>
      <c r="H64" t="s">
        <v>67</v>
      </c>
      <c r="I64" s="16">
        <v>95</v>
      </c>
      <c r="J64" t="s">
        <v>0</v>
      </c>
      <c r="K64" s="6">
        <f t="shared" si="1"/>
        <v>6.0006149614130511</v>
      </c>
      <c r="L64" s="2">
        <v>1.0123391970414241E-2</v>
      </c>
      <c r="M64" s="2" t="str">
        <f>IF(Table1[[#This Row],[Discount %]]&gt;80%,"Invalid","Actual")</f>
        <v>Actual</v>
      </c>
      <c r="N64" s="16">
        <f t="shared" ref="N64:N120" si="4">((F64/(1-L64))-F64)</f>
        <v>5.7709248452021029</v>
      </c>
    </row>
    <row r="65" spans="1:14" x14ac:dyDescent="0.3">
      <c r="A65" t="s">
        <v>90</v>
      </c>
      <c r="B65" t="s">
        <v>50</v>
      </c>
      <c r="C65" s="3">
        <v>44761</v>
      </c>
      <c r="D65" s="3" t="str">
        <f t="shared" si="3"/>
        <v>Weekday</v>
      </c>
      <c r="E65" s="11" t="str">
        <f>TEXT(Table1[[#This Row],[Sale Date]],"DDDD")</f>
        <v>Tuesday</v>
      </c>
      <c r="F65" s="18">
        <v>1146.0031573562619</v>
      </c>
      <c r="G65" t="s">
        <v>59</v>
      </c>
      <c r="H65" t="s">
        <v>67</v>
      </c>
      <c r="I65" s="16">
        <v>72</v>
      </c>
      <c r="J65" t="s">
        <v>1</v>
      </c>
      <c r="K65" s="6">
        <f t="shared" si="1"/>
        <v>18.313739822600983</v>
      </c>
      <c r="L65" s="2">
        <v>0.1308869366379137</v>
      </c>
      <c r="M65" s="2" t="str">
        <f>IF(Table1[[#This Row],[Discount %]]&gt;80%,"Invalid","Actual")</f>
        <v>Actual</v>
      </c>
      <c r="N65" s="16">
        <f t="shared" si="4"/>
        <v>172.58610987100883</v>
      </c>
    </row>
    <row r="66" spans="1:14" x14ac:dyDescent="0.3">
      <c r="A66" t="s">
        <v>91</v>
      </c>
      <c r="B66" t="s">
        <v>51</v>
      </c>
      <c r="C66" s="3">
        <v>44735</v>
      </c>
      <c r="D66" s="3" t="str">
        <f t="shared" si="3"/>
        <v>Weekday</v>
      </c>
      <c r="E66" s="11" t="str">
        <f>TEXT(Table1[[#This Row],[Sale Date]],"DDDD")</f>
        <v>Thursday</v>
      </c>
      <c r="F66" s="18">
        <v>913.80951512574029</v>
      </c>
      <c r="G66" t="s">
        <v>60</v>
      </c>
      <c r="H66" t="s">
        <v>67</v>
      </c>
      <c r="I66" s="16">
        <v>65</v>
      </c>
      <c r="J66" t="s">
        <v>2</v>
      </c>
      <c r="K66" s="6">
        <f t="shared" ref="K66:K129" si="5">(F66/(1-L66))/I66</f>
        <v>15.067561519836531</v>
      </c>
      <c r="L66" s="2">
        <v>6.6961969492996459E-2</v>
      </c>
      <c r="M66" s="2" t="str">
        <f>IF(Table1[[#This Row],[Discount %]]&gt;80%,"Invalid","Actual")</f>
        <v>Actual</v>
      </c>
      <c r="N66" s="16">
        <f t="shared" si="4"/>
        <v>65.581983663634219</v>
      </c>
    </row>
    <row r="67" spans="1:14" x14ac:dyDescent="0.3">
      <c r="A67" t="s">
        <v>92</v>
      </c>
      <c r="B67" t="s">
        <v>52</v>
      </c>
      <c r="C67" s="3">
        <v>44753</v>
      </c>
      <c r="D67" s="3" t="str">
        <f t="shared" si="3"/>
        <v>Weekday</v>
      </c>
      <c r="E67" s="11" t="str">
        <f>TEXT(Table1[[#This Row],[Sale Date]],"DDDD")</f>
        <v>Monday</v>
      </c>
      <c r="F67" s="18">
        <v>1100.1038646627512</v>
      </c>
      <c r="G67" t="s">
        <v>61</v>
      </c>
      <c r="H67" t="s">
        <v>66</v>
      </c>
      <c r="I67" s="16">
        <v>250</v>
      </c>
      <c r="J67" t="s">
        <v>0</v>
      </c>
      <c r="K67" s="6">
        <f t="shared" si="5"/>
        <v>6.9135398674431228</v>
      </c>
      <c r="L67" s="2">
        <v>0.36350761794645753</v>
      </c>
      <c r="M67" s="2" t="str">
        <f>IF(Table1[[#This Row],[Discount %]]&gt;80%,"Invalid","Actual")</f>
        <v>Actual</v>
      </c>
      <c r="N67" s="16">
        <f t="shared" si="4"/>
        <v>628.28110219802943</v>
      </c>
    </row>
    <row r="68" spans="1:14" x14ac:dyDescent="0.3">
      <c r="A68" t="s">
        <v>93</v>
      </c>
      <c r="B68" t="s">
        <v>53</v>
      </c>
      <c r="C68" s="3">
        <v>44732</v>
      </c>
      <c r="D68" s="3" t="str">
        <f t="shared" si="3"/>
        <v>Weekday</v>
      </c>
      <c r="E68" s="11" t="str">
        <f>TEXT(Table1[[#This Row],[Sale Date]],"DDDD")</f>
        <v>Monday</v>
      </c>
      <c r="F68" s="18">
        <v>1192.283035256115</v>
      </c>
      <c r="G68" t="s">
        <v>62</v>
      </c>
      <c r="H68" t="s">
        <v>66</v>
      </c>
      <c r="I68" s="16">
        <v>130</v>
      </c>
      <c r="J68" t="s">
        <v>1</v>
      </c>
      <c r="K68" s="6">
        <f t="shared" si="5"/>
        <v>13.261416538169241</v>
      </c>
      <c r="L68" s="2">
        <v>0.30841415491993102</v>
      </c>
      <c r="M68" s="2" t="str">
        <f>IF(Table1[[#This Row],[Discount %]]&gt;80%,"Invalid","Actual")</f>
        <v>Actual</v>
      </c>
      <c r="N68" s="16">
        <f t="shared" si="4"/>
        <v>531.70111470588631</v>
      </c>
    </row>
    <row r="69" spans="1:14" x14ac:dyDescent="0.3">
      <c r="A69" t="s">
        <v>94</v>
      </c>
      <c r="B69" t="s">
        <v>50</v>
      </c>
      <c r="C69" s="3">
        <v>44748</v>
      </c>
      <c r="D69" s="3" t="str">
        <f t="shared" si="3"/>
        <v>Weekday</v>
      </c>
      <c r="E69" s="11" t="str">
        <f>TEXT(Table1[[#This Row],[Sale Date]],"DDDD")</f>
        <v>Wednesday</v>
      </c>
      <c r="F69" s="18">
        <v>712.35816988481008</v>
      </c>
      <c r="G69" t="s">
        <v>59</v>
      </c>
      <c r="H69" t="s">
        <v>66</v>
      </c>
      <c r="I69" s="16">
        <v>72</v>
      </c>
      <c r="J69" t="s">
        <v>2</v>
      </c>
      <c r="K69" s="6">
        <f t="shared" si="5"/>
        <v>12.569589960439714</v>
      </c>
      <c r="L69" s="2">
        <v>0.21287301321989574</v>
      </c>
      <c r="M69" s="2" t="str">
        <f>IF(Table1[[#This Row],[Discount %]]&gt;80%,"Invalid","Actual")</f>
        <v>Actual</v>
      </c>
      <c r="N69" s="16">
        <f t="shared" si="4"/>
        <v>192.65230726684933</v>
      </c>
    </row>
    <row r="70" spans="1:14" x14ac:dyDescent="0.3">
      <c r="A70" t="s">
        <v>95</v>
      </c>
      <c r="B70" t="s">
        <v>51</v>
      </c>
      <c r="C70" s="3">
        <v>44731</v>
      </c>
      <c r="D70" s="3" t="str">
        <f t="shared" si="3"/>
        <v>Weekend</v>
      </c>
      <c r="E70" s="11" t="str">
        <f>TEXT(Table1[[#This Row],[Sale Date]],"DDDD")</f>
        <v>Sunday</v>
      </c>
      <c r="F70" s="18">
        <v>702.40059070538132</v>
      </c>
      <c r="G70" t="s">
        <v>60</v>
      </c>
      <c r="H70" t="s">
        <v>66</v>
      </c>
      <c r="I70" s="16">
        <v>65</v>
      </c>
      <c r="J70" t="s">
        <v>0</v>
      </c>
      <c r="K70" s="6">
        <f t="shared" si="5"/>
        <v>12.148272848831617</v>
      </c>
      <c r="L70" s="2">
        <v>0.11047742601795077</v>
      </c>
      <c r="M70" s="2" t="str">
        <f>IF(Table1[[#This Row],[Discount %]]&gt;80%,"Invalid","Actual")</f>
        <v>Actual</v>
      </c>
      <c r="N70" s="16">
        <f t="shared" si="4"/>
        <v>87.237144468673819</v>
      </c>
    </row>
    <row r="71" spans="1:14" x14ac:dyDescent="0.3">
      <c r="A71" t="s">
        <v>96</v>
      </c>
      <c r="B71" t="s">
        <v>52</v>
      </c>
      <c r="C71" s="3">
        <v>44725</v>
      </c>
      <c r="D71" s="3" t="str">
        <f t="shared" si="3"/>
        <v>Weekday</v>
      </c>
      <c r="E71" s="11" t="str">
        <f>TEXT(Table1[[#This Row],[Sale Date]],"DDDD")</f>
        <v>Monday</v>
      </c>
      <c r="F71" s="18">
        <v>715.10355018970665</v>
      </c>
      <c r="G71" t="s">
        <v>61</v>
      </c>
      <c r="H71" t="s">
        <v>66</v>
      </c>
      <c r="I71" s="16">
        <v>250</v>
      </c>
      <c r="J71" t="s">
        <v>1</v>
      </c>
      <c r="K71" s="6">
        <f t="shared" si="5"/>
        <v>3.007161126125752</v>
      </c>
      <c r="L71" s="2">
        <v>4.8799156151631218E-2</v>
      </c>
      <c r="M71" s="2" t="str">
        <f>IF(Table1[[#This Row],[Discount %]]&gt;80%,"Invalid","Actual")</f>
        <v>Actual</v>
      </c>
      <c r="N71" s="16">
        <f t="shared" si="4"/>
        <v>36.686731341731388</v>
      </c>
    </row>
    <row r="72" spans="1:14" x14ac:dyDescent="0.3">
      <c r="A72" t="s">
        <v>97</v>
      </c>
      <c r="B72" t="s">
        <v>53</v>
      </c>
      <c r="C72" s="3">
        <v>44753</v>
      </c>
      <c r="D72" s="3" t="str">
        <f t="shared" si="3"/>
        <v>Weekday</v>
      </c>
      <c r="E72" s="11" t="str">
        <f>TEXT(Table1[[#This Row],[Sale Date]],"DDDD")</f>
        <v>Monday</v>
      </c>
      <c r="F72" s="18">
        <v>1219.8983610726016</v>
      </c>
      <c r="G72" t="s">
        <v>62</v>
      </c>
      <c r="H72" t="s">
        <v>66</v>
      </c>
      <c r="I72" s="16">
        <v>130</v>
      </c>
      <c r="J72" t="s">
        <v>2</v>
      </c>
      <c r="K72" s="6">
        <f t="shared" si="5"/>
        <v>13.011327362416761</v>
      </c>
      <c r="L72" s="2">
        <v>0.27879506176921365</v>
      </c>
      <c r="M72" s="2" t="str">
        <f>IF(Table1[[#This Row],[Discount %]]&gt;80%,"Invalid","Actual")</f>
        <v>Actual</v>
      </c>
      <c r="N72" s="16">
        <f t="shared" si="4"/>
        <v>471.57419604157735</v>
      </c>
    </row>
    <row r="73" spans="1:14" x14ac:dyDescent="0.3">
      <c r="A73" t="s">
        <v>98</v>
      </c>
      <c r="B73" t="s">
        <v>54</v>
      </c>
      <c r="C73" s="3">
        <v>44738</v>
      </c>
      <c r="D73" s="3" t="str">
        <f t="shared" si="3"/>
        <v>Weekend</v>
      </c>
      <c r="E73" s="11" t="str">
        <f>TEXT(Table1[[#This Row],[Sale Date]],"DDDD")</f>
        <v>Sunday</v>
      </c>
      <c r="F73" s="18">
        <v>836.39583226134164</v>
      </c>
      <c r="G73" t="s">
        <v>63</v>
      </c>
      <c r="H73" t="s">
        <v>66</v>
      </c>
      <c r="I73" s="16">
        <v>60</v>
      </c>
      <c r="J73" t="s">
        <v>0</v>
      </c>
      <c r="K73" s="6">
        <f t="shared" si="5"/>
        <v>15.087248399524471</v>
      </c>
      <c r="L73" s="2">
        <v>7.6045534046593019E-2</v>
      </c>
      <c r="M73" s="2" t="str">
        <f>IF(Table1[[#This Row],[Discount %]]&gt;80%,"Invalid","Actual")</f>
        <v>Actual</v>
      </c>
      <c r="N73" s="16">
        <f t="shared" si="4"/>
        <v>68.839071710126632</v>
      </c>
    </row>
    <row r="74" spans="1:14" x14ac:dyDescent="0.3">
      <c r="A74" t="s">
        <v>99</v>
      </c>
      <c r="B74" t="s">
        <v>50</v>
      </c>
      <c r="C74" s="3">
        <v>44762</v>
      </c>
      <c r="D74" s="3" t="str">
        <f t="shared" si="3"/>
        <v>Weekday</v>
      </c>
      <c r="E74" s="11" t="str">
        <f>TEXT(Table1[[#This Row],[Sale Date]],"DDDD")</f>
        <v>Wednesday</v>
      </c>
      <c r="F74" s="18">
        <v>963.80585295182641</v>
      </c>
      <c r="G74" t="s">
        <v>59</v>
      </c>
      <c r="H74" t="s">
        <v>66</v>
      </c>
      <c r="I74" s="16">
        <v>72</v>
      </c>
      <c r="J74" t="s">
        <v>1</v>
      </c>
      <c r="K74" s="6">
        <f t="shared" si="5"/>
        <v>15.221227474834045</v>
      </c>
      <c r="L74" s="2">
        <v>0.12055762754740325</v>
      </c>
      <c r="M74" s="2" t="str">
        <f>IF(Table1[[#This Row],[Discount %]]&gt;80%,"Invalid","Actual")</f>
        <v>Actual</v>
      </c>
      <c r="N74" s="16">
        <f t="shared" si="4"/>
        <v>132.12252523622487</v>
      </c>
    </row>
    <row r="75" spans="1:14" x14ac:dyDescent="0.3">
      <c r="A75" t="s">
        <v>100</v>
      </c>
      <c r="B75" t="s">
        <v>51</v>
      </c>
      <c r="C75" s="3">
        <v>44756</v>
      </c>
      <c r="D75" s="3" t="str">
        <f t="shared" si="3"/>
        <v>Weekday</v>
      </c>
      <c r="E75" s="11" t="str">
        <f>TEXT(Table1[[#This Row],[Sale Date]],"DDDD")</f>
        <v>Thursday</v>
      </c>
      <c r="F75" s="18">
        <v>449.01925098530552</v>
      </c>
      <c r="G75" t="s">
        <v>60</v>
      </c>
      <c r="H75" t="s">
        <v>66</v>
      </c>
      <c r="I75" s="16">
        <v>65</v>
      </c>
      <c r="J75" t="s">
        <v>2</v>
      </c>
      <c r="K75" s="6">
        <f t="shared" si="5"/>
        <v>9.9087485791534373</v>
      </c>
      <c r="L75" s="2">
        <v>0.30283946337780637</v>
      </c>
      <c r="M75" s="2" t="str">
        <f>IF(Table1[[#This Row],[Discount %]]&gt;80%,"Invalid","Actual")</f>
        <v>Actual</v>
      </c>
      <c r="N75" s="16">
        <f t="shared" si="4"/>
        <v>195.04940665966791</v>
      </c>
    </row>
    <row r="76" spans="1:14" x14ac:dyDescent="0.3">
      <c r="A76" t="s">
        <v>101</v>
      </c>
      <c r="B76" t="s">
        <v>52</v>
      </c>
      <c r="C76" s="3">
        <v>44744</v>
      </c>
      <c r="D76" s="3" t="str">
        <f t="shared" si="3"/>
        <v>Weekend</v>
      </c>
      <c r="E76" s="11" t="str">
        <f>TEXT(Table1[[#This Row],[Sale Date]],"DDDD")</f>
        <v>Saturday</v>
      </c>
      <c r="F76" s="18">
        <v>1060.8066397333646</v>
      </c>
      <c r="G76" t="s">
        <v>61</v>
      </c>
      <c r="H76" t="s">
        <v>67</v>
      </c>
      <c r="I76" s="16">
        <v>250</v>
      </c>
      <c r="J76" t="s">
        <v>0</v>
      </c>
      <c r="K76" s="6">
        <f t="shared" si="5"/>
        <v>7.2412270720327987</v>
      </c>
      <c r="L76" s="2">
        <v>0.41401829873258272</v>
      </c>
      <c r="M76" s="2" t="str">
        <f>IF(Table1[[#This Row],[Discount %]]&gt;80%,"Invalid","Actual")</f>
        <v>Actual</v>
      </c>
      <c r="N76" s="16">
        <f t="shared" si="4"/>
        <v>749.50012827483511</v>
      </c>
    </row>
    <row r="77" spans="1:14" x14ac:dyDescent="0.3">
      <c r="A77" t="s">
        <v>102</v>
      </c>
      <c r="B77" t="s">
        <v>53</v>
      </c>
      <c r="C77" s="3">
        <v>44753</v>
      </c>
      <c r="D77" s="3" t="str">
        <f t="shared" si="3"/>
        <v>Weekday</v>
      </c>
      <c r="E77" s="11" t="str">
        <f>TEXT(Table1[[#This Row],[Sale Date]],"DDDD")</f>
        <v>Monday</v>
      </c>
      <c r="F77" s="18">
        <v>1162.8365015209247</v>
      </c>
      <c r="G77" t="s">
        <v>62</v>
      </c>
      <c r="H77" t="s">
        <v>66</v>
      </c>
      <c r="I77" s="16">
        <v>130</v>
      </c>
      <c r="J77" t="s">
        <v>1</v>
      </c>
      <c r="K77" s="6">
        <f t="shared" si="5"/>
        <v>9.0003415639486821</v>
      </c>
      <c r="L77" s="2">
        <v>6.1603660271292333E-3</v>
      </c>
      <c r="M77" s="2" t="str">
        <f>IF(Table1[[#This Row],[Discount %]]&gt;80%,"Invalid","Actual")</f>
        <v>Actual</v>
      </c>
      <c r="N77" s="16">
        <f t="shared" si="4"/>
        <v>7.2079017924040727</v>
      </c>
    </row>
    <row r="78" spans="1:14" x14ac:dyDescent="0.3">
      <c r="A78" t="s">
        <v>103</v>
      </c>
      <c r="B78" t="s">
        <v>50</v>
      </c>
      <c r="C78" s="3">
        <v>44762</v>
      </c>
      <c r="D78" s="3" t="str">
        <f t="shared" si="3"/>
        <v>Weekday</v>
      </c>
      <c r="E78" s="11" t="str">
        <f>TEXT(Table1[[#This Row],[Sale Date]],"DDDD")</f>
        <v>Wednesday</v>
      </c>
      <c r="F78" s="18">
        <v>1172.893522015298</v>
      </c>
      <c r="G78" t="s">
        <v>59</v>
      </c>
      <c r="H78" t="s">
        <v>66</v>
      </c>
      <c r="I78" s="16">
        <v>72</v>
      </c>
      <c r="J78" t="s">
        <v>2</v>
      </c>
      <c r="K78" s="6">
        <f t="shared" si="5"/>
        <v>18.200506339303857</v>
      </c>
      <c r="L78" s="2">
        <v>0.10495963672233184</v>
      </c>
      <c r="M78" s="2" t="str">
        <f>IF(Table1[[#This Row],[Discount %]]&gt;80%,"Invalid","Actual")</f>
        <v>Actual</v>
      </c>
      <c r="N78" s="16">
        <f t="shared" si="4"/>
        <v>137.5429344145798</v>
      </c>
    </row>
    <row r="79" spans="1:14" x14ac:dyDescent="0.3">
      <c r="A79" t="s">
        <v>104</v>
      </c>
      <c r="B79" t="s">
        <v>51</v>
      </c>
      <c r="C79" s="3">
        <v>44740</v>
      </c>
      <c r="D79" s="3" t="str">
        <f t="shared" si="3"/>
        <v>Weekday</v>
      </c>
      <c r="E79" s="11" t="str">
        <f>TEXT(Table1[[#This Row],[Sale Date]],"DDDD")</f>
        <v>Tuesday</v>
      </c>
      <c r="F79" s="18">
        <v>602.8879543124765</v>
      </c>
      <c r="G79" t="s">
        <v>60</v>
      </c>
      <c r="H79" t="s">
        <v>66</v>
      </c>
      <c r="I79" s="16">
        <v>65</v>
      </c>
      <c r="J79" t="s">
        <v>0</v>
      </c>
      <c r="K79" s="6">
        <f t="shared" si="5"/>
        <v>13.133448409839122</v>
      </c>
      <c r="L79" s="2">
        <v>0.29377273906475571</v>
      </c>
      <c r="M79" s="2" t="str">
        <f>IF(Table1[[#This Row],[Discount %]]&gt;80%,"Invalid","Actual")</f>
        <v>Actual</v>
      </c>
      <c r="N79" s="16">
        <f t="shared" si="4"/>
        <v>250.78619232706649</v>
      </c>
    </row>
    <row r="80" spans="1:14" x14ac:dyDescent="0.3">
      <c r="A80" t="s">
        <v>105</v>
      </c>
      <c r="B80" t="s">
        <v>52</v>
      </c>
      <c r="C80" s="3">
        <v>44729</v>
      </c>
      <c r="D80" s="3" t="str">
        <f t="shared" si="3"/>
        <v>Weekday</v>
      </c>
      <c r="E80" s="11" t="str">
        <f>TEXT(Table1[[#This Row],[Sale Date]],"DDDD")</f>
        <v>Friday</v>
      </c>
      <c r="F80" s="18">
        <v>958.10029344278337</v>
      </c>
      <c r="G80" t="s">
        <v>61</v>
      </c>
      <c r="H80" t="s">
        <v>66</v>
      </c>
      <c r="I80" s="16">
        <v>250</v>
      </c>
      <c r="J80" t="s">
        <v>1</v>
      </c>
      <c r="K80" s="6">
        <f t="shared" si="5"/>
        <v>8.8222477451482995</v>
      </c>
      <c r="L80" s="2">
        <v>0.56559810101924179</v>
      </c>
      <c r="M80" s="2" t="str">
        <f>IF(Table1[[#This Row],[Discount %]]&gt;80%,"Invalid","Actual")</f>
        <v>Actual</v>
      </c>
      <c r="N80" s="16">
        <f t="shared" si="4"/>
        <v>1247.4616428442914</v>
      </c>
    </row>
    <row r="81" spans="1:14" x14ac:dyDescent="0.3">
      <c r="A81" t="s">
        <v>106</v>
      </c>
      <c r="B81" t="s">
        <v>53</v>
      </c>
      <c r="C81" s="3">
        <v>44727</v>
      </c>
      <c r="D81" s="3" t="str">
        <f t="shared" si="3"/>
        <v>Weekday</v>
      </c>
      <c r="E81" s="11" t="str">
        <f>TEXT(Table1[[#This Row],[Sale Date]],"DDDD")</f>
        <v>Wednesday</v>
      </c>
      <c r="F81" s="18">
        <v>1024.6945444997</v>
      </c>
      <c r="G81" t="s">
        <v>62</v>
      </c>
      <c r="H81" t="s">
        <v>66</v>
      </c>
      <c r="I81" s="16">
        <v>130</v>
      </c>
      <c r="J81" t="s">
        <v>2</v>
      </c>
      <c r="K81" s="6">
        <f t="shared" si="5"/>
        <v>9.1846883134095663</v>
      </c>
      <c r="L81" s="2">
        <v>0.14180367825735268</v>
      </c>
      <c r="M81" s="2" t="str">
        <f>IF(Table1[[#This Row],[Discount %]]&gt;80%,"Invalid","Actual")</f>
        <v>Actual</v>
      </c>
      <c r="N81" s="16">
        <f t="shared" si="4"/>
        <v>169.31493624354357</v>
      </c>
    </row>
    <row r="82" spans="1:14" x14ac:dyDescent="0.3">
      <c r="A82" t="s">
        <v>107</v>
      </c>
      <c r="B82" t="s">
        <v>54</v>
      </c>
      <c r="C82" s="3">
        <v>44734</v>
      </c>
      <c r="D82" s="3" t="str">
        <f t="shared" si="3"/>
        <v>Weekday</v>
      </c>
      <c r="E82" s="11" t="str">
        <f>TEXT(Table1[[#This Row],[Sale Date]],"DDDD")</f>
        <v>Wednesday</v>
      </c>
      <c r="F82" s="18">
        <v>751.70646508876052</v>
      </c>
      <c r="G82" t="s">
        <v>63</v>
      </c>
      <c r="H82" t="s">
        <v>67</v>
      </c>
      <c r="I82" s="16">
        <v>60</v>
      </c>
      <c r="J82" t="s">
        <v>0</v>
      </c>
      <c r="K82" s="6">
        <f t="shared" si="5"/>
        <v>15.607405294027574</v>
      </c>
      <c r="L82" s="2">
        <v>0.19727585407121537</v>
      </c>
      <c r="M82" s="2" t="str">
        <f>IF(Table1[[#This Row],[Discount %]]&gt;80%,"Invalid","Actual")</f>
        <v>Actual</v>
      </c>
      <c r="N82" s="16">
        <f t="shared" si="4"/>
        <v>184.73785255289386</v>
      </c>
    </row>
    <row r="83" spans="1:14" x14ac:dyDescent="0.3">
      <c r="A83" t="s">
        <v>108</v>
      </c>
      <c r="B83" t="s">
        <v>55</v>
      </c>
      <c r="C83" s="3">
        <v>44744</v>
      </c>
      <c r="D83" s="3" t="str">
        <f t="shared" si="3"/>
        <v>Weekend</v>
      </c>
      <c r="E83" s="11" t="str">
        <f>TEXT(Table1[[#This Row],[Sale Date]],"DDDD")</f>
        <v>Saturday</v>
      </c>
      <c r="F83" s="18">
        <v>491.26620318811814</v>
      </c>
      <c r="G83" t="s">
        <v>64</v>
      </c>
      <c r="H83" t="s">
        <v>66</v>
      </c>
      <c r="I83" s="16">
        <v>95</v>
      </c>
      <c r="J83" t="s">
        <v>1</v>
      </c>
      <c r="K83" s="6">
        <f t="shared" si="5"/>
        <v>6.1581760459006434</v>
      </c>
      <c r="L83" s="2">
        <v>0.16026707373910823</v>
      </c>
      <c r="M83" s="2" t="str">
        <f>IF(Table1[[#This Row],[Discount %]]&gt;80%,"Invalid","Actual")</f>
        <v>Actual</v>
      </c>
      <c r="N83" s="16">
        <f t="shared" si="4"/>
        <v>93.760521172443021</v>
      </c>
    </row>
    <row r="84" spans="1:14" x14ac:dyDescent="0.3">
      <c r="A84" t="s">
        <v>109</v>
      </c>
      <c r="B84" t="s">
        <v>50</v>
      </c>
      <c r="C84" s="3">
        <v>44737</v>
      </c>
      <c r="D84" s="3" t="str">
        <f t="shared" si="3"/>
        <v>Weekend</v>
      </c>
      <c r="E84" s="11" t="str">
        <f>TEXT(Table1[[#This Row],[Sale Date]],"DDDD")</f>
        <v>Saturday</v>
      </c>
      <c r="F84" s="18">
        <v>833.37011895831995</v>
      </c>
      <c r="G84" t="s">
        <v>59</v>
      </c>
      <c r="H84" t="s">
        <v>66</v>
      </c>
      <c r="I84" s="16">
        <v>72</v>
      </c>
      <c r="J84" t="s">
        <v>2</v>
      </c>
      <c r="K84" s="6">
        <f t="shared" si="5"/>
        <v>12.016232413265231</v>
      </c>
      <c r="L84" s="2">
        <v>3.6754234817017679E-2</v>
      </c>
      <c r="M84" s="2" t="str">
        <f>IF(Table1[[#This Row],[Discount %]]&gt;80%,"Invalid","Actual")</f>
        <v>Actual</v>
      </c>
      <c r="N84" s="16">
        <f t="shared" si="4"/>
        <v>31.798614796776633</v>
      </c>
    </row>
    <row r="85" spans="1:14" x14ac:dyDescent="0.3">
      <c r="A85" t="s">
        <v>110</v>
      </c>
      <c r="B85" t="s">
        <v>51</v>
      </c>
      <c r="C85" s="3">
        <v>44752</v>
      </c>
      <c r="D85" s="3" t="str">
        <f t="shared" si="3"/>
        <v>Weekend</v>
      </c>
      <c r="E85" s="11" t="str">
        <f>TEXT(Table1[[#This Row],[Sale Date]],"DDDD")</f>
        <v>Sunday</v>
      </c>
      <c r="F85" s="18">
        <v>1218.2341318589445</v>
      </c>
      <c r="G85" t="s">
        <v>60</v>
      </c>
      <c r="H85" t="s">
        <v>66</v>
      </c>
      <c r="I85" s="16">
        <v>65</v>
      </c>
      <c r="J85" t="s">
        <v>0</v>
      </c>
      <c r="K85" s="6">
        <f t="shared" si="5"/>
        <v>21.309284009624115</v>
      </c>
      <c r="L85" s="2">
        <v>0.12047427034169578</v>
      </c>
      <c r="M85" s="2" t="str">
        <f>IF(Table1[[#This Row],[Discount %]]&gt;80%,"Invalid","Actual")</f>
        <v>Actual</v>
      </c>
      <c r="N85" s="16">
        <f t="shared" si="4"/>
        <v>166.86932876662308</v>
      </c>
    </row>
    <row r="86" spans="1:14" x14ac:dyDescent="0.3">
      <c r="A86" t="s">
        <v>111</v>
      </c>
      <c r="B86" t="s">
        <v>52</v>
      </c>
      <c r="C86" s="3">
        <v>44736</v>
      </c>
      <c r="D86" s="3" t="str">
        <f t="shared" si="3"/>
        <v>Weekday</v>
      </c>
      <c r="E86" s="11" t="str">
        <f>TEXT(Table1[[#This Row],[Sale Date]],"DDDD")</f>
        <v>Friday</v>
      </c>
      <c r="F86" s="18">
        <v>1081.9669186703891</v>
      </c>
      <c r="G86" t="s">
        <v>61</v>
      </c>
      <c r="H86" t="s">
        <v>67</v>
      </c>
      <c r="I86" s="16">
        <v>250</v>
      </c>
      <c r="J86" t="s">
        <v>1</v>
      </c>
      <c r="K86" s="6">
        <f t="shared" si="5"/>
        <v>7.0528257320690475</v>
      </c>
      <c r="L86" s="2">
        <v>0.38636401364592987</v>
      </c>
      <c r="M86" s="2" t="str">
        <f>IF(Table1[[#This Row],[Discount %]]&gt;80%,"Invalid","Actual")</f>
        <v>Actual</v>
      </c>
      <c r="N86" s="16">
        <f t="shared" si="4"/>
        <v>681.23951434687274</v>
      </c>
    </row>
    <row r="87" spans="1:14" x14ac:dyDescent="0.3">
      <c r="A87" t="s">
        <v>112</v>
      </c>
      <c r="B87" t="s">
        <v>53</v>
      </c>
      <c r="C87" s="3">
        <v>44752</v>
      </c>
      <c r="D87" s="3" t="str">
        <f t="shared" si="3"/>
        <v>Weekend</v>
      </c>
      <c r="E87" s="11" t="str">
        <f>TEXT(Table1[[#This Row],[Sale Date]],"DDDD")</f>
        <v>Sunday</v>
      </c>
      <c r="F87" s="18">
        <v>623.44174041277051</v>
      </c>
      <c r="G87" t="s">
        <v>62</v>
      </c>
      <c r="H87" t="s">
        <v>67</v>
      </c>
      <c r="I87" s="16">
        <v>130</v>
      </c>
      <c r="J87" t="s">
        <v>2</v>
      </c>
      <c r="K87" s="6">
        <f t="shared" si="5"/>
        <v>6.4038314228051902</v>
      </c>
      <c r="L87" s="2">
        <v>0.25111930985495906</v>
      </c>
      <c r="M87" s="2" t="str">
        <f>IF(Table1[[#This Row],[Discount %]]&gt;80%,"Invalid","Actual")</f>
        <v>Actual</v>
      </c>
      <c r="N87" s="16">
        <f t="shared" si="4"/>
        <v>209.0563445519042</v>
      </c>
    </row>
    <row r="88" spans="1:14" x14ac:dyDescent="0.3">
      <c r="A88" t="s">
        <v>113</v>
      </c>
      <c r="B88" t="s">
        <v>50</v>
      </c>
      <c r="C88" s="3">
        <v>44759</v>
      </c>
      <c r="D88" s="3" t="str">
        <f t="shared" si="3"/>
        <v>Weekend</v>
      </c>
      <c r="E88" s="11" t="str">
        <f>TEXT(Table1[[#This Row],[Sale Date]],"DDDD")</f>
        <v>Sunday</v>
      </c>
      <c r="F88" s="18">
        <v>914.48568917853345</v>
      </c>
      <c r="G88" t="s">
        <v>59</v>
      </c>
      <c r="H88" t="s">
        <v>67</v>
      </c>
      <c r="I88" s="16">
        <v>72</v>
      </c>
      <c r="J88" t="s">
        <v>0</v>
      </c>
      <c r="K88" s="6">
        <f t="shared" si="5"/>
        <v>15.508011310918745</v>
      </c>
      <c r="L88" s="2">
        <v>0.18099169049889144</v>
      </c>
      <c r="M88" s="2" t="str">
        <f>IF(Table1[[#This Row],[Discount %]]&gt;80%,"Invalid","Actual")</f>
        <v>Actual</v>
      </c>
      <c r="N88" s="16">
        <f t="shared" si="4"/>
        <v>202.09112520761619</v>
      </c>
    </row>
    <row r="89" spans="1:14" x14ac:dyDescent="0.3">
      <c r="A89" t="s">
        <v>114</v>
      </c>
      <c r="B89" t="s">
        <v>51</v>
      </c>
      <c r="C89" s="3">
        <v>44763</v>
      </c>
      <c r="D89" s="3" t="str">
        <f t="shared" si="3"/>
        <v>Weekday</v>
      </c>
      <c r="E89" s="11" t="str">
        <f>TEXT(Table1[[#This Row],[Sale Date]],"DDDD")</f>
        <v>Thursday</v>
      </c>
      <c r="F89" s="18">
        <v>996.90035251700954</v>
      </c>
      <c r="G89" t="s">
        <v>60</v>
      </c>
      <c r="H89" t="s">
        <v>67</v>
      </c>
      <c r="I89" s="16">
        <v>65</v>
      </c>
      <c r="J89" t="s">
        <v>1</v>
      </c>
      <c r="K89" s="6">
        <f t="shared" si="5"/>
        <v>18.55957312856107</v>
      </c>
      <c r="L89" s="2">
        <v>0.17363786365000505</v>
      </c>
      <c r="M89" s="2" t="str">
        <f>IF(Table1[[#This Row],[Discount %]]&gt;80%,"Invalid","Actual")</f>
        <v>Actual</v>
      </c>
      <c r="N89" s="16">
        <f t="shared" si="4"/>
        <v>209.47190083946009</v>
      </c>
    </row>
    <row r="90" spans="1:14" x14ac:dyDescent="0.3">
      <c r="A90" t="s">
        <v>115</v>
      </c>
      <c r="B90" t="s">
        <v>52</v>
      </c>
      <c r="C90" s="3">
        <v>44763</v>
      </c>
      <c r="D90" s="3" t="str">
        <f t="shared" si="3"/>
        <v>Weekday</v>
      </c>
      <c r="E90" s="11" t="str">
        <f>TEXT(Table1[[#This Row],[Sale Date]],"DDDD")</f>
        <v>Thursday</v>
      </c>
      <c r="F90" s="18">
        <v>854.75046365080641</v>
      </c>
      <c r="G90" t="s">
        <v>61</v>
      </c>
      <c r="H90" t="s">
        <v>67</v>
      </c>
      <c r="I90" s="16">
        <v>250</v>
      </c>
      <c r="J90" t="s">
        <v>2</v>
      </c>
      <c r="K90" s="6">
        <f t="shared" si="5"/>
        <v>13.949310192015442</v>
      </c>
      <c r="L90" s="2">
        <v>0.75489814137474298</v>
      </c>
      <c r="M90" s="2" t="str">
        <f>IF(Table1[[#This Row],[Discount %]]&gt;80%,"Invalid","Actual")</f>
        <v>Actual</v>
      </c>
      <c r="N90" s="16">
        <f t="shared" si="4"/>
        <v>2632.577084353054</v>
      </c>
    </row>
    <row r="91" spans="1:14" x14ac:dyDescent="0.3">
      <c r="A91" t="s">
        <v>116</v>
      </c>
      <c r="B91" t="s">
        <v>53</v>
      </c>
      <c r="C91" s="3">
        <v>44750</v>
      </c>
      <c r="D91" s="3" t="str">
        <f t="shared" si="3"/>
        <v>Weekday</v>
      </c>
      <c r="E91" s="11" t="str">
        <f>TEXT(Table1[[#This Row],[Sale Date]],"DDDD")</f>
        <v>Friday</v>
      </c>
      <c r="F91" s="18">
        <v>549.96880382674601</v>
      </c>
      <c r="G91" t="s">
        <v>62</v>
      </c>
      <c r="H91" t="s">
        <v>67</v>
      </c>
      <c r="I91" s="16">
        <v>130</v>
      </c>
      <c r="J91" t="s">
        <v>0</v>
      </c>
      <c r="K91" s="6">
        <f t="shared" si="5"/>
        <v>7.2722276504276531</v>
      </c>
      <c r="L91" s="2">
        <v>0.41826226246410803</v>
      </c>
      <c r="M91" s="2" t="str">
        <f>IF(Table1[[#This Row],[Discount %]]&gt;80%,"Invalid","Actual")</f>
        <v>Actual</v>
      </c>
      <c r="N91" s="16">
        <f t="shared" si="4"/>
        <v>395.42079072884894</v>
      </c>
    </row>
    <row r="92" spans="1:14" x14ac:dyDescent="0.3">
      <c r="A92" t="s">
        <v>117</v>
      </c>
      <c r="B92" t="s">
        <v>50</v>
      </c>
      <c r="C92" s="3">
        <v>44751</v>
      </c>
      <c r="D92" s="3" t="str">
        <f t="shared" si="3"/>
        <v>Weekend</v>
      </c>
      <c r="E92" s="11" t="str">
        <f>TEXT(Table1[[#This Row],[Sale Date]],"DDDD")</f>
        <v>Saturday</v>
      </c>
      <c r="F92" s="18">
        <v>1065.3821039148443</v>
      </c>
      <c r="G92" t="s">
        <v>59</v>
      </c>
      <c r="H92" t="s">
        <v>66</v>
      </c>
      <c r="I92" s="16">
        <v>72</v>
      </c>
      <c r="J92" t="s">
        <v>0</v>
      </c>
      <c r="K92" s="6">
        <f t="shared" si="5"/>
        <v>30.945338035542754</v>
      </c>
      <c r="L92" s="2">
        <v>0.52183512590850833</v>
      </c>
      <c r="M92" s="2" t="str">
        <f>IF(Table1[[#This Row],[Discount %]]&gt;80%,"Invalid","Actual")</f>
        <v>Actual</v>
      </c>
      <c r="N92" s="16">
        <f t="shared" si="4"/>
        <v>1162.6822346442341</v>
      </c>
    </row>
    <row r="93" spans="1:14" x14ac:dyDescent="0.3">
      <c r="A93" t="s">
        <v>118</v>
      </c>
      <c r="B93" t="s">
        <v>51</v>
      </c>
      <c r="C93" s="3">
        <v>44736</v>
      </c>
      <c r="D93" s="3" t="str">
        <f t="shared" si="3"/>
        <v>Weekday</v>
      </c>
      <c r="E93" s="11" t="str">
        <f>TEXT(Table1[[#This Row],[Sale Date]],"DDDD")</f>
        <v>Friday</v>
      </c>
      <c r="F93" s="18">
        <v>381.57338886974941</v>
      </c>
      <c r="G93" t="s">
        <v>60</v>
      </c>
      <c r="H93" t="s">
        <v>67</v>
      </c>
      <c r="I93" s="16">
        <v>65</v>
      </c>
      <c r="J93" t="s">
        <v>1</v>
      </c>
      <c r="K93" s="6">
        <f t="shared" si="5"/>
        <v>10.496402585782384</v>
      </c>
      <c r="L93" s="2">
        <v>0.4407264983607897</v>
      </c>
      <c r="M93" s="2" t="str">
        <f>IF(Table1[[#This Row],[Discount %]]&gt;80%,"Invalid","Actual")</f>
        <v>Actual</v>
      </c>
      <c r="N93" s="16">
        <f t="shared" si="4"/>
        <v>300.69277920610551</v>
      </c>
    </row>
    <row r="94" spans="1:14" x14ac:dyDescent="0.3">
      <c r="A94" t="s">
        <v>119</v>
      </c>
      <c r="B94" t="s">
        <v>52</v>
      </c>
      <c r="C94" s="3">
        <v>44737</v>
      </c>
      <c r="D94" s="3" t="str">
        <f t="shared" si="3"/>
        <v>Weekend</v>
      </c>
      <c r="E94" s="11" t="str">
        <f>TEXT(Table1[[#This Row],[Sale Date]],"DDDD")</f>
        <v>Saturday</v>
      </c>
      <c r="F94" s="18">
        <v>388.91877291930052</v>
      </c>
      <c r="G94" t="s">
        <v>61</v>
      </c>
      <c r="H94" t="s">
        <v>66</v>
      </c>
      <c r="I94" s="16">
        <v>250</v>
      </c>
      <c r="J94" t="s">
        <v>2</v>
      </c>
      <c r="K94" s="6">
        <f t="shared" si="5"/>
        <v>2.2263294289822095</v>
      </c>
      <c r="L94" s="2">
        <v>0.30123769132028422</v>
      </c>
      <c r="M94" s="2" t="str">
        <f>IF(Table1[[#This Row],[Discount %]]&gt;80%,"Invalid","Actual")</f>
        <v>Actual</v>
      </c>
      <c r="N94" s="16">
        <f t="shared" si="4"/>
        <v>167.66358432625191</v>
      </c>
    </row>
    <row r="95" spans="1:14" x14ac:dyDescent="0.3">
      <c r="A95" t="s">
        <v>120</v>
      </c>
      <c r="B95" t="s">
        <v>53</v>
      </c>
      <c r="C95" s="3">
        <v>44744</v>
      </c>
      <c r="D95" s="3" t="str">
        <f t="shared" si="3"/>
        <v>Weekend</v>
      </c>
      <c r="E95" s="11" t="str">
        <f>TEXT(Table1[[#This Row],[Sale Date]],"DDDD")</f>
        <v>Saturday</v>
      </c>
      <c r="F95" s="18">
        <v>967.01919932990631</v>
      </c>
      <c r="G95" t="s">
        <v>62</v>
      </c>
      <c r="H95" t="s">
        <v>67</v>
      </c>
      <c r="I95" s="16">
        <v>130</v>
      </c>
      <c r="J95" t="s">
        <v>0</v>
      </c>
      <c r="K95" s="6">
        <f t="shared" si="5"/>
        <v>12.829735767643504</v>
      </c>
      <c r="L95" s="2">
        <v>0.42020557863905661</v>
      </c>
      <c r="M95" s="2" t="str">
        <f>IF(Table1[[#This Row],[Discount %]]&gt;80%,"Invalid","Actual")</f>
        <v>Actual</v>
      </c>
      <c r="N95" s="16">
        <f t="shared" si="4"/>
        <v>700.84645046374908</v>
      </c>
    </row>
    <row r="96" spans="1:14" x14ac:dyDescent="0.3">
      <c r="A96" t="s">
        <v>121</v>
      </c>
      <c r="B96" t="s">
        <v>50</v>
      </c>
      <c r="C96" s="3">
        <v>44735</v>
      </c>
      <c r="D96" s="3" t="str">
        <f t="shared" si="3"/>
        <v>Weekday</v>
      </c>
      <c r="E96" s="11" t="str">
        <f>TEXT(Table1[[#This Row],[Sale Date]],"DDDD")</f>
        <v>Thursday</v>
      </c>
      <c r="F96" s="18">
        <v>911.89786648444021</v>
      </c>
      <c r="G96" t="s">
        <v>59</v>
      </c>
      <c r="H96" t="s">
        <v>66</v>
      </c>
      <c r="I96" s="16">
        <v>72</v>
      </c>
      <c r="J96" t="s">
        <v>1</v>
      </c>
      <c r="K96" s="6">
        <f t="shared" si="5"/>
        <v>20.48728765955515</v>
      </c>
      <c r="L96" s="2">
        <v>0.38179966249899233</v>
      </c>
      <c r="M96" s="2" t="str">
        <f>IF(Table1[[#This Row],[Discount %]]&gt;80%,"Invalid","Actual")</f>
        <v>Actual</v>
      </c>
      <c r="N96" s="16">
        <f t="shared" si="4"/>
        <v>563.18684500353072</v>
      </c>
    </row>
    <row r="97" spans="1:14" x14ac:dyDescent="0.3">
      <c r="A97" t="s">
        <v>122</v>
      </c>
      <c r="B97" t="s">
        <v>51</v>
      </c>
      <c r="C97" s="3">
        <v>44751</v>
      </c>
      <c r="D97" s="3" t="str">
        <f t="shared" si="3"/>
        <v>Weekend</v>
      </c>
      <c r="E97" s="11" t="str">
        <f>TEXT(Table1[[#This Row],[Sale Date]],"DDDD")</f>
        <v>Saturday</v>
      </c>
      <c r="F97" s="18">
        <v>701.78956021719318</v>
      </c>
      <c r="G97" t="s">
        <v>60</v>
      </c>
      <c r="H97" t="s">
        <v>67</v>
      </c>
      <c r="I97" s="16">
        <v>65</v>
      </c>
      <c r="J97" t="s">
        <v>2</v>
      </c>
      <c r="K97" s="6">
        <f t="shared" si="5"/>
        <v>10.849312100574023</v>
      </c>
      <c r="L97" s="2">
        <v>4.8435914836800764E-3</v>
      </c>
      <c r="M97" s="2" t="str">
        <f>IF(Table1[[#This Row],[Discount %]]&gt;80%,"Invalid","Actual")</f>
        <v>Actual</v>
      </c>
      <c r="N97" s="16">
        <f t="shared" si="4"/>
        <v>3.4157263201183241</v>
      </c>
    </row>
    <row r="98" spans="1:14" x14ac:dyDescent="0.3">
      <c r="A98" t="s">
        <v>123</v>
      </c>
      <c r="B98" t="s">
        <v>52</v>
      </c>
      <c r="C98" s="3">
        <v>44726</v>
      </c>
      <c r="D98" s="3" t="str">
        <f t="shared" si="3"/>
        <v>Weekday</v>
      </c>
      <c r="E98" s="11" t="str">
        <f>TEXT(Table1[[#This Row],[Sale Date]],"DDDD")</f>
        <v>Tuesday</v>
      </c>
      <c r="F98" s="18">
        <v>479.88658034447212</v>
      </c>
      <c r="G98" t="s">
        <v>61</v>
      </c>
      <c r="H98" t="s">
        <v>66</v>
      </c>
      <c r="I98" s="16">
        <v>250</v>
      </c>
      <c r="J98" t="s">
        <v>0</v>
      </c>
      <c r="K98" s="6">
        <f t="shared" si="5"/>
        <v>5.3110626564607557</v>
      </c>
      <c r="L98" s="2">
        <v>0.63857584714373206</v>
      </c>
      <c r="M98" s="2" t="str">
        <f>IF(Table1[[#This Row],[Discount %]]&gt;80%,"Invalid","Actual")</f>
        <v>Actual</v>
      </c>
      <c r="N98" s="16">
        <f t="shared" si="4"/>
        <v>847.87908377071676</v>
      </c>
    </row>
    <row r="99" spans="1:14" x14ac:dyDescent="0.3">
      <c r="A99" t="s">
        <v>124</v>
      </c>
      <c r="B99" t="s">
        <v>54</v>
      </c>
      <c r="C99" s="3">
        <v>44734</v>
      </c>
      <c r="D99" s="3" t="str">
        <f t="shared" si="3"/>
        <v>Weekday</v>
      </c>
      <c r="E99" s="11" t="str">
        <f>TEXT(Table1[[#This Row],[Sale Date]],"DDDD")</f>
        <v>Wednesday</v>
      </c>
      <c r="F99" s="18">
        <v>436.19346453298721</v>
      </c>
      <c r="G99" t="s">
        <v>63</v>
      </c>
      <c r="H99" t="s">
        <v>66</v>
      </c>
      <c r="I99" s="16">
        <v>60</v>
      </c>
      <c r="J99" t="s">
        <v>2</v>
      </c>
      <c r="K99" s="6">
        <f t="shared" si="5"/>
        <v>7.6450276363897922</v>
      </c>
      <c r="L99" s="2">
        <v>4.9069353138029403E-2</v>
      </c>
      <c r="M99" s="2" t="str">
        <f>IF(Table1[[#This Row],[Discount %]]&gt;80%,"Invalid","Actual")</f>
        <v>Actual</v>
      </c>
      <c r="N99" s="16">
        <f t="shared" si="4"/>
        <v>22.508193650400301</v>
      </c>
    </row>
    <row r="100" spans="1:14" x14ac:dyDescent="0.3">
      <c r="A100" t="s">
        <v>125</v>
      </c>
      <c r="B100" t="s">
        <v>50</v>
      </c>
      <c r="C100" s="3">
        <v>44726</v>
      </c>
      <c r="D100" s="3" t="str">
        <f t="shared" si="3"/>
        <v>Weekday</v>
      </c>
      <c r="E100" s="11" t="str">
        <f>TEXT(Table1[[#This Row],[Sale Date]],"DDDD")</f>
        <v>Tuesday</v>
      </c>
      <c r="F100" s="18">
        <v>721.73008309265401</v>
      </c>
      <c r="G100" t="s">
        <v>59</v>
      </c>
      <c r="H100" t="s">
        <v>67</v>
      </c>
      <c r="I100" s="16">
        <v>72</v>
      </c>
      <c r="J100" t="s">
        <v>0</v>
      </c>
      <c r="K100" s="6">
        <f t="shared" si="5"/>
        <v>47.189212188658821</v>
      </c>
      <c r="L100" s="2">
        <v>0.7875779554918797</v>
      </c>
      <c r="M100" s="2" t="str">
        <f>IF(Table1[[#This Row],[Discount %]]&gt;80%,"Invalid","Actual")</f>
        <v>Actual</v>
      </c>
      <c r="N100" s="16">
        <f t="shared" si="4"/>
        <v>2675.8931944907808</v>
      </c>
    </row>
    <row r="101" spans="1:14" x14ac:dyDescent="0.3">
      <c r="A101" t="s">
        <v>126</v>
      </c>
      <c r="B101" t="s">
        <v>51</v>
      </c>
      <c r="C101" s="3">
        <v>44743</v>
      </c>
      <c r="D101" s="3" t="str">
        <f t="shared" si="3"/>
        <v>Weekday</v>
      </c>
      <c r="E101" s="11" t="str">
        <f>TEXT(Table1[[#This Row],[Sale Date]],"DDDD")</f>
        <v>Friday</v>
      </c>
      <c r="F101" s="18">
        <v>365.06742804332742</v>
      </c>
      <c r="G101" t="s">
        <v>60</v>
      </c>
      <c r="H101" t="s">
        <v>66</v>
      </c>
      <c r="I101" s="16">
        <v>65</v>
      </c>
      <c r="J101" t="s">
        <v>1</v>
      </c>
      <c r="K101" s="6">
        <f t="shared" si="5"/>
        <v>10.153714986398496</v>
      </c>
      <c r="L101" s="2">
        <v>0.4468603878067412</v>
      </c>
      <c r="M101" s="2" t="str">
        <f>IF(Table1[[#This Row],[Discount %]]&gt;80%,"Invalid","Actual")</f>
        <v>Actual</v>
      </c>
      <c r="N101" s="16">
        <f t="shared" si="4"/>
        <v>294.92404607257487</v>
      </c>
    </row>
    <row r="102" spans="1:14" x14ac:dyDescent="0.3">
      <c r="A102" t="s">
        <v>127</v>
      </c>
      <c r="B102" t="s">
        <v>53</v>
      </c>
      <c r="C102" s="3">
        <v>44747</v>
      </c>
      <c r="D102" s="3" t="str">
        <f t="shared" si="3"/>
        <v>Weekday</v>
      </c>
      <c r="E102" s="11" t="str">
        <f>TEXT(Table1[[#This Row],[Sale Date]],"DDDD")</f>
        <v>Tuesday</v>
      </c>
      <c r="F102" s="18">
        <v>1231.631284578343</v>
      </c>
      <c r="G102" t="s">
        <v>62</v>
      </c>
      <c r="H102" t="s">
        <v>66</v>
      </c>
      <c r="I102" s="16">
        <v>130</v>
      </c>
      <c r="J102" t="s">
        <v>0</v>
      </c>
      <c r="K102" s="6">
        <f t="shared" si="5"/>
        <v>9.7910560148273031</v>
      </c>
      <c r="L102" s="2">
        <v>3.2373342558606799E-2</v>
      </c>
      <c r="M102" s="2" t="str">
        <f>IF(Table1[[#This Row],[Discount %]]&gt;80%,"Invalid","Actual")</f>
        <v>Actual</v>
      </c>
      <c r="N102" s="16">
        <f t="shared" si="4"/>
        <v>41.205997349206427</v>
      </c>
    </row>
    <row r="103" spans="1:14" x14ac:dyDescent="0.3">
      <c r="A103" t="s">
        <v>128</v>
      </c>
      <c r="B103" t="s">
        <v>51</v>
      </c>
      <c r="C103" s="3">
        <v>44735</v>
      </c>
      <c r="D103" s="3" t="str">
        <f t="shared" si="3"/>
        <v>Weekday</v>
      </c>
      <c r="E103" s="11" t="str">
        <f>TEXT(Table1[[#This Row],[Sale Date]],"DDDD")</f>
        <v>Thursday</v>
      </c>
      <c r="F103" s="18">
        <v>1054.1085860216892</v>
      </c>
      <c r="G103" t="s">
        <v>60</v>
      </c>
      <c r="H103" t="s">
        <v>66</v>
      </c>
      <c r="I103" s="16">
        <v>65</v>
      </c>
      <c r="J103" t="s">
        <v>2</v>
      </c>
      <c r="K103" s="6">
        <f t="shared" si="5"/>
        <v>21.58351023331176</v>
      </c>
      <c r="L103" s="2">
        <v>0.24863680679080546</v>
      </c>
      <c r="M103" s="2" t="str">
        <f>IF(Table1[[#This Row],[Discount %]]&gt;80%,"Invalid","Actual")</f>
        <v>Actual</v>
      </c>
      <c r="N103" s="16">
        <f t="shared" si="4"/>
        <v>348.81957914357508</v>
      </c>
    </row>
    <row r="104" spans="1:14" x14ac:dyDescent="0.3">
      <c r="A104" t="s">
        <v>129</v>
      </c>
      <c r="B104" t="s">
        <v>52</v>
      </c>
      <c r="C104" s="3">
        <v>44737</v>
      </c>
      <c r="D104" s="3" t="str">
        <f t="shared" si="3"/>
        <v>Weekend</v>
      </c>
      <c r="E104" s="11" t="str">
        <f>TEXT(Table1[[#This Row],[Sale Date]],"DDDD")</f>
        <v>Saturday</v>
      </c>
      <c r="F104" s="18">
        <v>976.51482555058408</v>
      </c>
      <c r="G104" t="s">
        <v>61</v>
      </c>
      <c r="H104" t="s">
        <v>67</v>
      </c>
      <c r="I104" s="16">
        <v>250</v>
      </c>
      <c r="J104" t="s">
        <v>0</v>
      </c>
      <c r="K104" s="6">
        <f t="shared" si="5"/>
        <v>4.1111935581431727</v>
      </c>
      <c r="L104" s="2">
        <v>4.9896521056402299E-2</v>
      </c>
      <c r="M104" s="2" t="str">
        <f>IF(Table1[[#This Row],[Discount %]]&gt;80%,"Invalid","Actual")</f>
        <v>Actual</v>
      </c>
      <c r="N104" s="16">
        <f t="shared" si="4"/>
        <v>51.283563985209071</v>
      </c>
    </row>
    <row r="105" spans="1:14" x14ac:dyDescent="0.3">
      <c r="A105" t="s">
        <v>130</v>
      </c>
      <c r="B105" t="s">
        <v>53</v>
      </c>
      <c r="C105" s="3">
        <v>44749</v>
      </c>
      <c r="D105" s="3" t="str">
        <f t="shared" si="3"/>
        <v>Weekday</v>
      </c>
      <c r="E105" s="11" t="str">
        <f>TEXT(Table1[[#This Row],[Sale Date]],"DDDD")</f>
        <v>Thursday</v>
      </c>
      <c r="F105" s="18">
        <v>1127.6939411947988</v>
      </c>
      <c r="G105" t="s">
        <v>62</v>
      </c>
      <c r="H105" t="s">
        <v>66</v>
      </c>
      <c r="I105" s="16">
        <v>130</v>
      </c>
      <c r="J105" t="s">
        <v>1</v>
      </c>
      <c r="K105" s="6">
        <f t="shared" si="5"/>
        <v>17.217711387116768</v>
      </c>
      <c r="L105" s="2">
        <v>0.49618340188276622</v>
      </c>
      <c r="M105" s="2" t="str">
        <f>IF(Table1[[#This Row],[Discount %]]&gt;80%,"Invalid","Actual")</f>
        <v>Actual</v>
      </c>
      <c r="N105" s="16">
        <f t="shared" si="4"/>
        <v>1110.6085391303814</v>
      </c>
    </row>
    <row r="106" spans="1:14" x14ac:dyDescent="0.3">
      <c r="A106" t="s">
        <v>131</v>
      </c>
      <c r="B106" t="s">
        <v>54</v>
      </c>
      <c r="C106" s="3">
        <v>44729</v>
      </c>
      <c r="D106" s="3" t="str">
        <f t="shared" si="3"/>
        <v>Weekday</v>
      </c>
      <c r="E106" s="11" t="str">
        <f>TEXT(Table1[[#This Row],[Sale Date]],"DDDD")</f>
        <v>Friday</v>
      </c>
      <c r="F106" s="18">
        <v>878.10164658744611</v>
      </c>
      <c r="G106" t="s">
        <v>63</v>
      </c>
      <c r="H106" t="s">
        <v>66</v>
      </c>
      <c r="I106" s="16">
        <v>60</v>
      </c>
      <c r="J106" t="s">
        <v>2</v>
      </c>
      <c r="K106" s="6">
        <f t="shared" si="5"/>
        <v>39.436481305541044</v>
      </c>
      <c r="L106" s="2">
        <v>0.62889621592411693</v>
      </c>
      <c r="M106" s="2" t="str">
        <f>IF(Table1[[#This Row],[Discount %]]&gt;80%,"Invalid","Actual")</f>
        <v>Actual</v>
      </c>
      <c r="N106" s="16">
        <f t="shared" si="4"/>
        <v>1488.0872317450164</v>
      </c>
    </row>
    <row r="107" spans="1:14" x14ac:dyDescent="0.3">
      <c r="A107" t="s">
        <v>132</v>
      </c>
      <c r="B107" t="s">
        <v>50</v>
      </c>
      <c r="C107" s="3">
        <v>44740</v>
      </c>
      <c r="D107" s="3" t="str">
        <f t="shared" si="3"/>
        <v>Weekday</v>
      </c>
      <c r="E107" s="11" t="str">
        <f>TEXT(Table1[[#This Row],[Sale Date]],"DDDD")</f>
        <v>Tuesday</v>
      </c>
      <c r="F107" s="18">
        <v>1146.0031573562619</v>
      </c>
      <c r="G107" t="s">
        <v>59</v>
      </c>
      <c r="H107" t="s">
        <v>67</v>
      </c>
      <c r="I107" s="16">
        <v>72</v>
      </c>
      <c r="J107" t="s">
        <v>1</v>
      </c>
      <c r="K107" s="6">
        <f t="shared" si="5"/>
        <v>25.292664267343884</v>
      </c>
      <c r="L107" s="2">
        <v>0.37069854126093349</v>
      </c>
      <c r="M107" s="2" t="str">
        <f>IF(Table1[[#This Row],[Discount %]]&gt;80%,"Invalid","Actual")</f>
        <v>Actual</v>
      </c>
      <c r="N107" s="16">
        <f t="shared" si="4"/>
        <v>675.06866989249784</v>
      </c>
    </row>
    <row r="108" spans="1:14" x14ac:dyDescent="0.3">
      <c r="A108" t="s">
        <v>133</v>
      </c>
      <c r="B108" t="s">
        <v>51</v>
      </c>
      <c r="C108" s="3">
        <v>44755</v>
      </c>
      <c r="D108" s="3" t="str">
        <f t="shared" si="3"/>
        <v>Weekday</v>
      </c>
      <c r="E108" s="11" t="str">
        <f>TEXT(Table1[[#This Row],[Sale Date]],"DDDD")</f>
        <v>Wednesday</v>
      </c>
      <c r="F108" s="18">
        <v>913.80951512574029</v>
      </c>
      <c r="G108" t="s">
        <v>60</v>
      </c>
      <c r="H108" t="s">
        <v>67</v>
      </c>
      <c r="I108" s="16">
        <v>65</v>
      </c>
      <c r="J108" t="s">
        <v>2</v>
      </c>
      <c r="K108" s="6">
        <f t="shared" si="5"/>
        <v>39.515559722400184</v>
      </c>
      <c r="L108" s="2">
        <v>0.64422602074286228</v>
      </c>
      <c r="M108" s="2" t="str">
        <f>IF(Table1[[#This Row],[Discount %]]&gt;80%,"Invalid","Actual")</f>
        <v>Actual</v>
      </c>
      <c r="N108" s="16">
        <f t="shared" si="4"/>
        <v>1654.7018668302717</v>
      </c>
    </row>
    <row r="109" spans="1:14" x14ac:dyDescent="0.3">
      <c r="A109" t="s">
        <v>134</v>
      </c>
      <c r="B109" t="s">
        <v>52</v>
      </c>
      <c r="C109" s="3">
        <v>44755</v>
      </c>
      <c r="D109" s="3" t="str">
        <f t="shared" si="3"/>
        <v>Weekday</v>
      </c>
      <c r="E109" s="11" t="str">
        <f>TEXT(Table1[[#This Row],[Sale Date]],"DDDD")</f>
        <v>Wednesday</v>
      </c>
      <c r="F109" s="18">
        <v>1100.1038646627512</v>
      </c>
      <c r="G109" t="s">
        <v>61</v>
      </c>
      <c r="H109" t="s">
        <v>66</v>
      </c>
      <c r="I109" s="16">
        <v>250</v>
      </c>
      <c r="J109" t="s">
        <v>0</v>
      </c>
      <c r="K109" s="6">
        <f t="shared" si="5"/>
        <v>18.847647823798045</v>
      </c>
      <c r="L109" s="2">
        <v>0.76652707543193765</v>
      </c>
      <c r="M109" s="2" t="str">
        <f>IF(Table1[[#This Row],[Discount %]]&gt;80%,"Invalid","Actual")</f>
        <v>Actual</v>
      </c>
      <c r="N109" s="16">
        <f t="shared" si="4"/>
        <v>3611.8080912867599</v>
      </c>
    </row>
    <row r="110" spans="1:14" x14ac:dyDescent="0.3">
      <c r="A110" t="s">
        <v>135</v>
      </c>
      <c r="B110" t="s">
        <v>53</v>
      </c>
      <c r="C110" s="3">
        <v>44764</v>
      </c>
      <c r="D110" s="3" t="str">
        <f t="shared" si="3"/>
        <v>Weekday</v>
      </c>
      <c r="E110" s="11" t="str">
        <f>TEXT(Table1[[#This Row],[Sale Date]],"DDDD")</f>
        <v>Friday</v>
      </c>
      <c r="F110" s="18">
        <v>1192.283035256115</v>
      </c>
      <c r="G110" t="s">
        <v>62</v>
      </c>
      <c r="H110" t="s">
        <v>66</v>
      </c>
      <c r="I110" s="16">
        <v>130</v>
      </c>
      <c r="J110" t="s">
        <v>1</v>
      </c>
      <c r="K110" s="6">
        <f t="shared" si="5"/>
        <v>35.848679656005203</v>
      </c>
      <c r="L110" s="2">
        <v>0.74416329829954486</v>
      </c>
      <c r="M110" s="2" t="str">
        <f>IF(Table1[[#This Row],[Discount %]]&gt;80%,"Invalid","Actual")</f>
        <v>Actual</v>
      </c>
      <c r="N110" s="16">
        <f t="shared" si="4"/>
        <v>3468.0453200245611</v>
      </c>
    </row>
    <row r="111" spans="1:14" x14ac:dyDescent="0.3">
      <c r="A111" t="s">
        <v>136</v>
      </c>
      <c r="B111" t="s">
        <v>50</v>
      </c>
      <c r="C111" s="3">
        <v>44735</v>
      </c>
      <c r="D111" s="3" t="str">
        <f t="shared" si="3"/>
        <v>Weekday</v>
      </c>
      <c r="E111" s="11" t="str">
        <f>TEXT(Table1[[#This Row],[Sale Date]],"DDDD")</f>
        <v>Thursday</v>
      </c>
      <c r="F111" s="18">
        <v>712.35816988481008</v>
      </c>
      <c r="G111" t="s">
        <v>59</v>
      </c>
      <c r="H111" t="s">
        <v>66</v>
      </c>
      <c r="I111" s="16">
        <v>72</v>
      </c>
      <c r="J111" t="s">
        <v>2</v>
      </c>
      <c r="K111" s="6">
        <f t="shared" si="5"/>
        <v>19.205430686590638</v>
      </c>
      <c r="L111" s="2">
        <v>0.48484032292333201</v>
      </c>
      <c r="M111" s="2" t="str">
        <f>IF(Table1[[#This Row],[Discount %]]&gt;80%,"Invalid","Actual")</f>
        <v>Actual</v>
      </c>
      <c r="N111" s="16">
        <f t="shared" si="4"/>
        <v>670.43283954971582</v>
      </c>
    </row>
    <row r="112" spans="1:14" x14ac:dyDescent="0.3">
      <c r="A112" t="s">
        <v>137</v>
      </c>
      <c r="B112" t="s">
        <v>51</v>
      </c>
      <c r="C112" s="3">
        <v>44734</v>
      </c>
      <c r="D112" s="3" t="str">
        <f t="shared" si="3"/>
        <v>Weekday</v>
      </c>
      <c r="E112" s="11" t="str">
        <f>TEXT(Table1[[#This Row],[Sale Date]],"DDDD")</f>
        <v>Wednesday</v>
      </c>
      <c r="F112" s="18">
        <v>702.40059070538132</v>
      </c>
      <c r="G112" t="s">
        <v>60</v>
      </c>
      <c r="H112" t="s">
        <v>66</v>
      </c>
      <c r="I112" s="16">
        <v>65</v>
      </c>
      <c r="J112" t="s">
        <v>0</v>
      </c>
      <c r="K112" s="6">
        <f t="shared" si="5"/>
        <v>12.081606104193106</v>
      </c>
      <c r="L112" s="2">
        <v>0.10556900790048951</v>
      </c>
      <c r="M112" s="2" t="str">
        <f>IF(Table1[[#This Row],[Discount %]]&gt;80%,"Invalid","Actual")</f>
        <v>Actual</v>
      </c>
      <c r="N112" s="16">
        <f t="shared" si="4"/>
        <v>82.903806067170649</v>
      </c>
    </row>
    <row r="113" spans="1:14" x14ac:dyDescent="0.3">
      <c r="A113" t="s">
        <v>138</v>
      </c>
      <c r="B113" t="s">
        <v>52</v>
      </c>
      <c r="C113" s="3">
        <v>44728</v>
      </c>
      <c r="D113" s="3" t="str">
        <f t="shared" si="3"/>
        <v>Weekday</v>
      </c>
      <c r="E113" s="11" t="str">
        <f>TEXT(Table1[[#This Row],[Sale Date]],"DDDD")</f>
        <v>Thursday</v>
      </c>
      <c r="F113" s="18">
        <v>715.10355018970665</v>
      </c>
      <c r="G113" t="s">
        <v>61</v>
      </c>
      <c r="H113" t="s">
        <v>66</v>
      </c>
      <c r="I113" s="16">
        <v>250</v>
      </c>
      <c r="J113" t="s">
        <v>1</v>
      </c>
      <c r="K113" s="6">
        <f t="shared" si="5"/>
        <v>4.4472531583959984</v>
      </c>
      <c r="L113" s="2">
        <v>0.35681327352398817</v>
      </c>
      <c r="M113" s="2" t="str">
        <f>IF(Table1[[#This Row],[Discount %]]&gt;80%,"Invalid","Actual")</f>
        <v>Actual</v>
      </c>
      <c r="N113" s="16">
        <f t="shared" si="4"/>
        <v>396.70973940929287</v>
      </c>
    </row>
    <row r="114" spans="1:14" x14ac:dyDescent="0.3">
      <c r="A114" t="s">
        <v>139</v>
      </c>
      <c r="B114" t="s">
        <v>53</v>
      </c>
      <c r="C114" s="3">
        <v>44739</v>
      </c>
      <c r="D114" s="3" t="str">
        <f t="shared" si="3"/>
        <v>Weekday</v>
      </c>
      <c r="E114" s="11" t="str">
        <f>TEXT(Table1[[#This Row],[Sale Date]],"DDDD")</f>
        <v>Monday</v>
      </c>
      <c r="F114" s="18">
        <v>1219.8983610726016</v>
      </c>
      <c r="G114" t="s">
        <v>62</v>
      </c>
      <c r="H114" t="s">
        <v>66</v>
      </c>
      <c r="I114" s="16">
        <v>130</v>
      </c>
      <c r="J114" t="s">
        <v>2</v>
      </c>
      <c r="K114" s="6">
        <f t="shared" si="5"/>
        <v>15.374803250088172</v>
      </c>
      <c r="L114" s="2">
        <v>0.38966155247167111</v>
      </c>
      <c r="M114" s="2" t="str">
        <f>IF(Table1[[#This Row],[Discount %]]&gt;80%,"Invalid","Actual")</f>
        <v>Actual</v>
      </c>
      <c r="N114" s="16">
        <f t="shared" si="4"/>
        <v>778.82606143886073</v>
      </c>
    </row>
    <row r="115" spans="1:14" x14ac:dyDescent="0.3">
      <c r="A115" t="s">
        <v>140</v>
      </c>
      <c r="B115" t="s">
        <v>54</v>
      </c>
      <c r="C115" s="3">
        <v>44765</v>
      </c>
      <c r="D115" s="3" t="str">
        <f t="shared" si="3"/>
        <v>Weekend</v>
      </c>
      <c r="E115" s="11" t="str">
        <f>TEXT(Table1[[#This Row],[Sale Date]],"DDDD")</f>
        <v>Saturday</v>
      </c>
      <c r="F115" s="18">
        <v>836.39583226134164</v>
      </c>
      <c r="G115" t="s">
        <v>63</v>
      </c>
      <c r="H115" t="s">
        <v>66</v>
      </c>
      <c r="I115" s="16">
        <v>60</v>
      </c>
      <c r="J115" t="s">
        <v>0</v>
      </c>
      <c r="K115" s="6">
        <f t="shared" si="5"/>
        <v>19.185890056089328</v>
      </c>
      <c r="L115" s="2">
        <v>0.27342799854809485</v>
      </c>
      <c r="M115" s="2" t="str">
        <f>IF(Table1[[#This Row],[Discount %]]&gt;80%,"Invalid","Actual")</f>
        <v>Actual</v>
      </c>
      <c r="N115" s="16">
        <f t="shared" si="4"/>
        <v>314.7575711040181</v>
      </c>
    </row>
    <row r="116" spans="1:14" x14ac:dyDescent="0.3">
      <c r="A116" t="s">
        <v>141</v>
      </c>
      <c r="B116" t="s">
        <v>50</v>
      </c>
      <c r="C116" s="3">
        <v>44740</v>
      </c>
      <c r="D116" s="3" t="str">
        <f t="shared" si="3"/>
        <v>Weekday</v>
      </c>
      <c r="E116" s="11" t="str">
        <f>TEXT(Table1[[#This Row],[Sale Date]],"DDDD")</f>
        <v>Tuesday</v>
      </c>
      <c r="F116" s="18">
        <v>963.80585295182641</v>
      </c>
      <c r="G116" t="s">
        <v>59</v>
      </c>
      <c r="H116" t="s">
        <v>66</v>
      </c>
      <c r="I116" s="16">
        <v>72</v>
      </c>
      <c r="J116" t="s">
        <v>1</v>
      </c>
      <c r="K116" s="6">
        <f t="shared" si="5"/>
        <v>42.367188064230859</v>
      </c>
      <c r="L116" s="2">
        <v>0.68404340685026022</v>
      </c>
      <c r="M116" s="2" t="str">
        <f>IF(Table1[[#This Row],[Discount %]]&gt;80%,"Invalid","Actual")</f>
        <v>Actual</v>
      </c>
      <c r="N116" s="16">
        <f t="shared" si="4"/>
        <v>2086.6316876727951</v>
      </c>
    </row>
    <row r="117" spans="1:14" x14ac:dyDescent="0.3">
      <c r="A117" t="s">
        <v>142</v>
      </c>
      <c r="B117" t="s">
        <v>51</v>
      </c>
      <c r="C117" s="3">
        <v>44734</v>
      </c>
      <c r="D117" s="3" t="str">
        <f t="shared" si="3"/>
        <v>Weekday</v>
      </c>
      <c r="E117" s="11" t="str">
        <f>TEXT(Table1[[#This Row],[Sale Date]],"DDDD")</f>
        <v>Wednesday</v>
      </c>
      <c r="F117" s="18">
        <v>449.01925098530552</v>
      </c>
      <c r="G117" t="s">
        <v>60</v>
      </c>
      <c r="H117" t="s">
        <v>66</v>
      </c>
      <c r="I117" s="16">
        <v>65</v>
      </c>
      <c r="J117" t="s">
        <v>2</v>
      </c>
      <c r="K117" s="6">
        <f t="shared" si="5"/>
        <v>9.9412212429711495</v>
      </c>
      <c r="L117" s="2">
        <v>0.30511671475159663</v>
      </c>
      <c r="M117" s="2" t="str">
        <f>IF(Table1[[#This Row],[Discount %]]&gt;80%,"Invalid","Actual")</f>
        <v>Actual</v>
      </c>
      <c r="N117" s="16">
        <f t="shared" si="4"/>
        <v>197.16012980781915</v>
      </c>
    </row>
    <row r="118" spans="1:14" x14ac:dyDescent="0.3">
      <c r="A118" t="s">
        <v>143</v>
      </c>
      <c r="B118" t="s">
        <v>52</v>
      </c>
      <c r="C118" s="3">
        <v>44727</v>
      </c>
      <c r="D118" s="3" t="str">
        <f t="shared" si="3"/>
        <v>Weekday</v>
      </c>
      <c r="E118" s="11" t="str">
        <f>TEXT(Table1[[#This Row],[Sale Date]],"DDDD")</f>
        <v>Wednesday</v>
      </c>
      <c r="F118" s="18">
        <v>1060.8066397333646</v>
      </c>
      <c r="G118" t="s">
        <v>61</v>
      </c>
      <c r="H118" t="s">
        <v>67</v>
      </c>
      <c r="I118" s="16">
        <v>250</v>
      </c>
      <c r="J118" t="s">
        <v>0</v>
      </c>
      <c r="K118" s="6">
        <f t="shared" si="5"/>
        <v>5.7836955430716159</v>
      </c>
      <c r="L118" s="2">
        <v>0.26634683182511409</v>
      </c>
      <c r="M118" s="2" t="str">
        <f>IF(Table1[[#This Row],[Discount %]]&gt;80%,"Invalid","Actual")</f>
        <v>Actual</v>
      </c>
      <c r="N118" s="16">
        <f t="shared" si="4"/>
        <v>385.11724603453945</v>
      </c>
    </row>
    <row r="119" spans="1:14" x14ac:dyDescent="0.3">
      <c r="A119" t="s">
        <v>144</v>
      </c>
      <c r="B119" t="s">
        <v>50</v>
      </c>
      <c r="C119" s="3">
        <v>44747</v>
      </c>
      <c r="D119" s="3" t="str">
        <f t="shared" si="3"/>
        <v>Weekday</v>
      </c>
      <c r="E119" s="11" t="str">
        <f>TEXT(Table1[[#This Row],[Sale Date]],"DDDD")</f>
        <v>Tuesday</v>
      </c>
      <c r="F119" s="18">
        <v>1172.893522015298</v>
      </c>
      <c r="G119" t="s">
        <v>59</v>
      </c>
      <c r="H119" t="s">
        <v>66</v>
      </c>
      <c r="I119" s="16">
        <v>72</v>
      </c>
      <c r="J119" t="s">
        <v>2</v>
      </c>
      <c r="K119" s="6">
        <f t="shared" si="5"/>
        <v>75.64757125947709</v>
      </c>
      <c r="L119" s="2">
        <v>0.78465682989488972</v>
      </c>
      <c r="M119" s="2" t="str">
        <f>IF(Table1[[#This Row],[Discount %]]&gt;80%,"Invalid","Actual")</f>
        <v>Actual</v>
      </c>
      <c r="N119" s="16">
        <f t="shared" si="4"/>
        <v>4273.7316086670526</v>
      </c>
    </row>
    <row r="120" spans="1:14" x14ac:dyDescent="0.3">
      <c r="A120" t="s">
        <v>145</v>
      </c>
      <c r="B120" t="s">
        <v>53</v>
      </c>
      <c r="C120" s="3">
        <v>44759</v>
      </c>
      <c r="D120" s="3" t="str">
        <f t="shared" si="3"/>
        <v>Weekend</v>
      </c>
      <c r="E120" s="11" t="str">
        <f>TEXT(Table1[[#This Row],[Sale Date]],"DDDD")</f>
        <v>Sunday</v>
      </c>
      <c r="F120" s="18">
        <v>1024.6945444997</v>
      </c>
      <c r="G120" t="s">
        <v>62</v>
      </c>
      <c r="H120" t="s">
        <v>66</v>
      </c>
      <c r="I120" s="16">
        <v>130</v>
      </c>
      <c r="J120" t="s">
        <v>2</v>
      </c>
      <c r="K120" s="6">
        <f t="shared" si="5"/>
        <v>8.6106029953120267</v>
      </c>
      <c r="L120" s="2">
        <v>8.4586093307030152E-2</v>
      </c>
      <c r="M120" s="2" t="str">
        <f>IF(Table1[[#This Row],[Discount %]]&gt;80%,"Invalid","Actual")</f>
        <v>Actual</v>
      </c>
      <c r="N120" s="16">
        <f t="shared" si="4"/>
        <v>94.683844890863384</v>
      </c>
    </row>
    <row r="121" spans="1:14" x14ac:dyDescent="0.3">
      <c r="A121" t="s">
        <v>146</v>
      </c>
      <c r="B121" t="s">
        <v>55</v>
      </c>
      <c r="C121" s="3">
        <v>44734</v>
      </c>
      <c r="D121" s="3" t="str">
        <f t="shared" ref="D121:D171" si="6">IF(WEEKDAY(C121,2)&gt;5,"Weekend","Weekday")</f>
        <v>Weekday</v>
      </c>
      <c r="E121" s="11" t="str">
        <f>TEXT(Table1[[#This Row],[Sale Date]],"DDDD")</f>
        <v>Wednesday</v>
      </c>
      <c r="F121" s="18">
        <v>491.26620318811814</v>
      </c>
      <c r="G121" t="s">
        <v>64</v>
      </c>
      <c r="H121" t="s">
        <v>66</v>
      </c>
      <c r="I121" s="16">
        <v>95</v>
      </c>
      <c r="J121" t="s">
        <v>1</v>
      </c>
      <c r="K121" s="6">
        <f t="shared" si="5"/>
        <v>5.9459823592208938</v>
      </c>
      <c r="L121" s="2">
        <v>0.13029960752667558</v>
      </c>
      <c r="M121" s="2" t="str">
        <f>IF(Table1[[#This Row],[Discount %]]&gt;80%,"Invalid","Actual")</f>
        <v>Actual</v>
      </c>
      <c r="N121" s="16">
        <f t="shared" ref="N121:N171" si="7">((F121/(1-L121))-F121)</f>
        <v>73.6021209378668</v>
      </c>
    </row>
    <row r="122" spans="1:14" x14ac:dyDescent="0.3">
      <c r="A122" t="s">
        <v>147</v>
      </c>
      <c r="B122" t="s">
        <v>50</v>
      </c>
      <c r="C122" s="3">
        <v>44753</v>
      </c>
      <c r="D122" s="3" t="str">
        <f t="shared" si="6"/>
        <v>Weekday</v>
      </c>
      <c r="E122" s="11" t="str">
        <f>TEXT(Table1[[#This Row],[Sale Date]],"DDDD")</f>
        <v>Monday</v>
      </c>
      <c r="F122" s="18">
        <v>833.37011895831995</v>
      </c>
      <c r="G122" t="s">
        <v>59</v>
      </c>
      <c r="H122" t="s">
        <v>66</v>
      </c>
      <c r="I122" s="16">
        <v>72</v>
      </c>
      <c r="J122" t="s">
        <v>2</v>
      </c>
      <c r="K122" s="6">
        <f t="shared" si="5"/>
        <v>19.770990999892607</v>
      </c>
      <c r="L122" s="2">
        <v>0.41456728266200249</v>
      </c>
      <c r="M122" s="2" t="str">
        <f>IF(Table1[[#This Row],[Discount %]]&gt;80%,"Invalid","Actual")</f>
        <v>Actual</v>
      </c>
      <c r="N122" s="16">
        <f t="shared" si="7"/>
        <v>590.14123303394774</v>
      </c>
    </row>
    <row r="123" spans="1:14" x14ac:dyDescent="0.3">
      <c r="A123" t="s">
        <v>148</v>
      </c>
      <c r="B123" t="s">
        <v>51</v>
      </c>
      <c r="C123" s="3">
        <v>44739</v>
      </c>
      <c r="D123" s="3" t="str">
        <f t="shared" si="6"/>
        <v>Weekday</v>
      </c>
      <c r="E123" s="11" t="str">
        <f>TEXT(Table1[[#This Row],[Sale Date]],"DDDD")</f>
        <v>Monday</v>
      </c>
      <c r="F123" s="18">
        <v>1218.2341318589445</v>
      </c>
      <c r="G123" t="s">
        <v>60</v>
      </c>
      <c r="H123" t="s">
        <v>66</v>
      </c>
      <c r="I123" s="16">
        <v>65</v>
      </c>
      <c r="J123" t="s">
        <v>0</v>
      </c>
      <c r="K123" s="6">
        <f t="shared" si="5"/>
        <v>85.012701587182761</v>
      </c>
      <c r="L123" s="2">
        <v>0.77953807822657883</v>
      </c>
      <c r="M123" s="2" t="str">
        <f>IF(Table1[[#This Row],[Discount %]]&gt;80%,"Invalid","Actual")</f>
        <v>Actual</v>
      </c>
      <c r="N123" s="16">
        <f t="shared" si="7"/>
        <v>4307.5914713079355</v>
      </c>
    </row>
    <row r="124" spans="1:14" x14ac:dyDescent="0.3">
      <c r="A124" t="s">
        <v>149</v>
      </c>
      <c r="B124" t="s">
        <v>52</v>
      </c>
      <c r="C124" s="3">
        <v>44740</v>
      </c>
      <c r="D124" s="3" t="str">
        <f t="shared" si="6"/>
        <v>Weekday</v>
      </c>
      <c r="E124" s="11" t="str">
        <f>TEXT(Table1[[#This Row],[Sale Date]],"DDDD")</f>
        <v>Tuesday</v>
      </c>
      <c r="F124" s="18">
        <v>1081.9669186703891</v>
      </c>
      <c r="G124" t="s">
        <v>61</v>
      </c>
      <c r="H124" t="s">
        <v>67</v>
      </c>
      <c r="I124" s="16">
        <v>250</v>
      </c>
      <c r="J124" t="s">
        <v>1</v>
      </c>
      <c r="K124" s="6">
        <f t="shared" si="5"/>
        <v>9.9726182717635243</v>
      </c>
      <c r="L124" s="2">
        <v>0.56602493379943331</v>
      </c>
      <c r="M124" s="2" t="str">
        <f>IF(Table1[[#This Row],[Discount %]]&gt;80%,"Invalid","Actual")</f>
        <v>Actual</v>
      </c>
      <c r="N124" s="16">
        <f t="shared" si="7"/>
        <v>1411.1876492704919</v>
      </c>
    </row>
    <row r="125" spans="1:14" x14ac:dyDescent="0.3">
      <c r="A125" t="s">
        <v>150</v>
      </c>
      <c r="B125" t="s">
        <v>53</v>
      </c>
      <c r="C125" s="3">
        <v>44748</v>
      </c>
      <c r="D125" s="3" t="str">
        <f t="shared" si="6"/>
        <v>Weekday</v>
      </c>
      <c r="E125" s="11" t="str">
        <f>TEXT(Table1[[#This Row],[Sale Date]],"DDDD")</f>
        <v>Wednesday</v>
      </c>
      <c r="F125" s="18">
        <v>623.44174041277051</v>
      </c>
      <c r="G125" t="s">
        <v>62</v>
      </c>
      <c r="H125" t="s">
        <v>67</v>
      </c>
      <c r="I125" s="16">
        <v>130</v>
      </c>
      <c r="J125" t="s">
        <v>2</v>
      </c>
      <c r="K125" s="6">
        <f t="shared" si="5"/>
        <v>23.087044721714037</v>
      </c>
      <c r="L125" s="2">
        <v>0.7922771947085826</v>
      </c>
      <c r="M125" s="2" t="str">
        <f>IF(Table1[[#This Row],[Discount %]]&gt;80%,"Invalid","Actual")</f>
        <v>Actual</v>
      </c>
      <c r="N125" s="16">
        <f t="shared" si="7"/>
        <v>2377.8740734100538</v>
      </c>
    </row>
    <row r="126" spans="1:14" x14ac:dyDescent="0.3">
      <c r="A126" t="s">
        <v>151</v>
      </c>
      <c r="B126" t="s">
        <v>50</v>
      </c>
      <c r="C126" s="3">
        <v>44731</v>
      </c>
      <c r="D126" s="3" t="str">
        <f t="shared" si="6"/>
        <v>Weekend</v>
      </c>
      <c r="E126" s="11" t="str">
        <f>TEXT(Table1[[#This Row],[Sale Date]],"DDDD")</f>
        <v>Sunday</v>
      </c>
      <c r="F126" s="18">
        <v>914.48568917853345</v>
      </c>
      <c r="G126" t="s">
        <v>59</v>
      </c>
      <c r="H126" t="s">
        <v>67</v>
      </c>
      <c r="I126" s="16">
        <v>72</v>
      </c>
      <c r="J126" t="s">
        <v>0</v>
      </c>
      <c r="K126" s="6">
        <f t="shared" si="5"/>
        <v>14.062536414680473</v>
      </c>
      <c r="L126" s="2">
        <v>9.6806596410280221E-2</v>
      </c>
      <c r="M126" s="2" t="str">
        <f>IF(Table1[[#This Row],[Discount %]]&gt;80%,"Invalid","Actual")</f>
        <v>Actual</v>
      </c>
      <c r="N126" s="16">
        <f t="shared" si="7"/>
        <v>98.016932678460648</v>
      </c>
    </row>
    <row r="127" spans="1:14" x14ac:dyDescent="0.3">
      <c r="A127" t="s">
        <v>152</v>
      </c>
      <c r="B127" t="s">
        <v>51</v>
      </c>
      <c r="C127" s="3">
        <v>44763</v>
      </c>
      <c r="D127" s="3" t="str">
        <f t="shared" si="6"/>
        <v>Weekday</v>
      </c>
      <c r="E127" s="11" t="str">
        <f>TEXT(Table1[[#This Row],[Sale Date]],"DDDD")</f>
        <v>Thursday</v>
      </c>
      <c r="F127" s="18">
        <v>996.90035251700954</v>
      </c>
      <c r="G127" t="s">
        <v>60</v>
      </c>
      <c r="H127" t="s">
        <v>67</v>
      </c>
      <c r="I127" s="16">
        <v>65</v>
      </c>
      <c r="J127" t="s">
        <v>1</v>
      </c>
      <c r="K127" s="6">
        <f t="shared" si="5"/>
        <v>17.181934755260176</v>
      </c>
      <c r="L127" s="2">
        <v>0.10738058788365801</v>
      </c>
      <c r="M127" s="2" t="str">
        <f>IF(Table1[[#This Row],[Discount %]]&gt;80%,"Invalid","Actual")</f>
        <v>Actual</v>
      </c>
      <c r="N127" s="16">
        <f t="shared" si="7"/>
        <v>119.92540657490201</v>
      </c>
    </row>
    <row r="128" spans="1:14" x14ac:dyDescent="0.3">
      <c r="A128" t="s">
        <v>153</v>
      </c>
      <c r="B128" t="s">
        <v>52</v>
      </c>
      <c r="C128" s="3">
        <v>44733</v>
      </c>
      <c r="D128" s="3" t="str">
        <f t="shared" si="6"/>
        <v>Weekday</v>
      </c>
      <c r="E128" s="11" t="str">
        <f>TEXT(Table1[[#This Row],[Sale Date]],"DDDD")</f>
        <v>Tuesday</v>
      </c>
      <c r="F128" s="18">
        <v>854.75046365080641</v>
      </c>
      <c r="G128" t="s">
        <v>61</v>
      </c>
      <c r="H128" t="s">
        <v>67</v>
      </c>
      <c r="I128" s="16">
        <v>250</v>
      </c>
      <c r="J128" t="s">
        <v>2</v>
      </c>
      <c r="K128" s="6">
        <f t="shared" si="5"/>
        <v>10.785059335412164</v>
      </c>
      <c r="L128" s="2">
        <v>0.68298720032284699</v>
      </c>
      <c r="M128" s="2" t="str">
        <f>IF(Table1[[#This Row],[Discount %]]&gt;80%,"Invalid","Actual")</f>
        <v>Actual</v>
      </c>
      <c r="N128" s="16">
        <f t="shared" si="7"/>
        <v>1841.5143702022347</v>
      </c>
    </row>
    <row r="129" spans="1:14" x14ac:dyDescent="0.3">
      <c r="A129" t="s">
        <v>154</v>
      </c>
      <c r="B129" t="s">
        <v>53</v>
      </c>
      <c r="C129" s="3">
        <v>44746</v>
      </c>
      <c r="D129" s="3" t="str">
        <f t="shared" si="6"/>
        <v>Weekday</v>
      </c>
      <c r="E129" s="11" t="str">
        <f>TEXT(Table1[[#This Row],[Sale Date]],"DDDD")</f>
        <v>Monday</v>
      </c>
      <c r="F129" s="18">
        <v>549.96880382674601</v>
      </c>
      <c r="G129" t="s">
        <v>62</v>
      </c>
      <c r="H129" t="s">
        <v>67</v>
      </c>
      <c r="I129" s="16">
        <v>130</v>
      </c>
      <c r="J129" t="s">
        <v>0</v>
      </c>
      <c r="K129" s="6">
        <f t="shared" si="5"/>
        <v>4.6411622518959499</v>
      </c>
      <c r="L129" s="2">
        <v>8.8476327566971991E-2</v>
      </c>
      <c r="M129" s="2" t="str">
        <f>IF(Table1[[#This Row],[Discount %]]&gt;80%,"Invalid","Actual")</f>
        <v>Actual</v>
      </c>
      <c r="N129" s="16">
        <f t="shared" si="7"/>
        <v>53.382288919727443</v>
      </c>
    </row>
    <row r="130" spans="1:14" x14ac:dyDescent="0.3">
      <c r="A130" t="s">
        <v>155</v>
      </c>
      <c r="B130" t="s">
        <v>50</v>
      </c>
      <c r="C130" s="3">
        <v>44755</v>
      </c>
      <c r="D130" s="3" t="str">
        <f t="shared" si="6"/>
        <v>Weekday</v>
      </c>
      <c r="E130" s="11" t="str">
        <f>TEXT(Table1[[#This Row],[Sale Date]],"DDDD")</f>
        <v>Wednesday</v>
      </c>
      <c r="F130" s="18">
        <v>1065.3821039148443</v>
      </c>
      <c r="G130" t="s">
        <v>59</v>
      </c>
      <c r="H130" t="s">
        <v>66</v>
      </c>
      <c r="I130" s="16">
        <v>72</v>
      </c>
      <c r="J130" t="s">
        <v>0</v>
      </c>
      <c r="K130" s="6">
        <f t="shared" ref="K130:K193" si="8">(F130/(1-L130))/I130</f>
        <v>16.865161235628332</v>
      </c>
      <c r="L130" s="2">
        <v>0.12263076179640997</v>
      </c>
      <c r="M130" s="2" t="str">
        <f>IF(Table1[[#This Row],[Discount %]]&gt;80%,"Invalid","Actual")</f>
        <v>Actual</v>
      </c>
      <c r="N130" s="16">
        <f t="shared" si="7"/>
        <v>148.90950505039564</v>
      </c>
    </row>
    <row r="131" spans="1:14" x14ac:dyDescent="0.3">
      <c r="A131" t="s">
        <v>156</v>
      </c>
      <c r="B131" t="s">
        <v>51</v>
      </c>
      <c r="C131" s="3">
        <v>44755</v>
      </c>
      <c r="D131" s="3" t="str">
        <f t="shared" si="6"/>
        <v>Weekday</v>
      </c>
      <c r="E131" s="11" t="str">
        <f>TEXT(Table1[[#This Row],[Sale Date]],"DDDD")</f>
        <v>Wednesday</v>
      </c>
      <c r="F131" s="18">
        <v>381.57338886974941</v>
      </c>
      <c r="G131" t="s">
        <v>60</v>
      </c>
      <c r="H131" t="s">
        <v>67</v>
      </c>
      <c r="I131" s="16">
        <v>65</v>
      </c>
      <c r="J131" t="s">
        <v>1</v>
      </c>
      <c r="K131" s="6">
        <f t="shared" si="8"/>
        <v>7.4637251092409986</v>
      </c>
      <c r="L131" s="2">
        <v>0.21348123854438894</v>
      </c>
      <c r="M131" s="2" t="str">
        <f>IF(Table1[[#This Row],[Discount %]]&gt;80%,"Invalid","Actual")</f>
        <v>Actual</v>
      </c>
      <c r="N131" s="16">
        <f t="shared" si="7"/>
        <v>103.56874323091552</v>
      </c>
    </row>
    <row r="132" spans="1:14" x14ac:dyDescent="0.3">
      <c r="A132" t="s">
        <v>157</v>
      </c>
      <c r="B132" t="s">
        <v>52</v>
      </c>
      <c r="C132" s="3">
        <v>44727</v>
      </c>
      <c r="D132" s="3" t="str">
        <f t="shared" si="6"/>
        <v>Weekday</v>
      </c>
      <c r="E132" s="11" t="str">
        <f>TEXT(Table1[[#This Row],[Sale Date]],"DDDD")</f>
        <v>Wednesday</v>
      </c>
      <c r="F132" s="18">
        <v>388.91877291930052</v>
      </c>
      <c r="G132" t="s">
        <v>61</v>
      </c>
      <c r="H132" t="s">
        <v>66</v>
      </c>
      <c r="I132" s="16">
        <v>250</v>
      </c>
      <c r="J132" t="s">
        <v>2</v>
      </c>
      <c r="K132" s="6">
        <f t="shared" si="8"/>
        <v>3.226009722710546</v>
      </c>
      <c r="L132" s="2">
        <v>0.51777110877083832</v>
      </c>
      <c r="M132" s="2" t="str">
        <f>IF(Table1[[#This Row],[Discount %]]&gt;80%,"Invalid","Actual")</f>
        <v>Actual</v>
      </c>
      <c r="N132" s="16">
        <f t="shared" si="7"/>
        <v>417.58365775833602</v>
      </c>
    </row>
    <row r="133" spans="1:14" x14ac:dyDescent="0.3">
      <c r="A133" t="s">
        <v>158</v>
      </c>
      <c r="B133" t="s">
        <v>53</v>
      </c>
      <c r="C133" s="3">
        <v>44746</v>
      </c>
      <c r="D133" s="3" t="str">
        <f t="shared" si="6"/>
        <v>Weekday</v>
      </c>
      <c r="E133" s="11" t="str">
        <f>TEXT(Table1[[#This Row],[Sale Date]],"DDDD")</f>
        <v>Monday</v>
      </c>
      <c r="F133" s="18">
        <v>967.01919932990631</v>
      </c>
      <c r="G133" t="s">
        <v>62</v>
      </c>
      <c r="H133" t="s">
        <v>67</v>
      </c>
      <c r="I133" s="16">
        <v>130</v>
      </c>
      <c r="J133" t="s">
        <v>0</v>
      </c>
      <c r="K133" s="6">
        <f t="shared" si="8"/>
        <v>9.8804843455655025</v>
      </c>
      <c r="L133" s="2">
        <v>0.2471412366587864</v>
      </c>
      <c r="M133" s="2" t="str">
        <f>IF(Table1[[#This Row],[Discount %]]&gt;80%,"Invalid","Actual")</f>
        <v>Actual</v>
      </c>
      <c r="N133" s="16">
        <f t="shared" si="7"/>
        <v>317.44376559360899</v>
      </c>
    </row>
    <row r="134" spans="1:14" x14ac:dyDescent="0.3">
      <c r="A134" t="s">
        <v>159</v>
      </c>
      <c r="B134" t="s">
        <v>50</v>
      </c>
      <c r="C134" s="3">
        <v>44740</v>
      </c>
      <c r="D134" s="3" t="str">
        <f t="shared" si="6"/>
        <v>Weekday</v>
      </c>
      <c r="E134" s="11" t="str">
        <f>TEXT(Table1[[#This Row],[Sale Date]],"DDDD")</f>
        <v>Tuesday</v>
      </c>
      <c r="F134" s="18">
        <v>911.89786648444021</v>
      </c>
      <c r="G134" t="s">
        <v>59</v>
      </c>
      <c r="H134" t="s">
        <v>66</v>
      </c>
      <c r="I134" s="16">
        <v>72</v>
      </c>
      <c r="J134" t="s">
        <v>1</v>
      </c>
      <c r="K134" s="6">
        <f t="shared" si="8"/>
        <v>48.917362887403542</v>
      </c>
      <c r="L134" s="2">
        <v>0.74108890181243625</v>
      </c>
      <c r="M134" s="2" t="str">
        <f>IF(Table1[[#This Row],[Discount %]]&gt;80%,"Invalid","Actual")</f>
        <v>Actual</v>
      </c>
      <c r="N134" s="16">
        <f t="shared" si="7"/>
        <v>2610.1522614086148</v>
      </c>
    </row>
    <row r="135" spans="1:14" x14ac:dyDescent="0.3">
      <c r="A135" t="s">
        <v>160</v>
      </c>
      <c r="B135" t="s">
        <v>51</v>
      </c>
      <c r="C135" s="3">
        <v>44743</v>
      </c>
      <c r="D135" s="3" t="str">
        <f t="shared" si="6"/>
        <v>Weekday</v>
      </c>
      <c r="E135" s="11" t="str">
        <f>TEXT(Table1[[#This Row],[Sale Date]],"DDDD")</f>
        <v>Friday</v>
      </c>
      <c r="F135" s="18">
        <v>701.78956021719318</v>
      </c>
      <c r="G135" t="s">
        <v>60</v>
      </c>
      <c r="H135" t="s">
        <v>67</v>
      </c>
      <c r="I135" s="16">
        <v>65</v>
      </c>
      <c r="J135" t="s">
        <v>2</v>
      </c>
      <c r="K135" s="6">
        <f t="shared" si="8"/>
        <v>44.791489523158972</v>
      </c>
      <c r="L135" s="2">
        <v>0.7589550474918334</v>
      </c>
      <c r="M135" s="2" t="str">
        <f>IF(Table1[[#This Row],[Discount %]]&gt;80%,"Invalid","Actual")</f>
        <v>Actual</v>
      </c>
      <c r="N135" s="16">
        <f t="shared" si="7"/>
        <v>2209.6572587881401</v>
      </c>
    </row>
    <row r="136" spans="1:14" x14ac:dyDescent="0.3">
      <c r="A136" t="s">
        <v>161</v>
      </c>
      <c r="B136" t="s">
        <v>52</v>
      </c>
      <c r="C136" s="3">
        <v>44737</v>
      </c>
      <c r="D136" s="3" t="str">
        <f t="shared" si="6"/>
        <v>Weekend</v>
      </c>
      <c r="E136" s="11" t="str">
        <f>TEXT(Table1[[#This Row],[Sale Date]],"DDDD")</f>
        <v>Saturday</v>
      </c>
      <c r="F136" s="18">
        <v>479.88658034447212</v>
      </c>
      <c r="G136" t="s">
        <v>61</v>
      </c>
      <c r="H136" t="s">
        <v>66</v>
      </c>
      <c r="I136" s="16">
        <v>250</v>
      </c>
      <c r="J136" t="s">
        <v>0</v>
      </c>
      <c r="K136" s="6">
        <f t="shared" si="8"/>
        <v>3.1738243089357407</v>
      </c>
      <c r="L136" s="2">
        <v>0.39519452416647527</v>
      </c>
      <c r="M136" s="2" t="str">
        <f>IF(Table1[[#This Row],[Discount %]]&gt;80%,"Invalid","Actual")</f>
        <v>Actual</v>
      </c>
      <c r="N136" s="16">
        <f t="shared" si="7"/>
        <v>313.56949688946304</v>
      </c>
    </row>
    <row r="137" spans="1:14" x14ac:dyDescent="0.3">
      <c r="A137" t="s">
        <v>162</v>
      </c>
      <c r="B137" t="s">
        <v>53</v>
      </c>
      <c r="C137" s="3">
        <v>44757</v>
      </c>
      <c r="D137" s="3" t="str">
        <f t="shared" si="6"/>
        <v>Weekday</v>
      </c>
      <c r="E137" s="11" t="str">
        <f>TEXT(Table1[[#This Row],[Sale Date]],"DDDD")</f>
        <v>Friday</v>
      </c>
      <c r="F137" s="18">
        <v>756.26129046676067</v>
      </c>
      <c r="G137" t="s">
        <v>62</v>
      </c>
      <c r="H137" t="s">
        <v>67</v>
      </c>
      <c r="I137" s="16">
        <v>130</v>
      </c>
      <c r="J137" t="s">
        <v>1</v>
      </c>
      <c r="K137" s="6">
        <f t="shared" si="8"/>
        <v>5.9718125614582016</v>
      </c>
      <c r="L137" s="2">
        <v>2.5857814158937731E-2</v>
      </c>
      <c r="M137" s="2" t="str">
        <f>IF(Table1[[#This Row],[Discount %]]&gt;80%,"Invalid","Actual")</f>
        <v>Actual</v>
      </c>
      <c r="N137" s="16">
        <f t="shared" si="7"/>
        <v>20.074342522805523</v>
      </c>
    </row>
    <row r="138" spans="1:14" x14ac:dyDescent="0.3">
      <c r="A138" t="s">
        <v>163</v>
      </c>
      <c r="B138" t="s">
        <v>54</v>
      </c>
      <c r="C138" s="3">
        <v>44745</v>
      </c>
      <c r="D138" s="3" t="str">
        <f t="shared" si="6"/>
        <v>Weekend</v>
      </c>
      <c r="E138" s="11" t="str">
        <f>TEXT(Table1[[#This Row],[Sale Date]],"DDDD")</f>
        <v>Sunday</v>
      </c>
      <c r="F138" s="18">
        <v>436.19346453298721</v>
      </c>
      <c r="G138" t="s">
        <v>63</v>
      </c>
      <c r="H138" t="s">
        <v>66</v>
      </c>
      <c r="I138" s="16">
        <v>60</v>
      </c>
      <c r="J138" t="s">
        <v>2</v>
      </c>
      <c r="K138" s="6">
        <f t="shared" si="8"/>
        <v>11.22315833875312</v>
      </c>
      <c r="L138" s="2">
        <v>0.35224195755599907</v>
      </c>
      <c r="M138" s="2" t="str">
        <f>IF(Table1[[#This Row],[Discount %]]&gt;80%,"Invalid","Actual")</f>
        <v>Actual</v>
      </c>
      <c r="N138" s="16">
        <f t="shared" si="7"/>
        <v>237.19603579220001</v>
      </c>
    </row>
    <row r="139" spans="1:14" x14ac:dyDescent="0.3">
      <c r="A139" t="s">
        <v>164</v>
      </c>
      <c r="B139" t="s">
        <v>50</v>
      </c>
      <c r="C139" s="3">
        <v>44760</v>
      </c>
      <c r="D139" s="3" t="str">
        <f t="shared" si="6"/>
        <v>Weekday</v>
      </c>
      <c r="E139" s="11" t="str">
        <f>TEXT(Table1[[#This Row],[Sale Date]],"DDDD")</f>
        <v>Monday</v>
      </c>
      <c r="F139" s="18">
        <v>721.73008309265401</v>
      </c>
      <c r="G139" t="s">
        <v>59</v>
      </c>
      <c r="H139" t="s">
        <v>67</v>
      </c>
      <c r="I139" s="16">
        <v>72</v>
      </c>
      <c r="J139" t="s">
        <v>0</v>
      </c>
      <c r="K139" s="6">
        <f t="shared" si="8"/>
        <v>10.473715145067983</v>
      </c>
      <c r="L139" s="2">
        <v>4.2934737769464881E-2</v>
      </c>
      <c r="M139" s="2" t="str">
        <f>IF(Table1[[#This Row],[Discount %]]&gt;80%,"Invalid","Actual")</f>
        <v>Actual</v>
      </c>
      <c r="N139" s="16">
        <f t="shared" si="7"/>
        <v>32.377407352240766</v>
      </c>
    </row>
    <row r="140" spans="1:14" x14ac:dyDescent="0.3">
      <c r="A140" t="s">
        <v>165</v>
      </c>
      <c r="B140" t="s">
        <v>51</v>
      </c>
      <c r="C140" s="3">
        <v>44750</v>
      </c>
      <c r="D140" s="3" t="str">
        <f t="shared" si="6"/>
        <v>Weekday</v>
      </c>
      <c r="E140" s="11" t="str">
        <f>TEXT(Table1[[#This Row],[Sale Date]],"DDDD")</f>
        <v>Friday</v>
      </c>
      <c r="F140" s="18">
        <v>365.06742804332742</v>
      </c>
      <c r="G140" t="s">
        <v>60</v>
      </c>
      <c r="H140" t="s">
        <v>66</v>
      </c>
      <c r="I140" s="16">
        <v>65</v>
      </c>
      <c r="J140" t="s">
        <v>1</v>
      </c>
      <c r="K140" s="6">
        <f t="shared" si="8"/>
        <v>5.6553447567341379</v>
      </c>
      <c r="L140" s="2">
        <v>6.8824781708392013E-3</v>
      </c>
      <c r="M140" s="2" t="str">
        <f>IF(Table1[[#This Row],[Discount %]]&gt;80%,"Invalid","Actual")</f>
        <v>Actual</v>
      </c>
      <c r="N140" s="16">
        <f t="shared" si="7"/>
        <v>2.5299811443915132</v>
      </c>
    </row>
    <row r="141" spans="1:14" x14ac:dyDescent="0.3">
      <c r="A141" t="s">
        <v>166</v>
      </c>
      <c r="B141" t="s">
        <v>53</v>
      </c>
      <c r="C141" s="3">
        <v>44754</v>
      </c>
      <c r="D141" s="3" t="str">
        <f t="shared" si="6"/>
        <v>Weekday</v>
      </c>
      <c r="E141" s="11" t="str">
        <f>TEXT(Table1[[#This Row],[Sale Date]],"DDDD")</f>
        <v>Tuesday</v>
      </c>
      <c r="F141" s="18">
        <v>1231.631284578343</v>
      </c>
      <c r="G141" t="s">
        <v>62</v>
      </c>
      <c r="H141" t="s">
        <v>66</v>
      </c>
      <c r="I141" s="16">
        <v>130</v>
      </c>
      <c r="J141" t="s">
        <v>0</v>
      </c>
      <c r="K141" s="6">
        <f t="shared" si="8"/>
        <v>25.00263625168078</v>
      </c>
      <c r="L141" s="2">
        <v>0.62107648533214554</v>
      </c>
      <c r="M141" s="2" t="str">
        <f>IF(Table1[[#This Row],[Discount %]]&gt;80%,"Invalid","Actual")</f>
        <v>Actual</v>
      </c>
      <c r="N141" s="16">
        <f t="shared" si="7"/>
        <v>2018.7114281401584</v>
      </c>
    </row>
    <row r="142" spans="1:14" x14ac:dyDescent="0.3">
      <c r="A142" t="s">
        <v>167</v>
      </c>
      <c r="B142" t="s">
        <v>54</v>
      </c>
      <c r="C142" s="3">
        <v>44761</v>
      </c>
      <c r="D142" s="3" t="str">
        <f t="shared" si="6"/>
        <v>Weekday</v>
      </c>
      <c r="E142" s="11" t="str">
        <f>TEXT(Table1[[#This Row],[Sale Date]],"DDDD")</f>
        <v>Tuesday</v>
      </c>
      <c r="F142" s="18">
        <v>878.10164658744611</v>
      </c>
      <c r="G142" t="s">
        <v>63</v>
      </c>
      <c r="H142" t="s">
        <v>66</v>
      </c>
      <c r="I142" s="16">
        <v>60</v>
      </c>
      <c r="J142" t="s">
        <v>2</v>
      </c>
      <c r="K142" s="6">
        <f t="shared" si="8"/>
        <v>16.231043921519788</v>
      </c>
      <c r="L142" s="2">
        <v>9.8331104648150314E-2</v>
      </c>
      <c r="M142" s="2" t="str">
        <f>IF(Table1[[#This Row],[Discount %]]&gt;80%,"Invalid","Actual")</f>
        <v>Actual</v>
      </c>
      <c r="N142" s="16">
        <f t="shared" si="7"/>
        <v>95.760988703741191</v>
      </c>
    </row>
    <row r="143" spans="1:14" x14ac:dyDescent="0.3">
      <c r="A143" t="s">
        <v>168</v>
      </c>
      <c r="B143" t="s">
        <v>55</v>
      </c>
      <c r="C143" s="3">
        <v>44735</v>
      </c>
      <c r="D143" s="3" t="str">
        <f t="shared" si="6"/>
        <v>Weekday</v>
      </c>
      <c r="E143" s="11" t="str">
        <f>TEXT(Table1[[#This Row],[Sale Date]],"DDDD")</f>
        <v>Thursday</v>
      </c>
      <c r="F143" s="18">
        <v>564.28749648903772</v>
      </c>
      <c r="G143" t="s">
        <v>64</v>
      </c>
      <c r="H143" t="s">
        <v>67</v>
      </c>
      <c r="I143" s="16">
        <v>95</v>
      </c>
      <c r="J143" t="s">
        <v>0</v>
      </c>
      <c r="K143" s="6">
        <f t="shared" si="8"/>
        <v>5.9667260968398832</v>
      </c>
      <c r="L143" s="2">
        <v>4.5012478047171678E-3</v>
      </c>
      <c r="M143" s="2" t="str">
        <f>IF(Table1[[#This Row],[Discount %]]&gt;80%,"Invalid","Actual")</f>
        <v>Actual</v>
      </c>
      <c r="N143" s="16">
        <f t="shared" si="7"/>
        <v>2.5514827107512019</v>
      </c>
    </row>
    <row r="144" spans="1:14" x14ac:dyDescent="0.3">
      <c r="A144" t="s">
        <v>169</v>
      </c>
      <c r="B144" t="s">
        <v>50</v>
      </c>
      <c r="C144" s="3">
        <v>44753</v>
      </c>
      <c r="D144" s="3" t="str">
        <f t="shared" si="6"/>
        <v>Weekday</v>
      </c>
      <c r="E144" s="11" t="str">
        <f>TEXT(Table1[[#This Row],[Sale Date]],"DDDD")</f>
        <v>Monday</v>
      </c>
      <c r="F144" s="18">
        <v>1146.0031573562619</v>
      </c>
      <c r="G144" t="s">
        <v>59</v>
      </c>
      <c r="H144" t="s">
        <v>67</v>
      </c>
      <c r="I144" s="16">
        <v>72</v>
      </c>
      <c r="J144" t="s">
        <v>1</v>
      </c>
      <c r="K144" s="6">
        <f t="shared" si="8"/>
        <v>20.450398759493684</v>
      </c>
      <c r="L144" s="2">
        <v>0.22169192366246837</v>
      </c>
      <c r="M144" s="2" t="str">
        <f>IF(Table1[[#This Row],[Discount %]]&gt;80%,"Invalid","Actual")</f>
        <v>Actual</v>
      </c>
      <c r="N144" s="16">
        <f t="shared" si="7"/>
        <v>326.4255533272833</v>
      </c>
    </row>
    <row r="145" spans="1:14" x14ac:dyDescent="0.3">
      <c r="A145" t="s">
        <v>170</v>
      </c>
      <c r="B145" t="s">
        <v>52</v>
      </c>
      <c r="C145" s="3">
        <v>44748</v>
      </c>
      <c r="D145" s="3" t="str">
        <f t="shared" si="6"/>
        <v>Weekday</v>
      </c>
      <c r="E145" s="11" t="str">
        <f>TEXT(Table1[[#This Row],[Sale Date]],"DDDD")</f>
        <v>Wednesday</v>
      </c>
      <c r="F145" s="18">
        <v>1100.1038646627512</v>
      </c>
      <c r="G145" t="s">
        <v>61</v>
      </c>
      <c r="H145" t="s">
        <v>66</v>
      </c>
      <c r="I145" s="16">
        <v>250</v>
      </c>
      <c r="J145" t="s">
        <v>0</v>
      </c>
      <c r="K145" s="6">
        <f t="shared" si="8"/>
        <v>11.388980438675423</v>
      </c>
      <c r="L145" s="2">
        <v>0.61362516317019966</v>
      </c>
      <c r="M145" s="2" t="str">
        <f>IF(Table1[[#This Row],[Discount %]]&gt;80%,"Invalid","Actual")</f>
        <v>Actual</v>
      </c>
      <c r="N145" s="16">
        <f t="shared" si="7"/>
        <v>1747.1412450061048</v>
      </c>
    </row>
    <row r="146" spans="1:14" x14ac:dyDescent="0.3">
      <c r="A146" t="s">
        <v>171</v>
      </c>
      <c r="B146" t="s">
        <v>50</v>
      </c>
      <c r="C146" s="3">
        <v>44725</v>
      </c>
      <c r="D146" s="3" t="str">
        <f t="shared" si="6"/>
        <v>Weekday</v>
      </c>
      <c r="E146" s="11" t="str">
        <f>TEXT(Table1[[#This Row],[Sale Date]],"DDDD")</f>
        <v>Monday</v>
      </c>
      <c r="F146" s="18">
        <v>712.35816988481008</v>
      </c>
      <c r="G146" t="s">
        <v>59</v>
      </c>
      <c r="H146" t="s">
        <v>66</v>
      </c>
      <c r="I146" s="16">
        <v>72</v>
      </c>
      <c r="J146" t="s">
        <v>2</v>
      </c>
      <c r="K146" s="6">
        <f t="shared" si="8"/>
        <v>24.98120588461633</v>
      </c>
      <c r="L146" s="2">
        <v>0.60394772308749511</v>
      </c>
      <c r="M146" s="2" t="str">
        <f>IF(Table1[[#This Row],[Discount %]]&gt;80%,"Invalid","Actual")</f>
        <v>Actual</v>
      </c>
      <c r="N146" s="16">
        <f t="shared" si="7"/>
        <v>1086.2886538075654</v>
      </c>
    </row>
    <row r="147" spans="1:14" x14ac:dyDescent="0.3">
      <c r="A147" t="s">
        <v>172</v>
      </c>
      <c r="B147" t="s">
        <v>51</v>
      </c>
      <c r="C147" s="3">
        <v>44753</v>
      </c>
      <c r="D147" s="3" t="str">
        <f t="shared" si="6"/>
        <v>Weekday</v>
      </c>
      <c r="E147" s="11" t="str">
        <f>TEXT(Table1[[#This Row],[Sale Date]],"DDDD")</f>
        <v>Monday</v>
      </c>
      <c r="F147" s="18">
        <v>702.40059070538132</v>
      </c>
      <c r="G147" t="s">
        <v>60</v>
      </c>
      <c r="H147" t="s">
        <v>66</v>
      </c>
      <c r="I147" s="16">
        <v>65</v>
      </c>
      <c r="J147" t="s">
        <v>0</v>
      </c>
      <c r="K147" s="6">
        <f t="shared" si="8"/>
        <v>14.83685709858899</v>
      </c>
      <c r="L147" s="2">
        <v>0.2716676542664398</v>
      </c>
      <c r="M147" s="2" t="str">
        <f>IF(Table1[[#This Row],[Discount %]]&gt;80%,"Invalid","Actual")</f>
        <v>Actual</v>
      </c>
      <c r="N147" s="16">
        <f t="shared" si="7"/>
        <v>261.99512070290302</v>
      </c>
    </row>
    <row r="148" spans="1:14" x14ac:dyDescent="0.3">
      <c r="A148" t="s">
        <v>173</v>
      </c>
      <c r="B148" t="s">
        <v>52</v>
      </c>
      <c r="C148" s="3">
        <v>44738</v>
      </c>
      <c r="D148" s="3" t="str">
        <f t="shared" si="6"/>
        <v>Weekend</v>
      </c>
      <c r="E148" s="11" t="str">
        <f>TEXT(Table1[[#This Row],[Sale Date]],"DDDD")</f>
        <v>Sunday</v>
      </c>
      <c r="F148" s="18">
        <v>715.10355018970665</v>
      </c>
      <c r="G148" t="s">
        <v>61</v>
      </c>
      <c r="H148" t="s">
        <v>66</v>
      </c>
      <c r="I148" s="16">
        <v>250</v>
      </c>
      <c r="J148" t="s">
        <v>1</v>
      </c>
      <c r="K148" s="6">
        <f t="shared" si="8"/>
        <v>6.5445560962214584</v>
      </c>
      <c r="L148" s="2">
        <v>0.56293228162406539</v>
      </c>
      <c r="M148" s="2" t="str">
        <f>IF(Table1[[#This Row],[Discount %]]&gt;80%,"Invalid","Actual")</f>
        <v>Actual</v>
      </c>
      <c r="N148" s="16">
        <f t="shared" si="7"/>
        <v>921.03547386565799</v>
      </c>
    </row>
    <row r="149" spans="1:14" x14ac:dyDescent="0.3">
      <c r="A149" t="s">
        <v>174</v>
      </c>
      <c r="B149" t="s">
        <v>53</v>
      </c>
      <c r="C149" s="3">
        <v>44762</v>
      </c>
      <c r="D149" s="3" t="str">
        <f t="shared" si="6"/>
        <v>Weekday</v>
      </c>
      <c r="E149" s="11" t="str">
        <f>TEXT(Table1[[#This Row],[Sale Date]],"DDDD")</f>
        <v>Wednesday</v>
      </c>
      <c r="F149" s="18">
        <v>1219.8983610726016</v>
      </c>
      <c r="G149" t="s">
        <v>62</v>
      </c>
      <c r="H149" t="s">
        <v>66</v>
      </c>
      <c r="I149" s="16">
        <v>130</v>
      </c>
      <c r="J149" t="s">
        <v>2</v>
      </c>
      <c r="K149" s="6">
        <f t="shared" si="8"/>
        <v>35.516760713621039</v>
      </c>
      <c r="L149" s="2">
        <v>0.73579140219525918</v>
      </c>
      <c r="M149" s="2" t="str">
        <f>IF(Table1[[#This Row],[Discount %]]&gt;80%,"Invalid","Actual")</f>
        <v>Actual</v>
      </c>
      <c r="N149" s="16">
        <f t="shared" si="7"/>
        <v>3397.280531698133</v>
      </c>
    </row>
    <row r="150" spans="1:14" x14ac:dyDescent="0.3">
      <c r="A150" t="s">
        <v>175</v>
      </c>
      <c r="B150" t="s">
        <v>54</v>
      </c>
      <c r="C150" s="3">
        <v>44756</v>
      </c>
      <c r="D150" s="3" t="str">
        <f t="shared" si="6"/>
        <v>Weekday</v>
      </c>
      <c r="E150" s="11" t="str">
        <f>TEXT(Table1[[#This Row],[Sale Date]],"DDDD")</f>
        <v>Thursday</v>
      </c>
      <c r="F150" s="18">
        <v>836.39583226134164</v>
      </c>
      <c r="G150" t="s">
        <v>63</v>
      </c>
      <c r="H150" t="s">
        <v>66</v>
      </c>
      <c r="I150" s="16">
        <v>60</v>
      </c>
      <c r="J150" t="s">
        <v>0</v>
      </c>
      <c r="K150" s="6">
        <f t="shared" si="8"/>
        <v>24.943034197274425</v>
      </c>
      <c r="L150" s="2">
        <v>0.44112931781121201</v>
      </c>
      <c r="M150" s="2" t="str">
        <f>IF(Table1[[#This Row],[Discount %]]&gt;80%,"Invalid","Actual")</f>
        <v>Actual</v>
      </c>
      <c r="N150" s="16">
        <f t="shared" si="7"/>
        <v>660.18621957512391</v>
      </c>
    </row>
    <row r="151" spans="1:14" x14ac:dyDescent="0.3">
      <c r="A151" t="s">
        <v>176</v>
      </c>
      <c r="B151" t="s">
        <v>50</v>
      </c>
      <c r="C151" s="3">
        <v>44744</v>
      </c>
      <c r="D151" s="3" t="str">
        <f t="shared" si="6"/>
        <v>Weekend</v>
      </c>
      <c r="E151" s="11" t="str">
        <f>TEXT(Table1[[#This Row],[Sale Date]],"DDDD")</f>
        <v>Saturday</v>
      </c>
      <c r="F151" s="18">
        <v>963.80585295182641</v>
      </c>
      <c r="G151" t="s">
        <v>59</v>
      </c>
      <c r="H151" t="s">
        <v>66</v>
      </c>
      <c r="I151" s="16">
        <v>72</v>
      </c>
      <c r="J151" t="s">
        <v>1</v>
      </c>
      <c r="K151" s="6">
        <f t="shared" si="8"/>
        <v>40.597144763343088</v>
      </c>
      <c r="L151" s="2">
        <v>0.67026763876764872</v>
      </c>
      <c r="M151" s="2" t="str">
        <f>IF(Table1[[#This Row],[Discount %]]&gt;80%,"Invalid","Actual")</f>
        <v>Actual</v>
      </c>
      <c r="N151" s="16">
        <f t="shared" si="7"/>
        <v>1959.1885700088758</v>
      </c>
    </row>
    <row r="152" spans="1:14" x14ac:dyDescent="0.3">
      <c r="A152" t="s">
        <v>177</v>
      </c>
      <c r="B152" t="s">
        <v>51</v>
      </c>
      <c r="C152" s="3">
        <v>44753</v>
      </c>
      <c r="D152" s="3" t="str">
        <f t="shared" si="6"/>
        <v>Weekday</v>
      </c>
      <c r="E152" s="11" t="str">
        <f>TEXT(Table1[[#This Row],[Sale Date]],"DDDD")</f>
        <v>Monday</v>
      </c>
      <c r="F152" s="18">
        <v>449.01925098530552</v>
      </c>
      <c r="G152" t="s">
        <v>60</v>
      </c>
      <c r="H152" t="s">
        <v>66</v>
      </c>
      <c r="I152" s="16">
        <v>65</v>
      </c>
      <c r="J152" t="s">
        <v>2</v>
      </c>
      <c r="K152" s="6">
        <f t="shared" si="8"/>
        <v>8.8001919082007856</v>
      </c>
      <c r="L152" s="2">
        <v>0.21501842814819261</v>
      </c>
      <c r="M152" s="2" t="str">
        <f>IF(Table1[[#This Row],[Discount %]]&gt;80%,"Invalid","Actual")</f>
        <v>Actual</v>
      </c>
      <c r="N152" s="16">
        <f t="shared" si="7"/>
        <v>122.99322304774552</v>
      </c>
    </row>
    <row r="153" spans="1:14" x14ac:dyDescent="0.3">
      <c r="A153" t="s">
        <v>178</v>
      </c>
      <c r="B153" t="s">
        <v>52</v>
      </c>
      <c r="C153" s="3">
        <v>44762</v>
      </c>
      <c r="D153" s="3" t="str">
        <f t="shared" si="6"/>
        <v>Weekday</v>
      </c>
      <c r="E153" s="11" t="str">
        <f>TEXT(Table1[[#This Row],[Sale Date]],"DDDD")</f>
        <v>Wednesday</v>
      </c>
      <c r="F153" s="18">
        <v>1060.8066397333646</v>
      </c>
      <c r="G153" t="s">
        <v>61</v>
      </c>
      <c r="H153" t="s">
        <v>67</v>
      </c>
      <c r="I153" s="16">
        <v>250</v>
      </c>
      <c r="J153" t="s">
        <v>0</v>
      </c>
      <c r="K153" s="6">
        <f t="shared" si="8"/>
        <v>18.882608709802124</v>
      </c>
      <c r="L153" s="2">
        <v>0.77528388030776896</v>
      </c>
      <c r="M153" s="2" t="str">
        <f>IF(Table1[[#This Row],[Discount %]]&gt;80%,"Invalid","Actual")</f>
        <v>Actual</v>
      </c>
      <c r="N153" s="16">
        <f t="shared" si="7"/>
        <v>3659.8455377171663</v>
      </c>
    </row>
    <row r="154" spans="1:14" x14ac:dyDescent="0.3">
      <c r="A154" t="s">
        <v>179</v>
      </c>
      <c r="B154" t="s">
        <v>53</v>
      </c>
      <c r="C154" s="3">
        <v>44740</v>
      </c>
      <c r="D154" s="3" t="str">
        <f t="shared" si="6"/>
        <v>Weekday</v>
      </c>
      <c r="E154" s="11" t="str">
        <f>TEXT(Table1[[#This Row],[Sale Date]],"DDDD")</f>
        <v>Tuesday</v>
      </c>
      <c r="F154" s="18">
        <v>1162.8365015209247</v>
      </c>
      <c r="G154" t="s">
        <v>62</v>
      </c>
      <c r="H154" t="s">
        <v>66</v>
      </c>
      <c r="I154" s="16">
        <v>130</v>
      </c>
      <c r="J154" t="s">
        <v>1</v>
      </c>
      <c r="K154" s="6">
        <f t="shared" si="8"/>
        <v>13.21925673134335</v>
      </c>
      <c r="L154" s="2">
        <v>0.32334348690445713</v>
      </c>
      <c r="M154" s="2" t="str">
        <f>IF(Table1[[#This Row],[Discount %]]&gt;80%,"Invalid","Actual")</f>
        <v>Actual</v>
      </c>
      <c r="N154" s="16">
        <f t="shared" si="7"/>
        <v>555.66687355371073</v>
      </c>
    </row>
    <row r="155" spans="1:14" x14ac:dyDescent="0.3">
      <c r="A155" t="s">
        <v>180</v>
      </c>
      <c r="B155" t="s">
        <v>50</v>
      </c>
      <c r="C155" s="3">
        <v>44729</v>
      </c>
      <c r="D155" s="3" t="str">
        <f t="shared" si="6"/>
        <v>Weekday</v>
      </c>
      <c r="E155" s="11" t="str">
        <f>TEXT(Table1[[#This Row],[Sale Date]],"DDDD")</f>
        <v>Friday</v>
      </c>
      <c r="F155" s="18">
        <v>1172.893522015298</v>
      </c>
      <c r="G155" t="s">
        <v>59</v>
      </c>
      <c r="H155" t="s">
        <v>66</v>
      </c>
      <c r="I155" s="16">
        <v>72</v>
      </c>
      <c r="J155" t="s">
        <v>2</v>
      </c>
      <c r="K155" s="6">
        <f t="shared" si="8"/>
        <v>20.665684369773619</v>
      </c>
      <c r="L155" s="2">
        <v>0.2117276391971491</v>
      </c>
      <c r="M155" s="2" t="str">
        <f>IF(Table1[[#This Row],[Discount %]]&gt;80%,"Invalid","Actual")</f>
        <v>Actual</v>
      </c>
      <c r="N155" s="16">
        <f t="shared" si="7"/>
        <v>315.03575260840262</v>
      </c>
    </row>
    <row r="156" spans="1:14" x14ac:dyDescent="0.3">
      <c r="A156" t="s">
        <v>181</v>
      </c>
      <c r="B156" t="s">
        <v>52</v>
      </c>
      <c r="C156" s="3">
        <v>44734</v>
      </c>
      <c r="D156" s="3" t="str">
        <f t="shared" si="6"/>
        <v>Weekday</v>
      </c>
      <c r="E156" s="11" t="str">
        <f>TEXT(Table1[[#This Row],[Sale Date]],"DDDD")</f>
        <v>Wednesday</v>
      </c>
      <c r="F156" s="18">
        <v>958.10029344278337</v>
      </c>
      <c r="G156" t="s">
        <v>61</v>
      </c>
      <c r="H156" t="s">
        <v>66</v>
      </c>
      <c r="I156" s="16">
        <v>250</v>
      </c>
      <c r="J156" t="s">
        <v>1</v>
      </c>
      <c r="K156" s="6">
        <f t="shared" si="8"/>
        <v>5.8351067649684074</v>
      </c>
      <c r="L156" s="2">
        <v>0.34321661485625221</v>
      </c>
      <c r="M156" s="2" t="str">
        <f>IF(Table1[[#This Row],[Discount %]]&gt;80%,"Invalid","Actual")</f>
        <v>Actual</v>
      </c>
      <c r="N156" s="16">
        <f t="shared" si="7"/>
        <v>500.67639779931847</v>
      </c>
    </row>
    <row r="157" spans="1:14" x14ac:dyDescent="0.3">
      <c r="A157" t="s">
        <v>182</v>
      </c>
      <c r="B157" t="s">
        <v>53</v>
      </c>
      <c r="C157" s="3">
        <v>44744</v>
      </c>
      <c r="D157" s="3" t="str">
        <f t="shared" si="6"/>
        <v>Weekend</v>
      </c>
      <c r="E157" s="11" t="str">
        <f>TEXT(Table1[[#This Row],[Sale Date]],"DDDD")</f>
        <v>Saturday</v>
      </c>
      <c r="F157" s="18">
        <v>1024.6945444997</v>
      </c>
      <c r="G157" t="s">
        <v>62</v>
      </c>
      <c r="H157" t="s">
        <v>66</v>
      </c>
      <c r="I157" s="16">
        <v>130</v>
      </c>
      <c r="J157" t="s">
        <v>2</v>
      </c>
      <c r="K157" s="6">
        <f t="shared" si="8"/>
        <v>9.5761256454409747</v>
      </c>
      <c r="L157" s="2">
        <v>0.17688363553653064</v>
      </c>
      <c r="M157" s="2" t="str">
        <f>IF(Table1[[#This Row],[Discount %]]&gt;80%,"Invalid","Actual")</f>
        <v>Actual</v>
      </c>
      <c r="N157" s="16">
        <f t="shared" si="7"/>
        <v>220.20178940762662</v>
      </c>
    </row>
    <row r="158" spans="1:14" x14ac:dyDescent="0.3">
      <c r="A158" t="s">
        <v>183</v>
      </c>
      <c r="B158" t="s">
        <v>54</v>
      </c>
      <c r="C158" s="3">
        <v>44737</v>
      </c>
      <c r="D158" s="3" t="str">
        <f t="shared" si="6"/>
        <v>Weekend</v>
      </c>
      <c r="E158" s="11" t="str">
        <f>TEXT(Table1[[#This Row],[Sale Date]],"DDDD")</f>
        <v>Saturday</v>
      </c>
      <c r="F158" s="18">
        <v>751.70646508876052</v>
      </c>
      <c r="G158" t="s">
        <v>63</v>
      </c>
      <c r="H158" t="s">
        <v>67</v>
      </c>
      <c r="I158" s="16">
        <v>60</v>
      </c>
      <c r="J158" t="s">
        <v>0</v>
      </c>
      <c r="K158" s="6">
        <f t="shared" si="8"/>
        <v>27.750798435792095</v>
      </c>
      <c r="L158" s="2">
        <v>0.54853763527560739</v>
      </c>
      <c r="M158" s="2" t="str">
        <f>IF(Table1[[#This Row],[Discount %]]&gt;80%,"Invalid","Actual")</f>
        <v>Actual</v>
      </c>
      <c r="N158" s="16">
        <f t="shared" si="7"/>
        <v>913.34144105876521</v>
      </c>
    </row>
    <row r="159" spans="1:14" x14ac:dyDescent="0.3">
      <c r="A159" t="s">
        <v>184</v>
      </c>
      <c r="B159" t="s">
        <v>55</v>
      </c>
      <c r="C159" s="3">
        <v>44752</v>
      </c>
      <c r="D159" s="3" t="str">
        <f t="shared" si="6"/>
        <v>Weekend</v>
      </c>
      <c r="E159" s="11" t="str">
        <f>TEXT(Table1[[#This Row],[Sale Date]],"DDDD")</f>
        <v>Sunday</v>
      </c>
      <c r="F159" s="18">
        <v>491.26620318811814</v>
      </c>
      <c r="G159" t="s">
        <v>64</v>
      </c>
      <c r="H159" t="s">
        <v>66</v>
      </c>
      <c r="I159" s="16">
        <v>95</v>
      </c>
      <c r="J159" t="s">
        <v>1</v>
      </c>
      <c r="K159" s="6">
        <f t="shared" si="8"/>
        <v>8.7076289655947878</v>
      </c>
      <c r="L159" s="2">
        <v>0.40612729229894939</v>
      </c>
      <c r="M159" s="2" t="str">
        <f>IF(Table1[[#This Row],[Discount %]]&gt;80%,"Invalid","Actual")</f>
        <v>Actual</v>
      </c>
      <c r="N159" s="16">
        <f t="shared" si="7"/>
        <v>335.95854854338671</v>
      </c>
    </row>
    <row r="160" spans="1:14" x14ac:dyDescent="0.3">
      <c r="A160" t="s">
        <v>185</v>
      </c>
      <c r="B160" t="s">
        <v>50</v>
      </c>
      <c r="C160" s="3">
        <v>44736</v>
      </c>
      <c r="D160" s="3" t="str">
        <f t="shared" si="6"/>
        <v>Weekday</v>
      </c>
      <c r="E160" s="11" t="str">
        <f>TEXT(Table1[[#This Row],[Sale Date]],"DDDD")</f>
        <v>Friday</v>
      </c>
      <c r="F160" s="18">
        <v>833.37011895831995</v>
      </c>
      <c r="G160" t="s">
        <v>59</v>
      </c>
      <c r="H160" t="s">
        <v>66</v>
      </c>
      <c r="I160" s="16">
        <v>72</v>
      </c>
      <c r="J160" t="s">
        <v>2</v>
      </c>
      <c r="K160" s="6">
        <f t="shared" si="8"/>
        <v>13.90846758399703</v>
      </c>
      <c r="L160" s="2">
        <v>0.16780300089638589</v>
      </c>
      <c r="M160" s="2" t="str">
        <f>IF(Table1[[#This Row],[Discount %]]&gt;80%,"Invalid","Actual")</f>
        <v>Actual</v>
      </c>
      <c r="N160" s="16">
        <f t="shared" si="7"/>
        <v>168.03954708946617</v>
      </c>
    </row>
    <row r="161" spans="1:14" x14ac:dyDescent="0.3">
      <c r="A161" t="s">
        <v>186</v>
      </c>
      <c r="B161" t="s">
        <v>52</v>
      </c>
      <c r="C161" s="3">
        <v>44759</v>
      </c>
      <c r="D161" s="3" t="str">
        <f t="shared" si="6"/>
        <v>Weekend</v>
      </c>
      <c r="E161" s="11" t="str">
        <f>TEXT(Table1[[#This Row],[Sale Date]],"DDDD")</f>
        <v>Sunday</v>
      </c>
      <c r="F161" s="18">
        <v>1081.9669186703891</v>
      </c>
      <c r="G161" t="s">
        <v>61</v>
      </c>
      <c r="H161" t="s">
        <v>67</v>
      </c>
      <c r="I161" s="16">
        <v>250</v>
      </c>
      <c r="J161" t="s">
        <v>1</v>
      </c>
      <c r="K161" s="6">
        <f t="shared" si="8"/>
        <v>5.9546767159427771</v>
      </c>
      <c r="L161" s="2">
        <v>0.2731985494536886</v>
      </c>
      <c r="M161" s="2" t="str">
        <f>IF(Table1[[#This Row],[Discount %]]&gt;80%,"Invalid","Actual")</f>
        <v>Actual</v>
      </c>
      <c r="N161" s="16">
        <f t="shared" si="7"/>
        <v>406.70226031530524</v>
      </c>
    </row>
    <row r="162" spans="1:14" x14ac:dyDescent="0.3">
      <c r="A162" t="s">
        <v>187</v>
      </c>
      <c r="B162" t="s">
        <v>51</v>
      </c>
      <c r="C162" s="3">
        <v>44750</v>
      </c>
      <c r="D162" s="3" t="str">
        <f t="shared" si="6"/>
        <v>Weekday</v>
      </c>
      <c r="E162" s="11" t="str">
        <f>TEXT(Table1[[#This Row],[Sale Date]],"DDDD")</f>
        <v>Friday</v>
      </c>
      <c r="F162" s="18">
        <v>996.90035251700954</v>
      </c>
      <c r="G162" t="s">
        <v>60</v>
      </c>
      <c r="H162" t="s">
        <v>67</v>
      </c>
      <c r="I162" s="16">
        <v>65</v>
      </c>
      <c r="J162" t="s">
        <v>1</v>
      </c>
      <c r="K162" s="6">
        <f t="shared" si="8"/>
        <v>57.924049244246838</v>
      </c>
      <c r="L162" s="2">
        <v>0.73522347452625669</v>
      </c>
      <c r="M162" s="2" t="str">
        <f>IF(Table1[[#This Row],[Discount %]]&gt;80%,"Invalid","Actual")</f>
        <v>Actual</v>
      </c>
      <c r="N162" s="16">
        <f t="shared" si="7"/>
        <v>2768.1628483590348</v>
      </c>
    </row>
    <row r="163" spans="1:14" x14ac:dyDescent="0.3">
      <c r="A163" t="s">
        <v>188</v>
      </c>
      <c r="B163" t="s">
        <v>52</v>
      </c>
      <c r="C163" s="3">
        <v>44751</v>
      </c>
      <c r="D163" s="3" t="str">
        <f t="shared" si="6"/>
        <v>Weekend</v>
      </c>
      <c r="E163" s="11" t="str">
        <f>TEXT(Table1[[#This Row],[Sale Date]],"DDDD")</f>
        <v>Saturday</v>
      </c>
      <c r="F163" s="18">
        <v>854.75046365080641</v>
      </c>
      <c r="G163" t="s">
        <v>61</v>
      </c>
      <c r="H163" t="s">
        <v>67</v>
      </c>
      <c r="I163" s="16">
        <v>250</v>
      </c>
      <c r="J163" t="s">
        <v>2</v>
      </c>
      <c r="K163" s="6">
        <f t="shared" si="8"/>
        <v>5.3909798894089418</v>
      </c>
      <c r="L163" s="2">
        <v>0.36579213338930128</v>
      </c>
      <c r="M163" s="2" t="str">
        <f>IF(Table1[[#This Row],[Discount %]]&gt;80%,"Invalid","Actual")</f>
        <v>Actual</v>
      </c>
      <c r="N163" s="16">
        <f t="shared" si="7"/>
        <v>492.99450870142903</v>
      </c>
    </row>
    <row r="164" spans="1:14" x14ac:dyDescent="0.3">
      <c r="A164" t="s">
        <v>189</v>
      </c>
      <c r="B164" t="s">
        <v>53</v>
      </c>
      <c r="C164" s="3">
        <v>44736</v>
      </c>
      <c r="D164" s="3" t="str">
        <f t="shared" si="6"/>
        <v>Weekday</v>
      </c>
      <c r="E164" s="11" t="str">
        <f>TEXT(Table1[[#This Row],[Sale Date]],"DDDD")</f>
        <v>Friday</v>
      </c>
      <c r="F164" s="18">
        <v>549.96880382674601</v>
      </c>
      <c r="G164" t="s">
        <v>62</v>
      </c>
      <c r="H164" t="s">
        <v>67</v>
      </c>
      <c r="I164" s="16">
        <v>130</v>
      </c>
      <c r="J164" t="s">
        <v>0</v>
      </c>
      <c r="K164" s="6">
        <f t="shared" si="8"/>
        <v>20.450817636415913</v>
      </c>
      <c r="L164" s="2">
        <v>0.79313642440033238</v>
      </c>
      <c r="M164" s="2" t="str">
        <f>IF(Table1[[#This Row],[Discount %]]&gt;80%,"Invalid","Actual")</f>
        <v>Actual</v>
      </c>
      <c r="N164" s="16">
        <f t="shared" si="7"/>
        <v>2108.6374889073227</v>
      </c>
    </row>
    <row r="165" spans="1:14" x14ac:dyDescent="0.3">
      <c r="A165" t="s">
        <v>190</v>
      </c>
      <c r="B165" t="s">
        <v>50</v>
      </c>
      <c r="C165" s="3">
        <v>44737</v>
      </c>
      <c r="D165" s="3" t="str">
        <f t="shared" si="6"/>
        <v>Weekend</v>
      </c>
      <c r="E165" s="11" t="str">
        <f>TEXT(Table1[[#This Row],[Sale Date]],"DDDD")</f>
        <v>Saturday</v>
      </c>
      <c r="F165" s="18">
        <v>1065.3821039148443</v>
      </c>
      <c r="G165" t="s">
        <v>59</v>
      </c>
      <c r="H165" t="s">
        <v>66</v>
      </c>
      <c r="I165" s="16">
        <v>72</v>
      </c>
      <c r="J165" t="s">
        <v>0</v>
      </c>
      <c r="K165" s="6">
        <f t="shared" si="8"/>
        <v>16.090797086901695</v>
      </c>
      <c r="L165" s="2">
        <v>8.0407664979564641E-2</v>
      </c>
      <c r="M165" s="2" t="str">
        <f>IF(Table1[[#This Row],[Discount %]]&gt;80%,"Invalid","Actual")</f>
        <v>Actual</v>
      </c>
      <c r="N165" s="16">
        <f t="shared" si="7"/>
        <v>93.155286342077716</v>
      </c>
    </row>
    <row r="166" spans="1:14" x14ac:dyDescent="0.3">
      <c r="A166" t="s">
        <v>191</v>
      </c>
      <c r="B166" t="s">
        <v>51</v>
      </c>
      <c r="C166" s="3">
        <v>44744</v>
      </c>
      <c r="D166" s="3" t="str">
        <f t="shared" si="6"/>
        <v>Weekend</v>
      </c>
      <c r="E166" s="11" t="str">
        <f>TEXT(Table1[[#This Row],[Sale Date]],"DDDD")</f>
        <v>Saturday</v>
      </c>
      <c r="F166" s="18">
        <v>381.57338886974941</v>
      </c>
      <c r="G166" t="s">
        <v>60</v>
      </c>
      <c r="H166" t="s">
        <v>67</v>
      </c>
      <c r="I166" s="16">
        <v>65</v>
      </c>
      <c r="J166" t="s">
        <v>1</v>
      </c>
      <c r="K166" s="6">
        <f t="shared" si="8"/>
        <v>9.5493277262544236</v>
      </c>
      <c r="L166" s="2">
        <v>0.38525936096781821</v>
      </c>
      <c r="M166" s="2" t="str">
        <f>IF(Table1[[#This Row],[Discount %]]&gt;80%,"Invalid","Actual")</f>
        <v>Actual</v>
      </c>
      <c r="N166" s="16">
        <f t="shared" si="7"/>
        <v>239.13291333678814</v>
      </c>
    </row>
    <row r="167" spans="1:14" x14ac:dyDescent="0.3">
      <c r="A167" t="s">
        <v>192</v>
      </c>
      <c r="B167" t="s">
        <v>52</v>
      </c>
      <c r="C167" s="3">
        <v>44735</v>
      </c>
      <c r="D167" s="3" t="str">
        <f t="shared" si="6"/>
        <v>Weekday</v>
      </c>
      <c r="E167" s="11" t="str">
        <f>TEXT(Table1[[#This Row],[Sale Date]],"DDDD")</f>
        <v>Thursday</v>
      </c>
      <c r="F167" s="18">
        <v>388.91877291930052</v>
      </c>
      <c r="G167" t="s">
        <v>61</v>
      </c>
      <c r="H167" t="s">
        <v>66</v>
      </c>
      <c r="I167" s="16">
        <v>250</v>
      </c>
      <c r="J167" t="s">
        <v>2</v>
      </c>
      <c r="K167" s="6">
        <f t="shared" si="8"/>
        <v>2.8548256597266612</v>
      </c>
      <c r="L167" s="2">
        <v>0.45507177071325888</v>
      </c>
      <c r="M167" s="2" t="str">
        <f>IF(Table1[[#This Row],[Discount %]]&gt;80%,"Invalid","Actual")</f>
        <v>Actual</v>
      </c>
      <c r="N167" s="16">
        <f t="shared" si="7"/>
        <v>324.78764201236481</v>
      </c>
    </row>
    <row r="168" spans="1:14" x14ac:dyDescent="0.3">
      <c r="A168" t="s">
        <v>193</v>
      </c>
      <c r="B168" t="s">
        <v>50</v>
      </c>
      <c r="C168" s="3">
        <v>44726</v>
      </c>
      <c r="D168" s="3" t="str">
        <f t="shared" si="6"/>
        <v>Weekday</v>
      </c>
      <c r="E168" s="11" t="str">
        <f>TEXT(Table1[[#This Row],[Sale Date]],"DDDD")</f>
        <v>Tuesday</v>
      </c>
      <c r="F168" s="18">
        <v>911.89786648444021</v>
      </c>
      <c r="G168" t="s">
        <v>59</v>
      </c>
      <c r="H168" t="s">
        <v>66</v>
      </c>
      <c r="I168" s="16">
        <v>72</v>
      </c>
      <c r="J168" t="s">
        <v>1</v>
      </c>
      <c r="K168" s="6">
        <f t="shared" si="8"/>
        <v>14.850679368392333</v>
      </c>
      <c r="L168" s="2">
        <v>0.14716035331195043</v>
      </c>
      <c r="M168" s="2" t="str">
        <f>IF(Table1[[#This Row],[Discount %]]&gt;80%,"Invalid","Actual")</f>
        <v>Actual</v>
      </c>
      <c r="N168" s="16">
        <f t="shared" si="7"/>
        <v>157.35104803980778</v>
      </c>
    </row>
    <row r="169" spans="1:14" x14ac:dyDescent="0.3">
      <c r="A169" t="s">
        <v>194</v>
      </c>
      <c r="B169" t="s">
        <v>51</v>
      </c>
      <c r="C169" s="3">
        <v>44749</v>
      </c>
      <c r="D169" s="3" t="str">
        <f t="shared" si="6"/>
        <v>Weekday</v>
      </c>
      <c r="E169" s="11" t="str">
        <f>TEXT(Table1[[#This Row],[Sale Date]],"DDDD")</f>
        <v>Thursday</v>
      </c>
      <c r="F169" s="18">
        <v>701.78956021719318</v>
      </c>
      <c r="G169" t="s">
        <v>60</v>
      </c>
      <c r="H169" t="s">
        <v>67</v>
      </c>
      <c r="I169" s="16">
        <v>65</v>
      </c>
      <c r="J169" t="s">
        <v>2</v>
      </c>
      <c r="K169" s="6">
        <f t="shared" si="8"/>
        <v>12.017749873599547</v>
      </c>
      <c r="L169" s="2">
        <v>0.10159867043013626</v>
      </c>
      <c r="M169" s="2" t="str">
        <f>IF(Table1[[#This Row],[Discount %]]&gt;80%,"Invalid","Actual")</f>
        <v>Actual</v>
      </c>
      <c r="N169" s="16">
        <f t="shared" si="7"/>
        <v>79.364181566777347</v>
      </c>
    </row>
    <row r="170" spans="1:14" x14ac:dyDescent="0.3">
      <c r="A170" t="s">
        <v>195</v>
      </c>
      <c r="B170" t="s">
        <v>52</v>
      </c>
      <c r="C170" s="3">
        <v>44734</v>
      </c>
      <c r="D170" s="3" t="str">
        <f t="shared" si="6"/>
        <v>Weekday</v>
      </c>
      <c r="E170" s="11" t="str">
        <f>TEXT(Table1[[#This Row],[Sale Date]],"DDDD")</f>
        <v>Wednesday</v>
      </c>
      <c r="F170" s="18">
        <v>479.88658034447212</v>
      </c>
      <c r="G170" t="s">
        <v>61</v>
      </c>
      <c r="H170" t="s">
        <v>66</v>
      </c>
      <c r="I170" s="16">
        <v>250</v>
      </c>
      <c r="J170" t="s">
        <v>0</v>
      </c>
      <c r="K170" s="6">
        <f t="shared" si="8"/>
        <v>3.8437657701562977</v>
      </c>
      <c r="L170" s="2">
        <v>0.50060788399709522</v>
      </c>
      <c r="M170" s="2" t="str">
        <f>IF(Table1[[#This Row],[Discount %]]&gt;80%,"Invalid","Actual")</f>
        <v>Actual</v>
      </c>
      <c r="N170" s="16">
        <f t="shared" si="7"/>
        <v>481.05486219460226</v>
      </c>
    </row>
    <row r="171" spans="1:14" x14ac:dyDescent="0.3">
      <c r="A171" t="s">
        <v>196</v>
      </c>
      <c r="B171" t="s">
        <v>53</v>
      </c>
      <c r="C171" s="3">
        <v>44726</v>
      </c>
      <c r="D171" s="3" t="str">
        <f t="shared" si="6"/>
        <v>Weekday</v>
      </c>
      <c r="E171" s="11" t="str">
        <f>TEXT(Table1[[#This Row],[Sale Date]],"DDDD")</f>
        <v>Tuesday</v>
      </c>
      <c r="F171" s="18">
        <v>756.26129046676067</v>
      </c>
      <c r="G171" t="s">
        <v>62</v>
      </c>
      <c r="H171" t="s">
        <v>67</v>
      </c>
      <c r="I171" s="16">
        <v>130</v>
      </c>
      <c r="J171" t="s">
        <v>1</v>
      </c>
      <c r="K171" s="6">
        <f t="shared" si="8"/>
        <v>19.746517485730319</v>
      </c>
      <c r="L171" s="2">
        <v>0.70539643021834586</v>
      </c>
      <c r="M171" s="2" t="str">
        <f>IF(Table1[[#This Row],[Discount %]]&gt;80%,"Invalid","Actual")</f>
        <v>Actual</v>
      </c>
      <c r="N171" s="16">
        <f t="shared" si="7"/>
        <v>1810.7859826781805</v>
      </c>
    </row>
    <row r="172" spans="1:14" x14ac:dyDescent="0.3">
      <c r="A172" t="s">
        <v>197</v>
      </c>
      <c r="B172" t="s">
        <v>54</v>
      </c>
      <c r="C172" s="3">
        <v>44743</v>
      </c>
      <c r="D172" s="3" t="str">
        <f t="shared" ref="D172:D221" si="9">IF(WEEKDAY(C172,2)&gt;5,"Weekend","Weekday")</f>
        <v>Weekday</v>
      </c>
      <c r="E172" s="11" t="str">
        <f>TEXT(Table1[[#This Row],[Sale Date]],"DDDD")</f>
        <v>Friday</v>
      </c>
      <c r="F172" s="18">
        <v>436.19346453298721</v>
      </c>
      <c r="G172" t="s">
        <v>63</v>
      </c>
      <c r="H172" t="s">
        <v>66</v>
      </c>
      <c r="I172" s="16">
        <v>60</v>
      </c>
      <c r="J172" t="s">
        <v>2</v>
      </c>
      <c r="K172" s="6">
        <f t="shared" si="8"/>
        <v>26.418079176521299</v>
      </c>
      <c r="L172" s="2">
        <v>0.72481379032239401</v>
      </c>
      <c r="M172" s="2" t="str">
        <f>IF(Table1[[#This Row],[Discount %]]&gt;80%,"Invalid","Actual")</f>
        <v>Actual</v>
      </c>
      <c r="N172" s="16">
        <f t="shared" ref="N172:N221" si="10">((F172/(1-L172))-F172)</f>
        <v>1148.8912860582907</v>
      </c>
    </row>
    <row r="173" spans="1:14" x14ac:dyDescent="0.3">
      <c r="A173" t="s">
        <v>198</v>
      </c>
      <c r="B173" t="s">
        <v>50</v>
      </c>
      <c r="C173" s="3">
        <v>44742</v>
      </c>
      <c r="D173" s="3" t="str">
        <f t="shared" si="9"/>
        <v>Weekday</v>
      </c>
      <c r="E173" s="11" t="str">
        <f>TEXT(Table1[[#This Row],[Sale Date]],"DDDD")</f>
        <v>Thursday</v>
      </c>
      <c r="F173" s="18">
        <v>721.73008309265401</v>
      </c>
      <c r="G173" t="s">
        <v>59</v>
      </c>
      <c r="H173" t="s">
        <v>67</v>
      </c>
      <c r="I173" s="16">
        <v>72</v>
      </c>
      <c r="J173" t="s">
        <v>0</v>
      </c>
      <c r="K173" s="6">
        <f t="shared" si="8"/>
        <v>12.823882931772582</v>
      </c>
      <c r="L173" s="2">
        <v>0.21833121955544521</v>
      </c>
      <c r="M173" s="2" t="str">
        <f>IF(Table1[[#This Row],[Discount %]]&gt;80%,"Invalid","Actual")</f>
        <v>Actual</v>
      </c>
      <c r="N173" s="16">
        <f t="shared" si="10"/>
        <v>201.58948799497193</v>
      </c>
    </row>
    <row r="174" spans="1:14" x14ac:dyDescent="0.3">
      <c r="A174" t="s">
        <v>199</v>
      </c>
      <c r="B174" t="s">
        <v>51</v>
      </c>
      <c r="C174" s="3">
        <v>44747</v>
      </c>
      <c r="D174" s="3" t="str">
        <f t="shared" si="9"/>
        <v>Weekday</v>
      </c>
      <c r="E174" s="11" t="str">
        <f>TEXT(Table1[[#This Row],[Sale Date]],"DDDD")</f>
        <v>Tuesday</v>
      </c>
      <c r="F174" s="18">
        <v>365.06742804332742</v>
      </c>
      <c r="G174" t="s">
        <v>60</v>
      </c>
      <c r="H174" t="s">
        <v>66</v>
      </c>
      <c r="I174" s="16">
        <v>65</v>
      </c>
      <c r="J174" t="s">
        <v>1</v>
      </c>
      <c r="K174" s="6">
        <f t="shared" si="8"/>
        <v>8.4145596062561943</v>
      </c>
      <c r="L174" s="2">
        <v>0.33253524453952932</v>
      </c>
      <c r="M174" s="2" t="str">
        <f>IF(Table1[[#This Row],[Discount %]]&gt;80%,"Invalid","Actual")</f>
        <v>Actual</v>
      </c>
      <c r="N174" s="16">
        <f t="shared" si="10"/>
        <v>181.87894636332516</v>
      </c>
    </row>
    <row r="175" spans="1:14" x14ac:dyDescent="0.3">
      <c r="A175" t="s">
        <v>200</v>
      </c>
      <c r="B175" t="s">
        <v>52</v>
      </c>
      <c r="C175" s="3">
        <v>44764</v>
      </c>
      <c r="D175" s="3" t="str">
        <f t="shared" si="9"/>
        <v>Weekday</v>
      </c>
      <c r="E175" s="11" t="str">
        <f>TEXT(Table1[[#This Row],[Sale Date]],"DDDD")</f>
        <v>Friday</v>
      </c>
      <c r="F175" s="18">
        <v>737.58749195231678</v>
      </c>
      <c r="G175" t="s">
        <v>61</v>
      </c>
      <c r="H175" t="s">
        <v>67</v>
      </c>
      <c r="I175" s="16">
        <v>250</v>
      </c>
      <c r="J175" t="s">
        <v>2</v>
      </c>
      <c r="K175" s="6">
        <f t="shared" si="8"/>
        <v>4.9003886971106789</v>
      </c>
      <c r="L175" s="2">
        <v>0.39793552100289009</v>
      </c>
      <c r="M175" s="2" t="str">
        <f>IF(Table1[[#This Row],[Discount %]]&gt;80%,"Invalid","Actual")</f>
        <v>Actual</v>
      </c>
      <c r="N175" s="16">
        <f t="shared" si="10"/>
        <v>487.50968232535286</v>
      </c>
    </row>
    <row r="176" spans="1:14" x14ac:dyDescent="0.3">
      <c r="A176" t="s">
        <v>201</v>
      </c>
      <c r="B176" t="s">
        <v>50</v>
      </c>
      <c r="C176" s="3">
        <v>44737</v>
      </c>
      <c r="D176" s="3" t="str">
        <f t="shared" si="9"/>
        <v>Weekend</v>
      </c>
      <c r="E176" s="11" t="str">
        <f>TEXT(Table1[[#This Row],[Sale Date]],"DDDD")</f>
        <v>Saturday</v>
      </c>
      <c r="F176" s="18">
        <v>890.71175350651413</v>
      </c>
      <c r="G176" t="s">
        <v>59</v>
      </c>
      <c r="H176" t="s">
        <v>67</v>
      </c>
      <c r="I176" s="16">
        <v>72</v>
      </c>
      <c r="J176" t="s">
        <v>1</v>
      </c>
      <c r="K176" s="6">
        <f t="shared" si="8"/>
        <v>12.479961880228496</v>
      </c>
      <c r="L176" s="2">
        <v>8.7312208799101843E-3</v>
      </c>
      <c r="M176" s="2" t="str">
        <f>IF(Table1[[#This Row],[Discount %]]&gt;80%,"Invalid","Actual")</f>
        <v>Actual</v>
      </c>
      <c r="N176" s="16">
        <f t="shared" si="10"/>
        <v>7.8455018699376069</v>
      </c>
    </row>
    <row r="177" spans="1:14" x14ac:dyDescent="0.3">
      <c r="A177" t="s">
        <v>202</v>
      </c>
      <c r="B177" t="s">
        <v>52</v>
      </c>
      <c r="C177" s="3">
        <v>44729</v>
      </c>
      <c r="D177" s="3" t="str">
        <f t="shared" si="9"/>
        <v>Weekday</v>
      </c>
      <c r="E177" s="11" t="str">
        <f>TEXT(Table1[[#This Row],[Sale Date]],"DDDD")</f>
        <v>Friday</v>
      </c>
      <c r="F177" s="18">
        <v>976.51482555058408</v>
      </c>
      <c r="G177" t="s">
        <v>61</v>
      </c>
      <c r="H177" t="s">
        <v>67</v>
      </c>
      <c r="I177" s="16">
        <v>250</v>
      </c>
      <c r="J177" t="s">
        <v>0</v>
      </c>
      <c r="K177" s="6">
        <f t="shared" si="8"/>
        <v>4.1780985174525807</v>
      </c>
      <c r="L177" s="2">
        <v>6.5110770871939172E-2</v>
      </c>
      <c r="M177" s="2" t="str">
        <f>IF(Table1[[#This Row],[Discount %]]&gt;80%,"Invalid","Actual")</f>
        <v>Actual</v>
      </c>
      <c r="N177" s="16">
        <f t="shared" si="10"/>
        <v>68.009803812561017</v>
      </c>
    </row>
    <row r="178" spans="1:14" x14ac:dyDescent="0.3">
      <c r="A178" t="s">
        <v>203</v>
      </c>
      <c r="B178" t="s">
        <v>53</v>
      </c>
      <c r="C178" s="3">
        <v>44738</v>
      </c>
      <c r="D178" s="3" t="str">
        <f t="shared" si="9"/>
        <v>Weekend</v>
      </c>
      <c r="E178" s="11" t="str">
        <f>TEXT(Table1[[#This Row],[Sale Date]],"DDDD")</f>
        <v>Sunday</v>
      </c>
      <c r="F178" s="18">
        <v>1127.6939411947988</v>
      </c>
      <c r="G178" t="s">
        <v>62</v>
      </c>
      <c r="H178" t="s">
        <v>66</v>
      </c>
      <c r="I178" s="16">
        <v>130</v>
      </c>
      <c r="J178" t="s">
        <v>1</v>
      </c>
      <c r="K178" s="6">
        <f t="shared" si="8"/>
        <v>15.427496194431026</v>
      </c>
      <c r="L178" s="2">
        <v>0.43772024513265795</v>
      </c>
      <c r="M178" s="2" t="str">
        <f>IF(Table1[[#This Row],[Discount %]]&gt;80%,"Invalid","Actual")</f>
        <v>Actual</v>
      </c>
      <c r="N178" s="16">
        <f t="shared" si="10"/>
        <v>877.88056408123452</v>
      </c>
    </row>
    <row r="179" spans="1:14" x14ac:dyDescent="0.3">
      <c r="A179" t="s">
        <v>204</v>
      </c>
      <c r="B179" t="s">
        <v>54</v>
      </c>
      <c r="C179" s="3">
        <v>44740</v>
      </c>
      <c r="D179" s="3" t="str">
        <f t="shared" si="9"/>
        <v>Weekday</v>
      </c>
      <c r="E179" s="11" t="str">
        <f>TEXT(Table1[[#This Row],[Sale Date]],"DDDD")</f>
        <v>Tuesday</v>
      </c>
      <c r="F179" s="18">
        <v>878.10164658744611</v>
      </c>
      <c r="G179" t="s">
        <v>63</v>
      </c>
      <c r="H179" t="s">
        <v>66</v>
      </c>
      <c r="I179" s="16">
        <v>60</v>
      </c>
      <c r="J179" t="s">
        <v>2</v>
      </c>
      <c r="K179" s="6">
        <f t="shared" si="8"/>
        <v>25.169302848069176</v>
      </c>
      <c r="L179" s="2">
        <v>0.41853663840169475</v>
      </c>
      <c r="M179" s="2" t="str">
        <f>IF(Table1[[#This Row],[Discount %]]&gt;80%,"Invalid","Actual")</f>
        <v>Actual</v>
      </c>
      <c r="N179" s="16">
        <f t="shared" si="10"/>
        <v>632.05652429670454</v>
      </c>
    </row>
    <row r="180" spans="1:14" x14ac:dyDescent="0.3">
      <c r="A180" t="s">
        <v>205</v>
      </c>
      <c r="B180" t="s">
        <v>55</v>
      </c>
      <c r="C180" s="3">
        <v>44755</v>
      </c>
      <c r="D180" s="3" t="str">
        <f t="shared" si="9"/>
        <v>Weekday</v>
      </c>
      <c r="E180" s="11" t="str">
        <f>TEXT(Table1[[#This Row],[Sale Date]],"DDDD")</f>
        <v>Wednesday</v>
      </c>
      <c r="F180" s="18">
        <v>564.28749648903772</v>
      </c>
      <c r="G180" t="s">
        <v>64</v>
      </c>
      <c r="H180" t="s">
        <v>67</v>
      </c>
      <c r="I180" s="16">
        <v>95</v>
      </c>
      <c r="J180" t="s">
        <v>0</v>
      </c>
      <c r="K180" s="6">
        <f t="shared" si="8"/>
        <v>9.709501253590302</v>
      </c>
      <c r="L180" s="2">
        <v>0.38824165845812764</v>
      </c>
      <c r="M180" s="2" t="str">
        <f>IF(Table1[[#This Row],[Discount %]]&gt;80%,"Invalid","Actual")</f>
        <v>Actual</v>
      </c>
      <c r="N180" s="16">
        <f t="shared" si="10"/>
        <v>358.11512260204097</v>
      </c>
    </row>
    <row r="181" spans="1:14" x14ac:dyDescent="0.3">
      <c r="A181" t="s">
        <v>206</v>
      </c>
      <c r="B181" t="s">
        <v>50</v>
      </c>
      <c r="C181" s="3">
        <v>44755</v>
      </c>
      <c r="D181" s="3" t="str">
        <f t="shared" si="9"/>
        <v>Weekday</v>
      </c>
      <c r="E181" s="11" t="str">
        <f>TEXT(Table1[[#This Row],[Sale Date]],"DDDD")</f>
        <v>Wednesday</v>
      </c>
      <c r="F181" s="18">
        <v>1146.0031573562619</v>
      </c>
      <c r="G181" t="s">
        <v>59</v>
      </c>
      <c r="H181" t="s">
        <v>67</v>
      </c>
      <c r="I181" s="16">
        <v>72</v>
      </c>
      <c r="J181" t="s">
        <v>1</v>
      </c>
      <c r="K181" s="6">
        <f t="shared" si="8"/>
        <v>64.791784770129425</v>
      </c>
      <c r="L181" s="2">
        <v>0.75434060698733896</v>
      </c>
      <c r="M181" s="2" t="str">
        <f>IF(Table1[[#This Row],[Discount %]]&gt;80%,"Invalid","Actual")</f>
        <v>Actual</v>
      </c>
      <c r="N181" s="16">
        <f t="shared" si="10"/>
        <v>3519.0053460930567</v>
      </c>
    </row>
    <row r="182" spans="1:14" x14ac:dyDescent="0.3">
      <c r="A182" t="s">
        <v>207</v>
      </c>
      <c r="B182" t="s">
        <v>51</v>
      </c>
      <c r="C182" s="3">
        <v>44764</v>
      </c>
      <c r="D182" s="3" t="str">
        <f t="shared" si="9"/>
        <v>Weekday</v>
      </c>
      <c r="E182" s="11" t="str">
        <f>TEXT(Table1[[#This Row],[Sale Date]],"DDDD")</f>
        <v>Friday</v>
      </c>
      <c r="F182" s="18">
        <v>913.80951512574029</v>
      </c>
      <c r="G182" t="s">
        <v>60</v>
      </c>
      <c r="H182" t="s">
        <v>67</v>
      </c>
      <c r="I182" s="16">
        <v>65</v>
      </c>
      <c r="J182" t="s">
        <v>2</v>
      </c>
      <c r="K182" s="6">
        <f t="shared" si="8"/>
        <v>36.598931671936782</v>
      </c>
      <c r="L182" s="2">
        <v>0.61587381700020483</v>
      </c>
      <c r="M182" s="2" t="str">
        <f>IF(Table1[[#This Row],[Discount %]]&gt;80%,"Invalid","Actual")</f>
        <v>Actual</v>
      </c>
      <c r="N182" s="16">
        <f t="shared" si="10"/>
        <v>1465.1210435501507</v>
      </c>
    </row>
    <row r="183" spans="1:14" x14ac:dyDescent="0.3">
      <c r="A183" t="s">
        <v>208</v>
      </c>
      <c r="B183" t="s">
        <v>53</v>
      </c>
      <c r="C183" s="3">
        <v>44734</v>
      </c>
      <c r="D183" s="3" t="str">
        <f t="shared" si="9"/>
        <v>Weekday</v>
      </c>
      <c r="E183" s="11" t="str">
        <f>TEXT(Table1[[#This Row],[Sale Date]],"DDDD")</f>
        <v>Wednesday</v>
      </c>
      <c r="F183" s="18">
        <v>1192.283035256115</v>
      </c>
      <c r="G183" t="s">
        <v>62</v>
      </c>
      <c r="H183" t="s">
        <v>66</v>
      </c>
      <c r="I183" s="16">
        <v>130</v>
      </c>
      <c r="J183" t="s">
        <v>1</v>
      </c>
      <c r="K183" s="6">
        <f t="shared" si="8"/>
        <v>28.867185290310491</v>
      </c>
      <c r="L183" s="2">
        <v>0.68228949683615203</v>
      </c>
      <c r="M183" s="2" t="str">
        <f>IF(Table1[[#This Row],[Discount %]]&gt;80%,"Invalid","Actual")</f>
        <v>Actual</v>
      </c>
      <c r="N183" s="16">
        <f t="shared" si="10"/>
        <v>2560.451052484249</v>
      </c>
    </row>
    <row r="184" spans="1:14" x14ac:dyDescent="0.3">
      <c r="A184" t="s">
        <v>209</v>
      </c>
      <c r="B184" t="s">
        <v>50</v>
      </c>
      <c r="C184" s="3">
        <v>44728</v>
      </c>
      <c r="D184" s="3" t="str">
        <f t="shared" si="9"/>
        <v>Weekday</v>
      </c>
      <c r="E184" s="11" t="str">
        <f>TEXT(Table1[[#This Row],[Sale Date]],"DDDD")</f>
        <v>Thursday</v>
      </c>
      <c r="F184" s="18">
        <v>712.35816988481008</v>
      </c>
      <c r="G184" t="s">
        <v>59</v>
      </c>
      <c r="H184" t="s">
        <v>66</v>
      </c>
      <c r="I184" s="16">
        <v>72</v>
      </c>
      <c r="J184" t="s">
        <v>2</v>
      </c>
      <c r="K184" s="6">
        <f t="shared" si="8"/>
        <v>10.059641422042874</v>
      </c>
      <c r="L184" s="2">
        <v>1.6479509006877335E-2</v>
      </c>
      <c r="M184" s="2" t="str">
        <f>IF(Table1[[#This Row],[Discount %]]&gt;80%,"Invalid","Actual")</f>
        <v>Actual</v>
      </c>
      <c r="N184" s="16">
        <f t="shared" si="10"/>
        <v>11.936012502276867</v>
      </c>
    </row>
    <row r="185" spans="1:14" x14ac:dyDescent="0.3">
      <c r="A185" t="s">
        <v>210</v>
      </c>
      <c r="B185" t="s">
        <v>51</v>
      </c>
      <c r="C185" s="3">
        <v>44739</v>
      </c>
      <c r="D185" s="3" t="str">
        <f t="shared" si="9"/>
        <v>Weekday</v>
      </c>
      <c r="E185" s="11" t="str">
        <f>TEXT(Table1[[#This Row],[Sale Date]],"DDDD")</f>
        <v>Monday</v>
      </c>
      <c r="F185" s="18">
        <v>702.40059070538132</v>
      </c>
      <c r="G185" t="s">
        <v>60</v>
      </c>
      <c r="H185" t="s">
        <v>66</v>
      </c>
      <c r="I185" s="16">
        <v>65</v>
      </c>
      <c r="J185" t="s">
        <v>0</v>
      </c>
      <c r="K185" s="6">
        <f t="shared" si="8"/>
        <v>14.048231115573984</v>
      </c>
      <c r="L185" s="2">
        <v>0.23078123893127422</v>
      </c>
      <c r="M185" s="2" t="str">
        <f>IF(Table1[[#This Row],[Discount %]]&gt;80%,"Invalid","Actual")</f>
        <v>Actual</v>
      </c>
      <c r="N185" s="16">
        <f t="shared" si="10"/>
        <v>210.73443180692766</v>
      </c>
    </row>
    <row r="186" spans="1:14" x14ac:dyDescent="0.3">
      <c r="A186" t="s">
        <v>211</v>
      </c>
      <c r="B186" t="s">
        <v>52</v>
      </c>
      <c r="C186" s="3">
        <v>44765</v>
      </c>
      <c r="D186" s="3" t="str">
        <f t="shared" si="9"/>
        <v>Weekend</v>
      </c>
      <c r="E186" s="11" t="str">
        <f>TEXT(Table1[[#This Row],[Sale Date]],"DDDD")</f>
        <v>Saturday</v>
      </c>
      <c r="F186" s="18">
        <v>715.10355018970665</v>
      </c>
      <c r="G186" t="s">
        <v>61</v>
      </c>
      <c r="H186" t="s">
        <v>66</v>
      </c>
      <c r="I186" s="16">
        <v>250</v>
      </c>
      <c r="J186" t="s">
        <v>1</v>
      </c>
      <c r="K186" s="6">
        <f t="shared" si="8"/>
        <v>2.9254327394665713</v>
      </c>
      <c r="L186" s="2">
        <v>2.2225272121484729E-2</v>
      </c>
      <c r="M186" s="2" t="str">
        <f>IF(Table1[[#This Row],[Discount %]]&gt;80%,"Invalid","Actual")</f>
        <v>Actual</v>
      </c>
      <c r="N186" s="16">
        <f t="shared" si="10"/>
        <v>16.254634676936234</v>
      </c>
    </row>
    <row r="187" spans="1:14" x14ac:dyDescent="0.3">
      <c r="A187" t="s">
        <v>212</v>
      </c>
      <c r="B187" t="s">
        <v>53</v>
      </c>
      <c r="C187" s="3">
        <v>44740</v>
      </c>
      <c r="D187" s="3" t="str">
        <f t="shared" si="9"/>
        <v>Weekday</v>
      </c>
      <c r="E187" s="11" t="str">
        <f>TEXT(Table1[[#This Row],[Sale Date]],"DDDD")</f>
        <v>Tuesday</v>
      </c>
      <c r="F187" s="18">
        <v>1219.8983610726016</v>
      </c>
      <c r="G187" t="s">
        <v>62</v>
      </c>
      <c r="H187" t="s">
        <v>66</v>
      </c>
      <c r="I187" s="16">
        <v>130</v>
      </c>
      <c r="J187" t="s">
        <v>2</v>
      </c>
      <c r="K187" s="6">
        <f t="shared" si="8"/>
        <v>33.762617745314401</v>
      </c>
      <c r="L187" s="2">
        <v>0.72206439626516772</v>
      </c>
      <c r="M187" s="2" t="str">
        <f>IF(Table1[[#This Row],[Discount %]]&gt;80%,"Invalid","Actual")</f>
        <v>Actual</v>
      </c>
      <c r="N187" s="16">
        <f t="shared" si="10"/>
        <v>3169.2419458182703</v>
      </c>
    </row>
    <row r="188" spans="1:14" x14ac:dyDescent="0.3">
      <c r="A188" t="s">
        <v>213</v>
      </c>
      <c r="B188" t="s">
        <v>54</v>
      </c>
      <c r="C188" s="3">
        <v>44734</v>
      </c>
      <c r="D188" s="3" t="str">
        <f t="shared" si="9"/>
        <v>Weekday</v>
      </c>
      <c r="E188" s="11" t="str">
        <f>TEXT(Table1[[#This Row],[Sale Date]],"DDDD")</f>
        <v>Wednesday</v>
      </c>
      <c r="F188" s="18">
        <v>836.39583226134164</v>
      </c>
      <c r="G188" t="s">
        <v>63</v>
      </c>
      <c r="H188" t="s">
        <v>66</v>
      </c>
      <c r="I188" s="16">
        <v>60</v>
      </c>
      <c r="J188" t="s">
        <v>0</v>
      </c>
      <c r="K188" s="6">
        <f t="shared" si="8"/>
        <v>41.081650483217913</v>
      </c>
      <c r="L188" s="2">
        <v>0.66067744665264683</v>
      </c>
      <c r="M188" s="2" t="str">
        <f>IF(Table1[[#This Row],[Discount %]]&gt;80%,"Invalid","Actual")</f>
        <v>Actual</v>
      </c>
      <c r="N188" s="16">
        <f t="shared" si="10"/>
        <v>1628.5031967317332</v>
      </c>
    </row>
    <row r="189" spans="1:14" x14ac:dyDescent="0.3">
      <c r="A189" t="s">
        <v>214</v>
      </c>
      <c r="B189" t="s">
        <v>50</v>
      </c>
      <c r="C189" s="3">
        <v>44727</v>
      </c>
      <c r="D189" s="3" t="str">
        <f t="shared" si="9"/>
        <v>Weekday</v>
      </c>
      <c r="E189" s="11" t="str">
        <f>TEXT(Table1[[#This Row],[Sale Date]],"DDDD")</f>
        <v>Wednesday</v>
      </c>
      <c r="F189" s="18">
        <v>963.80585295182641</v>
      </c>
      <c r="G189" t="s">
        <v>59</v>
      </c>
      <c r="H189" t="s">
        <v>66</v>
      </c>
      <c r="I189" s="16">
        <v>72</v>
      </c>
      <c r="J189" t="s">
        <v>1</v>
      </c>
      <c r="K189" s="6">
        <f t="shared" si="8"/>
        <v>15.574104303025138</v>
      </c>
      <c r="L189" s="2">
        <v>0.14048396352986114</v>
      </c>
      <c r="M189" s="2" t="str">
        <f>IF(Table1[[#This Row],[Discount %]]&gt;80%,"Invalid","Actual")</f>
        <v>Actual</v>
      </c>
      <c r="N189" s="16">
        <f t="shared" si="10"/>
        <v>157.5296568659835</v>
      </c>
    </row>
    <row r="190" spans="1:14" x14ac:dyDescent="0.3">
      <c r="A190" t="s">
        <v>215</v>
      </c>
      <c r="B190" t="s">
        <v>51</v>
      </c>
      <c r="C190" s="3">
        <v>44737</v>
      </c>
      <c r="D190" s="3" t="str">
        <f t="shared" si="9"/>
        <v>Weekend</v>
      </c>
      <c r="E190" s="11" t="str">
        <f>TEXT(Table1[[#This Row],[Sale Date]],"DDDD")</f>
        <v>Saturday</v>
      </c>
      <c r="F190" s="18">
        <v>449.01925098530552</v>
      </c>
      <c r="G190" t="s">
        <v>60</v>
      </c>
      <c r="H190" t="s">
        <v>66</v>
      </c>
      <c r="I190" s="16">
        <v>65</v>
      </c>
      <c r="J190" t="s">
        <v>2</v>
      </c>
      <c r="K190" s="6">
        <f t="shared" si="8"/>
        <v>11.119137237932959</v>
      </c>
      <c r="L190" s="2">
        <v>0.37872981249566817</v>
      </c>
      <c r="M190" s="2" t="str">
        <f>IF(Table1[[#This Row],[Discount %]]&gt;80%,"Invalid","Actual")</f>
        <v>Actual</v>
      </c>
      <c r="N190" s="16">
        <f t="shared" si="10"/>
        <v>273.72466948033679</v>
      </c>
    </row>
    <row r="191" spans="1:14" x14ac:dyDescent="0.3">
      <c r="A191" t="s">
        <v>216</v>
      </c>
      <c r="B191" t="s">
        <v>52</v>
      </c>
      <c r="C191" s="3">
        <v>44747</v>
      </c>
      <c r="D191" s="3" t="str">
        <f t="shared" si="9"/>
        <v>Weekday</v>
      </c>
      <c r="E191" s="11" t="str">
        <f>TEXT(Table1[[#This Row],[Sale Date]],"DDDD")</f>
        <v>Tuesday</v>
      </c>
      <c r="F191" s="18">
        <v>1060.8066397333646</v>
      </c>
      <c r="G191" t="s">
        <v>61</v>
      </c>
      <c r="H191" t="s">
        <v>67</v>
      </c>
      <c r="I191" s="16">
        <v>250</v>
      </c>
      <c r="J191" t="s">
        <v>0</v>
      </c>
      <c r="K191" s="6">
        <f t="shared" si="8"/>
        <v>14.896662817901689</v>
      </c>
      <c r="L191" s="2">
        <v>0.71515589694127546</v>
      </c>
      <c r="M191" s="2" t="str">
        <f>IF(Table1[[#This Row],[Discount %]]&gt;80%,"Invalid","Actual")</f>
        <v>Actual</v>
      </c>
      <c r="N191" s="16">
        <f t="shared" si="10"/>
        <v>2663.3590647420574</v>
      </c>
    </row>
    <row r="192" spans="1:14" x14ac:dyDescent="0.3">
      <c r="A192" t="s">
        <v>217</v>
      </c>
      <c r="B192" t="s">
        <v>53</v>
      </c>
      <c r="C192" s="3">
        <v>44754</v>
      </c>
      <c r="D192" s="3" t="str">
        <f t="shared" si="9"/>
        <v>Weekday</v>
      </c>
      <c r="E192" s="11" t="str">
        <f>TEXT(Table1[[#This Row],[Sale Date]],"DDDD")</f>
        <v>Tuesday</v>
      </c>
      <c r="F192" s="18">
        <v>1162.8365015209247</v>
      </c>
      <c r="G192" t="s">
        <v>62</v>
      </c>
      <c r="H192" t="s">
        <v>66</v>
      </c>
      <c r="I192" s="16">
        <v>130</v>
      </c>
      <c r="J192" t="s">
        <v>1</v>
      </c>
      <c r="K192" s="6">
        <f t="shared" si="8"/>
        <v>11.382087951622252</v>
      </c>
      <c r="L192" s="2">
        <v>0.21412519358799298</v>
      </c>
      <c r="M192" s="2" t="str">
        <f>IF(Table1[[#This Row],[Discount %]]&gt;80%,"Invalid","Actual")</f>
        <v>Actual</v>
      </c>
      <c r="N192" s="16">
        <f t="shared" si="10"/>
        <v>316.83493218996796</v>
      </c>
    </row>
    <row r="193" spans="1:14" x14ac:dyDescent="0.3">
      <c r="A193" t="s">
        <v>218</v>
      </c>
      <c r="B193" t="s">
        <v>50</v>
      </c>
      <c r="C193" s="3">
        <v>44760</v>
      </c>
      <c r="D193" s="3" t="str">
        <f t="shared" si="9"/>
        <v>Weekday</v>
      </c>
      <c r="E193" s="11" t="str">
        <f>TEXT(Table1[[#This Row],[Sale Date]],"DDDD")</f>
        <v>Monday</v>
      </c>
      <c r="F193" s="18">
        <v>1172.893522015298</v>
      </c>
      <c r="G193" t="s">
        <v>59</v>
      </c>
      <c r="H193" t="s">
        <v>66</v>
      </c>
      <c r="I193" s="16">
        <v>72</v>
      </c>
      <c r="J193" t="s">
        <v>2</v>
      </c>
      <c r="K193" s="6">
        <f t="shared" si="8"/>
        <v>19.498720050068719</v>
      </c>
      <c r="L193" s="2">
        <v>0.16455091596073168</v>
      </c>
      <c r="M193" s="2" t="str">
        <f>IF(Table1[[#This Row],[Discount %]]&gt;80%,"Invalid","Actual")</f>
        <v>Actual</v>
      </c>
      <c r="N193" s="16">
        <f t="shared" si="10"/>
        <v>231.01432158964985</v>
      </c>
    </row>
    <row r="194" spans="1:14" x14ac:dyDescent="0.3">
      <c r="A194" t="s">
        <v>219</v>
      </c>
      <c r="B194" t="s">
        <v>51</v>
      </c>
      <c r="C194" s="3">
        <v>44759</v>
      </c>
      <c r="D194" s="3" t="str">
        <f t="shared" si="9"/>
        <v>Weekend</v>
      </c>
      <c r="E194" s="11" t="str">
        <f>TEXT(Table1[[#This Row],[Sale Date]],"DDDD")</f>
        <v>Sunday</v>
      </c>
      <c r="F194" s="18">
        <v>602.8879543124765</v>
      </c>
      <c r="G194" t="s">
        <v>60</v>
      </c>
      <c r="H194" t="s">
        <v>66</v>
      </c>
      <c r="I194" s="16">
        <v>65</v>
      </c>
      <c r="J194" t="s">
        <v>0</v>
      </c>
      <c r="K194" s="6">
        <f t="shared" ref="K194:K257" si="11">(F194/(1-L194))/I194</f>
        <v>12.477887013883393</v>
      </c>
      <c r="L194" s="2">
        <v>0.25666907491668522</v>
      </c>
      <c r="M194" s="2" t="str">
        <f>IF(Table1[[#This Row],[Discount %]]&gt;80%,"Invalid","Actual")</f>
        <v>Actual</v>
      </c>
      <c r="N194" s="16">
        <f t="shared" si="10"/>
        <v>208.17470158994411</v>
      </c>
    </row>
    <row r="195" spans="1:14" x14ac:dyDescent="0.3">
      <c r="A195" t="s">
        <v>220</v>
      </c>
      <c r="B195" t="s">
        <v>53</v>
      </c>
      <c r="C195" s="3">
        <v>44734</v>
      </c>
      <c r="D195" s="3" t="str">
        <f t="shared" si="9"/>
        <v>Weekday</v>
      </c>
      <c r="E195" s="11" t="str">
        <f>TEXT(Table1[[#This Row],[Sale Date]],"DDDD")</f>
        <v>Wednesday</v>
      </c>
      <c r="F195" s="18">
        <v>1024.6945444997</v>
      </c>
      <c r="G195" t="s">
        <v>62</v>
      </c>
      <c r="H195" t="s">
        <v>66</v>
      </c>
      <c r="I195" s="16">
        <v>130</v>
      </c>
      <c r="J195" t="s">
        <v>2</v>
      </c>
      <c r="K195" s="6">
        <f t="shared" si="11"/>
        <v>11.594377754795108</v>
      </c>
      <c r="L195" s="2">
        <v>0.320164833885899</v>
      </c>
      <c r="M195" s="2" t="str">
        <f>IF(Table1[[#This Row],[Discount %]]&gt;80%,"Invalid","Actual")</f>
        <v>Actual</v>
      </c>
      <c r="N195" s="16">
        <f t="shared" si="10"/>
        <v>482.57456362366406</v>
      </c>
    </row>
    <row r="196" spans="1:14" x14ac:dyDescent="0.3">
      <c r="A196" t="s">
        <v>221</v>
      </c>
      <c r="B196" t="s">
        <v>54</v>
      </c>
      <c r="C196" s="3">
        <v>44753</v>
      </c>
      <c r="D196" s="3" t="str">
        <f t="shared" si="9"/>
        <v>Weekday</v>
      </c>
      <c r="E196" s="11" t="str">
        <f>TEXT(Table1[[#This Row],[Sale Date]],"DDDD")</f>
        <v>Monday</v>
      </c>
      <c r="F196" s="18">
        <v>751.70646508876052</v>
      </c>
      <c r="G196" t="s">
        <v>63</v>
      </c>
      <c r="H196" t="s">
        <v>67</v>
      </c>
      <c r="I196" s="16">
        <v>60</v>
      </c>
      <c r="J196" t="s">
        <v>0</v>
      </c>
      <c r="K196" s="6">
        <f t="shared" si="11"/>
        <v>14.483487469823634</v>
      </c>
      <c r="L196" s="2">
        <v>0.13498450487731639</v>
      </c>
      <c r="M196" s="2" t="str">
        <f>IF(Table1[[#This Row],[Discount %]]&gt;80%,"Invalid","Actual")</f>
        <v>Actual</v>
      </c>
      <c r="N196" s="16">
        <f t="shared" si="10"/>
        <v>117.30278310065751</v>
      </c>
    </row>
    <row r="197" spans="1:14" x14ac:dyDescent="0.3">
      <c r="A197" t="s">
        <v>222</v>
      </c>
      <c r="B197" t="s">
        <v>51</v>
      </c>
      <c r="C197" s="3">
        <v>44748</v>
      </c>
      <c r="D197" s="3" t="str">
        <f t="shared" si="9"/>
        <v>Weekday</v>
      </c>
      <c r="E197" s="11" t="str">
        <f>TEXT(Table1[[#This Row],[Sale Date]],"DDDD")</f>
        <v>Wednesday</v>
      </c>
      <c r="F197" s="18">
        <v>1218.2341318589445</v>
      </c>
      <c r="G197" t="s">
        <v>60</v>
      </c>
      <c r="H197" t="s">
        <v>66</v>
      </c>
      <c r="I197" s="16">
        <v>65</v>
      </c>
      <c r="J197" t="s">
        <v>0</v>
      </c>
      <c r="K197" s="6">
        <f t="shared" si="11"/>
        <v>20.095586705063738</v>
      </c>
      <c r="L197" s="2">
        <v>6.7354248366482961E-2</v>
      </c>
      <c r="M197" s="2" t="str">
        <f>IF(Table1[[#This Row],[Discount %]]&gt;80%,"Invalid","Actual")</f>
        <v>Actual</v>
      </c>
      <c r="N197" s="16">
        <f t="shared" si="10"/>
        <v>87.979003970198619</v>
      </c>
    </row>
    <row r="198" spans="1:14" x14ac:dyDescent="0.3">
      <c r="A198" t="s">
        <v>223</v>
      </c>
      <c r="B198" t="s">
        <v>52</v>
      </c>
      <c r="C198" s="3">
        <v>44731</v>
      </c>
      <c r="D198" s="3" t="str">
        <f t="shared" si="9"/>
        <v>Weekend</v>
      </c>
      <c r="E198" s="11" t="str">
        <f>TEXT(Table1[[#This Row],[Sale Date]],"DDDD")</f>
        <v>Sunday</v>
      </c>
      <c r="F198" s="18">
        <v>1081.9669186703891</v>
      </c>
      <c r="G198" t="s">
        <v>61</v>
      </c>
      <c r="H198" t="s">
        <v>67</v>
      </c>
      <c r="I198" s="16">
        <v>250</v>
      </c>
      <c r="J198" t="s">
        <v>1</v>
      </c>
      <c r="K198" s="6">
        <f t="shared" si="11"/>
        <v>8.6397125072699161</v>
      </c>
      <c r="L198" s="2">
        <v>0.49907272133883429</v>
      </c>
      <c r="M198" s="2" t="str">
        <f>IF(Table1[[#This Row],[Discount %]]&gt;80%,"Invalid","Actual")</f>
        <v>Actual</v>
      </c>
      <c r="N198" s="16">
        <f t="shared" si="10"/>
        <v>1077.96120814709</v>
      </c>
    </row>
    <row r="199" spans="1:14" x14ac:dyDescent="0.3">
      <c r="A199" t="s">
        <v>224</v>
      </c>
      <c r="B199" t="s">
        <v>53</v>
      </c>
      <c r="C199" s="3">
        <v>44763</v>
      </c>
      <c r="D199" s="3" t="str">
        <f t="shared" si="9"/>
        <v>Weekday</v>
      </c>
      <c r="E199" s="11" t="str">
        <f>TEXT(Table1[[#This Row],[Sale Date]],"DDDD")</f>
        <v>Thursday</v>
      </c>
      <c r="F199" s="18">
        <v>623.44174041277051</v>
      </c>
      <c r="G199" t="s">
        <v>62</v>
      </c>
      <c r="H199" t="s">
        <v>67</v>
      </c>
      <c r="I199" s="16">
        <v>130</v>
      </c>
      <c r="J199" t="s">
        <v>2</v>
      </c>
      <c r="K199" s="6">
        <f t="shared" si="11"/>
        <v>12.445538998816088</v>
      </c>
      <c r="L199" s="2">
        <v>0.61466468459589796</v>
      </c>
      <c r="M199" s="2" t="str">
        <f>IF(Table1[[#This Row],[Discount %]]&gt;80%,"Invalid","Actual")</f>
        <v>Actual</v>
      </c>
      <c r="N199" s="16">
        <f t="shared" si="10"/>
        <v>994.47832943332105</v>
      </c>
    </row>
    <row r="200" spans="1:14" x14ac:dyDescent="0.3">
      <c r="A200" t="s">
        <v>225</v>
      </c>
      <c r="B200" t="s">
        <v>52</v>
      </c>
      <c r="C200" s="3">
        <v>44755</v>
      </c>
      <c r="D200" s="3" t="str">
        <f t="shared" si="9"/>
        <v>Weekday</v>
      </c>
      <c r="E200" s="11" t="str">
        <f>TEXT(Table1[[#This Row],[Sale Date]],"DDDD")</f>
        <v>Wednesday</v>
      </c>
      <c r="F200" s="18">
        <v>854.75046365080641</v>
      </c>
      <c r="G200" t="s">
        <v>61</v>
      </c>
      <c r="H200" t="s">
        <v>67</v>
      </c>
      <c r="I200" s="16">
        <v>250</v>
      </c>
      <c r="J200" t="s">
        <v>2</v>
      </c>
      <c r="K200" s="6">
        <f t="shared" si="11"/>
        <v>7.7632015921196009</v>
      </c>
      <c r="L200" s="2">
        <v>0.55958868077394219</v>
      </c>
      <c r="M200" s="2" t="str">
        <f>IF(Table1[[#This Row],[Discount %]]&gt;80%,"Invalid","Actual")</f>
        <v>Actual</v>
      </c>
      <c r="N200" s="16">
        <f t="shared" si="10"/>
        <v>1086.0499343790939</v>
      </c>
    </row>
    <row r="201" spans="1:14" x14ac:dyDescent="0.3">
      <c r="A201" t="s">
        <v>226</v>
      </c>
      <c r="B201" t="s">
        <v>50</v>
      </c>
      <c r="C201" s="3">
        <v>44727</v>
      </c>
      <c r="D201" s="3" t="str">
        <f t="shared" si="9"/>
        <v>Weekday</v>
      </c>
      <c r="E201" s="11" t="str">
        <f>TEXT(Table1[[#This Row],[Sale Date]],"DDDD")</f>
        <v>Wednesday</v>
      </c>
      <c r="F201" s="18">
        <v>1065.3821039148443</v>
      </c>
      <c r="G201" t="s">
        <v>59</v>
      </c>
      <c r="H201" t="s">
        <v>67</v>
      </c>
      <c r="I201" s="16">
        <v>72</v>
      </c>
      <c r="J201" t="s">
        <v>0</v>
      </c>
      <c r="K201" s="6">
        <f t="shared" si="11"/>
        <v>22.923300153284671</v>
      </c>
      <c r="L201" s="2">
        <v>0.35450072343254235</v>
      </c>
      <c r="M201" s="2" t="str">
        <f>IF(Table1[[#This Row],[Discount %]]&gt;80%,"Invalid","Actual")</f>
        <v>Actual</v>
      </c>
      <c r="N201" s="16">
        <f t="shared" si="10"/>
        <v>585.09550712165219</v>
      </c>
    </row>
    <row r="202" spans="1:14" x14ac:dyDescent="0.3">
      <c r="A202" t="s">
        <v>227</v>
      </c>
      <c r="B202" t="s">
        <v>51</v>
      </c>
      <c r="C202" s="3">
        <v>44746</v>
      </c>
      <c r="D202" s="3" t="str">
        <f t="shared" si="9"/>
        <v>Weekday</v>
      </c>
      <c r="E202" s="11" t="str">
        <f>TEXT(Table1[[#This Row],[Sale Date]],"DDDD")</f>
        <v>Monday</v>
      </c>
      <c r="F202" s="18">
        <v>381.57338886974941</v>
      </c>
      <c r="G202" t="s">
        <v>60</v>
      </c>
      <c r="H202" t="s">
        <v>66</v>
      </c>
      <c r="I202" s="16">
        <v>65</v>
      </c>
      <c r="J202" t="s">
        <v>1</v>
      </c>
      <c r="K202" s="6">
        <f t="shared" si="11"/>
        <v>9.0168223216563241</v>
      </c>
      <c r="L202" s="2">
        <v>0.34895469608332785</v>
      </c>
      <c r="M202" s="2" t="str">
        <f>IF(Table1[[#This Row],[Discount %]]&gt;80%,"Invalid","Actual")</f>
        <v>Actual</v>
      </c>
      <c r="N202" s="16">
        <f t="shared" si="10"/>
        <v>204.52006203791171</v>
      </c>
    </row>
    <row r="203" spans="1:14" x14ac:dyDescent="0.3">
      <c r="A203" t="s">
        <v>228</v>
      </c>
      <c r="B203" t="s">
        <v>52</v>
      </c>
      <c r="C203" s="3">
        <v>44740</v>
      </c>
      <c r="D203" s="3" t="str">
        <f t="shared" si="9"/>
        <v>Weekday</v>
      </c>
      <c r="E203" s="11" t="str">
        <f>TEXT(Table1[[#This Row],[Sale Date]],"DDDD")</f>
        <v>Tuesday</v>
      </c>
      <c r="F203" s="18">
        <v>388.91877291930052</v>
      </c>
      <c r="G203" t="s">
        <v>61</v>
      </c>
      <c r="H203" t="s">
        <v>66</v>
      </c>
      <c r="I203" s="16">
        <v>250</v>
      </c>
      <c r="J203" t="s">
        <v>2</v>
      </c>
      <c r="K203" s="6">
        <f t="shared" si="11"/>
        <v>3.2599776808283116</v>
      </c>
      <c r="L203" s="2">
        <v>0.52279578451533193</v>
      </c>
      <c r="M203" s="2" t="str">
        <f>IF(Table1[[#This Row],[Discount %]]&gt;80%,"Invalid","Actual")</f>
        <v>Actual</v>
      </c>
      <c r="N203" s="16">
        <f t="shared" si="10"/>
        <v>426.07564728777743</v>
      </c>
    </row>
    <row r="204" spans="1:14" x14ac:dyDescent="0.3">
      <c r="A204" t="s">
        <v>229</v>
      </c>
      <c r="B204" t="s">
        <v>53</v>
      </c>
      <c r="C204" s="3">
        <v>44743</v>
      </c>
      <c r="D204" s="3" t="str">
        <f t="shared" si="9"/>
        <v>Weekday</v>
      </c>
      <c r="E204" s="11" t="str">
        <f>TEXT(Table1[[#This Row],[Sale Date]],"DDDD")</f>
        <v>Friday</v>
      </c>
      <c r="F204" s="18">
        <v>967.01919932990631</v>
      </c>
      <c r="G204" t="s">
        <v>62</v>
      </c>
      <c r="H204" t="s">
        <v>66</v>
      </c>
      <c r="I204" s="16">
        <v>130</v>
      </c>
      <c r="J204" t="s">
        <v>0</v>
      </c>
      <c r="K204" s="6">
        <f t="shared" si="11"/>
        <v>24.483515860908128</v>
      </c>
      <c r="L204" s="2">
        <v>0.69617887937852907</v>
      </c>
      <c r="M204" s="2" t="str">
        <f>IF(Table1[[#This Row],[Discount %]]&gt;80%,"Invalid","Actual")</f>
        <v>Actual</v>
      </c>
      <c r="N204" s="16">
        <f t="shared" si="10"/>
        <v>2215.8378625881501</v>
      </c>
    </row>
    <row r="205" spans="1:14" x14ac:dyDescent="0.3">
      <c r="A205" t="s">
        <v>230</v>
      </c>
      <c r="B205" t="s">
        <v>50</v>
      </c>
      <c r="C205" s="3">
        <v>44737</v>
      </c>
      <c r="D205" s="3" t="str">
        <f t="shared" si="9"/>
        <v>Weekend</v>
      </c>
      <c r="E205" s="11" t="str">
        <f>TEXT(Table1[[#This Row],[Sale Date]],"DDDD")</f>
        <v>Saturday</v>
      </c>
      <c r="F205" s="18">
        <v>911.89786648444021</v>
      </c>
      <c r="G205" t="s">
        <v>59</v>
      </c>
      <c r="H205" t="s">
        <v>67</v>
      </c>
      <c r="I205" s="16">
        <v>72</v>
      </c>
      <c r="J205" t="s">
        <v>1</v>
      </c>
      <c r="K205" s="6">
        <f t="shared" si="11"/>
        <v>28.54999602370826</v>
      </c>
      <c r="L205" s="2">
        <v>0.55638354082081654</v>
      </c>
      <c r="M205" s="2" t="str">
        <f>IF(Table1[[#This Row],[Discount %]]&gt;80%,"Invalid","Actual")</f>
        <v>Actual</v>
      </c>
      <c r="N205" s="16">
        <f t="shared" si="10"/>
        <v>1143.7018472225545</v>
      </c>
    </row>
    <row r="206" spans="1:14" x14ac:dyDescent="0.3">
      <c r="A206" t="s">
        <v>231</v>
      </c>
      <c r="B206" t="s">
        <v>51</v>
      </c>
      <c r="C206" s="3">
        <v>44757</v>
      </c>
      <c r="D206" s="3" t="str">
        <f t="shared" si="9"/>
        <v>Weekday</v>
      </c>
      <c r="E206" s="11" t="str">
        <f>TEXT(Table1[[#This Row],[Sale Date]],"DDDD")</f>
        <v>Friday</v>
      </c>
      <c r="F206" s="18">
        <v>701.78956021719318</v>
      </c>
      <c r="G206" t="s">
        <v>60</v>
      </c>
      <c r="H206" t="s">
        <v>67</v>
      </c>
      <c r="I206" s="16">
        <v>65</v>
      </c>
      <c r="J206" t="s">
        <v>2</v>
      </c>
      <c r="K206" s="6">
        <f t="shared" si="11"/>
        <v>11.711840058040655</v>
      </c>
      <c r="L206" s="2">
        <v>7.8132692098414003E-2</v>
      </c>
      <c r="M206" s="2" t="str">
        <f>IF(Table1[[#This Row],[Discount %]]&gt;80%,"Invalid","Actual")</f>
        <v>Actual</v>
      </c>
      <c r="N206" s="16">
        <f t="shared" si="10"/>
        <v>59.48004355544947</v>
      </c>
    </row>
    <row r="207" spans="1:14" x14ac:dyDescent="0.3">
      <c r="A207" t="s">
        <v>232</v>
      </c>
      <c r="B207" t="s">
        <v>52</v>
      </c>
      <c r="C207" s="3">
        <v>44745</v>
      </c>
      <c r="D207" s="3" t="str">
        <f t="shared" si="9"/>
        <v>Weekend</v>
      </c>
      <c r="E207" s="11" t="str">
        <f>TEXT(Table1[[#This Row],[Sale Date]],"DDDD")</f>
        <v>Sunday</v>
      </c>
      <c r="F207" s="18">
        <v>479.88658034447212</v>
      </c>
      <c r="G207" t="s">
        <v>61</v>
      </c>
      <c r="H207" t="s">
        <v>67</v>
      </c>
      <c r="I207" s="16">
        <v>250</v>
      </c>
      <c r="J207" t="s">
        <v>0</v>
      </c>
      <c r="K207" s="6">
        <f t="shared" si="11"/>
        <v>3.0852496875036426</v>
      </c>
      <c r="L207" s="2">
        <v>0.37783112687678633</v>
      </c>
      <c r="M207" s="2" t="str">
        <f>IF(Table1[[#This Row],[Discount %]]&gt;80%,"Invalid","Actual")</f>
        <v>Actual</v>
      </c>
      <c r="N207" s="16">
        <f t="shared" si="10"/>
        <v>291.42584153143855</v>
      </c>
    </row>
    <row r="208" spans="1:14" x14ac:dyDescent="0.3">
      <c r="A208" t="s">
        <v>233</v>
      </c>
      <c r="B208" t="s">
        <v>53</v>
      </c>
      <c r="C208" s="3">
        <v>44760</v>
      </c>
      <c r="D208" s="3" t="str">
        <f t="shared" si="9"/>
        <v>Weekday</v>
      </c>
      <c r="E208" s="11" t="str">
        <f>TEXT(Table1[[#This Row],[Sale Date]],"DDDD")</f>
        <v>Monday</v>
      </c>
      <c r="F208" s="18">
        <v>756.26129046676067</v>
      </c>
      <c r="G208" t="s">
        <v>62</v>
      </c>
      <c r="H208" t="s">
        <v>67</v>
      </c>
      <c r="I208" s="16">
        <v>130</v>
      </c>
      <c r="J208" t="s">
        <v>1</v>
      </c>
      <c r="K208" s="6">
        <f t="shared" si="11"/>
        <v>8.8411520271301391</v>
      </c>
      <c r="L208" s="2">
        <v>0.34200944354303275</v>
      </c>
      <c r="M208" s="2" t="str">
        <f>IF(Table1[[#This Row],[Discount %]]&gt;80%,"Invalid","Actual")</f>
        <v>Actual</v>
      </c>
      <c r="N208" s="16">
        <f t="shared" si="10"/>
        <v>393.08847306015753</v>
      </c>
    </row>
    <row r="209" spans="1:14" x14ac:dyDescent="0.3">
      <c r="A209" t="s">
        <v>234</v>
      </c>
      <c r="B209" t="s">
        <v>51</v>
      </c>
      <c r="C209" s="3">
        <v>44754</v>
      </c>
      <c r="D209" s="3" t="str">
        <f t="shared" si="9"/>
        <v>Weekday</v>
      </c>
      <c r="E209" s="11" t="str">
        <f>TEXT(Table1[[#This Row],[Sale Date]],"DDDD")</f>
        <v>Tuesday</v>
      </c>
      <c r="F209" s="18">
        <v>365.06742804332742</v>
      </c>
      <c r="G209" t="s">
        <v>60</v>
      </c>
      <c r="H209" t="s">
        <v>67</v>
      </c>
      <c r="I209" s="16">
        <v>65</v>
      </c>
      <c r="J209" t="s">
        <v>1</v>
      </c>
      <c r="K209" s="6">
        <f t="shared" si="11"/>
        <v>7.4297495048187381</v>
      </c>
      <c r="L209" s="2">
        <v>0.24406307827004359</v>
      </c>
      <c r="M209" s="2" t="str">
        <f>IF(Table1[[#This Row],[Discount %]]&gt;80%,"Invalid","Actual")</f>
        <v>Actual</v>
      </c>
      <c r="N209" s="16">
        <f t="shared" si="10"/>
        <v>117.86628976989056</v>
      </c>
    </row>
    <row r="210" spans="1:14" x14ac:dyDescent="0.3">
      <c r="A210" t="s">
        <v>235</v>
      </c>
      <c r="B210" t="s">
        <v>53</v>
      </c>
      <c r="C210" s="3">
        <v>44752</v>
      </c>
      <c r="D210" s="3" t="str">
        <f t="shared" si="9"/>
        <v>Weekend</v>
      </c>
      <c r="E210" s="11" t="str">
        <f>TEXT(Table1[[#This Row],[Sale Date]],"DDDD")</f>
        <v>Sunday</v>
      </c>
      <c r="F210" s="18">
        <v>1231.631284578343</v>
      </c>
      <c r="G210" t="s">
        <v>62</v>
      </c>
      <c r="H210" t="s">
        <v>66</v>
      </c>
      <c r="I210" s="16">
        <v>130</v>
      </c>
      <c r="J210" t="s">
        <v>0</v>
      </c>
      <c r="K210" s="6">
        <f t="shared" si="11"/>
        <v>29.214165156522064</v>
      </c>
      <c r="L210" s="2">
        <v>0.67570229189541975</v>
      </c>
      <c r="M210" s="2" t="str">
        <f>IF(Table1[[#This Row],[Discount %]]&gt;80%,"Invalid","Actual")</f>
        <v>Actual</v>
      </c>
      <c r="N210" s="16">
        <f t="shared" si="10"/>
        <v>2566.2101857695252</v>
      </c>
    </row>
    <row r="211" spans="1:14" x14ac:dyDescent="0.3">
      <c r="A211" t="s">
        <v>236</v>
      </c>
      <c r="B211" t="s">
        <v>51</v>
      </c>
      <c r="C211" s="3">
        <v>44734</v>
      </c>
      <c r="D211" s="3" t="str">
        <f t="shared" si="9"/>
        <v>Weekday</v>
      </c>
      <c r="E211" s="11" t="str">
        <f>TEXT(Table1[[#This Row],[Sale Date]],"DDDD")</f>
        <v>Wednesday</v>
      </c>
      <c r="F211" s="18">
        <v>1054.1085860216892</v>
      </c>
      <c r="G211" t="s">
        <v>60</v>
      </c>
      <c r="H211" t="s">
        <v>67</v>
      </c>
      <c r="I211" s="16">
        <v>65</v>
      </c>
      <c r="J211" t="s">
        <v>2</v>
      </c>
      <c r="K211" s="6">
        <f t="shared" si="11"/>
        <v>30.207014523671624</v>
      </c>
      <c r="L211" s="2">
        <v>0.46313611506175134</v>
      </c>
      <c r="M211" s="2" t="str">
        <f>IF(Table1[[#This Row],[Discount %]]&gt;80%,"Invalid","Actual")</f>
        <v>Actual</v>
      </c>
      <c r="N211" s="16">
        <f t="shared" si="10"/>
        <v>909.34735801696638</v>
      </c>
    </row>
    <row r="212" spans="1:14" x14ac:dyDescent="0.3">
      <c r="A212" t="s">
        <v>237</v>
      </c>
      <c r="B212" t="s">
        <v>52</v>
      </c>
      <c r="C212" s="3">
        <v>44761</v>
      </c>
      <c r="D212" s="3" t="str">
        <f t="shared" si="9"/>
        <v>Weekday</v>
      </c>
      <c r="E212" s="11" t="str">
        <f>TEXT(Table1[[#This Row],[Sale Date]],"DDDD")</f>
        <v>Tuesday</v>
      </c>
      <c r="F212" s="18">
        <v>976.51482555058408</v>
      </c>
      <c r="G212" t="s">
        <v>61</v>
      </c>
      <c r="H212" t="s">
        <v>67</v>
      </c>
      <c r="I212" s="16">
        <v>250</v>
      </c>
      <c r="J212" t="s">
        <v>0</v>
      </c>
      <c r="K212" s="6">
        <f t="shared" si="11"/>
        <v>4.1269773164630488</v>
      </c>
      <c r="L212" s="2">
        <v>5.3530222562513607E-2</v>
      </c>
      <c r="M212" s="2" t="str">
        <f>IF(Table1[[#This Row],[Discount %]]&gt;80%,"Invalid","Actual")</f>
        <v>Actual</v>
      </c>
      <c r="N212" s="16">
        <f t="shared" si="10"/>
        <v>55.229503565178106</v>
      </c>
    </row>
    <row r="213" spans="1:14" x14ac:dyDescent="0.3">
      <c r="A213" t="s">
        <v>238</v>
      </c>
      <c r="B213" t="s">
        <v>53</v>
      </c>
      <c r="C213" s="3">
        <v>44735</v>
      </c>
      <c r="D213" s="3" t="str">
        <f t="shared" si="9"/>
        <v>Weekday</v>
      </c>
      <c r="E213" s="11" t="str">
        <f>TEXT(Table1[[#This Row],[Sale Date]],"DDDD")</f>
        <v>Thursday</v>
      </c>
      <c r="F213" s="18">
        <v>1127.6939411947988</v>
      </c>
      <c r="G213" t="s">
        <v>62</v>
      </c>
      <c r="H213" t="s">
        <v>67</v>
      </c>
      <c r="I213" s="16">
        <v>130</v>
      </c>
      <c r="J213" t="s">
        <v>1</v>
      </c>
      <c r="K213" s="6">
        <f t="shared" si="11"/>
        <v>9.6529336496355747</v>
      </c>
      <c r="L213" s="2">
        <v>0.10135414856508229</v>
      </c>
      <c r="M213" s="2" t="str">
        <f>IF(Table1[[#This Row],[Discount %]]&gt;80%,"Invalid","Actual")</f>
        <v>Actual</v>
      </c>
      <c r="N213" s="16">
        <f t="shared" si="10"/>
        <v>127.18743325782589</v>
      </c>
    </row>
    <row r="214" spans="1:14" x14ac:dyDescent="0.3">
      <c r="A214" t="s">
        <v>239</v>
      </c>
      <c r="B214" t="s">
        <v>54</v>
      </c>
      <c r="C214" s="3">
        <v>44753</v>
      </c>
      <c r="D214" s="3" t="str">
        <f t="shared" si="9"/>
        <v>Weekday</v>
      </c>
      <c r="E214" s="11" t="str">
        <f>TEXT(Table1[[#This Row],[Sale Date]],"DDDD")</f>
        <v>Monday</v>
      </c>
      <c r="F214" s="18">
        <v>878.10164658744611</v>
      </c>
      <c r="G214" t="s">
        <v>63</v>
      </c>
      <c r="H214" t="s">
        <v>67</v>
      </c>
      <c r="I214" s="16">
        <v>60</v>
      </c>
      <c r="J214" t="s">
        <v>2</v>
      </c>
      <c r="K214" s="6">
        <f t="shared" si="11"/>
        <v>17.301785731305888</v>
      </c>
      <c r="L214" s="2">
        <v>0.15413196820236597</v>
      </c>
      <c r="M214" s="2" t="str">
        <f>IF(Table1[[#This Row],[Discount %]]&gt;80%,"Invalid","Actual")</f>
        <v>Actual</v>
      </c>
      <c r="N214" s="16">
        <f t="shared" si="10"/>
        <v>160.00549729090721</v>
      </c>
    </row>
    <row r="215" spans="1:14" x14ac:dyDescent="0.3">
      <c r="A215" t="s">
        <v>240</v>
      </c>
      <c r="B215" t="s">
        <v>50</v>
      </c>
      <c r="C215" s="3">
        <v>44748</v>
      </c>
      <c r="D215" s="3" t="str">
        <f t="shared" si="9"/>
        <v>Weekday</v>
      </c>
      <c r="E215" s="11" t="str">
        <f>TEXT(Table1[[#This Row],[Sale Date]],"DDDD")</f>
        <v>Wednesday</v>
      </c>
      <c r="F215" s="18">
        <v>1146.0031573562619</v>
      </c>
      <c r="G215" t="s">
        <v>59</v>
      </c>
      <c r="H215" t="s">
        <v>67</v>
      </c>
      <c r="I215" s="16">
        <v>72</v>
      </c>
      <c r="J215" t="s">
        <v>1</v>
      </c>
      <c r="K215" s="6">
        <f t="shared" si="11"/>
        <v>21.741924823649747</v>
      </c>
      <c r="L215" s="2">
        <v>0.26792541838229555</v>
      </c>
      <c r="M215" s="2" t="str">
        <f>IF(Table1[[#This Row],[Discount %]]&gt;80%,"Invalid","Actual")</f>
        <v>Actual</v>
      </c>
      <c r="N215" s="16">
        <f t="shared" si="10"/>
        <v>419.41542994651991</v>
      </c>
    </row>
    <row r="216" spans="1:14" x14ac:dyDescent="0.3">
      <c r="A216" t="s">
        <v>241</v>
      </c>
      <c r="B216" t="s">
        <v>51</v>
      </c>
      <c r="C216" s="3">
        <v>44731</v>
      </c>
      <c r="D216" s="3" t="str">
        <f t="shared" si="9"/>
        <v>Weekend</v>
      </c>
      <c r="E216" s="11" t="str">
        <f>TEXT(Table1[[#This Row],[Sale Date]],"DDDD")</f>
        <v>Sunday</v>
      </c>
      <c r="F216" s="18">
        <v>913.80951512574029</v>
      </c>
      <c r="G216" t="s">
        <v>60</v>
      </c>
      <c r="H216" t="s">
        <v>67</v>
      </c>
      <c r="I216" s="16">
        <v>65</v>
      </c>
      <c r="J216" t="s">
        <v>2</v>
      </c>
      <c r="K216" s="6">
        <f t="shared" si="11"/>
        <v>43.124877712405507</v>
      </c>
      <c r="L216" s="2">
        <v>0.67400237007588726</v>
      </c>
      <c r="M216" s="2" t="str">
        <f>IF(Table1[[#This Row],[Discount %]]&gt;80%,"Invalid","Actual")</f>
        <v>Actual</v>
      </c>
      <c r="N216" s="16">
        <f t="shared" si="10"/>
        <v>1889.3075361806177</v>
      </c>
    </row>
    <row r="217" spans="1:14" x14ac:dyDescent="0.3">
      <c r="A217" t="s">
        <v>242</v>
      </c>
      <c r="B217" t="s">
        <v>52</v>
      </c>
      <c r="C217" s="3">
        <v>44725</v>
      </c>
      <c r="D217" s="3" t="str">
        <f t="shared" si="9"/>
        <v>Weekday</v>
      </c>
      <c r="E217" s="11" t="str">
        <f>TEXT(Table1[[#This Row],[Sale Date]],"DDDD")</f>
        <v>Monday</v>
      </c>
      <c r="F217" s="18">
        <v>1100.1038646627512</v>
      </c>
      <c r="G217" t="s">
        <v>61</v>
      </c>
      <c r="H217" t="s">
        <v>66</v>
      </c>
      <c r="I217" s="16">
        <v>250</v>
      </c>
      <c r="J217" t="s">
        <v>0</v>
      </c>
      <c r="K217" s="6">
        <f t="shared" si="11"/>
        <v>4.9320407510351387</v>
      </c>
      <c r="L217" s="2">
        <v>0.10779012567415547</v>
      </c>
      <c r="M217" s="2" t="str">
        <f>IF(Table1[[#This Row],[Discount %]]&gt;80%,"Invalid","Actual")</f>
        <v>Actual</v>
      </c>
      <c r="N217" s="16">
        <f t="shared" si="10"/>
        <v>132.90632309603347</v>
      </c>
    </row>
    <row r="218" spans="1:14" x14ac:dyDescent="0.3">
      <c r="A218" t="s">
        <v>243</v>
      </c>
      <c r="B218" t="s">
        <v>53</v>
      </c>
      <c r="C218" s="3">
        <v>44753</v>
      </c>
      <c r="D218" s="3" t="str">
        <f t="shared" si="9"/>
        <v>Weekday</v>
      </c>
      <c r="E218" s="11" t="str">
        <f>TEXT(Table1[[#This Row],[Sale Date]],"DDDD")</f>
        <v>Monday</v>
      </c>
      <c r="F218" s="18">
        <v>1192.283035256115</v>
      </c>
      <c r="G218" t="s">
        <v>62</v>
      </c>
      <c r="H218" t="s">
        <v>66</v>
      </c>
      <c r="I218" s="16">
        <v>130</v>
      </c>
      <c r="J218" t="s">
        <v>1</v>
      </c>
      <c r="K218" s="6">
        <f t="shared" si="11"/>
        <v>9.817663646319998</v>
      </c>
      <c r="L218" s="2">
        <v>6.5825812137458972E-2</v>
      </c>
      <c r="M218" s="2" t="str">
        <f>IF(Table1[[#This Row],[Discount %]]&gt;80%,"Invalid","Actual")</f>
        <v>Actual</v>
      </c>
      <c r="N218" s="16">
        <f t="shared" si="10"/>
        <v>84.01323876548463</v>
      </c>
    </row>
    <row r="219" spans="1:14" x14ac:dyDescent="0.3">
      <c r="A219" t="s">
        <v>244</v>
      </c>
      <c r="B219" t="s">
        <v>50</v>
      </c>
      <c r="C219" s="3">
        <v>44738</v>
      </c>
      <c r="D219" s="3" t="str">
        <f t="shared" si="9"/>
        <v>Weekend</v>
      </c>
      <c r="E219" s="11" t="str">
        <f>TEXT(Table1[[#This Row],[Sale Date]],"DDDD")</f>
        <v>Sunday</v>
      </c>
      <c r="F219" s="18">
        <v>712.35816988481008</v>
      </c>
      <c r="G219" t="s">
        <v>59</v>
      </c>
      <c r="H219" t="s">
        <v>66</v>
      </c>
      <c r="I219" s="16">
        <v>72</v>
      </c>
      <c r="J219" t="s">
        <v>2</v>
      </c>
      <c r="K219" s="6">
        <f t="shared" si="11"/>
        <v>15.499693973323888</v>
      </c>
      <c r="L219" s="2">
        <v>0.36167362480508147</v>
      </c>
      <c r="M219" s="2" t="str">
        <f>IF(Table1[[#This Row],[Discount %]]&gt;80%,"Invalid","Actual")</f>
        <v>Actual</v>
      </c>
      <c r="N219" s="16">
        <f t="shared" si="10"/>
        <v>403.61979619450983</v>
      </c>
    </row>
    <row r="220" spans="1:14" x14ac:dyDescent="0.3">
      <c r="A220" t="s">
        <v>245</v>
      </c>
      <c r="B220" t="s">
        <v>51</v>
      </c>
      <c r="C220" s="3">
        <v>44762</v>
      </c>
      <c r="D220" s="3" t="str">
        <f t="shared" si="9"/>
        <v>Weekday</v>
      </c>
      <c r="E220" s="11" t="str">
        <f>TEXT(Table1[[#This Row],[Sale Date]],"DDDD")</f>
        <v>Wednesday</v>
      </c>
      <c r="F220" s="18">
        <v>702.40059070538132</v>
      </c>
      <c r="G220" t="s">
        <v>60</v>
      </c>
      <c r="H220" t="s">
        <v>67</v>
      </c>
      <c r="I220" s="16">
        <v>65</v>
      </c>
      <c r="J220" t="s">
        <v>0</v>
      </c>
      <c r="K220" s="6">
        <f t="shared" si="11"/>
        <v>12.805221646660963</v>
      </c>
      <c r="L220" s="2">
        <v>0.15611277710708626</v>
      </c>
      <c r="M220" s="2" t="str">
        <f>IF(Table1[[#This Row],[Discount %]]&gt;80%,"Invalid","Actual")</f>
        <v>Actual</v>
      </c>
      <c r="N220" s="16">
        <f t="shared" si="10"/>
        <v>129.93881632758121</v>
      </c>
    </row>
    <row r="221" spans="1:14" x14ac:dyDescent="0.3">
      <c r="A221" t="s">
        <v>246</v>
      </c>
      <c r="B221" t="s">
        <v>52</v>
      </c>
      <c r="C221" s="3">
        <v>44756</v>
      </c>
      <c r="D221" s="3" t="str">
        <f t="shared" si="9"/>
        <v>Weekday</v>
      </c>
      <c r="E221" s="11" t="str">
        <f>TEXT(Table1[[#This Row],[Sale Date]],"DDDD")</f>
        <v>Thursday</v>
      </c>
      <c r="F221" s="18">
        <v>715.10355018970665</v>
      </c>
      <c r="G221" t="s">
        <v>61</v>
      </c>
      <c r="H221" t="s">
        <v>67</v>
      </c>
      <c r="I221" s="16">
        <v>250</v>
      </c>
      <c r="J221" t="s">
        <v>1</v>
      </c>
      <c r="K221" s="6">
        <f t="shared" si="11"/>
        <v>3.2465218403254661</v>
      </c>
      <c r="L221" s="2">
        <v>0.11892962947938523</v>
      </c>
      <c r="M221" s="2" t="str">
        <f>IF(Table1[[#This Row],[Discount %]]&gt;80%,"Invalid","Actual")</f>
        <v>Actual</v>
      </c>
      <c r="N221" s="16">
        <f t="shared" si="10"/>
        <v>96.526909891659898</v>
      </c>
    </row>
    <row r="222" spans="1:14" x14ac:dyDescent="0.3">
      <c r="A222" t="s">
        <v>247</v>
      </c>
      <c r="B222" t="s">
        <v>50</v>
      </c>
      <c r="C222" s="3">
        <v>44762</v>
      </c>
      <c r="D222" s="3" t="str">
        <f t="shared" ref="D222:D272" si="12">IF(WEEKDAY(C222,2)&gt;5,"Weekend","Weekday")</f>
        <v>Weekday</v>
      </c>
      <c r="E222" s="11" t="str">
        <f>TEXT(Table1[[#This Row],[Sale Date]],"DDDD")</f>
        <v>Wednesday</v>
      </c>
      <c r="F222" s="18">
        <v>963.80585295182641</v>
      </c>
      <c r="G222" t="s">
        <v>59</v>
      </c>
      <c r="H222" t="s">
        <v>67</v>
      </c>
      <c r="I222" s="16">
        <v>72</v>
      </c>
      <c r="J222" t="s">
        <v>1</v>
      </c>
      <c r="K222" s="6">
        <f t="shared" si="11"/>
        <v>13.596572657967062</v>
      </c>
      <c r="L222" s="2">
        <v>1.5473035826796155E-2</v>
      </c>
      <c r="M222" s="2" t="str">
        <f>IF(Table1[[#This Row],[Discount %]]&gt;80%,"Invalid","Actual")</f>
        <v>Actual</v>
      </c>
      <c r="N222" s="16">
        <f t="shared" ref="N222:N272" si="13">((F222/(1-L222))-F222)</f>
        <v>15.147378421802046</v>
      </c>
    </row>
    <row r="223" spans="1:14" x14ac:dyDescent="0.3">
      <c r="A223" t="s">
        <v>248</v>
      </c>
      <c r="B223" t="s">
        <v>51</v>
      </c>
      <c r="C223" s="3">
        <v>44740</v>
      </c>
      <c r="D223" s="3" t="str">
        <f t="shared" si="12"/>
        <v>Weekday</v>
      </c>
      <c r="E223" s="11" t="str">
        <f>TEXT(Table1[[#This Row],[Sale Date]],"DDDD")</f>
        <v>Tuesday</v>
      </c>
      <c r="F223" s="18">
        <v>449.01925098530552</v>
      </c>
      <c r="G223" t="s">
        <v>60</v>
      </c>
      <c r="H223" t="s">
        <v>67</v>
      </c>
      <c r="I223" s="16">
        <v>65</v>
      </c>
      <c r="J223" t="s">
        <v>2</v>
      </c>
      <c r="K223" s="6">
        <f t="shared" si="11"/>
        <v>16.065907527890086</v>
      </c>
      <c r="L223" s="2">
        <v>0.57002189482885535</v>
      </c>
      <c r="M223" s="2" t="str">
        <f>IF(Table1[[#This Row],[Discount %]]&gt;80%,"Invalid","Actual")</f>
        <v>Actual</v>
      </c>
      <c r="N223" s="16">
        <f t="shared" si="13"/>
        <v>595.26473832755005</v>
      </c>
    </row>
    <row r="224" spans="1:14" x14ac:dyDescent="0.3">
      <c r="A224" t="s">
        <v>249</v>
      </c>
      <c r="B224" t="s">
        <v>52</v>
      </c>
      <c r="C224" s="3">
        <v>44729</v>
      </c>
      <c r="D224" s="3" t="str">
        <f t="shared" si="12"/>
        <v>Weekday</v>
      </c>
      <c r="E224" s="11" t="str">
        <f>TEXT(Table1[[#This Row],[Sale Date]],"DDDD")</f>
        <v>Friday</v>
      </c>
      <c r="F224" s="18">
        <v>1060.8066397333646</v>
      </c>
      <c r="G224" t="s">
        <v>61</v>
      </c>
      <c r="H224" t="s">
        <v>66</v>
      </c>
      <c r="I224" s="16">
        <v>250</v>
      </c>
      <c r="J224" t="s">
        <v>0</v>
      </c>
      <c r="K224" s="6">
        <f t="shared" si="11"/>
        <v>5.4518550319683161</v>
      </c>
      <c r="L224" s="2">
        <v>0.22169123462523532</v>
      </c>
      <c r="M224" s="2" t="str">
        <f>IF(Table1[[#This Row],[Discount %]]&gt;80%,"Invalid","Actual")</f>
        <v>Actual</v>
      </c>
      <c r="N224" s="16">
        <f t="shared" si="13"/>
        <v>302.15711825871449</v>
      </c>
    </row>
    <row r="225" spans="1:14" x14ac:dyDescent="0.3">
      <c r="A225" t="s">
        <v>250</v>
      </c>
      <c r="B225" t="s">
        <v>53</v>
      </c>
      <c r="C225" s="3">
        <v>44727</v>
      </c>
      <c r="D225" s="3" t="str">
        <f t="shared" si="12"/>
        <v>Weekday</v>
      </c>
      <c r="E225" s="11" t="str">
        <f>TEXT(Table1[[#This Row],[Sale Date]],"DDDD")</f>
        <v>Wednesday</v>
      </c>
      <c r="F225" s="18">
        <v>1162.8365015209247</v>
      </c>
      <c r="G225" t="s">
        <v>62</v>
      </c>
      <c r="H225" t="s">
        <v>67</v>
      </c>
      <c r="I225" s="16">
        <v>130</v>
      </c>
      <c r="J225" t="s">
        <v>1</v>
      </c>
      <c r="K225" s="6">
        <f t="shared" si="11"/>
        <v>10.690392781491092</v>
      </c>
      <c r="L225" s="2">
        <v>0.16327712663351335</v>
      </c>
      <c r="M225" s="2" t="str">
        <f>IF(Table1[[#This Row],[Discount %]]&gt;80%,"Invalid","Actual")</f>
        <v>Actual</v>
      </c>
      <c r="N225" s="16">
        <f t="shared" si="13"/>
        <v>226.91456007291731</v>
      </c>
    </row>
    <row r="226" spans="1:14" x14ac:dyDescent="0.3">
      <c r="A226" t="s">
        <v>251</v>
      </c>
      <c r="B226" t="s">
        <v>50</v>
      </c>
      <c r="C226" s="3">
        <v>44734</v>
      </c>
      <c r="D226" s="3" t="str">
        <f t="shared" si="12"/>
        <v>Weekday</v>
      </c>
      <c r="E226" s="11" t="str">
        <f>TEXT(Table1[[#This Row],[Sale Date]],"DDDD")</f>
        <v>Wednesday</v>
      </c>
      <c r="F226" s="18">
        <v>1172.893522015298</v>
      </c>
      <c r="G226" t="s">
        <v>59</v>
      </c>
      <c r="H226" t="s">
        <v>66</v>
      </c>
      <c r="I226" s="16">
        <v>72</v>
      </c>
      <c r="J226" t="s">
        <v>2</v>
      </c>
      <c r="K226" s="6">
        <f t="shared" si="11"/>
        <v>57.022199100126436</v>
      </c>
      <c r="L226" s="2">
        <v>0.71431849239690393</v>
      </c>
      <c r="M226" s="2" t="str">
        <f>IF(Table1[[#This Row],[Discount %]]&gt;80%,"Invalid","Actual")</f>
        <v>Actual</v>
      </c>
      <c r="N226" s="16">
        <f t="shared" si="13"/>
        <v>2932.7048131938054</v>
      </c>
    </row>
    <row r="227" spans="1:14" x14ac:dyDescent="0.3">
      <c r="A227" t="s">
        <v>252</v>
      </c>
      <c r="B227" t="s">
        <v>51</v>
      </c>
      <c r="C227" s="3">
        <v>44744</v>
      </c>
      <c r="D227" s="3" t="str">
        <f t="shared" si="12"/>
        <v>Weekend</v>
      </c>
      <c r="E227" s="11" t="str">
        <f>TEXT(Table1[[#This Row],[Sale Date]],"DDDD")</f>
        <v>Saturday</v>
      </c>
      <c r="F227" s="18">
        <v>602.8879543124765</v>
      </c>
      <c r="G227" t="s">
        <v>60</v>
      </c>
      <c r="H227" t="s">
        <v>67</v>
      </c>
      <c r="I227" s="16">
        <v>65</v>
      </c>
      <c r="J227" t="s">
        <v>0</v>
      </c>
      <c r="K227" s="6">
        <f t="shared" si="11"/>
        <v>22.163750925384054</v>
      </c>
      <c r="L227" s="2">
        <v>0.58151491016386692</v>
      </c>
      <c r="M227" s="2" t="str">
        <f>IF(Table1[[#This Row],[Discount %]]&gt;80%,"Invalid","Actual")</f>
        <v>Actual</v>
      </c>
      <c r="N227" s="16">
        <f t="shared" si="13"/>
        <v>837.75585583748693</v>
      </c>
    </row>
    <row r="228" spans="1:14" x14ac:dyDescent="0.3">
      <c r="A228" t="s">
        <v>253</v>
      </c>
      <c r="B228" t="s">
        <v>54</v>
      </c>
      <c r="C228" s="3">
        <v>44736</v>
      </c>
      <c r="D228" s="3" t="str">
        <f t="shared" si="12"/>
        <v>Weekday</v>
      </c>
      <c r="E228" s="11" t="str">
        <f>TEXT(Table1[[#This Row],[Sale Date]],"DDDD")</f>
        <v>Friday</v>
      </c>
      <c r="F228" s="18">
        <v>751.70646508876052</v>
      </c>
      <c r="G228" t="s">
        <v>63</v>
      </c>
      <c r="H228" t="s">
        <v>66</v>
      </c>
      <c r="I228" s="16">
        <v>60</v>
      </c>
      <c r="J228" t="s">
        <v>0</v>
      </c>
      <c r="K228" s="6">
        <f t="shared" si="11"/>
        <v>47.645119441162265</v>
      </c>
      <c r="L228" s="2">
        <v>0.73704670632037661</v>
      </c>
      <c r="M228" s="2" t="str">
        <f>IF(Table1[[#This Row],[Discount %]]&gt;80%,"Invalid","Actual")</f>
        <v>Actual</v>
      </c>
      <c r="N228" s="16">
        <f t="shared" si="13"/>
        <v>2107.0007013809754</v>
      </c>
    </row>
    <row r="229" spans="1:14" x14ac:dyDescent="0.3">
      <c r="A229" t="s">
        <v>254</v>
      </c>
      <c r="B229" t="s">
        <v>51</v>
      </c>
      <c r="C229" s="3">
        <v>44763</v>
      </c>
      <c r="D229" s="3" t="str">
        <f t="shared" si="12"/>
        <v>Weekday</v>
      </c>
      <c r="E229" s="11" t="str">
        <f>TEXT(Table1[[#This Row],[Sale Date]],"DDDD")</f>
        <v>Thursday</v>
      </c>
      <c r="F229" s="18">
        <v>1218.2341318589445</v>
      </c>
      <c r="G229" t="s">
        <v>60</v>
      </c>
      <c r="H229" t="s">
        <v>67</v>
      </c>
      <c r="I229" s="16">
        <v>65</v>
      </c>
      <c r="J229" t="s">
        <v>0</v>
      </c>
      <c r="K229" s="6">
        <f t="shared" si="11"/>
        <v>23.853925761953633</v>
      </c>
      <c r="L229" s="2">
        <v>0.21429857063805535</v>
      </c>
      <c r="M229" s="2" t="str">
        <f>IF(Table1[[#This Row],[Discount %]]&gt;80%,"Invalid","Actual")</f>
        <v>Actual</v>
      </c>
      <c r="N229" s="16">
        <f t="shared" si="13"/>
        <v>332.27104266804167</v>
      </c>
    </row>
    <row r="230" spans="1:14" x14ac:dyDescent="0.3">
      <c r="A230" t="s">
        <v>255</v>
      </c>
      <c r="B230" t="s">
        <v>53</v>
      </c>
      <c r="C230" s="3">
        <v>44750</v>
      </c>
      <c r="D230" s="3" t="str">
        <f t="shared" si="12"/>
        <v>Weekday</v>
      </c>
      <c r="E230" s="11" t="str">
        <f>TEXT(Table1[[#This Row],[Sale Date]],"DDDD")</f>
        <v>Friday</v>
      </c>
      <c r="F230" s="18">
        <v>623.44174041277051</v>
      </c>
      <c r="G230" t="s">
        <v>62</v>
      </c>
      <c r="H230" t="s">
        <v>67</v>
      </c>
      <c r="I230" s="16">
        <v>130</v>
      </c>
      <c r="J230" t="s">
        <v>2</v>
      </c>
      <c r="K230" s="6">
        <f t="shared" si="11"/>
        <v>4.8975145271491893</v>
      </c>
      <c r="L230" s="2">
        <v>2.0787857004193944E-2</v>
      </c>
      <c r="M230" s="2" t="str">
        <f>IF(Table1[[#This Row],[Discount %]]&gt;80%,"Invalid","Actual")</f>
        <v>Actual</v>
      </c>
      <c r="N230" s="16">
        <f t="shared" si="13"/>
        <v>13.235148116624146</v>
      </c>
    </row>
    <row r="231" spans="1:14" x14ac:dyDescent="0.3">
      <c r="A231" t="s">
        <v>256</v>
      </c>
      <c r="B231" t="s">
        <v>50</v>
      </c>
      <c r="C231" s="3">
        <v>44751</v>
      </c>
      <c r="D231" s="3" t="str">
        <f t="shared" si="12"/>
        <v>Weekend</v>
      </c>
      <c r="E231" s="11" t="str">
        <f>TEXT(Table1[[#This Row],[Sale Date]],"DDDD")</f>
        <v>Saturday</v>
      </c>
      <c r="F231" s="18">
        <v>914.48568917853345</v>
      </c>
      <c r="G231" t="s">
        <v>59</v>
      </c>
      <c r="H231" t="s">
        <v>66</v>
      </c>
      <c r="I231" s="16">
        <v>72</v>
      </c>
      <c r="J231" t="s">
        <v>0</v>
      </c>
      <c r="K231" s="6">
        <f t="shared" si="11"/>
        <v>21.321602687760151</v>
      </c>
      <c r="L231" s="2">
        <v>0.4043041551106823</v>
      </c>
      <c r="M231" s="2" t="str">
        <f>IF(Table1[[#This Row],[Discount %]]&gt;80%,"Invalid","Actual")</f>
        <v>Actual</v>
      </c>
      <c r="N231" s="16">
        <f t="shared" si="13"/>
        <v>620.66970434019754</v>
      </c>
    </row>
    <row r="232" spans="1:14" x14ac:dyDescent="0.3">
      <c r="A232" t="s">
        <v>257</v>
      </c>
      <c r="B232" t="s">
        <v>52</v>
      </c>
      <c r="C232" s="3">
        <v>44737</v>
      </c>
      <c r="D232" s="3" t="str">
        <f t="shared" si="12"/>
        <v>Weekend</v>
      </c>
      <c r="E232" s="11" t="str">
        <f>TEXT(Table1[[#This Row],[Sale Date]],"DDDD")</f>
        <v>Saturday</v>
      </c>
      <c r="F232" s="18">
        <v>854.75046365080641</v>
      </c>
      <c r="G232" t="s">
        <v>61</v>
      </c>
      <c r="H232" t="s">
        <v>66</v>
      </c>
      <c r="I232" s="16">
        <v>250</v>
      </c>
      <c r="J232" t="s">
        <v>2</v>
      </c>
      <c r="K232" s="6">
        <f t="shared" si="11"/>
        <v>4.2880745011524279</v>
      </c>
      <c r="L232" s="2">
        <v>0.20267200262393703</v>
      </c>
      <c r="M232" s="2" t="str">
        <f>IF(Table1[[#This Row],[Discount %]]&gt;80%,"Invalid","Actual")</f>
        <v>Actual</v>
      </c>
      <c r="N232" s="16">
        <f t="shared" si="13"/>
        <v>217.26816163730052</v>
      </c>
    </row>
    <row r="233" spans="1:14" x14ac:dyDescent="0.3">
      <c r="A233" t="s">
        <v>258</v>
      </c>
      <c r="B233" t="s">
        <v>53</v>
      </c>
      <c r="C233" s="3">
        <v>44744</v>
      </c>
      <c r="D233" s="3" t="str">
        <f t="shared" si="12"/>
        <v>Weekend</v>
      </c>
      <c r="E233" s="11" t="str">
        <f>TEXT(Table1[[#This Row],[Sale Date]],"DDDD")</f>
        <v>Saturday</v>
      </c>
      <c r="F233" s="18">
        <v>549.96880382674601</v>
      </c>
      <c r="G233" t="s">
        <v>59</v>
      </c>
      <c r="H233" t="s">
        <v>67</v>
      </c>
      <c r="I233" s="16">
        <v>72</v>
      </c>
      <c r="J233" t="s">
        <v>0</v>
      </c>
      <c r="K233" s="6">
        <f t="shared" si="11"/>
        <v>13.335602394853218</v>
      </c>
      <c r="L233" s="2">
        <v>0.42721330596562979</v>
      </c>
      <c r="M233" s="2" t="str">
        <f>IF(Table1[[#This Row],[Discount %]]&gt;80%,"Invalid","Actual")</f>
        <v>Actual</v>
      </c>
      <c r="N233" s="16">
        <f t="shared" si="13"/>
        <v>410.19456860268576</v>
      </c>
    </row>
    <row r="234" spans="1:14" x14ac:dyDescent="0.3">
      <c r="A234" t="s">
        <v>259</v>
      </c>
      <c r="B234" t="s">
        <v>51</v>
      </c>
      <c r="C234" s="3">
        <v>44751</v>
      </c>
      <c r="D234" s="3" t="str">
        <f t="shared" si="12"/>
        <v>Weekend</v>
      </c>
      <c r="E234" s="11" t="str">
        <f>TEXT(Table1[[#This Row],[Sale Date]],"DDDD")</f>
        <v>Saturday</v>
      </c>
      <c r="F234" s="18">
        <v>381.57338886974941</v>
      </c>
      <c r="G234" t="s">
        <v>61</v>
      </c>
      <c r="H234" t="s">
        <v>67</v>
      </c>
      <c r="I234" s="16">
        <v>250</v>
      </c>
      <c r="J234" t="s">
        <v>1</v>
      </c>
      <c r="K234" s="6">
        <f t="shared" si="11"/>
        <v>1.5676127064274368</v>
      </c>
      <c r="L234" s="2">
        <v>2.6358009716956676E-2</v>
      </c>
      <c r="M234" s="2" t="str">
        <f>IF(Table1[[#This Row],[Discount %]]&gt;80%,"Invalid","Actual")</f>
        <v>Actual</v>
      </c>
      <c r="N234" s="16">
        <f t="shared" si="13"/>
        <v>10.329787737109768</v>
      </c>
    </row>
    <row r="235" spans="1:14" x14ac:dyDescent="0.3">
      <c r="A235" t="s">
        <v>260</v>
      </c>
      <c r="B235" t="s">
        <v>52</v>
      </c>
      <c r="C235" s="3">
        <v>44726</v>
      </c>
      <c r="D235" s="3" t="str">
        <f t="shared" si="12"/>
        <v>Weekday</v>
      </c>
      <c r="E235" s="11" t="str">
        <f>TEXT(Table1[[#This Row],[Sale Date]],"DDDD")</f>
        <v>Tuesday</v>
      </c>
      <c r="F235" s="18">
        <v>388.91877291930052</v>
      </c>
      <c r="G235" t="s">
        <v>62</v>
      </c>
      <c r="H235" t="s">
        <v>67</v>
      </c>
      <c r="I235" s="16">
        <v>130</v>
      </c>
      <c r="J235" t="s">
        <v>2</v>
      </c>
      <c r="K235" s="6">
        <f t="shared" si="11"/>
        <v>13.456522295396335</v>
      </c>
      <c r="L235" s="2">
        <v>0.77767785740350603</v>
      </c>
      <c r="M235" s="2" t="str">
        <f>IF(Table1[[#This Row],[Discount %]]&gt;80%,"Invalid","Actual")</f>
        <v>Actual</v>
      </c>
      <c r="N235" s="16">
        <f t="shared" si="13"/>
        <v>1360.4291254822228</v>
      </c>
    </row>
    <row r="236" spans="1:14" x14ac:dyDescent="0.3">
      <c r="A236" t="s">
        <v>261</v>
      </c>
      <c r="B236" t="s">
        <v>53</v>
      </c>
      <c r="C236" s="3">
        <v>44749</v>
      </c>
      <c r="D236" s="3" t="str">
        <f t="shared" si="12"/>
        <v>Weekday</v>
      </c>
      <c r="E236" s="11" t="str">
        <f>TEXT(Table1[[#This Row],[Sale Date]],"DDDD")</f>
        <v>Thursday</v>
      </c>
      <c r="F236" s="18">
        <v>967.01919932990631</v>
      </c>
      <c r="G236" t="s">
        <v>59</v>
      </c>
      <c r="H236" t="s">
        <v>67</v>
      </c>
      <c r="I236" s="16">
        <v>72</v>
      </c>
      <c r="J236" t="s">
        <v>0</v>
      </c>
      <c r="K236" s="6">
        <f t="shared" si="11"/>
        <v>42.886086535239684</v>
      </c>
      <c r="L236" s="2">
        <v>0.68682565144107521</v>
      </c>
      <c r="M236" s="2" t="str">
        <f>IF(Table1[[#This Row],[Discount %]]&gt;80%,"Invalid","Actual")</f>
        <v>Actual</v>
      </c>
      <c r="N236" s="16">
        <f t="shared" si="13"/>
        <v>2120.7790312073512</v>
      </c>
    </row>
    <row r="237" spans="1:14" x14ac:dyDescent="0.3">
      <c r="A237" t="s">
        <v>262</v>
      </c>
      <c r="B237" t="s">
        <v>50</v>
      </c>
      <c r="C237" s="3">
        <v>44734</v>
      </c>
      <c r="D237" s="3" t="str">
        <f t="shared" si="12"/>
        <v>Weekday</v>
      </c>
      <c r="E237" s="11" t="str">
        <f>TEXT(Table1[[#This Row],[Sale Date]],"DDDD")</f>
        <v>Wednesday</v>
      </c>
      <c r="F237" s="18">
        <v>911.89786648444021</v>
      </c>
      <c r="G237" t="s">
        <v>60</v>
      </c>
      <c r="H237" t="s">
        <v>67</v>
      </c>
      <c r="I237" s="16">
        <v>65</v>
      </c>
      <c r="J237" t="s">
        <v>1</v>
      </c>
      <c r="K237" s="6">
        <f t="shared" si="11"/>
        <v>33.618257185598104</v>
      </c>
      <c r="L237" s="2">
        <v>0.58269109940879071</v>
      </c>
      <c r="M237" s="2" t="str">
        <f>IF(Table1[[#This Row],[Discount %]]&gt;80%,"Invalid","Actual")</f>
        <v>Actual</v>
      </c>
      <c r="N237" s="16">
        <f t="shared" si="13"/>
        <v>1273.2888505794363</v>
      </c>
    </row>
    <row r="238" spans="1:14" x14ac:dyDescent="0.3">
      <c r="A238" t="s">
        <v>263</v>
      </c>
      <c r="B238" t="s">
        <v>51</v>
      </c>
      <c r="C238" s="3">
        <v>44726</v>
      </c>
      <c r="D238" s="3" t="str">
        <f t="shared" si="12"/>
        <v>Weekday</v>
      </c>
      <c r="E238" s="11" t="str">
        <f>TEXT(Table1[[#This Row],[Sale Date]],"DDDD")</f>
        <v>Tuesday</v>
      </c>
      <c r="F238" s="18">
        <v>701.78956021719318</v>
      </c>
      <c r="G238" t="s">
        <v>61</v>
      </c>
      <c r="H238" t="s">
        <v>67</v>
      </c>
      <c r="I238" s="16">
        <v>250</v>
      </c>
      <c r="J238" t="s">
        <v>2</v>
      </c>
      <c r="K238" s="6">
        <f t="shared" si="11"/>
        <v>5.0433949242743994</v>
      </c>
      <c r="L238" s="2">
        <v>0.44339908275720785</v>
      </c>
      <c r="M238" s="2" t="str">
        <f>IF(Table1[[#This Row],[Discount %]]&gt;80%,"Invalid","Actual")</f>
        <v>Actual</v>
      </c>
      <c r="N238" s="16">
        <f t="shared" si="13"/>
        <v>559.05917085140663</v>
      </c>
    </row>
    <row r="239" spans="1:14" x14ac:dyDescent="0.3">
      <c r="A239" t="s">
        <v>264</v>
      </c>
      <c r="B239" t="s">
        <v>52</v>
      </c>
      <c r="C239" s="3">
        <v>44743</v>
      </c>
      <c r="D239" s="3" t="str">
        <f t="shared" si="12"/>
        <v>Weekday</v>
      </c>
      <c r="E239" s="11" t="str">
        <f>TEXT(Table1[[#This Row],[Sale Date]],"DDDD")</f>
        <v>Friday</v>
      </c>
      <c r="F239" s="18">
        <v>479.88658034447212</v>
      </c>
      <c r="G239" t="s">
        <v>62</v>
      </c>
      <c r="H239" t="s">
        <v>66</v>
      </c>
      <c r="I239" s="16">
        <v>130</v>
      </c>
      <c r="J239" t="s">
        <v>0</v>
      </c>
      <c r="K239" s="6">
        <f t="shared" si="11"/>
        <v>4.22240410374551</v>
      </c>
      <c r="L239" s="2">
        <v>0.12575036810320794</v>
      </c>
      <c r="M239" s="2" t="str">
        <f>IF(Table1[[#This Row],[Discount %]]&gt;80%,"Invalid","Actual")</f>
        <v>Actual</v>
      </c>
      <c r="N239" s="16">
        <f t="shared" si="13"/>
        <v>69.025953142444223</v>
      </c>
    </row>
    <row r="240" spans="1:14" x14ac:dyDescent="0.3">
      <c r="A240" t="s">
        <v>265</v>
      </c>
      <c r="B240" t="s">
        <v>53</v>
      </c>
      <c r="C240" s="3">
        <v>44742</v>
      </c>
      <c r="D240" s="3" t="str">
        <f t="shared" si="12"/>
        <v>Weekday</v>
      </c>
      <c r="E240" s="11" t="str">
        <f>TEXT(Table1[[#This Row],[Sale Date]],"DDDD")</f>
        <v>Thursday</v>
      </c>
      <c r="F240" s="18">
        <v>756.26129046676067</v>
      </c>
      <c r="G240" t="s">
        <v>63</v>
      </c>
      <c r="H240" t="s">
        <v>67</v>
      </c>
      <c r="I240" s="16">
        <v>60</v>
      </c>
      <c r="J240" t="s">
        <v>1</v>
      </c>
      <c r="K240" s="6">
        <f t="shared" si="11"/>
        <v>30.330837883394363</v>
      </c>
      <c r="L240" s="2">
        <v>0.58443763111426095</v>
      </c>
      <c r="M240" s="2" t="str">
        <f>IF(Table1[[#This Row],[Discount %]]&gt;80%,"Invalid","Actual")</f>
        <v>Actual</v>
      </c>
      <c r="N240" s="16">
        <f t="shared" si="13"/>
        <v>1063.5889825369013</v>
      </c>
    </row>
    <row r="241" spans="1:14" x14ac:dyDescent="0.3">
      <c r="A241" t="s">
        <v>266</v>
      </c>
      <c r="B241" t="s">
        <v>54</v>
      </c>
      <c r="C241" s="3">
        <v>44747</v>
      </c>
      <c r="D241" s="3" t="str">
        <f t="shared" si="12"/>
        <v>Weekday</v>
      </c>
      <c r="E241" s="11" t="str">
        <f>TEXT(Table1[[#This Row],[Sale Date]],"DDDD")</f>
        <v>Tuesday</v>
      </c>
      <c r="F241" s="18">
        <v>436.19346453298721</v>
      </c>
      <c r="G241" t="s">
        <v>59</v>
      </c>
      <c r="H241" t="s">
        <v>66</v>
      </c>
      <c r="I241" s="16">
        <v>72</v>
      </c>
      <c r="J241" t="s">
        <v>2</v>
      </c>
      <c r="K241" s="6">
        <f t="shared" si="11"/>
        <v>7.5984325673795832</v>
      </c>
      <c r="L241" s="2">
        <v>0.20269838427382159</v>
      </c>
      <c r="M241" s="2" t="str">
        <f>IF(Table1[[#This Row],[Discount %]]&gt;80%,"Invalid","Actual")</f>
        <v>Actual</v>
      </c>
      <c r="N241" s="16">
        <f t="shared" si="13"/>
        <v>110.89368031834277</v>
      </c>
    </row>
    <row r="242" spans="1:14" x14ac:dyDescent="0.3">
      <c r="A242" t="s">
        <v>267</v>
      </c>
      <c r="B242" t="s">
        <v>50</v>
      </c>
      <c r="C242" s="3">
        <v>44764</v>
      </c>
      <c r="D242" s="3" t="str">
        <f t="shared" si="12"/>
        <v>Weekday</v>
      </c>
      <c r="E242" s="11" t="str">
        <f>TEXT(Table1[[#This Row],[Sale Date]],"DDDD")</f>
        <v>Friday</v>
      </c>
      <c r="F242" s="18">
        <v>721.73008309265401</v>
      </c>
      <c r="G242" t="s">
        <v>60</v>
      </c>
      <c r="H242" t="s">
        <v>67</v>
      </c>
      <c r="I242" s="16">
        <v>65</v>
      </c>
      <c r="J242" t="s">
        <v>0</v>
      </c>
      <c r="K242" s="6">
        <f t="shared" si="11"/>
        <v>16.974897871138747</v>
      </c>
      <c r="L242" s="2">
        <v>0.34588473967990274</v>
      </c>
      <c r="M242" s="2" t="str">
        <f>IF(Table1[[#This Row],[Discount %]]&gt;80%,"Invalid","Actual")</f>
        <v>Actual</v>
      </c>
      <c r="N242" s="16">
        <f t="shared" si="13"/>
        <v>381.63827853136445</v>
      </c>
    </row>
    <row r="243" spans="1:14" x14ac:dyDescent="0.3">
      <c r="A243" t="s">
        <v>268</v>
      </c>
      <c r="B243" t="s">
        <v>51</v>
      </c>
      <c r="C243" s="3">
        <v>44735</v>
      </c>
      <c r="D243" s="3" t="str">
        <f t="shared" si="12"/>
        <v>Weekday</v>
      </c>
      <c r="E243" s="11" t="str">
        <f>TEXT(Table1[[#This Row],[Sale Date]],"DDDD")</f>
        <v>Thursday</v>
      </c>
      <c r="F243" s="18">
        <v>365.06742804332742</v>
      </c>
      <c r="G243" t="s">
        <v>61</v>
      </c>
      <c r="H243" t="s">
        <v>66</v>
      </c>
      <c r="I243" s="16">
        <v>250</v>
      </c>
      <c r="J243" t="s">
        <v>1</v>
      </c>
      <c r="K243" s="6">
        <f t="shared" si="11"/>
        <v>2.6484422463555934</v>
      </c>
      <c r="L243" s="2">
        <v>0.44863071332488991</v>
      </c>
      <c r="M243" s="2" t="str">
        <f>IF(Table1[[#This Row],[Discount %]]&gt;80%,"Invalid","Actual")</f>
        <v>Actual</v>
      </c>
      <c r="N243" s="16">
        <f t="shared" si="13"/>
        <v>297.04313354557092</v>
      </c>
    </row>
    <row r="244" spans="1:14" x14ac:dyDescent="0.3">
      <c r="A244" t="s">
        <v>269</v>
      </c>
      <c r="B244" t="s">
        <v>52</v>
      </c>
      <c r="C244" s="3">
        <v>44737</v>
      </c>
      <c r="D244" s="3" t="str">
        <f t="shared" si="12"/>
        <v>Weekend</v>
      </c>
      <c r="E244" s="11" t="str">
        <f>TEXT(Table1[[#This Row],[Sale Date]],"DDDD")</f>
        <v>Saturday</v>
      </c>
      <c r="F244" s="18">
        <v>737.58749195231678</v>
      </c>
      <c r="G244" t="s">
        <v>62</v>
      </c>
      <c r="H244" t="s">
        <v>67</v>
      </c>
      <c r="I244" s="16">
        <v>130</v>
      </c>
      <c r="J244" t="s">
        <v>2</v>
      </c>
      <c r="K244" s="6">
        <f t="shared" si="11"/>
        <v>9.6485228101541267</v>
      </c>
      <c r="L244" s="2">
        <v>0.41195662281860623</v>
      </c>
      <c r="M244" s="2" t="str">
        <f>IF(Table1[[#This Row],[Discount %]]&gt;80%,"Invalid","Actual")</f>
        <v>Actual</v>
      </c>
      <c r="N244" s="16">
        <f t="shared" si="13"/>
        <v>516.72047336771959</v>
      </c>
    </row>
    <row r="245" spans="1:14" x14ac:dyDescent="0.3">
      <c r="A245" t="s">
        <v>270</v>
      </c>
      <c r="B245" t="s">
        <v>53</v>
      </c>
      <c r="C245" s="3">
        <v>44749</v>
      </c>
      <c r="D245" s="3" t="str">
        <f t="shared" si="12"/>
        <v>Weekday</v>
      </c>
      <c r="E245" s="11" t="str">
        <f>TEXT(Table1[[#This Row],[Sale Date]],"DDDD")</f>
        <v>Thursday</v>
      </c>
      <c r="F245" s="18">
        <v>1231.631284578343</v>
      </c>
      <c r="G245" t="s">
        <v>59</v>
      </c>
      <c r="H245" t="s">
        <v>66</v>
      </c>
      <c r="I245" s="16">
        <v>72</v>
      </c>
      <c r="J245" t="s">
        <v>0</v>
      </c>
      <c r="K245" s="6">
        <f t="shared" si="11"/>
        <v>79.979300062357851</v>
      </c>
      <c r="L245" s="2">
        <v>0.78611978286567918</v>
      </c>
      <c r="M245" s="2" t="str">
        <f>IF(Table1[[#This Row],[Discount %]]&gt;80%,"Invalid","Actual")</f>
        <v>Actual</v>
      </c>
      <c r="N245" s="16">
        <f t="shared" si="13"/>
        <v>4526.8783199114223</v>
      </c>
    </row>
    <row r="246" spans="1:14" x14ac:dyDescent="0.3">
      <c r="A246" t="s">
        <v>271</v>
      </c>
      <c r="B246" t="s">
        <v>51</v>
      </c>
      <c r="C246" s="3">
        <v>44738</v>
      </c>
      <c r="D246" s="3" t="str">
        <f t="shared" si="12"/>
        <v>Weekend</v>
      </c>
      <c r="E246" s="11" t="str">
        <f>TEXT(Table1[[#This Row],[Sale Date]],"DDDD")</f>
        <v>Sunday</v>
      </c>
      <c r="F246" s="18">
        <v>1054.1085860216892</v>
      </c>
      <c r="G246" t="s">
        <v>61</v>
      </c>
      <c r="H246" t="s">
        <v>66</v>
      </c>
      <c r="I246" s="16">
        <v>250</v>
      </c>
      <c r="J246" t="s">
        <v>2</v>
      </c>
      <c r="K246" s="6">
        <f t="shared" si="11"/>
        <v>9.7042313966510338</v>
      </c>
      <c r="L246" s="2">
        <v>0.5655055849614361</v>
      </c>
      <c r="M246" s="2" t="str">
        <f>IF(Table1[[#This Row],[Discount %]]&gt;80%,"Invalid","Actual")</f>
        <v>Actual</v>
      </c>
      <c r="N246" s="16">
        <f t="shared" si="13"/>
        <v>1371.9492631410692</v>
      </c>
    </row>
    <row r="247" spans="1:14" x14ac:dyDescent="0.3">
      <c r="A247" t="s">
        <v>272</v>
      </c>
      <c r="B247" t="s">
        <v>52</v>
      </c>
      <c r="C247" s="3">
        <v>44740</v>
      </c>
      <c r="D247" s="3" t="str">
        <f t="shared" si="12"/>
        <v>Weekday</v>
      </c>
      <c r="E247" s="11" t="str">
        <f>TEXT(Table1[[#This Row],[Sale Date]],"DDDD")</f>
        <v>Tuesday</v>
      </c>
      <c r="F247" s="18">
        <v>976.51482555058408</v>
      </c>
      <c r="G247" t="s">
        <v>62</v>
      </c>
      <c r="H247" t="s">
        <v>67</v>
      </c>
      <c r="I247" s="16">
        <v>130</v>
      </c>
      <c r="J247" t="s">
        <v>0</v>
      </c>
      <c r="K247" s="6">
        <f t="shared" si="11"/>
        <v>14.445929912154307</v>
      </c>
      <c r="L247" s="2">
        <v>0.48001599413027629</v>
      </c>
      <c r="M247" s="2" t="str">
        <f>IF(Table1[[#This Row],[Discount %]]&gt;80%,"Invalid","Actual")</f>
        <v>Actual</v>
      </c>
      <c r="N247" s="16">
        <f t="shared" si="13"/>
        <v>901.45606302947579</v>
      </c>
    </row>
    <row r="248" spans="1:14" x14ac:dyDescent="0.3">
      <c r="A248" t="s">
        <v>273</v>
      </c>
      <c r="B248" t="s">
        <v>54</v>
      </c>
      <c r="C248" s="3">
        <v>44755</v>
      </c>
      <c r="D248" s="3" t="str">
        <f t="shared" si="12"/>
        <v>Weekday</v>
      </c>
      <c r="E248" s="11" t="str">
        <f>TEXT(Table1[[#This Row],[Sale Date]],"DDDD")</f>
        <v>Wednesday</v>
      </c>
      <c r="F248" s="18">
        <v>878.10164658744611</v>
      </c>
      <c r="G248" t="s">
        <v>64</v>
      </c>
      <c r="H248" t="s">
        <v>67</v>
      </c>
      <c r="I248" s="16">
        <v>95</v>
      </c>
      <c r="J248" t="s">
        <v>2</v>
      </c>
      <c r="K248" s="6">
        <f t="shared" si="11"/>
        <v>10.682411542664978</v>
      </c>
      <c r="L248" s="2">
        <v>0.13472953271650978</v>
      </c>
      <c r="M248" s="2" t="str">
        <f>IF(Table1[[#This Row],[Discount %]]&gt;80%,"Invalid","Actual")</f>
        <v>Actual</v>
      </c>
      <c r="N248" s="16">
        <f t="shared" si="13"/>
        <v>136.72744996572681</v>
      </c>
    </row>
    <row r="249" spans="1:14" x14ac:dyDescent="0.3">
      <c r="A249" t="s">
        <v>274</v>
      </c>
      <c r="B249" t="s">
        <v>55</v>
      </c>
      <c r="C249" s="3">
        <v>44764</v>
      </c>
      <c r="D249" s="3" t="str">
        <f t="shared" si="12"/>
        <v>Weekday</v>
      </c>
      <c r="E249" s="11" t="str">
        <f>TEXT(Table1[[#This Row],[Sale Date]],"DDDD")</f>
        <v>Friday</v>
      </c>
      <c r="F249" s="18">
        <v>564.28749648903772</v>
      </c>
      <c r="G249" t="s">
        <v>59</v>
      </c>
      <c r="H249" t="s">
        <v>66</v>
      </c>
      <c r="I249" s="16">
        <v>72</v>
      </c>
      <c r="J249" t="s">
        <v>0</v>
      </c>
      <c r="K249" s="6">
        <f t="shared" si="11"/>
        <v>16.94016591636565</v>
      </c>
      <c r="L249" s="2">
        <v>0.53735244514022174</v>
      </c>
      <c r="M249" s="2" t="str">
        <f>IF(Table1[[#This Row],[Discount %]]&gt;80%,"Invalid","Actual")</f>
        <v>Actual</v>
      </c>
      <c r="N249" s="16">
        <f t="shared" si="13"/>
        <v>655.40444948928916</v>
      </c>
    </row>
    <row r="250" spans="1:14" x14ac:dyDescent="0.3">
      <c r="A250" t="s">
        <v>275</v>
      </c>
      <c r="B250" t="s">
        <v>51</v>
      </c>
      <c r="C250" s="3">
        <v>44734</v>
      </c>
      <c r="D250" s="3" t="str">
        <f t="shared" si="12"/>
        <v>Weekday</v>
      </c>
      <c r="E250" s="11" t="str">
        <f>TEXT(Table1[[#This Row],[Sale Date]],"DDDD")</f>
        <v>Wednesday</v>
      </c>
      <c r="F250" s="18">
        <v>913.80951512574029</v>
      </c>
      <c r="G250" t="s">
        <v>61</v>
      </c>
      <c r="H250" t="s">
        <v>66</v>
      </c>
      <c r="I250" s="16">
        <v>250</v>
      </c>
      <c r="J250" t="s">
        <v>2</v>
      </c>
      <c r="K250" s="6">
        <f t="shared" si="11"/>
        <v>4.2819028119036053</v>
      </c>
      <c r="L250" s="2">
        <v>0.14635193252367351</v>
      </c>
      <c r="M250" s="2" t="str">
        <f>IF(Table1[[#This Row],[Discount %]]&gt;80%,"Invalid","Actual")</f>
        <v>Actual</v>
      </c>
      <c r="N250" s="16">
        <f t="shared" si="13"/>
        <v>156.66618785016112</v>
      </c>
    </row>
    <row r="251" spans="1:14" x14ac:dyDescent="0.3">
      <c r="A251" t="s">
        <v>276</v>
      </c>
      <c r="B251" t="s">
        <v>52</v>
      </c>
      <c r="C251" s="3">
        <v>44728</v>
      </c>
      <c r="D251" s="3" t="str">
        <f t="shared" si="12"/>
        <v>Weekday</v>
      </c>
      <c r="E251" s="11" t="str">
        <f>TEXT(Table1[[#This Row],[Sale Date]],"DDDD")</f>
        <v>Thursday</v>
      </c>
      <c r="F251" s="18">
        <v>1100.1038646627512</v>
      </c>
      <c r="G251" t="s">
        <v>62</v>
      </c>
      <c r="H251" t="s">
        <v>67</v>
      </c>
      <c r="I251" s="16">
        <v>130</v>
      </c>
      <c r="J251" t="s">
        <v>0</v>
      </c>
      <c r="K251" s="6">
        <f t="shared" si="11"/>
        <v>16.901086533129554</v>
      </c>
      <c r="L251" s="2">
        <v>0.49930216593502397</v>
      </c>
      <c r="M251" s="2" t="str">
        <f>IF(Table1[[#This Row],[Discount %]]&gt;80%,"Invalid","Actual")</f>
        <v>Actual</v>
      </c>
      <c r="N251" s="16">
        <f t="shared" si="13"/>
        <v>1097.0373846440907</v>
      </c>
    </row>
    <row r="252" spans="1:14" x14ac:dyDescent="0.3">
      <c r="A252" t="s">
        <v>277</v>
      </c>
      <c r="B252" t="s">
        <v>53</v>
      </c>
      <c r="C252" s="3">
        <v>44739</v>
      </c>
      <c r="D252" s="3" t="str">
        <f t="shared" si="12"/>
        <v>Weekday</v>
      </c>
      <c r="E252" s="11" t="str">
        <f>TEXT(Table1[[#This Row],[Sale Date]],"DDDD")</f>
        <v>Monday</v>
      </c>
      <c r="F252" s="18">
        <v>1192.283035256115</v>
      </c>
      <c r="G252" t="s">
        <v>59</v>
      </c>
      <c r="H252" t="s">
        <v>66</v>
      </c>
      <c r="I252" s="16">
        <v>72</v>
      </c>
      <c r="J252" t="s">
        <v>1</v>
      </c>
      <c r="K252" s="6">
        <f t="shared" si="11"/>
        <v>19.893753065724802</v>
      </c>
      <c r="L252" s="2">
        <v>0.16760369217058779</v>
      </c>
      <c r="M252" s="2" t="str">
        <f>IF(Table1[[#This Row],[Discount %]]&gt;80%,"Invalid","Actual")</f>
        <v>Actual</v>
      </c>
      <c r="N252" s="16">
        <f t="shared" si="13"/>
        <v>240.06718547607079</v>
      </c>
    </row>
    <row r="253" spans="1:14" x14ac:dyDescent="0.3">
      <c r="A253" t="s">
        <v>278</v>
      </c>
      <c r="B253" t="s">
        <v>50</v>
      </c>
      <c r="C253" s="3">
        <v>44765</v>
      </c>
      <c r="D253" s="3" t="str">
        <f t="shared" si="12"/>
        <v>Weekend</v>
      </c>
      <c r="E253" s="11" t="str">
        <f>TEXT(Table1[[#This Row],[Sale Date]],"DDDD")</f>
        <v>Saturday</v>
      </c>
      <c r="F253" s="18">
        <v>712.35816988481008</v>
      </c>
      <c r="G253" t="s">
        <v>60</v>
      </c>
      <c r="H253" t="s">
        <v>67</v>
      </c>
      <c r="I253" s="16">
        <v>65</v>
      </c>
      <c r="J253" t="s">
        <v>2</v>
      </c>
      <c r="K253" s="6">
        <f t="shared" si="11"/>
        <v>25.510838851015542</v>
      </c>
      <c r="L253" s="2">
        <v>0.57040391639924315</v>
      </c>
      <c r="M253" s="2" t="str">
        <f>IF(Table1[[#This Row],[Discount %]]&gt;80%,"Invalid","Actual")</f>
        <v>Actual</v>
      </c>
      <c r="N253" s="16">
        <f t="shared" si="13"/>
        <v>945.8463554312001</v>
      </c>
    </row>
    <row r="254" spans="1:14" x14ac:dyDescent="0.3">
      <c r="A254" t="s">
        <v>279</v>
      </c>
      <c r="B254" t="s">
        <v>51</v>
      </c>
      <c r="C254" s="3">
        <v>44740</v>
      </c>
      <c r="D254" s="3" t="str">
        <f t="shared" si="12"/>
        <v>Weekday</v>
      </c>
      <c r="E254" s="11" t="str">
        <f>TEXT(Table1[[#This Row],[Sale Date]],"DDDD")</f>
        <v>Tuesday</v>
      </c>
      <c r="F254" s="18">
        <v>702.40059070538132</v>
      </c>
      <c r="G254" t="s">
        <v>61</v>
      </c>
      <c r="H254" t="s">
        <v>67</v>
      </c>
      <c r="I254" s="16">
        <v>250</v>
      </c>
      <c r="J254" t="s">
        <v>0</v>
      </c>
      <c r="K254" s="6">
        <f t="shared" si="11"/>
        <v>4.3385158730528222</v>
      </c>
      <c r="L254" s="2">
        <v>0.35240472893682595</v>
      </c>
      <c r="M254" s="2" t="str">
        <f>IF(Table1[[#This Row],[Discount %]]&gt;80%,"Invalid","Actual")</f>
        <v>Actual</v>
      </c>
      <c r="N254" s="16">
        <f t="shared" si="13"/>
        <v>382.22837755782416</v>
      </c>
    </row>
    <row r="255" spans="1:14" x14ac:dyDescent="0.3">
      <c r="A255" t="s">
        <v>280</v>
      </c>
      <c r="B255" t="s">
        <v>52</v>
      </c>
      <c r="C255" s="3">
        <v>44734</v>
      </c>
      <c r="D255" s="3" t="str">
        <f t="shared" si="12"/>
        <v>Weekday</v>
      </c>
      <c r="E255" s="11" t="str">
        <f>TEXT(Table1[[#This Row],[Sale Date]],"DDDD")</f>
        <v>Wednesday</v>
      </c>
      <c r="F255" s="18">
        <v>715.10355018970665</v>
      </c>
      <c r="G255" t="s">
        <v>62</v>
      </c>
      <c r="H255" t="s">
        <v>67</v>
      </c>
      <c r="I255" s="16">
        <v>130</v>
      </c>
      <c r="J255" t="s">
        <v>1</v>
      </c>
      <c r="K255" s="6">
        <f t="shared" si="11"/>
        <v>6.1951552495079536</v>
      </c>
      <c r="L255" s="2">
        <v>0.11208092156242278</v>
      </c>
      <c r="M255" s="2" t="str">
        <f>IF(Table1[[#This Row],[Discount %]]&gt;80%,"Invalid","Actual")</f>
        <v>Actual</v>
      </c>
      <c r="N255" s="16">
        <f t="shared" si="13"/>
        <v>90.266632246327276</v>
      </c>
    </row>
    <row r="256" spans="1:14" x14ac:dyDescent="0.3">
      <c r="A256" t="s">
        <v>281</v>
      </c>
      <c r="B256" t="s">
        <v>53</v>
      </c>
      <c r="C256" s="3">
        <v>44727</v>
      </c>
      <c r="D256" s="3" t="str">
        <f t="shared" si="12"/>
        <v>Weekday</v>
      </c>
      <c r="E256" s="11" t="str">
        <f>TEXT(Table1[[#This Row],[Sale Date]],"DDDD")</f>
        <v>Wednesday</v>
      </c>
      <c r="F256" s="18">
        <v>1219.8983610726016</v>
      </c>
      <c r="G256" t="s">
        <v>63</v>
      </c>
      <c r="H256" t="s">
        <v>67</v>
      </c>
      <c r="I256" s="16">
        <v>60</v>
      </c>
      <c r="J256" t="s">
        <v>2</v>
      </c>
      <c r="K256" s="6">
        <f t="shared" si="11"/>
        <v>48.223961204372181</v>
      </c>
      <c r="L256" s="2">
        <v>0.57839134647100132</v>
      </c>
      <c r="M256" s="2" t="str">
        <f>IF(Table1[[#This Row],[Discount %]]&gt;80%,"Invalid","Actual")</f>
        <v>Actual</v>
      </c>
      <c r="N256" s="16">
        <f t="shared" si="13"/>
        <v>1673.5393111897295</v>
      </c>
    </row>
    <row r="257" spans="1:14" x14ac:dyDescent="0.3">
      <c r="A257" t="s">
        <v>282</v>
      </c>
      <c r="B257" t="s">
        <v>54</v>
      </c>
      <c r="C257" s="3">
        <v>44737</v>
      </c>
      <c r="D257" s="3" t="str">
        <f t="shared" si="12"/>
        <v>Weekend</v>
      </c>
      <c r="E257" s="11" t="str">
        <f>TEXT(Table1[[#This Row],[Sale Date]],"DDDD")</f>
        <v>Saturday</v>
      </c>
      <c r="F257" s="18">
        <v>836.39583226134164</v>
      </c>
      <c r="G257" t="s">
        <v>59</v>
      </c>
      <c r="H257" t="s">
        <v>67</v>
      </c>
      <c r="I257" s="16">
        <v>72</v>
      </c>
      <c r="J257" t="s">
        <v>0</v>
      </c>
      <c r="K257" s="6">
        <f t="shared" si="11"/>
        <v>14.303626087353551</v>
      </c>
      <c r="L257" s="2">
        <v>0.18785567306752626</v>
      </c>
      <c r="M257" s="2" t="str">
        <f>IF(Table1[[#This Row],[Discount %]]&gt;80%,"Invalid","Actual")</f>
        <v>Actual</v>
      </c>
      <c r="N257" s="16">
        <f t="shared" si="13"/>
        <v>193.46524602811405</v>
      </c>
    </row>
    <row r="258" spans="1:14" x14ac:dyDescent="0.3">
      <c r="A258" t="s">
        <v>283</v>
      </c>
      <c r="B258" t="s">
        <v>50</v>
      </c>
      <c r="C258" s="3">
        <v>44747</v>
      </c>
      <c r="D258" s="3" t="str">
        <f t="shared" si="12"/>
        <v>Weekday</v>
      </c>
      <c r="E258" s="11" t="str">
        <f>TEXT(Table1[[#This Row],[Sale Date]],"DDDD")</f>
        <v>Tuesday</v>
      </c>
      <c r="F258" s="18">
        <v>963.80585295182641</v>
      </c>
      <c r="G258" t="s">
        <v>60</v>
      </c>
      <c r="H258" t="s">
        <v>66</v>
      </c>
      <c r="I258" s="16">
        <v>65</v>
      </c>
      <c r="J258" t="s">
        <v>1</v>
      </c>
      <c r="K258" s="6">
        <f t="shared" ref="K258:K321" si="14">(F258/(1-L258))/I258</f>
        <v>48.196585890796555</v>
      </c>
      <c r="L258" s="2">
        <v>0.69234786906479862</v>
      </c>
      <c r="M258" s="2" t="str">
        <f>IF(Table1[[#This Row],[Discount %]]&gt;80%,"Invalid","Actual")</f>
        <v>Actual</v>
      </c>
      <c r="N258" s="16">
        <f t="shared" si="13"/>
        <v>2168.9722299499499</v>
      </c>
    </row>
    <row r="259" spans="1:14" x14ac:dyDescent="0.3">
      <c r="A259" t="s">
        <v>284</v>
      </c>
      <c r="B259" t="s">
        <v>51</v>
      </c>
      <c r="C259" s="3">
        <v>44754</v>
      </c>
      <c r="D259" s="3" t="str">
        <f t="shared" si="12"/>
        <v>Weekday</v>
      </c>
      <c r="E259" s="11" t="str">
        <f>TEXT(Table1[[#This Row],[Sale Date]],"DDDD")</f>
        <v>Tuesday</v>
      </c>
      <c r="F259" s="18">
        <v>449.01925098530552</v>
      </c>
      <c r="G259" t="s">
        <v>61</v>
      </c>
      <c r="H259" t="s">
        <v>67</v>
      </c>
      <c r="I259" s="16">
        <v>250</v>
      </c>
      <c r="J259" t="s">
        <v>2</v>
      </c>
      <c r="K259" s="6">
        <f t="shared" si="14"/>
        <v>6.6845832055638503</v>
      </c>
      <c r="L259" s="2">
        <v>0.7313105471637672</v>
      </c>
      <c r="M259" s="2" t="str">
        <f>IF(Table1[[#This Row],[Discount %]]&gt;80%,"Invalid","Actual")</f>
        <v>Actual</v>
      </c>
      <c r="N259" s="16">
        <f t="shared" si="13"/>
        <v>1222.1265504056571</v>
      </c>
    </row>
    <row r="260" spans="1:14" x14ac:dyDescent="0.3">
      <c r="A260" t="s">
        <v>285</v>
      </c>
      <c r="B260" t="s">
        <v>52</v>
      </c>
      <c r="C260" s="3">
        <v>44760</v>
      </c>
      <c r="D260" s="3" t="str">
        <f t="shared" si="12"/>
        <v>Weekday</v>
      </c>
      <c r="E260" s="11" t="str">
        <f>TEXT(Table1[[#This Row],[Sale Date]],"DDDD")</f>
        <v>Monday</v>
      </c>
      <c r="F260" s="18">
        <v>1060.8066397333646</v>
      </c>
      <c r="G260" t="s">
        <v>62</v>
      </c>
      <c r="H260" t="s">
        <v>66</v>
      </c>
      <c r="I260" s="16">
        <v>130</v>
      </c>
      <c r="J260" t="s">
        <v>0</v>
      </c>
      <c r="K260" s="6">
        <f t="shared" si="14"/>
        <v>13.521501527746258</v>
      </c>
      <c r="L260" s="2">
        <v>0.39651294953245186</v>
      </c>
      <c r="M260" s="2" t="str">
        <f>IF(Table1[[#This Row],[Discount %]]&gt;80%,"Invalid","Actual")</f>
        <v>Actual</v>
      </c>
      <c r="N260" s="16">
        <f t="shared" si="13"/>
        <v>696.98855887364903</v>
      </c>
    </row>
    <row r="261" spans="1:14" x14ac:dyDescent="0.3">
      <c r="A261" t="s">
        <v>286</v>
      </c>
      <c r="B261" t="s">
        <v>53</v>
      </c>
      <c r="C261" s="3">
        <v>44759</v>
      </c>
      <c r="D261" s="3" t="str">
        <f t="shared" si="12"/>
        <v>Weekend</v>
      </c>
      <c r="E261" s="11" t="str">
        <f>TEXT(Table1[[#This Row],[Sale Date]],"DDDD")</f>
        <v>Sunday</v>
      </c>
      <c r="F261" s="18">
        <v>1162.8365015209247</v>
      </c>
      <c r="G261" t="s">
        <v>59</v>
      </c>
      <c r="H261" t="s">
        <v>67</v>
      </c>
      <c r="I261" s="16">
        <v>72</v>
      </c>
      <c r="J261" t="s">
        <v>1</v>
      </c>
      <c r="K261" s="6">
        <f t="shared" si="14"/>
        <v>30.50332716109553</v>
      </c>
      <c r="L261" s="2">
        <v>0.47053293956185105</v>
      </c>
      <c r="M261" s="2" t="str">
        <f>IF(Table1[[#This Row],[Discount %]]&gt;80%,"Invalid","Actual")</f>
        <v>Actual</v>
      </c>
      <c r="N261" s="16">
        <f t="shared" si="13"/>
        <v>1033.4030540779536</v>
      </c>
    </row>
    <row r="262" spans="1:14" x14ac:dyDescent="0.3">
      <c r="A262" t="s">
        <v>287</v>
      </c>
      <c r="B262" t="s">
        <v>51</v>
      </c>
      <c r="C262" s="3">
        <v>44734</v>
      </c>
      <c r="D262" s="3" t="str">
        <f t="shared" si="12"/>
        <v>Weekday</v>
      </c>
      <c r="E262" s="11" t="str">
        <f>TEXT(Table1[[#This Row],[Sale Date]],"DDDD")</f>
        <v>Wednesday</v>
      </c>
      <c r="F262" s="18">
        <v>602.8879543124765</v>
      </c>
      <c r="G262" t="s">
        <v>61</v>
      </c>
      <c r="H262" t="s">
        <v>67</v>
      </c>
      <c r="I262" s="16">
        <v>250</v>
      </c>
      <c r="J262" t="s">
        <v>0</v>
      </c>
      <c r="K262" s="6">
        <f t="shared" si="14"/>
        <v>3.2178895892758952</v>
      </c>
      <c r="L262" s="2">
        <v>0.25057968884738369</v>
      </c>
      <c r="M262" s="2" t="str">
        <f>IF(Table1[[#This Row],[Discount %]]&gt;80%,"Invalid","Actual")</f>
        <v>Actual</v>
      </c>
      <c r="N262" s="16">
        <f t="shared" si="13"/>
        <v>201.58444300649728</v>
      </c>
    </row>
    <row r="263" spans="1:14" x14ac:dyDescent="0.3">
      <c r="A263" t="s">
        <v>288</v>
      </c>
      <c r="B263" t="s">
        <v>52</v>
      </c>
      <c r="C263" s="3">
        <v>44753</v>
      </c>
      <c r="D263" s="3" t="str">
        <f t="shared" si="12"/>
        <v>Weekday</v>
      </c>
      <c r="E263" s="11" t="str">
        <f>TEXT(Table1[[#This Row],[Sale Date]],"DDDD")</f>
        <v>Monday</v>
      </c>
      <c r="F263" s="18">
        <v>958.10029344278337</v>
      </c>
      <c r="G263" t="s">
        <v>62</v>
      </c>
      <c r="H263" t="s">
        <v>66</v>
      </c>
      <c r="I263" s="16">
        <v>130</v>
      </c>
      <c r="J263" t="s">
        <v>1</v>
      </c>
      <c r="K263" s="6">
        <f t="shared" si="14"/>
        <v>17.096705696678491</v>
      </c>
      <c r="L263" s="2">
        <v>0.56892266919679113</v>
      </c>
      <c r="M263" s="2" t="str">
        <f>IF(Table1[[#This Row],[Discount %]]&gt;80%,"Invalid","Actual")</f>
        <v>Actual</v>
      </c>
      <c r="N263" s="16">
        <f t="shared" si="13"/>
        <v>1264.4714471254206</v>
      </c>
    </row>
    <row r="264" spans="1:14" x14ac:dyDescent="0.3">
      <c r="A264" t="s">
        <v>289</v>
      </c>
      <c r="B264" t="s">
        <v>53</v>
      </c>
      <c r="C264" s="3">
        <v>44739</v>
      </c>
      <c r="D264" s="3" t="str">
        <f t="shared" si="12"/>
        <v>Weekday</v>
      </c>
      <c r="E264" s="11" t="str">
        <f>TEXT(Table1[[#This Row],[Sale Date]],"DDDD")</f>
        <v>Monday</v>
      </c>
      <c r="F264" s="18">
        <v>1024.6945444997</v>
      </c>
      <c r="G264" t="s">
        <v>63</v>
      </c>
      <c r="H264" t="s">
        <v>67</v>
      </c>
      <c r="I264" s="16">
        <v>60</v>
      </c>
      <c r="J264" t="s">
        <v>2</v>
      </c>
      <c r="K264" s="6">
        <f t="shared" si="14"/>
        <v>17.671493190810203</v>
      </c>
      <c r="L264" s="2">
        <v>3.357106137416721E-2</v>
      </c>
      <c r="M264" s="2" t="str">
        <f>IF(Table1[[#This Row],[Discount %]]&gt;80%,"Invalid","Actual")</f>
        <v>Actual</v>
      </c>
      <c r="N264" s="16">
        <f t="shared" si="13"/>
        <v>35.595046948912113</v>
      </c>
    </row>
    <row r="265" spans="1:14" x14ac:dyDescent="0.3">
      <c r="A265" t="s">
        <v>290</v>
      </c>
      <c r="B265" t="s">
        <v>54</v>
      </c>
      <c r="C265" s="3">
        <v>44740</v>
      </c>
      <c r="D265" s="3" t="str">
        <f t="shared" si="12"/>
        <v>Weekday</v>
      </c>
      <c r="E265" s="11" t="str">
        <f>TEXT(Table1[[#This Row],[Sale Date]],"DDDD")</f>
        <v>Tuesday</v>
      </c>
      <c r="F265" s="18">
        <v>751.70646508876052</v>
      </c>
      <c r="G265" t="s">
        <v>64</v>
      </c>
      <c r="H265" t="s">
        <v>66</v>
      </c>
      <c r="I265" s="16">
        <v>95</v>
      </c>
      <c r="J265" t="s">
        <v>0</v>
      </c>
      <c r="K265" s="6">
        <f t="shared" si="14"/>
        <v>8.9710136394013684</v>
      </c>
      <c r="L265" s="2">
        <v>0.11797039324964398</v>
      </c>
      <c r="M265" s="2" t="str">
        <f>IF(Table1[[#This Row],[Discount %]]&gt;80%,"Invalid","Actual")</f>
        <v>Actual</v>
      </c>
      <c r="N265" s="16">
        <f t="shared" si="13"/>
        <v>100.53983065436944</v>
      </c>
    </row>
    <row r="266" spans="1:14" x14ac:dyDescent="0.3">
      <c r="A266" t="s">
        <v>291</v>
      </c>
      <c r="B266" t="s">
        <v>55</v>
      </c>
      <c r="C266" s="3">
        <v>44748</v>
      </c>
      <c r="D266" s="3" t="str">
        <f t="shared" si="12"/>
        <v>Weekday</v>
      </c>
      <c r="E266" s="11" t="str">
        <f>TEXT(Table1[[#This Row],[Sale Date]],"DDDD")</f>
        <v>Wednesday</v>
      </c>
      <c r="F266" s="18">
        <v>491.26620318811814</v>
      </c>
      <c r="G266" t="s">
        <v>59</v>
      </c>
      <c r="H266" t="s">
        <v>67</v>
      </c>
      <c r="I266" s="16">
        <v>72</v>
      </c>
      <c r="J266" t="s">
        <v>1</v>
      </c>
      <c r="K266" s="6">
        <f t="shared" si="14"/>
        <v>7.0209671924051298</v>
      </c>
      <c r="L266" s="2">
        <v>2.8176385964748696E-2</v>
      </c>
      <c r="M266" s="2" t="str">
        <f>IF(Table1[[#This Row],[Discount %]]&gt;80%,"Invalid","Actual")</f>
        <v>Actual</v>
      </c>
      <c r="N266" s="16">
        <f t="shared" si="13"/>
        <v>14.243434665051211</v>
      </c>
    </row>
    <row r="267" spans="1:14" x14ac:dyDescent="0.3">
      <c r="A267" t="s">
        <v>292</v>
      </c>
      <c r="B267" t="s">
        <v>50</v>
      </c>
      <c r="C267" s="3">
        <v>44731</v>
      </c>
      <c r="D267" s="3" t="str">
        <f t="shared" si="12"/>
        <v>Weekend</v>
      </c>
      <c r="E267" s="11" t="str">
        <f>TEXT(Table1[[#This Row],[Sale Date]],"DDDD")</f>
        <v>Sunday</v>
      </c>
      <c r="F267" s="18">
        <v>833.37011895831995</v>
      </c>
      <c r="G267" t="s">
        <v>60</v>
      </c>
      <c r="H267" t="s">
        <v>66</v>
      </c>
      <c r="I267" s="16">
        <v>65</v>
      </c>
      <c r="J267" t="s">
        <v>2</v>
      </c>
      <c r="K267" s="6">
        <f t="shared" si="14"/>
        <v>38.78257593688916</v>
      </c>
      <c r="L267" s="2">
        <v>0.66941136725758887</v>
      </c>
      <c r="M267" s="2" t="str">
        <f>IF(Table1[[#This Row],[Discount %]]&gt;80%,"Invalid","Actual")</f>
        <v>Actual</v>
      </c>
      <c r="N267" s="16">
        <f t="shared" si="13"/>
        <v>1687.4973169394757</v>
      </c>
    </row>
    <row r="268" spans="1:14" x14ac:dyDescent="0.3">
      <c r="A268" t="s">
        <v>293</v>
      </c>
      <c r="B268" t="s">
        <v>51</v>
      </c>
      <c r="C268" s="3">
        <v>44763</v>
      </c>
      <c r="D268" s="3" t="str">
        <f t="shared" si="12"/>
        <v>Weekday</v>
      </c>
      <c r="E268" s="11" t="str">
        <f>TEXT(Table1[[#This Row],[Sale Date]],"DDDD")</f>
        <v>Thursday</v>
      </c>
      <c r="F268" s="18">
        <v>1218.2341318589445</v>
      </c>
      <c r="G268" t="s">
        <v>61</v>
      </c>
      <c r="H268" t="s">
        <v>67</v>
      </c>
      <c r="I268" s="16">
        <v>250</v>
      </c>
      <c r="J268" t="s">
        <v>0</v>
      </c>
      <c r="K268" s="6">
        <f t="shared" si="14"/>
        <v>7.6676575934719367</v>
      </c>
      <c r="L268" s="2">
        <v>0.36448172495541775</v>
      </c>
      <c r="M268" s="2" t="str">
        <f>IF(Table1[[#This Row],[Discount %]]&gt;80%,"Invalid","Actual")</f>
        <v>Actual</v>
      </c>
      <c r="N268" s="16">
        <f t="shared" si="13"/>
        <v>698.68026650903971</v>
      </c>
    </row>
    <row r="269" spans="1:14" x14ac:dyDescent="0.3">
      <c r="A269" t="s">
        <v>294</v>
      </c>
      <c r="B269" t="s">
        <v>52</v>
      </c>
      <c r="C269" s="3">
        <v>44733</v>
      </c>
      <c r="D269" s="3" t="str">
        <f t="shared" si="12"/>
        <v>Weekday</v>
      </c>
      <c r="E269" s="11" t="str">
        <f>TEXT(Table1[[#This Row],[Sale Date]],"DDDD")</f>
        <v>Tuesday</v>
      </c>
      <c r="F269" s="18">
        <v>1081.9669186703891</v>
      </c>
      <c r="G269" t="s">
        <v>62</v>
      </c>
      <c r="H269" t="s">
        <v>66</v>
      </c>
      <c r="I269" s="16">
        <v>130</v>
      </c>
      <c r="J269" t="s">
        <v>1</v>
      </c>
      <c r="K269" s="6">
        <f t="shared" si="14"/>
        <v>9.8397693411314364</v>
      </c>
      <c r="L269" s="2">
        <v>0.15416488306079768</v>
      </c>
      <c r="M269" s="2" t="str">
        <f>IF(Table1[[#This Row],[Discount %]]&gt;80%,"Invalid","Actual")</f>
        <v>Actual</v>
      </c>
      <c r="N269" s="16">
        <f t="shared" si="13"/>
        <v>197.20309567669756</v>
      </c>
    </row>
    <row r="270" spans="1:14" x14ac:dyDescent="0.3">
      <c r="A270" t="s">
        <v>295</v>
      </c>
      <c r="B270" t="s">
        <v>53</v>
      </c>
      <c r="C270" s="3">
        <v>44746</v>
      </c>
      <c r="D270" s="3" t="str">
        <f t="shared" si="12"/>
        <v>Weekday</v>
      </c>
      <c r="E270" s="11" t="str">
        <f>TEXT(Table1[[#This Row],[Sale Date]],"DDDD")</f>
        <v>Monday</v>
      </c>
      <c r="F270" s="18">
        <v>623.44174041277051</v>
      </c>
      <c r="G270" t="s">
        <v>59</v>
      </c>
      <c r="H270" t="s">
        <v>67</v>
      </c>
      <c r="I270" s="16">
        <v>72</v>
      </c>
      <c r="J270" t="s">
        <v>2</v>
      </c>
      <c r="K270" s="6">
        <f t="shared" si="14"/>
        <v>25.961118087238983</v>
      </c>
      <c r="L270" s="2">
        <v>0.66646609625242947</v>
      </c>
      <c r="M270" s="2" t="str">
        <f>IF(Table1[[#This Row],[Discount %]]&gt;80%,"Invalid","Actual")</f>
        <v>Actual</v>
      </c>
      <c r="N270" s="16">
        <f t="shared" si="13"/>
        <v>1245.7587618684363</v>
      </c>
    </row>
    <row r="271" spans="1:14" x14ac:dyDescent="0.3">
      <c r="A271" t="s">
        <v>296</v>
      </c>
      <c r="B271" t="s">
        <v>50</v>
      </c>
      <c r="C271" s="3">
        <v>44755</v>
      </c>
      <c r="D271" s="3" t="str">
        <f t="shared" si="12"/>
        <v>Weekday</v>
      </c>
      <c r="E271" s="11" t="str">
        <f>TEXT(Table1[[#This Row],[Sale Date]],"DDDD")</f>
        <v>Wednesday</v>
      </c>
      <c r="F271" s="18">
        <v>914.48568917853345</v>
      </c>
      <c r="G271" t="s">
        <v>60</v>
      </c>
      <c r="H271" t="s">
        <v>66</v>
      </c>
      <c r="I271" s="16">
        <v>65</v>
      </c>
      <c r="J271" t="s">
        <v>0</v>
      </c>
      <c r="K271" s="6">
        <f t="shared" si="14"/>
        <v>45.654521661380834</v>
      </c>
      <c r="L271" s="2">
        <v>0.69183752034253276</v>
      </c>
      <c r="M271" s="2" t="str">
        <f>IF(Table1[[#This Row],[Discount %]]&gt;80%,"Invalid","Actual")</f>
        <v>Actual</v>
      </c>
      <c r="N271" s="16">
        <f t="shared" si="13"/>
        <v>2053.0582188112207</v>
      </c>
    </row>
    <row r="272" spans="1:14" x14ac:dyDescent="0.3">
      <c r="A272" t="s">
        <v>297</v>
      </c>
      <c r="B272" t="s">
        <v>51</v>
      </c>
      <c r="C272" s="3">
        <v>44755</v>
      </c>
      <c r="D272" s="3" t="str">
        <f t="shared" si="12"/>
        <v>Weekday</v>
      </c>
      <c r="E272" s="11" t="str">
        <f>TEXT(Table1[[#This Row],[Sale Date]],"DDDD")</f>
        <v>Wednesday</v>
      </c>
      <c r="F272" s="18">
        <v>996.90035251700954</v>
      </c>
      <c r="G272" t="s">
        <v>61</v>
      </c>
      <c r="H272" t="s">
        <v>67</v>
      </c>
      <c r="I272" s="16">
        <v>250</v>
      </c>
      <c r="J272" t="s">
        <v>1</v>
      </c>
      <c r="K272" s="6">
        <f t="shared" si="14"/>
        <v>4.672035972848839</v>
      </c>
      <c r="L272" s="2">
        <v>0.14649599591234685</v>
      </c>
      <c r="M272" s="2" t="str">
        <f>IF(Table1[[#This Row],[Discount %]]&gt;80%,"Invalid","Actual")</f>
        <v>Actual</v>
      </c>
      <c r="N272" s="16">
        <f t="shared" si="13"/>
        <v>171.10864069520028</v>
      </c>
    </row>
    <row r="273" spans="1:14" x14ac:dyDescent="0.3">
      <c r="A273" t="s">
        <v>298</v>
      </c>
      <c r="B273" t="s">
        <v>53</v>
      </c>
      <c r="C273" s="3">
        <v>44746</v>
      </c>
      <c r="D273" s="3" t="str">
        <f t="shared" ref="D273:D325" si="15">IF(WEEKDAY(C273,2)&gt;5,"Weekend","Weekday")</f>
        <v>Weekday</v>
      </c>
      <c r="E273" s="11" t="str">
        <f>TEXT(Table1[[#This Row],[Sale Date]],"DDDD")</f>
        <v>Monday</v>
      </c>
      <c r="F273" s="18">
        <v>549.96880382674601</v>
      </c>
      <c r="G273" t="s">
        <v>59</v>
      </c>
      <c r="H273" t="s">
        <v>67</v>
      </c>
      <c r="I273" s="16">
        <v>72</v>
      </c>
      <c r="J273" t="s">
        <v>0</v>
      </c>
      <c r="K273" s="6">
        <f t="shared" si="14"/>
        <v>11.248128650810566</v>
      </c>
      <c r="L273" s="2">
        <v>0.32091320735788698</v>
      </c>
      <c r="M273" s="2" t="str">
        <f>IF(Table1[[#This Row],[Discount %]]&gt;80%,"Invalid","Actual")</f>
        <v>Actual</v>
      </c>
      <c r="N273" s="16">
        <f t="shared" ref="N273:N325" si="16">((F273/(1-L273))-F273)</f>
        <v>259.89645903161477</v>
      </c>
    </row>
    <row r="274" spans="1:14" x14ac:dyDescent="0.3">
      <c r="A274" t="s">
        <v>299</v>
      </c>
      <c r="B274" t="s">
        <v>51</v>
      </c>
      <c r="C274" s="3">
        <v>44743</v>
      </c>
      <c r="D274" s="3" t="str">
        <f t="shared" si="15"/>
        <v>Weekday</v>
      </c>
      <c r="E274" s="11" t="str">
        <f>TEXT(Table1[[#This Row],[Sale Date]],"DDDD")</f>
        <v>Friday</v>
      </c>
      <c r="F274" s="18">
        <v>381.57338886974941</v>
      </c>
      <c r="G274" t="s">
        <v>61</v>
      </c>
      <c r="H274" t="s">
        <v>67</v>
      </c>
      <c r="I274" s="16">
        <v>250</v>
      </c>
      <c r="J274" t="s">
        <v>1</v>
      </c>
      <c r="K274" s="6">
        <f t="shared" si="14"/>
        <v>3.108968125241788</v>
      </c>
      <c r="L274" s="2">
        <v>0.50906748027199666</v>
      </c>
      <c r="M274" s="2" t="str">
        <f>IF(Table1[[#This Row],[Discount %]]&gt;80%,"Invalid","Actual")</f>
        <v>Actual</v>
      </c>
      <c r="N274" s="16">
        <f t="shared" si="16"/>
        <v>395.66864244069762</v>
      </c>
    </row>
    <row r="275" spans="1:14" x14ac:dyDescent="0.3">
      <c r="A275" t="s">
        <v>300</v>
      </c>
      <c r="B275" t="s">
        <v>52</v>
      </c>
      <c r="C275" s="3">
        <v>44737</v>
      </c>
      <c r="D275" s="3" t="str">
        <f t="shared" si="15"/>
        <v>Weekend</v>
      </c>
      <c r="E275" s="11" t="str">
        <f>TEXT(Table1[[#This Row],[Sale Date]],"DDDD")</f>
        <v>Saturday</v>
      </c>
      <c r="F275" s="18">
        <v>388.91877291930052</v>
      </c>
      <c r="G275" t="s">
        <v>62</v>
      </c>
      <c r="H275" t="s">
        <v>67</v>
      </c>
      <c r="I275" s="16">
        <v>130</v>
      </c>
      <c r="J275" t="s">
        <v>2</v>
      </c>
      <c r="K275" s="6">
        <f t="shared" si="14"/>
        <v>8.814376605692523</v>
      </c>
      <c r="L275" s="2">
        <v>0.66059053266706258</v>
      </c>
      <c r="M275" s="2" t="str">
        <f>IF(Table1[[#This Row],[Discount %]]&gt;80%,"Invalid","Actual")</f>
        <v>Actual</v>
      </c>
      <c r="N275" s="16">
        <f t="shared" si="16"/>
        <v>756.95018582072737</v>
      </c>
    </row>
    <row r="276" spans="1:14" x14ac:dyDescent="0.3">
      <c r="A276" t="s">
        <v>301</v>
      </c>
      <c r="B276" t="s">
        <v>50</v>
      </c>
      <c r="C276" s="3">
        <v>44745</v>
      </c>
      <c r="D276" s="3" t="str">
        <f t="shared" si="15"/>
        <v>Weekend</v>
      </c>
      <c r="E276" s="11" t="str">
        <f>TEXT(Table1[[#This Row],[Sale Date]],"DDDD")</f>
        <v>Sunday</v>
      </c>
      <c r="F276" s="18">
        <v>911.89786648444021</v>
      </c>
      <c r="G276" t="s">
        <v>60</v>
      </c>
      <c r="H276" t="s">
        <v>66</v>
      </c>
      <c r="I276" s="16">
        <v>65</v>
      </c>
      <c r="J276" t="s">
        <v>1</v>
      </c>
      <c r="K276" s="6">
        <f t="shared" si="14"/>
        <v>16.199062675190206</v>
      </c>
      <c r="L276" s="2">
        <v>0.133950017527805</v>
      </c>
      <c r="M276" s="2" t="str">
        <f>IF(Table1[[#This Row],[Discount %]]&gt;80%,"Invalid","Actual")</f>
        <v>Actual</v>
      </c>
      <c r="N276" s="16">
        <f t="shared" si="16"/>
        <v>141.04120740292308</v>
      </c>
    </row>
    <row r="277" spans="1:14" x14ac:dyDescent="0.3">
      <c r="A277" t="s">
        <v>302</v>
      </c>
      <c r="B277" t="s">
        <v>51</v>
      </c>
      <c r="C277" s="3">
        <v>44760</v>
      </c>
      <c r="D277" s="3" t="str">
        <f t="shared" si="15"/>
        <v>Weekday</v>
      </c>
      <c r="E277" s="11" t="str">
        <f>TEXT(Table1[[#This Row],[Sale Date]],"DDDD")</f>
        <v>Monday</v>
      </c>
      <c r="F277" s="18">
        <v>701.78956021719318</v>
      </c>
      <c r="G277" t="s">
        <v>61</v>
      </c>
      <c r="H277" t="s">
        <v>67</v>
      </c>
      <c r="I277" s="16">
        <v>250</v>
      </c>
      <c r="J277" t="s">
        <v>2</v>
      </c>
      <c r="K277" s="6">
        <f t="shared" si="14"/>
        <v>4.545119997371609</v>
      </c>
      <c r="L277" s="2">
        <v>0.3823797297998468</v>
      </c>
      <c r="M277" s="2" t="str">
        <f>IF(Table1[[#This Row],[Discount %]]&gt;80%,"Invalid","Actual")</f>
        <v>Actual</v>
      </c>
      <c r="N277" s="16">
        <f t="shared" si="16"/>
        <v>434.49043912570914</v>
      </c>
    </row>
    <row r="278" spans="1:14" x14ac:dyDescent="0.3">
      <c r="A278" t="s">
        <v>303</v>
      </c>
      <c r="B278" t="s">
        <v>52</v>
      </c>
      <c r="C278" s="3">
        <v>44750</v>
      </c>
      <c r="D278" s="3" t="str">
        <f t="shared" si="15"/>
        <v>Weekday</v>
      </c>
      <c r="E278" s="11" t="str">
        <f>TEXT(Table1[[#This Row],[Sale Date]],"DDDD")</f>
        <v>Friday</v>
      </c>
      <c r="F278" s="18">
        <v>479.88658034447212</v>
      </c>
      <c r="G278" t="s">
        <v>62</v>
      </c>
      <c r="H278" t="s">
        <v>66</v>
      </c>
      <c r="I278" s="16">
        <v>130</v>
      </c>
      <c r="J278" t="s">
        <v>0</v>
      </c>
      <c r="K278" s="6">
        <f t="shared" si="14"/>
        <v>4.346640196096426</v>
      </c>
      <c r="L278" s="2">
        <v>0.15073825601342095</v>
      </c>
      <c r="M278" s="2" t="str">
        <f>IF(Table1[[#This Row],[Discount %]]&gt;80%,"Invalid","Actual")</f>
        <v>Actual</v>
      </c>
      <c r="N278" s="16">
        <f t="shared" si="16"/>
        <v>85.176645148063244</v>
      </c>
    </row>
    <row r="279" spans="1:14" x14ac:dyDescent="0.3">
      <c r="A279" t="s">
        <v>304</v>
      </c>
      <c r="B279" t="s">
        <v>51</v>
      </c>
      <c r="C279" s="3">
        <v>44752</v>
      </c>
      <c r="D279" s="3" t="str">
        <f t="shared" si="15"/>
        <v>Weekend</v>
      </c>
      <c r="E279" s="11" t="str">
        <f>TEXT(Table1[[#This Row],[Sale Date]],"DDDD")</f>
        <v>Sunday</v>
      </c>
      <c r="F279" s="18">
        <v>365.06742804332742</v>
      </c>
      <c r="G279" t="s">
        <v>61</v>
      </c>
      <c r="H279" t="s">
        <v>66</v>
      </c>
      <c r="I279" s="16">
        <v>250</v>
      </c>
      <c r="J279" t="s">
        <v>1</v>
      </c>
      <c r="K279" s="6">
        <f t="shared" si="14"/>
        <v>3.8641468842766651</v>
      </c>
      <c r="L279" s="2">
        <v>0.62209777321995885</v>
      </c>
      <c r="M279" s="2" t="str">
        <f>IF(Table1[[#This Row],[Discount %]]&gt;80%,"Invalid","Actual")</f>
        <v>Actual</v>
      </c>
      <c r="N279" s="16">
        <f t="shared" si="16"/>
        <v>600.96929302583885</v>
      </c>
    </row>
    <row r="280" spans="1:14" x14ac:dyDescent="0.3">
      <c r="A280" t="s">
        <v>305</v>
      </c>
      <c r="B280" t="s">
        <v>52</v>
      </c>
      <c r="C280" s="3">
        <v>44725</v>
      </c>
      <c r="D280" s="3" t="str">
        <f t="shared" si="15"/>
        <v>Weekday</v>
      </c>
      <c r="E280" s="11" t="str">
        <f>TEXT(Table1[[#This Row],[Sale Date]],"DDDD")</f>
        <v>Monday</v>
      </c>
      <c r="F280" s="18">
        <v>737.58749195231678</v>
      </c>
      <c r="G280" t="s">
        <v>62</v>
      </c>
      <c r="H280" t="s">
        <v>67</v>
      </c>
      <c r="I280" s="16">
        <v>130</v>
      </c>
      <c r="J280" t="s">
        <v>2</v>
      </c>
      <c r="K280" s="6">
        <f t="shared" si="14"/>
        <v>6.0466903944279773</v>
      </c>
      <c r="L280" s="2">
        <v>6.1676790443396468E-2</v>
      </c>
      <c r="M280" s="2" t="str">
        <f>IF(Table1[[#This Row],[Discount %]]&gt;80%,"Invalid","Actual")</f>
        <v>Actual</v>
      </c>
      <c r="N280" s="16">
        <f t="shared" si="16"/>
        <v>48.48225932332025</v>
      </c>
    </row>
    <row r="281" spans="1:14" x14ac:dyDescent="0.3">
      <c r="A281" t="s">
        <v>306</v>
      </c>
      <c r="B281" t="s">
        <v>53</v>
      </c>
      <c r="C281" s="3">
        <v>44734</v>
      </c>
      <c r="D281" s="3" t="str">
        <f t="shared" si="15"/>
        <v>Weekday</v>
      </c>
      <c r="E281" s="11" t="str">
        <f>TEXT(Table1[[#This Row],[Sale Date]],"DDDD")</f>
        <v>Wednesday</v>
      </c>
      <c r="F281" s="18">
        <v>1231.631284578343</v>
      </c>
      <c r="G281" t="s">
        <v>59</v>
      </c>
      <c r="H281" t="s">
        <v>66</v>
      </c>
      <c r="I281" s="16">
        <v>72</v>
      </c>
      <c r="J281" t="s">
        <v>0</v>
      </c>
      <c r="K281" s="6">
        <f t="shared" si="14"/>
        <v>33.682173892193703</v>
      </c>
      <c r="L281" s="2">
        <v>0.49213521317421138</v>
      </c>
      <c r="M281" s="2" t="str">
        <f>IF(Table1[[#This Row],[Discount %]]&gt;80%,"Invalid","Actual")</f>
        <v>Actual</v>
      </c>
      <c r="N281" s="16">
        <f t="shared" si="16"/>
        <v>1193.4852356596036</v>
      </c>
    </row>
    <row r="282" spans="1:14" x14ac:dyDescent="0.3">
      <c r="A282" t="s">
        <v>307</v>
      </c>
      <c r="B282" t="s">
        <v>50</v>
      </c>
      <c r="C282" s="3">
        <v>44761</v>
      </c>
      <c r="D282" s="3" t="str">
        <f t="shared" si="15"/>
        <v>Weekday</v>
      </c>
      <c r="E282" s="11" t="str">
        <f>TEXT(Table1[[#This Row],[Sale Date]],"DDDD")</f>
        <v>Tuesday</v>
      </c>
      <c r="F282" s="18">
        <v>890.71175350651413</v>
      </c>
      <c r="G282" t="s">
        <v>60</v>
      </c>
      <c r="H282" t="s">
        <v>67</v>
      </c>
      <c r="I282" s="16">
        <v>65</v>
      </c>
      <c r="J282" t="s">
        <v>1</v>
      </c>
      <c r="K282" s="6">
        <f t="shared" si="14"/>
        <v>45.006496933161557</v>
      </c>
      <c r="L282" s="2">
        <v>0.69552711985994919</v>
      </c>
      <c r="M282" s="2" t="str">
        <f>IF(Table1[[#This Row],[Discount %]]&gt;80%,"Invalid","Actual")</f>
        <v>Actual</v>
      </c>
      <c r="N282" s="16">
        <f t="shared" si="16"/>
        <v>2034.7105471489872</v>
      </c>
    </row>
    <row r="283" spans="1:14" x14ac:dyDescent="0.3">
      <c r="A283" t="s">
        <v>308</v>
      </c>
      <c r="B283" t="s">
        <v>51</v>
      </c>
      <c r="C283" s="3">
        <v>44735</v>
      </c>
      <c r="D283" s="3" t="str">
        <f t="shared" si="15"/>
        <v>Weekday</v>
      </c>
      <c r="E283" s="11" t="str">
        <f>TEXT(Table1[[#This Row],[Sale Date]],"DDDD")</f>
        <v>Thursday</v>
      </c>
      <c r="F283" s="18">
        <v>1054.1085860216892</v>
      </c>
      <c r="G283" t="s">
        <v>61</v>
      </c>
      <c r="H283" t="s">
        <v>66</v>
      </c>
      <c r="I283" s="16">
        <v>250</v>
      </c>
      <c r="J283" t="s">
        <v>2</v>
      </c>
      <c r="K283" s="6">
        <f t="shared" si="14"/>
        <v>9.2727798953456464</v>
      </c>
      <c r="L283" s="2">
        <v>0.54528907278354111</v>
      </c>
      <c r="M283" s="2" t="str">
        <f>IF(Table1[[#This Row],[Discount %]]&gt;80%,"Invalid","Actual")</f>
        <v>Actual</v>
      </c>
      <c r="N283" s="16">
        <f t="shared" si="16"/>
        <v>1264.0863878147222</v>
      </c>
    </row>
    <row r="284" spans="1:14" x14ac:dyDescent="0.3">
      <c r="A284" t="s">
        <v>309</v>
      </c>
      <c r="B284" t="s">
        <v>52</v>
      </c>
      <c r="C284" s="3">
        <v>44753</v>
      </c>
      <c r="D284" s="3" t="str">
        <f t="shared" si="15"/>
        <v>Weekday</v>
      </c>
      <c r="E284" s="11" t="str">
        <f>TEXT(Table1[[#This Row],[Sale Date]],"DDDD")</f>
        <v>Monday</v>
      </c>
      <c r="F284" s="18">
        <v>976.51482555058408</v>
      </c>
      <c r="G284" t="s">
        <v>62</v>
      </c>
      <c r="H284" t="s">
        <v>67</v>
      </c>
      <c r="I284" s="16">
        <v>130</v>
      </c>
      <c r="J284" t="s">
        <v>0</v>
      </c>
      <c r="K284" s="6">
        <f t="shared" si="14"/>
        <v>11.591973425724435</v>
      </c>
      <c r="L284" s="2">
        <v>0.35199536538224718</v>
      </c>
      <c r="M284" s="2" t="str">
        <f>IF(Table1[[#This Row],[Discount %]]&gt;80%,"Invalid","Actual")</f>
        <v>Actual</v>
      </c>
      <c r="N284" s="16">
        <f t="shared" si="16"/>
        <v>530.44171979359237</v>
      </c>
    </row>
    <row r="285" spans="1:14" x14ac:dyDescent="0.3">
      <c r="A285" t="s">
        <v>310</v>
      </c>
      <c r="B285" t="s">
        <v>53</v>
      </c>
      <c r="C285" s="3">
        <v>44732</v>
      </c>
      <c r="D285" s="3" t="str">
        <f t="shared" si="15"/>
        <v>Weekday</v>
      </c>
      <c r="E285" s="11" t="str">
        <f>TEXT(Table1[[#This Row],[Sale Date]],"DDDD")</f>
        <v>Monday</v>
      </c>
      <c r="F285" s="18">
        <v>1127.6939411947988</v>
      </c>
      <c r="G285" t="s">
        <v>63</v>
      </c>
      <c r="H285" t="s">
        <v>66</v>
      </c>
      <c r="I285" s="16">
        <v>60</v>
      </c>
      <c r="J285" t="s">
        <v>1</v>
      </c>
      <c r="K285" s="6">
        <f t="shared" si="14"/>
        <v>20.000797793485869</v>
      </c>
      <c r="L285" s="2">
        <v>6.0292533629099143E-2</v>
      </c>
      <c r="M285" s="2" t="str">
        <f>IF(Table1[[#This Row],[Discount %]]&gt;80%,"Invalid","Actual")</f>
        <v>Actual</v>
      </c>
      <c r="N285" s="16">
        <f t="shared" si="16"/>
        <v>72.353926414353509</v>
      </c>
    </row>
    <row r="286" spans="1:14" x14ac:dyDescent="0.3">
      <c r="A286" t="s">
        <v>311</v>
      </c>
      <c r="B286" t="s">
        <v>54</v>
      </c>
      <c r="C286" s="3">
        <v>44748</v>
      </c>
      <c r="D286" s="3" t="str">
        <f t="shared" si="15"/>
        <v>Weekday</v>
      </c>
      <c r="E286" s="11" t="str">
        <f>TEXT(Table1[[#This Row],[Sale Date]],"DDDD")</f>
        <v>Wednesday</v>
      </c>
      <c r="F286" s="18">
        <v>878.10164658744611</v>
      </c>
      <c r="G286" t="s">
        <v>64</v>
      </c>
      <c r="H286" t="s">
        <v>67</v>
      </c>
      <c r="I286" s="16">
        <v>95</v>
      </c>
      <c r="J286" t="s">
        <v>2</v>
      </c>
      <c r="K286" s="6">
        <f t="shared" si="14"/>
        <v>9.6427159284533488</v>
      </c>
      <c r="L286" s="2">
        <v>4.1434457281700587E-2</v>
      </c>
      <c r="M286" s="2" t="str">
        <f>IF(Table1[[#This Row],[Discount %]]&gt;80%,"Invalid","Actual")</f>
        <v>Actual</v>
      </c>
      <c r="N286" s="16">
        <f t="shared" si="16"/>
        <v>37.956366615622073</v>
      </c>
    </row>
    <row r="287" spans="1:14" x14ac:dyDescent="0.3">
      <c r="A287" t="s">
        <v>312</v>
      </c>
      <c r="B287" t="s">
        <v>55</v>
      </c>
      <c r="C287" s="3">
        <v>44731</v>
      </c>
      <c r="D287" s="3" t="str">
        <f t="shared" si="15"/>
        <v>Weekend</v>
      </c>
      <c r="E287" s="11" t="str">
        <f>TEXT(Table1[[#This Row],[Sale Date]],"DDDD")</f>
        <v>Sunday</v>
      </c>
      <c r="F287" s="18">
        <v>564.28749648903772</v>
      </c>
      <c r="G287" t="s">
        <v>59</v>
      </c>
      <c r="H287" t="s">
        <v>66</v>
      </c>
      <c r="I287" s="16">
        <v>72</v>
      </c>
      <c r="J287" t="s">
        <v>0</v>
      </c>
      <c r="K287" s="6">
        <f t="shared" si="14"/>
        <v>11.119341844212874</v>
      </c>
      <c r="L287" s="2">
        <v>0.29516274884520199</v>
      </c>
      <c r="M287" s="2" t="str">
        <f>IF(Table1[[#This Row],[Discount %]]&gt;80%,"Invalid","Actual")</f>
        <v>Actual</v>
      </c>
      <c r="N287" s="16">
        <f t="shared" si="16"/>
        <v>236.30511629428918</v>
      </c>
    </row>
    <row r="288" spans="1:14" x14ac:dyDescent="0.3">
      <c r="A288" t="s">
        <v>313</v>
      </c>
      <c r="B288" t="s">
        <v>50</v>
      </c>
      <c r="C288" s="3">
        <v>44725</v>
      </c>
      <c r="D288" s="3" t="str">
        <f t="shared" si="15"/>
        <v>Weekday</v>
      </c>
      <c r="E288" s="11" t="str">
        <f>TEXT(Table1[[#This Row],[Sale Date]],"DDDD")</f>
        <v>Monday</v>
      </c>
      <c r="F288" s="18">
        <v>1146.0031573562619</v>
      </c>
      <c r="G288" t="s">
        <v>60</v>
      </c>
      <c r="H288" t="s">
        <v>67</v>
      </c>
      <c r="I288" s="16">
        <v>65</v>
      </c>
      <c r="J288" t="s">
        <v>1</v>
      </c>
      <c r="K288" s="6">
        <f t="shared" si="14"/>
        <v>55.363250871274587</v>
      </c>
      <c r="L288" s="2">
        <v>0.68154294540119276</v>
      </c>
      <c r="M288" s="2" t="str">
        <f>IF(Table1[[#This Row],[Discount %]]&gt;80%,"Invalid","Actual")</f>
        <v>Actual</v>
      </c>
      <c r="N288" s="16">
        <f t="shared" si="16"/>
        <v>2452.6081492765861</v>
      </c>
    </row>
    <row r="289" spans="1:14" x14ac:dyDescent="0.3">
      <c r="A289" t="s">
        <v>314</v>
      </c>
      <c r="B289" t="s">
        <v>51</v>
      </c>
      <c r="C289" s="3">
        <v>44753</v>
      </c>
      <c r="D289" s="3" t="str">
        <f t="shared" si="15"/>
        <v>Weekday</v>
      </c>
      <c r="E289" s="11" t="str">
        <f>TEXT(Table1[[#This Row],[Sale Date]],"DDDD")</f>
        <v>Monday</v>
      </c>
      <c r="F289" s="18">
        <v>913.80951512574029</v>
      </c>
      <c r="G289" t="s">
        <v>61</v>
      </c>
      <c r="H289" t="s">
        <v>66</v>
      </c>
      <c r="I289" s="16">
        <v>250</v>
      </c>
      <c r="J289" t="s">
        <v>2</v>
      </c>
      <c r="K289" s="6">
        <f t="shared" si="14"/>
        <v>7.7167387277675843</v>
      </c>
      <c r="L289" s="2">
        <v>0.52632346520297391</v>
      </c>
      <c r="M289" s="2" t="str">
        <f>IF(Table1[[#This Row],[Discount %]]&gt;80%,"Invalid","Actual")</f>
        <v>Actual</v>
      </c>
      <c r="N289" s="16">
        <f t="shared" si="16"/>
        <v>1015.3751668161558</v>
      </c>
    </row>
    <row r="290" spans="1:14" x14ac:dyDescent="0.3">
      <c r="A290" t="s">
        <v>315</v>
      </c>
      <c r="B290" t="s">
        <v>52</v>
      </c>
      <c r="C290" s="3">
        <v>44738</v>
      </c>
      <c r="D290" s="3" t="str">
        <f t="shared" si="15"/>
        <v>Weekend</v>
      </c>
      <c r="E290" s="11" t="str">
        <f>TEXT(Table1[[#This Row],[Sale Date]],"DDDD")</f>
        <v>Sunday</v>
      </c>
      <c r="F290" s="18">
        <v>1100.1038646627512</v>
      </c>
      <c r="G290" t="s">
        <v>62</v>
      </c>
      <c r="H290" t="s">
        <v>67</v>
      </c>
      <c r="I290" s="16">
        <v>130</v>
      </c>
      <c r="J290" t="s">
        <v>0</v>
      </c>
      <c r="K290" s="6">
        <f t="shared" si="14"/>
        <v>8.9495290920810326</v>
      </c>
      <c r="L290" s="2">
        <v>5.4437687903536869E-2</v>
      </c>
      <c r="M290" s="2" t="str">
        <f>IF(Table1[[#This Row],[Discount %]]&gt;80%,"Invalid","Actual")</f>
        <v>Actual</v>
      </c>
      <c r="N290" s="16">
        <f t="shared" si="16"/>
        <v>63.334917307782916</v>
      </c>
    </row>
    <row r="291" spans="1:14" x14ac:dyDescent="0.3">
      <c r="A291" t="s">
        <v>316</v>
      </c>
      <c r="B291" t="s">
        <v>50</v>
      </c>
      <c r="C291" s="3">
        <v>44756</v>
      </c>
      <c r="D291" s="3" t="str">
        <f t="shared" si="15"/>
        <v>Weekday</v>
      </c>
      <c r="E291" s="11" t="str">
        <f>TEXT(Table1[[#This Row],[Sale Date]],"DDDD")</f>
        <v>Thursday</v>
      </c>
      <c r="F291" s="18">
        <v>712.35816988481008</v>
      </c>
      <c r="G291" t="s">
        <v>60</v>
      </c>
      <c r="H291" t="s">
        <v>67</v>
      </c>
      <c r="I291" s="16">
        <v>65</v>
      </c>
      <c r="J291" t="s">
        <v>2</v>
      </c>
      <c r="K291" s="6">
        <f t="shared" si="14"/>
        <v>20.571930875591988</v>
      </c>
      <c r="L291" s="2">
        <v>0.46726651348176196</v>
      </c>
      <c r="M291" s="2" t="str">
        <f>IF(Table1[[#This Row],[Discount %]]&gt;80%,"Invalid","Actual")</f>
        <v>Actual</v>
      </c>
      <c r="N291" s="16">
        <f t="shared" si="16"/>
        <v>624.81733702866916</v>
      </c>
    </row>
    <row r="292" spans="1:14" x14ac:dyDescent="0.3">
      <c r="A292" t="s">
        <v>317</v>
      </c>
      <c r="B292" t="s">
        <v>51</v>
      </c>
      <c r="C292" s="3">
        <v>44744</v>
      </c>
      <c r="D292" s="3" t="str">
        <f t="shared" si="15"/>
        <v>Weekend</v>
      </c>
      <c r="E292" s="11" t="str">
        <f>TEXT(Table1[[#This Row],[Sale Date]],"DDDD")</f>
        <v>Saturday</v>
      </c>
      <c r="F292" s="18">
        <v>702.40059070538132</v>
      </c>
      <c r="G292" t="s">
        <v>61</v>
      </c>
      <c r="H292" t="s">
        <v>67</v>
      </c>
      <c r="I292" s="16">
        <v>250</v>
      </c>
      <c r="J292" t="s">
        <v>0</v>
      </c>
      <c r="K292" s="6">
        <f t="shared" si="14"/>
        <v>7.0506039855776894</v>
      </c>
      <c r="L292" s="2">
        <v>0.6015089815611987</v>
      </c>
      <c r="M292" s="2" t="str">
        <f>IF(Table1[[#This Row],[Discount %]]&gt;80%,"Invalid","Actual")</f>
        <v>Actual</v>
      </c>
      <c r="N292" s="16">
        <f t="shared" si="16"/>
        <v>1060.2504056890411</v>
      </c>
    </row>
    <row r="293" spans="1:14" x14ac:dyDescent="0.3">
      <c r="A293" t="s">
        <v>318</v>
      </c>
      <c r="B293" t="s">
        <v>52</v>
      </c>
      <c r="C293" s="3">
        <v>44753</v>
      </c>
      <c r="D293" s="3" t="str">
        <f t="shared" si="15"/>
        <v>Weekday</v>
      </c>
      <c r="E293" s="11" t="str">
        <f>TEXT(Table1[[#This Row],[Sale Date]],"DDDD")</f>
        <v>Monday</v>
      </c>
      <c r="F293" s="18">
        <v>715.10355018970665</v>
      </c>
      <c r="G293" t="s">
        <v>62</v>
      </c>
      <c r="H293" t="s">
        <v>67</v>
      </c>
      <c r="I293" s="16">
        <v>130</v>
      </c>
      <c r="J293" t="s">
        <v>1</v>
      </c>
      <c r="K293" s="6">
        <f t="shared" si="14"/>
        <v>6.6401672099669478</v>
      </c>
      <c r="L293" s="2">
        <v>0.17158764742187849</v>
      </c>
      <c r="M293" s="2" t="str">
        <f>IF(Table1[[#This Row],[Discount %]]&gt;80%,"Invalid","Actual")</f>
        <v>Actual</v>
      </c>
      <c r="N293" s="16">
        <f t="shared" si="16"/>
        <v>148.11818710599653</v>
      </c>
    </row>
    <row r="294" spans="1:14" x14ac:dyDescent="0.3">
      <c r="A294" t="s">
        <v>319</v>
      </c>
      <c r="B294" t="s">
        <v>53</v>
      </c>
      <c r="C294" s="3">
        <v>44762</v>
      </c>
      <c r="D294" s="3" t="str">
        <f t="shared" si="15"/>
        <v>Weekday</v>
      </c>
      <c r="E294" s="11" t="str">
        <f>TEXT(Table1[[#This Row],[Sale Date]],"DDDD")</f>
        <v>Wednesday</v>
      </c>
      <c r="F294" s="18">
        <v>1219.8983610726016</v>
      </c>
      <c r="G294" t="s">
        <v>63</v>
      </c>
      <c r="H294" t="s">
        <v>66</v>
      </c>
      <c r="I294" s="16">
        <v>60</v>
      </c>
      <c r="J294" t="s">
        <v>2</v>
      </c>
      <c r="K294" s="6">
        <f t="shared" si="14"/>
        <v>36.786730478815144</v>
      </c>
      <c r="L294" s="2">
        <v>0.44731050880102885</v>
      </c>
      <c r="M294" s="2" t="str">
        <f>IF(Table1[[#This Row],[Discount %]]&gt;80%,"Invalid","Actual")</f>
        <v>Actual</v>
      </c>
      <c r="N294" s="16">
        <f t="shared" si="16"/>
        <v>987.3054676563072</v>
      </c>
    </row>
    <row r="295" spans="1:14" x14ac:dyDescent="0.3">
      <c r="A295" t="s">
        <v>320</v>
      </c>
      <c r="B295" t="s">
        <v>54</v>
      </c>
      <c r="C295" s="3">
        <v>44740</v>
      </c>
      <c r="D295" s="3" t="str">
        <f t="shared" si="15"/>
        <v>Weekday</v>
      </c>
      <c r="E295" s="11" t="str">
        <f>TEXT(Table1[[#This Row],[Sale Date]],"DDDD")</f>
        <v>Tuesday</v>
      </c>
      <c r="F295" s="18">
        <v>836.39583226134164</v>
      </c>
      <c r="G295" t="s">
        <v>59</v>
      </c>
      <c r="H295" t="s">
        <v>67</v>
      </c>
      <c r="I295" s="16">
        <v>72</v>
      </c>
      <c r="J295" t="s">
        <v>0</v>
      </c>
      <c r="K295" s="6">
        <f t="shared" si="14"/>
        <v>25.389803643778553</v>
      </c>
      <c r="L295" s="2">
        <v>0.54246953050958213</v>
      </c>
      <c r="M295" s="2" t="str">
        <f>IF(Table1[[#This Row],[Discount %]]&gt;80%,"Invalid","Actual")</f>
        <v>Actual</v>
      </c>
      <c r="N295" s="16">
        <f t="shared" si="16"/>
        <v>991.67003009071414</v>
      </c>
    </row>
    <row r="296" spans="1:14" x14ac:dyDescent="0.3">
      <c r="A296" t="s">
        <v>321</v>
      </c>
      <c r="B296" t="s">
        <v>50</v>
      </c>
      <c r="C296" s="3">
        <v>44729</v>
      </c>
      <c r="D296" s="3" t="str">
        <f t="shared" si="15"/>
        <v>Weekday</v>
      </c>
      <c r="E296" s="11" t="str">
        <f>TEXT(Table1[[#This Row],[Sale Date]],"DDDD")</f>
        <v>Friday</v>
      </c>
      <c r="F296" s="18">
        <v>963.80585295182641</v>
      </c>
      <c r="G296" t="s">
        <v>60</v>
      </c>
      <c r="H296" t="s">
        <v>66</v>
      </c>
      <c r="I296" s="16">
        <v>65</v>
      </c>
      <c r="J296" t="s">
        <v>1</v>
      </c>
      <c r="K296" s="6">
        <f t="shared" si="14"/>
        <v>29.945923341962082</v>
      </c>
      <c r="L296" s="2">
        <v>0.50484804947298401</v>
      </c>
      <c r="M296" s="2" t="str">
        <f>IF(Table1[[#This Row],[Discount %]]&gt;80%,"Invalid","Actual")</f>
        <v>Actual</v>
      </c>
      <c r="N296" s="16">
        <f t="shared" si="16"/>
        <v>982.6791642757089</v>
      </c>
    </row>
    <row r="297" spans="1:14" x14ac:dyDescent="0.3">
      <c r="A297" t="s">
        <v>322</v>
      </c>
      <c r="B297" t="s">
        <v>51</v>
      </c>
      <c r="C297" s="3">
        <v>44727</v>
      </c>
      <c r="D297" s="3" t="str">
        <f t="shared" si="15"/>
        <v>Weekday</v>
      </c>
      <c r="E297" s="11" t="str">
        <f>TEXT(Table1[[#This Row],[Sale Date]],"DDDD")</f>
        <v>Wednesday</v>
      </c>
      <c r="F297" s="18">
        <v>449.01925098530552</v>
      </c>
      <c r="G297" t="s">
        <v>61</v>
      </c>
      <c r="H297" t="s">
        <v>67</v>
      </c>
      <c r="I297" s="16">
        <v>250</v>
      </c>
      <c r="J297" t="s">
        <v>2</v>
      </c>
      <c r="K297" s="6">
        <f t="shared" si="14"/>
        <v>1.978748642589377</v>
      </c>
      <c r="L297" s="2">
        <v>9.2316747421295475E-2</v>
      </c>
      <c r="M297" s="2" t="str">
        <f>IF(Table1[[#This Row],[Discount %]]&gt;80%,"Invalid","Actual")</f>
        <v>Actual</v>
      </c>
      <c r="N297" s="16">
        <f t="shared" si="16"/>
        <v>45.66790966203871</v>
      </c>
    </row>
    <row r="298" spans="1:14" x14ac:dyDescent="0.3">
      <c r="A298" t="s">
        <v>323</v>
      </c>
      <c r="B298" t="s">
        <v>52</v>
      </c>
      <c r="C298" s="3">
        <v>44734</v>
      </c>
      <c r="D298" s="3" t="str">
        <f t="shared" si="15"/>
        <v>Weekday</v>
      </c>
      <c r="E298" s="11" t="str">
        <f>TEXT(Table1[[#This Row],[Sale Date]],"DDDD")</f>
        <v>Wednesday</v>
      </c>
      <c r="F298" s="18">
        <v>1060.8066397333646</v>
      </c>
      <c r="G298" t="s">
        <v>62</v>
      </c>
      <c r="H298" t="s">
        <v>66</v>
      </c>
      <c r="I298" s="16">
        <v>130</v>
      </c>
      <c r="J298" t="s">
        <v>0</v>
      </c>
      <c r="K298" s="6">
        <f t="shared" si="14"/>
        <v>12.536093058674693</v>
      </c>
      <c r="L298" s="2">
        <v>0.34907542272706216</v>
      </c>
      <c r="M298" s="2" t="str">
        <f>IF(Table1[[#This Row],[Discount %]]&gt;80%,"Invalid","Actual")</f>
        <v>Actual</v>
      </c>
      <c r="N298" s="16">
        <f t="shared" si="16"/>
        <v>568.88545789434556</v>
      </c>
    </row>
    <row r="299" spans="1:14" x14ac:dyDescent="0.3">
      <c r="A299" t="s">
        <v>324</v>
      </c>
      <c r="B299" t="s">
        <v>50</v>
      </c>
      <c r="C299" s="3">
        <v>44737</v>
      </c>
      <c r="D299" s="3" t="str">
        <f t="shared" si="15"/>
        <v>Weekend</v>
      </c>
      <c r="E299" s="11" t="str">
        <f>TEXT(Table1[[#This Row],[Sale Date]],"DDDD")</f>
        <v>Saturday</v>
      </c>
      <c r="F299" s="18">
        <v>1172.893522015298</v>
      </c>
      <c r="G299" t="s">
        <v>60</v>
      </c>
      <c r="H299" t="s">
        <v>66</v>
      </c>
      <c r="I299" s="16">
        <v>65</v>
      </c>
      <c r="J299" t="s">
        <v>2</v>
      </c>
      <c r="K299" s="6">
        <f t="shared" si="14"/>
        <v>22.01911930539568</v>
      </c>
      <c r="L299" s="2">
        <v>0.18050692795462731</v>
      </c>
      <c r="M299" s="2" t="str">
        <f>IF(Table1[[#This Row],[Discount %]]&gt;80%,"Invalid","Actual")</f>
        <v>Actual</v>
      </c>
      <c r="N299" s="16">
        <f t="shared" si="16"/>
        <v>258.34923283542116</v>
      </c>
    </row>
    <row r="300" spans="1:14" x14ac:dyDescent="0.3">
      <c r="A300" t="s">
        <v>325</v>
      </c>
      <c r="B300" t="s">
        <v>51</v>
      </c>
      <c r="C300" s="3">
        <v>44752</v>
      </c>
      <c r="D300" s="3" t="str">
        <f t="shared" si="15"/>
        <v>Weekend</v>
      </c>
      <c r="E300" s="11" t="str">
        <f>TEXT(Table1[[#This Row],[Sale Date]],"DDDD")</f>
        <v>Sunday</v>
      </c>
      <c r="F300" s="18">
        <v>602.8879543124765</v>
      </c>
      <c r="G300" t="s">
        <v>61</v>
      </c>
      <c r="H300" t="s">
        <v>67</v>
      </c>
      <c r="I300" s="16">
        <v>250</v>
      </c>
      <c r="J300" t="s">
        <v>0</v>
      </c>
      <c r="K300" s="6">
        <f t="shared" si="14"/>
        <v>2.4745161093365633</v>
      </c>
      <c r="L300" s="2">
        <v>2.5445092820001292E-2</v>
      </c>
      <c r="M300" s="2" t="str">
        <f>IF(Table1[[#This Row],[Discount %]]&gt;80%,"Invalid","Actual")</f>
        <v>Actual</v>
      </c>
      <c r="N300" s="16">
        <f t="shared" si="16"/>
        <v>15.741073021664306</v>
      </c>
    </row>
    <row r="301" spans="1:14" x14ac:dyDescent="0.3">
      <c r="A301" t="s">
        <v>326</v>
      </c>
      <c r="B301" t="s">
        <v>52</v>
      </c>
      <c r="C301" s="3">
        <v>44736</v>
      </c>
      <c r="D301" s="3" t="str">
        <f t="shared" si="15"/>
        <v>Weekday</v>
      </c>
      <c r="E301" s="11" t="str">
        <f>TEXT(Table1[[#This Row],[Sale Date]],"DDDD")</f>
        <v>Friday</v>
      </c>
      <c r="F301" s="18">
        <v>958.10029344278337</v>
      </c>
      <c r="G301" t="s">
        <v>62</v>
      </c>
      <c r="H301" t="s">
        <v>66</v>
      </c>
      <c r="I301" s="16">
        <v>130</v>
      </c>
      <c r="J301" t="s">
        <v>1</v>
      </c>
      <c r="K301" s="6">
        <f t="shared" si="14"/>
        <v>36.205092050159394</v>
      </c>
      <c r="L301" s="2">
        <v>0.79643741142705549</v>
      </c>
      <c r="M301" s="2" t="str">
        <f>IF(Table1[[#This Row],[Discount %]]&gt;80%,"Invalid","Actual")</f>
        <v>Actual</v>
      </c>
      <c r="N301" s="16">
        <f t="shared" si="16"/>
        <v>3748.5616730779375</v>
      </c>
    </row>
    <row r="302" spans="1:14" x14ac:dyDescent="0.3">
      <c r="A302" t="s">
        <v>327</v>
      </c>
      <c r="B302" t="s">
        <v>53</v>
      </c>
      <c r="C302" s="3">
        <v>44752</v>
      </c>
      <c r="D302" s="3" t="str">
        <f t="shared" si="15"/>
        <v>Weekend</v>
      </c>
      <c r="E302" s="11" t="str">
        <f>TEXT(Table1[[#This Row],[Sale Date]],"DDDD")</f>
        <v>Sunday</v>
      </c>
      <c r="F302" s="18">
        <v>1024.6945444997</v>
      </c>
      <c r="G302" t="s">
        <v>63</v>
      </c>
      <c r="H302" t="s">
        <v>67</v>
      </c>
      <c r="I302" s="16">
        <v>60</v>
      </c>
      <c r="J302" t="s">
        <v>2</v>
      </c>
      <c r="K302" s="6">
        <f t="shared" si="14"/>
        <v>20.349946768990286</v>
      </c>
      <c r="L302" s="2">
        <v>0.16077213359827813</v>
      </c>
      <c r="M302" s="2" t="str">
        <f>IF(Table1[[#This Row],[Discount %]]&gt;80%,"Invalid","Actual")</f>
        <v>Actual</v>
      </c>
      <c r="N302" s="16">
        <f t="shared" si="16"/>
        <v>196.30226163971724</v>
      </c>
    </row>
    <row r="303" spans="1:14" x14ac:dyDescent="0.3">
      <c r="A303" t="s">
        <v>328</v>
      </c>
      <c r="B303" t="s">
        <v>54</v>
      </c>
      <c r="C303" s="3">
        <v>44759</v>
      </c>
      <c r="D303" s="3" t="str">
        <f t="shared" si="15"/>
        <v>Weekend</v>
      </c>
      <c r="E303" s="11" t="str">
        <f>TEXT(Table1[[#This Row],[Sale Date]],"DDDD")</f>
        <v>Sunday</v>
      </c>
      <c r="F303" s="18">
        <v>751.70646508876052</v>
      </c>
      <c r="G303" t="s">
        <v>64</v>
      </c>
      <c r="H303" t="s">
        <v>66</v>
      </c>
      <c r="I303" s="16">
        <v>95</v>
      </c>
      <c r="J303" t="s">
        <v>0</v>
      </c>
      <c r="K303" s="6">
        <f t="shared" si="14"/>
        <v>10.507373254819854</v>
      </c>
      <c r="L303" s="2">
        <v>0.24693836978869843</v>
      </c>
      <c r="M303" s="2" t="str">
        <f>IF(Table1[[#This Row],[Discount %]]&gt;80%,"Invalid","Actual")</f>
        <v>Actual</v>
      </c>
      <c r="N303" s="16">
        <f t="shared" si="16"/>
        <v>246.49399411912555</v>
      </c>
    </row>
    <row r="304" spans="1:14" x14ac:dyDescent="0.3">
      <c r="A304" t="s">
        <v>329</v>
      </c>
      <c r="B304" t="s">
        <v>55</v>
      </c>
      <c r="C304" s="3">
        <v>44763</v>
      </c>
      <c r="D304" s="3" t="str">
        <f t="shared" si="15"/>
        <v>Weekday</v>
      </c>
      <c r="E304" s="11" t="str">
        <f>TEXT(Table1[[#This Row],[Sale Date]],"DDDD")</f>
        <v>Thursday</v>
      </c>
      <c r="F304" s="18">
        <v>491.26620318811814</v>
      </c>
      <c r="G304" t="s">
        <v>59</v>
      </c>
      <c r="H304" t="s">
        <v>67</v>
      </c>
      <c r="I304" s="16">
        <v>72</v>
      </c>
      <c r="J304" t="s">
        <v>1</v>
      </c>
      <c r="K304" s="6">
        <f t="shared" si="14"/>
        <v>8.764270585162798</v>
      </c>
      <c r="L304" s="2">
        <v>0.22148207946738752</v>
      </c>
      <c r="M304" s="2" t="str">
        <f>IF(Table1[[#This Row],[Discount %]]&gt;80%,"Invalid","Actual")</f>
        <v>Actual</v>
      </c>
      <c r="N304" s="16">
        <f t="shared" si="16"/>
        <v>139.76127894360337</v>
      </c>
    </row>
    <row r="305" spans="1:14" x14ac:dyDescent="0.3">
      <c r="A305" t="s">
        <v>330</v>
      </c>
      <c r="B305" t="s">
        <v>50</v>
      </c>
      <c r="C305" s="3">
        <v>44763</v>
      </c>
      <c r="D305" s="3" t="str">
        <f t="shared" si="15"/>
        <v>Weekday</v>
      </c>
      <c r="E305" s="11" t="str">
        <f>TEXT(Table1[[#This Row],[Sale Date]],"DDDD")</f>
        <v>Thursday</v>
      </c>
      <c r="F305" s="18">
        <v>833.37011895831995</v>
      </c>
      <c r="G305" t="s">
        <v>60</v>
      </c>
      <c r="H305" t="s">
        <v>66</v>
      </c>
      <c r="I305" s="16">
        <v>65</v>
      </c>
      <c r="J305" t="s">
        <v>2</v>
      </c>
      <c r="K305" s="6">
        <f t="shared" si="14"/>
        <v>44.921375137652433</v>
      </c>
      <c r="L305" s="2">
        <v>0.71458846230959472</v>
      </c>
      <c r="M305" s="2" t="str">
        <f>IF(Table1[[#This Row],[Discount %]]&gt;80%,"Invalid","Actual")</f>
        <v>Actual</v>
      </c>
      <c r="N305" s="16">
        <f t="shared" si="16"/>
        <v>2086.5192649890882</v>
      </c>
    </row>
    <row r="306" spans="1:14" x14ac:dyDescent="0.3">
      <c r="A306" t="s">
        <v>331</v>
      </c>
      <c r="B306" t="s">
        <v>51</v>
      </c>
      <c r="C306" s="3">
        <v>44750</v>
      </c>
      <c r="D306" s="3" t="str">
        <f t="shared" si="15"/>
        <v>Weekday</v>
      </c>
      <c r="E306" s="11" t="str">
        <f>TEXT(Table1[[#This Row],[Sale Date]],"DDDD")</f>
        <v>Friday</v>
      </c>
      <c r="F306" s="18">
        <v>1218.2341318589445</v>
      </c>
      <c r="G306" t="s">
        <v>61</v>
      </c>
      <c r="H306" t="s">
        <v>67</v>
      </c>
      <c r="I306" s="16">
        <v>250</v>
      </c>
      <c r="J306" t="s">
        <v>0</v>
      </c>
      <c r="K306" s="6">
        <f t="shared" si="14"/>
        <v>5.4929037976471236</v>
      </c>
      <c r="L306" s="2">
        <v>0.11286694488931481</v>
      </c>
      <c r="M306" s="2" t="str">
        <f>IF(Table1[[#This Row],[Discount %]]&gt;80%,"Invalid","Actual")</f>
        <v>Actual</v>
      </c>
      <c r="N306" s="16">
        <f t="shared" si="16"/>
        <v>154.99181755283644</v>
      </c>
    </row>
    <row r="307" spans="1:14" x14ac:dyDescent="0.3">
      <c r="A307" t="s">
        <v>332</v>
      </c>
      <c r="B307" t="s">
        <v>52</v>
      </c>
      <c r="C307" s="3">
        <v>44751</v>
      </c>
      <c r="D307" s="3" t="str">
        <f t="shared" si="15"/>
        <v>Weekend</v>
      </c>
      <c r="E307" s="11" t="str">
        <f>TEXT(Table1[[#This Row],[Sale Date]],"DDDD")</f>
        <v>Saturday</v>
      </c>
      <c r="F307" s="18">
        <v>1081.9669186703891</v>
      </c>
      <c r="G307" t="s">
        <v>62</v>
      </c>
      <c r="H307" t="s">
        <v>66</v>
      </c>
      <c r="I307" s="16">
        <v>130</v>
      </c>
      <c r="J307" t="s">
        <v>1</v>
      </c>
      <c r="K307" s="6">
        <f t="shared" si="14"/>
        <v>8.9041150552717827</v>
      </c>
      <c r="L307" s="2">
        <v>6.5283590828819849E-2</v>
      </c>
      <c r="M307" s="2" t="str">
        <f>IF(Table1[[#This Row],[Discount %]]&gt;80%,"Invalid","Actual")</f>
        <v>Actual</v>
      </c>
      <c r="N307" s="16">
        <f t="shared" si="16"/>
        <v>75.5680385149426</v>
      </c>
    </row>
    <row r="308" spans="1:14" x14ac:dyDescent="0.3">
      <c r="A308" t="s">
        <v>333</v>
      </c>
      <c r="B308" t="s">
        <v>53</v>
      </c>
      <c r="C308" s="3">
        <v>44736</v>
      </c>
      <c r="D308" s="3" t="str">
        <f t="shared" si="15"/>
        <v>Weekday</v>
      </c>
      <c r="E308" s="11" t="str">
        <f>TEXT(Table1[[#This Row],[Sale Date]],"DDDD")</f>
        <v>Friday</v>
      </c>
      <c r="F308" s="18">
        <v>623.44174041277051</v>
      </c>
      <c r="G308" t="s">
        <v>59</v>
      </c>
      <c r="H308" t="s">
        <v>67</v>
      </c>
      <c r="I308" s="16">
        <v>72</v>
      </c>
      <c r="J308" t="s">
        <v>2</v>
      </c>
      <c r="K308" s="6">
        <f t="shared" si="14"/>
        <v>16.240055489109501</v>
      </c>
      <c r="L308" s="2">
        <v>0.46681751998353072</v>
      </c>
      <c r="M308" s="2" t="str">
        <f>IF(Table1[[#This Row],[Discount %]]&gt;80%,"Invalid","Actual")</f>
        <v>Actual</v>
      </c>
      <c r="N308" s="16">
        <f t="shared" si="16"/>
        <v>545.84225480311352</v>
      </c>
    </row>
    <row r="309" spans="1:14" x14ac:dyDescent="0.3">
      <c r="A309" t="s">
        <v>334</v>
      </c>
      <c r="B309" t="s">
        <v>51</v>
      </c>
      <c r="C309" s="3">
        <v>44744</v>
      </c>
      <c r="D309" s="3" t="str">
        <f t="shared" si="15"/>
        <v>Weekend</v>
      </c>
      <c r="E309" s="11" t="str">
        <f>TEXT(Table1[[#This Row],[Sale Date]],"DDDD")</f>
        <v>Saturday</v>
      </c>
      <c r="F309" s="18">
        <v>996.90035251700954</v>
      </c>
      <c r="G309" t="s">
        <v>61</v>
      </c>
      <c r="H309" t="s">
        <v>67</v>
      </c>
      <c r="I309" s="16">
        <v>250</v>
      </c>
      <c r="J309" t="s">
        <v>1</v>
      </c>
      <c r="K309" s="6">
        <f t="shared" si="14"/>
        <v>4.9132889065451346</v>
      </c>
      <c r="L309" s="2">
        <v>0.18840485753727232</v>
      </c>
      <c r="M309" s="2" t="str">
        <f>IF(Table1[[#This Row],[Discount %]]&gt;80%,"Invalid","Actual")</f>
        <v>Actual</v>
      </c>
      <c r="N309" s="16">
        <f t="shared" si="16"/>
        <v>231.42187411927409</v>
      </c>
    </row>
    <row r="310" spans="1:14" x14ac:dyDescent="0.3">
      <c r="A310" t="s">
        <v>335</v>
      </c>
      <c r="B310" t="s">
        <v>52</v>
      </c>
      <c r="C310" s="3">
        <v>44735</v>
      </c>
      <c r="D310" s="3" t="str">
        <f t="shared" si="15"/>
        <v>Weekday</v>
      </c>
      <c r="E310" s="11" t="str">
        <f>TEXT(Table1[[#This Row],[Sale Date]],"DDDD")</f>
        <v>Thursday</v>
      </c>
      <c r="F310" s="18">
        <v>854.75046365080641</v>
      </c>
      <c r="G310" t="s">
        <v>62</v>
      </c>
      <c r="H310" t="s">
        <v>67</v>
      </c>
      <c r="I310" s="16">
        <v>130</v>
      </c>
      <c r="J310" t="s">
        <v>2</v>
      </c>
      <c r="K310" s="6">
        <f t="shared" si="14"/>
        <v>9.1125942651252956</v>
      </c>
      <c r="L310" s="2">
        <v>0.27847072137209206</v>
      </c>
      <c r="M310" s="2" t="str">
        <f>IF(Table1[[#This Row],[Discount %]]&gt;80%,"Invalid","Actual")</f>
        <v>Actual</v>
      </c>
      <c r="N310" s="16">
        <f t="shared" si="16"/>
        <v>329.88679081548196</v>
      </c>
    </row>
    <row r="311" spans="1:14" x14ac:dyDescent="0.3">
      <c r="A311" t="s">
        <v>336</v>
      </c>
      <c r="B311" t="s">
        <v>50</v>
      </c>
      <c r="C311" s="3">
        <v>44751</v>
      </c>
      <c r="D311" s="3" t="str">
        <f t="shared" si="15"/>
        <v>Weekend</v>
      </c>
      <c r="E311" s="11" t="str">
        <f>TEXT(Table1[[#This Row],[Sale Date]],"DDDD")</f>
        <v>Saturday</v>
      </c>
      <c r="F311" s="18">
        <v>549.96880382674601</v>
      </c>
      <c r="G311" t="s">
        <v>59</v>
      </c>
      <c r="H311" t="s">
        <v>67</v>
      </c>
      <c r="I311" s="16">
        <v>72</v>
      </c>
      <c r="J311" t="s">
        <v>0</v>
      </c>
      <c r="K311" s="6">
        <f t="shared" si="14"/>
        <v>36.174211697943598</v>
      </c>
      <c r="L311" s="2">
        <v>0.78884251376405168</v>
      </c>
      <c r="M311" s="2" t="str">
        <f>IF(Table1[[#This Row],[Discount %]]&gt;80%,"Invalid","Actual")</f>
        <v>Actual</v>
      </c>
      <c r="N311" s="16">
        <f t="shared" si="16"/>
        <v>2054.574438425193</v>
      </c>
    </row>
    <row r="312" spans="1:14" x14ac:dyDescent="0.3">
      <c r="A312" t="s">
        <v>337</v>
      </c>
      <c r="B312" t="s">
        <v>51</v>
      </c>
      <c r="C312" s="3">
        <v>44726</v>
      </c>
      <c r="D312" s="3" t="str">
        <f t="shared" si="15"/>
        <v>Weekday</v>
      </c>
      <c r="E312" s="11" t="str">
        <f>TEXT(Table1[[#This Row],[Sale Date]],"DDDD")</f>
        <v>Tuesday</v>
      </c>
      <c r="F312" s="18">
        <v>1065.3821039148443</v>
      </c>
      <c r="G312" t="s">
        <v>60</v>
      </c>
      <c r="H312" t="s">
        <v>67</v>
      </c>
      <c r="I312" s="16">
        <v>65</v>
      </c>
      <c r="J312" t="s">
        <v>0</v>
      </c>
      <c r="K312" s="6">
        <f t="shared" si="14"/>
        <v>20.061599882482977</v>
      </c>
      <c r="L312" s="2">
        <v>0.18299168548896383</v>
      </c>
      <c r="M312" s="2" t="str">
        <f>IF(Table1[[#This Row],[Discount %]]&gt;80%,"Invalid","Actual")</f>
        <v>Actual</v>
      </c>
      <c r="N312" s="16">
        <f t="shared" si="16"/>
        <v>238.62188844654929</v>
      </c>
    </row>
    <row r="313" spans="1:14" x14ac:dyDescent="0.3">
      <c r="A313" t="s">
        <v>338</v>
      </c>
      <c r="B313" t="s">
        <v>52</v>
      </c>
      <c r="C313" s="3">
        <v>44749</v>
      </c>
      <c r="D313" s="3" t="str">
        <f t="shared" si="15"/>
        <v>Weekday</v>
      </c>
      <c r="E313" s="11" t="str">
        <f>TEXT(Table1[[#This Row],[Sale Date]],"DDDD")</f>
        <v>Thursday</v>
      </c>
      <c r="F313" s="18">
        <v>381.57338886974941</v>
      </c>
      <c r="G313" t="s">
        <v>61</v>
      </c>
      <c r="H313" t="s">
        <v>67</v>
      </c>
      <c r="I313" s="16">
        <v>250</v>
      </c>
      <c r="J313" t="s">
        <v>1</v>
      </c>
      <c r="K313" s="6">
        <f t="shared" si="14"/>
        <v>1.9220835364332121</v>
      </c>
      <c r="L313" s="2">
        <v>0.20591715888096995</v>
      </c>
      <c r="M313" s="2" t="str">
        <f>IF(Table1[[#This Row],[Discount %]]&gt;80%,"Invalid","Actual")</f>
        <v>Actual</v>
      </c>
      <c r="N313" s="16">
        <f t="shared" si="16"/>
        <v>98.947495238553586</v>
      </c>
    </row>
    <row r="314" spans="1:14" x14ac:dyDescent="0.3">
      <c r="A314" t="s">
        <v>339</v>
      </c>
      <c r="B314" t="s">
        <v>53</v>
      </c>
      <c r="C314" s="3">
        <v>44734</v>
      </c>
      <c r="D314" s="3" t="str">
        <f t="shared" si="15"/>
        <v>Weekday</v>
      </c>
      <c r="E314" s="11" t="str">
        <f>TEXT(Table1[[#This Row],[Sale Date]],"DDDD")</f>
        <v>Wednesday</v>
      </c>
      <c r="F314" s="18">
        <v>388.91877291930052</v>
      </c>
      <c r="G314" t="s">
        <v>62</v>
      </c>
      <c r="H314" t="s">
        <v>66</v>
      </c>
      <c r="I314" s="16">
        <v>130</v>
      </c>
      <c r="J314" t="s">
        <v>2</v>
      </c>
      <c r="K314" s="6">
        <f t="shared" si="14"/>
        <v>3.0567406986088628</v>
      </c>
      <c r="L314" s="2">
        <v>2.128339836887938E-2</v>
      </c>
      <c r="M314" s="2" t="str">
        <f>IF(Table1[[#This Row],[Discount %]]&gt;80%,"Invalid","Actual")</f>
        <v>Actual</v>
      </c>
      <c r="N314" s="16">
        <f t="shared" si="16"/>
        <v>8.4575178998516662</v>
      </c>
    </row>
    <row r="315" spans="1:14" x14ac:dyDescent="0.3">
      <c r="A315" t="s">
        <v>340</v>
      </c>
      <c r="B315" t="s">
        <v>50</v>
      </c>
      <c r="C315" s="3">
        <v>44726</v>
      </c>
      <c r="D315" s="3" t="str">
        <f t="shared" si="15"/>
        <v>Weekday</v>
      </c>
      <c r="E315" s="11" t="str">
        <f>TEXT(Table1[[#This Row],[Sale Date]],"DDDD")</f>
        <v>Tuesday</v>
      </c>
      <c r="F315" s="18">
        <v>967.01919932990631</v>
      </c>
      <c r="G315" t="s">
        <v>59</v>
      </c>
      <c r="H315" t="s">
        <v>67</v>
      </c>
      <c r="I315" s="16">
        <v>72</v>
      </c>
      <c r="J315" t="s">
        <v>0</v>
      </c>
      <c r="K315" s="6">
        <f t="shared" si="14"/>
        <v>13.744286632802222</v>
      </c>
      <c r="L315" s="2">
        <v>2.2806889019524657E-2</v>
      </c>
      <c r="M315" s="2" t="str">
        <f>IF(Table1[[#This Row],[Discount %]]&gt;80%,"Invalid","Actual")</f>
        <v>Actual</v>
      </c>
      <c r="N315" s="16">
        <f t="shared" si="16"/>
        <v>22.569438231853724</v>
      </c>
    </row>
    <row r="316" spans="1:14" x14ac:dyDescent="0.3">
      <c r="A316" t="s">
        <v>341</v>
      </c>
      <c r="B316" t="s">
        <v>51</v>
      </c>
      <c r="C316" s="3">
        <v>44743</v>
      </c>
      <c r="D316" s="3" t="str">
        <f t="shared" si="15"/>
        <v>Weekday</v>
      </c>
      <c r="E316" s="11" t="str">
        <f>TEXT(Table1[[#This Row],[Sale Date]],"DDDD")</f>
        <v>Friday</v>
      </c>
      <c r="F316" s="18">
        <v>911.89786648444021</v>
      </c>
      <c r="G316" t="s">
        <v>60</v>
      </c>
      <c r="H316" t="s">
        <v>66</v>
      </c>
      <c r="I316" s="16">
        <v>65</v>
      </c>
      <c r="J316" t="s">
        <v>1</v>
      </c>
      <c r="K316" s="6">
        <f t="shared" si="14"/>
        <v>41.813565330522806</v>
      </c>
      <c r="L316" s="2">
        <v>0.66448214030499053</v>
      </c>
      <c r="M316" s="2" t="str">
        <f>IF(Table1[[#This Row],[Discount %]]&gt;80%,"Invalid","Actual")</f>
        <v>Actual</v>
      </c>
      <c r="N316" s="16">
        <f t="shared" si="16"/>
        <v>1805.9838799995423</v>
      </c>
    </row>
    <row r="317" spans="1:14" x14ac:dyDescent="0.3">
      <c r="A317" t="s">
        <v>342</v>
      </c>
      <c r="B317" t="s">
        <v>52</v>
      </c>
      <c r="C317" s="3">
        <v>44742</v>
      </c>
      <c r="D317" s="3" t="str">
        <f t="shared" si="15"/>
        <v>Weekday</v>
      </c>
      <c r="E317" s="11" t="str">
        <f>TEXT(Table1[[#This Row],[Sale Date]],"DDDD")</f>
        <v>Thursday</v>
      </c>
      <c r="F317" s="18">
        <v>701.78956021719318</v>
      </c>
      <c r="G317" t="s">
        <v>61</v>
      </c>
      <c r="H317" t="s">
        <v>67</v>
      </c>
      <c r="I317" s="16">
        <v>250</v>
      </c>
      <c r="J317" t="s">
        <v>2</v>
      </c>
      <c r="K317" s="6">
        <f t="shared" si="14"/>
        <v>3.9622240116093872</v>
      </c>
      <c r="L317" s="2">
        <v>0.29151955249280481</v>
      </c>
      <c r="M317" s="2" t="str">
        <f>IF(Table1[[#This Row],[Discount %]]&gt;80%,"Invalid","Actual")</f>
        <v>Actual</v>
      </c>
      <c r="N317" s="16">
        <f t="shared" si="16"/>
        <v>288.76644268515361</v>
      </c>
    </row>
    <row r="318" spans="1:14" x14ac:dyDescent="0.3">
      <c r="A318" t="s">
        <v>343</v>
      </c>
      <c r="B318" t="s">
        <v>53</v>
      </c>
      <c r="C318" s="3">
        <v>44747</v>
      </c>
      <c r="D318" s="3" t="str">
        <f t="shared" si="15"/>
        <v>Weekday</v>
      </c>
      <c r="E318" s="11" t="str">
        <f>TEXT(Table1[[#This Row],[Sale Date]],"DDDD")</f>
        <v>Tuesday</v>
      </c>
      <c r="F318" s="18">
        <v>479.88658034447212</v>
      </c>
      <c r="G318" t="s">
        <v>62</v>
      </c>
      <c r="H318" t="s">
        <v>66</v>
      </c>
      <c r="I318" s="16">
        <v>130</v>
      </c>
      <c r="J318" t="s">
        <v>0</v>
      </c>
      <c r="K318" s="6">
        <f t="shared" si="14"/>
        <v>8.3298208453702092</v>
      </c>
      <c r="L318" s="2">
        <v>0.55684098110336311</v>
      </c>
      <c r="M318" s="2" t="str">
        <f>IF(Table1[[#This Row],[Discount %]]&gt;80%,"Invalid","Actual")</f>
        <v>Actual</v>
      </c>
      <c r="N318" s="16">
        <f t="shared" si="16"/>
        <v>602.99012955365515</v>
      </c>
    </row>
    <row r="319" spans="1:14" x14ac:dyDescent="0.3">
      <c r="A319" t="s">
        <v>344</v>
      </c>
      <c r="B319" t="s">
        <v>54</v>
      </c>
      <c r="C319" s="3">
        <v>44764</v>
      </c>
      <c r="D319" s="3" t="str">
        <f t="shared" si="15"/>
        <v>Weekday</v>
      </c>
      <c r="E319" s="11" t="str">
        <f>TEXT(Table1[[#This Row],[Sale Date]],"DDDD")</f>
        <v>Friday</v>
      </c>
      <c r="F319" s="18">
        <v>756.26129046676067</v>
      </c>
      <c r="G319" t="s">
        <v>63</v>
      </c>
      <c r="H319" t="s">
        <v>67</v>
      </c>
      <c r="I319" s="16">
        <v>60</v>
      </c>
      <c r="J319" t="s">
        <v>1</v>
      </c>
      <c r="K319" s="6">
        <f t="shared" si="14"/>
        <v>29.477349510755435</v>
      </c>
      <c r="L319" s="2">
        <v>0.57240542144015649</v>
      </c>
      <c r="M319" s="2" t="str">
        <f>IF(Table1[[#This Row],[Discount %]]&gt;80%,"Invalid","Actual")</f>
        <v>Actual</v>
      </c>
      <c r="N319" s="16">
        <f t="shared" si="16"/>
        <v>1012.3796801785653</v>
      </c>
    </row>
    <row r="320" spans="1:14" x14ac:dyDescent="0.3">
      <c r="A320" t="s">
        <v>345</v>
      </c>
      <c r="B320" t="s">
        <v>50</v>
      </c>
      <c r="C320" s="3">
        <v>44735</v>
      </c>
      <c r="D320" s="3" t="str">
        <f t="shared" si="15"/>
        <v>Weekday</v>
      </c>
      <c r="E320" s="11" t="str">
        <f>TEXT(Table1[[#This Row],[Sale Date]],"DDDD")</f>
        <v>Thursday</v>
      </c>
      <c r="F320" s="18">
        <v>436.19346453298721</v>
      </c>
      <c r="G320" t="s">
        <v>59</v>
      </c>
      <c r="H320" t="s">
        <v>66</v>
      </c>
      <c r="I320" s="16">
        <v>72</v>
      </c>
      <c r="J320" t="s">
        <v>2</v>
      </c>
      <c r="K320" s="6">
        <f t="shared" si="14"/>
        <v>6.6298818715860612</v>
      </c>
      <c r="L320" s="2">
        <v>8.6221643115211744E-2</v>
      </c>
      <c r="M320" s="2" t="str">
        <f>IF(Table1[[#This Row],[Discount %]]&gt;80%,"Invalid","Actual")</f>
        <v>Actual</v>
      </c>
      <c r="N320" s="16">
        <f t="shared" si="16"/>
        <v>41.158030221209174</v>
      </c>
    </row>
    <row r="321" spans="1:14" x14ac:dyDescent="0.3">
      <c r="A321" t="s">
        <v>346</v>
      </c>
      <c r="B321" t="s">
        <v>52</v>
      </c>
      <c r="C321" s="3">
        <v>44749</v>
      </c>
      <c r="D321" s="3" t="str">
        <f t="shared" si="15"/>
        <v>Weekday</v>
      </c>
      <c r="E321" s="11" t="str">
        <f>TEXT(Table1[[#This Row],[Sale Date]],"DDDD")</f>
        <v>Thursday</v>
      </c>
      <c r="F321" s="18">
        <v>365.06742804332742</v>
      </c>
      <c r="G321" t="s">
        <v>61</v>
      </c>
      <c r="H321" t="s">
        <v>66</v>
      </c>
      <c r="I321" s="16">
        <v>250</v>
      </c>
      <c r="J321" t="s">
        <v>1</v>
      </c>
      <c r="K321" s="6">
        <f t="shared" si="14"/>
        <v>1.9354712019460385</v>
      </c>
      <c r="L321" s="2">
        <v>0.2455223768222089</v>
      </c>
      <c r="M321" s="2" t="str">
        <f>IF(Table1[[#This Row],[Discount %]]&gt;80%,"Invalid","Actual")</f>
        <v>Actual</v>
      </c>
      <c r="N321" s="16">
        <f t="shared" si="16"/>
        <v>118.8003724431822</v>
      </c>
    </row>
    <row r="322" spans="1:14" x14ac:dyDescent="0.3">
      <c r="A322" t="s">
        <v>347</v>
      </c>
      <c r="B322" t="s">
        <v>53</v>
      </c>
      <c r="C322" s="3">
        <v>44729</v>
      </c>
      <c r="D322" s="3" t="str">
        <f t="shared" si="15"/>
        <v>Weekday</v>
      </c>
      <c r="E322" s="11" t="str">
        <f>TEXT(Table1[[#This Row],[Sale Date]],"DDDD")</f>
        <v>Friday</v>
      </c>
      <c r="F322" s="18">
        <v>737.58749195231678</v>
      </c>
      <c r="G322" t="s">
        <v>62</v>
      </c>
      <c r="H322" t="s">
        <v>67</v>
      </c>
      <c r="I322" s="16">
        <v>130</v>
      </c>
      <c r="J322" t="s">
        <v>2</v>
      </c>
      <c r="K322" s="6">
        <f t="shared" ref="K322:K385" si="17">(F322/(1-L322))/I322</f>
        <v>13.08450227443937</v>
      </c>
      <c r="L322" s="2">
        <v>0.56637632681080741</v>
      </c>
      <c r="M322" s="2" t="str">
        <f>IF(Table1[[#This Row],[Discount %]]&gt;80%,"Invalid","Actual")</f>
        <v>Actual</v>
      </c>
      <c r="N322" s="16">
        <f t="shared" si="16"/>
        <v>963.39780372480129</v>
      </c>
    </row>
    <row r="323" spans="1:14" x14ac:dyDescent="0.3">
      <c r="A323" t="s">
        <v>348</v>
      </c>
      <c r="B323" t="s">
        <v>50</v>
      </c>
      <c r="C323" s="3">
        <v>44738</v>
      </c>
      <c r="D323" s="3" t="str">
        <f t="shared" si="15"/>
        <v>Weekend</v>
      </c>
      <c r="E323" s="11" t="str">
        <f>TEXT(Table1[[#This Row],[Sale Date]],"DDDD")</f>
        <v>Sunday</v>
      </c>
      <c r="F323" s="18">
        <v>1231.631284578343</v>
      </c>
      <c r="G323" t="s">
        <v>59</v>
      </c>
      <c r="H323" t="s">
        <v>66</v>
      </c>
      <c r="I323" s="16">
        <v>72</v>
      </c>
      <c r="J323" t="s">
        <v>0</v>
      </c>
      <c r="K323" s="6">
        <f t="shared" si="17"/>
        <v>17.915405114562017</v>
      </c>
      <c r="L323" s="2">
        <v>4.5179835219914199E-2</v>
      </c>
      <c r="M323" s="2" t="str">
        <f>IF(Table1[[#This Row],[Discount %]]&gt;80%,"Invalid","Actual")</f>
        <v>Actual</v>
      </c>
      <c r="N323" s="16">
        <f t="shared" si="16"/>
        <v>58.277883670122264</v>
      </c>
    </row>
    <row r="324" spans="1:14" x14ac:dyDescent="0.3">
      <c r="A324" t="s">
        <v>349</v>
      </c>
      <c r="B324" t="s">
        <v>52</v>
      </c>
      <c r="C324" s="3">
        <v>44755</v>
      </c>
      <c r="D324" s="3" t="str">
        <f t="shared" si="15"/>
        <v>Weekday</v>
      </c>
      <c r="E324" s="11" t="str">
        <f>TEXT(Table1[[#This Row],[Sale Date]],"DDDD")</f>
        <v>Wednesday</v>
      </c>
      <c r="F324" s="18">
        <v>1054.1085860216892</v>
      </c>
      <c r="G324" t="s">
        <v>61</v>
      </c>
      <c r="H324" t="s">
        <v>66</v>
      </c>
      <c r="I324" s="16">
        <v>250</v>
      </c>
      <c r="J324" t="s">
        <v>2</v>
      </c>
      <c r="K324" s="6">
        <f t="shared" si="17"/>
        <v>9.7452395155086009</v>
      </c>
      <c r="L324" s="2">
        <v>0.56733394419124217</v>
      </c>
      <c r="M324" s="2" t="str">
        <f>IF(Table1[[#This Row],[Discount %]]&gt;80%,"Invalid","Actual")</f>
        <v>Actual</v>
      </c>
      <c r="N324" s="16">
        <f t="shared" si="16"/>
        <v>1382.2012928554611</v>
      </c>
    </row>
    <row r="325" spans="1:14" x14ac:dyDescent="0.3">
      <c r="A325" t="s">
        <v>350</v>
      </c>
      <c r="B325" t="s">
        <v>53</v>
      </c>
      <c r="C325" s="3">
        <v>44755</v>
      </c>
      <c r="D325" s="3" t="str">
        <f t="shared" si="15"/>
        <v>Weekday</v>
      </c>
      <c r="E325" s="11" t="str">
        <f>TEXT(Table1[[#This Row],[Sale Date]],"DDDD")</f>
        <v>Wednesday</v>
      </c>
      <c r="F325" s="18">
        <v>976.51482555058408</v>
      </c>
      <c r="G325" t="s">
        <v>62</v>
      </c>
      <c r="H325" t="s">
        <v>67</v>
      </c>
      <c r="I325" s="16">
        <v>130</v>
      </c>
      <c r="J325" t="s">
        <v>0</v>
      </c>
      <c r="K325" s="6">
        <f t="shared" si="17"/>
        <v>12.101599239992037</v>
      </c>
      <c r="L325" s="2">
        <v>0.37928431149731212</v>
      </c>
      <c r="M325" s="2" t="str">
        <f>IF(Table1[[#This Row],[Discount %]]&gt;80%,"Invalid","Actual")</f>
        <v>Actual</v>
      </c>
      <c r="N325" s="16">
        <f t="shared" si="16"/>
        <v>596.69307564838084</v>
      </c>
    </row>
    <row r="326" spans="1:14" x14ac:dyDescent="0.3">
      <c r="A326" t="s">
        <v>351</v>
      </c>
      <c r="B326" t="s">
        <v>54</v>
      </c>
      <c r="C326" s="3">
        <v>44764</v>
      </c>
      <c r="D326" s="3" t="str">
        <f t="shared" ref="D326:D376" si="18">IF(WEEKDAY(C326,2)&gt;5,"Weekend","Weekday")</f>
        <v>Weekday</v>
      </c>
      <c r="E326" s="11" t="str">
        <f>TEXT(Table1[[#This Row],[Sale Date]],"DDDD")</f>
        <v>Friday</v>
      </c>
      <c r="F326" s="18">
        <v>1127.6939411947988</v>
      </c>
      <c r="G326" t="s">
        <v>63</v>
      </c>
      <c r="H326" t="s">
        <v>66</v>
      </c>
      <c r="I326" s="16">
        <v>60</v>
      </c>
      <c r="J326" t="s">
        <v>1</v>
      </c>
      <c r="K326" s="6">
        <f t="shared" si="17"/>
        <v>50.613599776766414</v>
      </c>
      <c r="L326" s="2">
        <v>0.62865911330533553</v>
      </c>
      <c r="M326" s="2" t="str">
        <f>IF(Table1[[#This Row],[Discount %]]&gt;80%,"Invalid","Actual")</f>
        <v>Actual</v>
      </c>
      <c r="N326" s="16">
        <f t="shared" ref="N326:N376" si="19">((F326/(1-L326))-F326)</f>
        <v>1909.1220454111863</v>
      </c>
    </row>
    <row r="327" spans="1:14" x14ac:dyDescent="0.3">
      <c r="A327" t="s">
        <v>352</v>
      </c>
      <c r="B327" t="s">
        <v>55</v>
      </c>
      <c r="C327" s="3">
        <v>44735</v>
      </c>
      <c r="D327" s="3" t="str">
        <f t="shared" si="18"/>
        <v>Weekday</v>
      </c>
      <c r="E327" s="11" t="str">
        <f>TEXT(Table1[[#This Row],[Sale Date]],"DDDD")</f>
        <v>Thursday</v>
      </c>
      <c r="F327" s="18">
        <v>878.10164658744611</v>
      </c>
      <c r="G327" t="s">
        <v>64</v>
      </c>
      <c r="H327" t="s">
        <v>67</v>
      </c>
      <c r="I327" s="16">
        <v>95</v>
      </c>
      <c r="J327" t="s">
        <v>2</v>
      </c>
      <c r="K327" s="6">
        <f t="shared" si="17"/>
        <v>14.893437995013846</v>
      </c>
      <c r="L327" s="2">
        <v>0.37937934610324464</v>
      </c>
      <c r="M327" s="2" t="str">
        <f>IF(Table1[[#This Row],[Discount %]]&gt;80%,"Invalid","Actual")</f>
        <v>Actual</v>
      </c>
      <c r="N327" s="16">
        <f t="shared" si="19"/>
        <v>536.77496293886929</v>
      </c>
    </row>
    <row r="328" spans="1:14" x14ac:dyDescent="0.3">
      <c r="A328" t="s">
        <v>353</v>
      </c>
      <c r="B328" t="s">
        <v>50</v>
      </c>
      <c r="C328" s="3">
        <v>44734</v>
      </c>
      <c r="D328" s="3" t="str">
        <f t="shared" si="18"/>
        <v>Weekday</v>
      </c>
      <c r="E328" s="11" t="str">
        <f>TEXT(Table1[[#This Row],[Sale Date]],"DDDD")</f>
        <v>Wednesday</v>
      </c>
      <c r="F328" s="18">
        <v>564.28749648903772</v>
      </c>
      <c r="G328" t="s">
        <v>59</v>
      </c>
      <c r="H328" t="s">
        <v>66</v>
      </c>
      <c r="I328" s="16">
        <v>72</v>
      </c>
      <c r="J328" t="s">
        <v>0</v>
      </c>
      <c r="K328" s="6">
        <f t="shared" si="17"/>
        <v>12.225100072340137</v>
      </c>
      <c r="L328" s="2">
        <v>0.35891515866951118</v>
      </c>
      <c r="M328" s="2" t="str">
        <f>IF(Table1[[#This Row],[Discount %]]&gt;80%,"Invalid","Actual")</f>
        <v>Actual</v>
      </c>
      <c r="N328" s="16">
        <f t="shared" si="19"/>
        <v>315.91970871945216</v>
      </c>
    </row>
    <row r="329" spans="1:14" x14ac:dyDescent="0.3">
      <c r="A329" t="s">
        <v>354</v>
      </c>
      <c r="B329" t="s">
        <v>52</v>
      </c>
      <c r="C329" s="3">
        <v>44739</v>
      </c>
      <c r="D329" s="3" t="str">
        <f t="shared" si="18"/>
        <v>Weekday</v>
      </c>
      <c r="E329" s="11" t="str">
        <f>TEXT(Table1[[#This Row],[Sale Date]],"DDDD")</f>
        <v>Monday</v>
      </c>
      <c r="F329" s="18">
        <v>913.80951512574029</v>
      </c>
      <c r="G329" t="s">
        <v>61</v>
      </c>
      <c r="H329" t="s">
        <v>67</v>
      </c>
      <c r="I329" s="16">
        <v>250</v>
      </c>
      <c r="J329" t="s">
        <v>2</v>
      </c>
      <c r="K329" s="6">
        <f t="shared" si="17"/>
        <v>5.8753225765071235</v>
      </c>
      <c r="L329" s="2">
        <v>0.37786597877728811</v>
      </c>
      <c r="M329" s="2" t="str">
        <f>IF(Table1[[#This Row],[Discount %]]&gt;80%,"Invalid","Actual")</f>
        <v>Actual</v>
      </c>
      <c r="N329" s="16">
        <f t="shared" si="19"/>
        <v>555.02112900104066</v>
      </c>
    </row>
    <row r="330" spans="1:14" x14ac:dyDescent="0.3">
      <c r="A330" t="s">
        <v>355</v>
      </c>
      <c r="B330" t="s">
        <v>53</v>
      </c>
      <c r="C330" s="3">
        <v>44765</v>
      </c>
      <c r="D330" s="3" t="str">
        <f t="shared" si="18"/>
        <v>Weekend</v>
      </c>
      <c r="E330" s="11" t="str">
        <f>TEXT(Table1[[#This Row],[Sale Date]],"DDDD")</f>
        <v>Saturday</v>
      </c>
      <c r="F330" s="18">
        <v>1100.1038646627512</v>
      </c>
      <c r="G330" t="s">
        <v>62</v>
      </c>
      <c r="H330" t="s">
        <v>67</v>
      </c>
      <c r="I330" s="16">
        <v>130</v>
      </c>
      <c r="J330" t="s">
        <v>0</v>
      </c>
      <c r="K330" s="6">
        <f t="shared" si="17"/>
        <v>13.85302786068692</v>
      </c>
      <c r="L330" s="2">
        <v>0.38913445453338702</v>
      </c>
      <c r="M330" s="2" t="str">
        <f>IF(Table1[[#This Row],[Discount %]]&gt;80%,"Invalid","Actual")</f>
        <v>Actual</v>
      </c>
      <c r="N330" s="16">
        <f t="shared" si="19"/>
        <v>700.78975722654832</v>
      </c>
    </row>
    <row r="331" spans="1:14" x14ac:dyDescent="0.3">
      <c r="A331" t="s">
        <v>356</v>
      </c>
      <c r="B331" t="s">
        <v>50</v>
      </c>
      <c r="C331" s="3">
        <v>44740</v>
      </c>
      <c r="D331" s="3" t="str">
        <f t="shared" si="18"/>
        <v>Weekday</v>
      </c>
      <c r="E331" s="11" t="str">
        <f>TEXT(Table1[[#This Row],[Sale Date]],"DDDD")</f>
        <v>Tuesday</v>
      </c>
      <c r="F331" s="18">
        <v>1192.283035256115</v>
      </c>
      <c r="G331" t="s">
        <v>59</v>
      </c>
      <c r="H331" t="s">
        <v>67</v>
      </c>
      <c r="I331" s="16">
        <v>72</v>
      </c>
      <c r="J331" t="s">
        <v>1</v>
      </c>
      <c r="K331" s="6">
        <f t="shared" si="17"/>
        <v>42.15183031820596</v>
      </c>
      <c r="L331" s="2">
        <v>0.60714667724340543</v>
      </c>
      <c r="M331" s="2" t="str">
        <f>IF(Table1[[#This Row],[Discount %]]&gt;80%,"Invalid","Actual")</f>
        <v>Actual</v>
      </c>
      <c r="N331" s="16">
        <f t="shared" si="19"/>
        <v>1842.648747654714</v>
      </c>
    </row>
    <row r="332" spans="1:14" x14ac:dyDescent="0.3">
      <c r="A332" t="s">
        <v>357</v>
      </c>
      <c r="B332" t="s">
        <v>51</v>
      </c>
      <c r="C332" s="3">
        <v>44734</v>
      </c>
      <c r="D332" s="3" t="str">
        <f t="shared" si="18"/>
        <v>Weekday</v>
      </c>
      <c r="E332" s="11" t="str">
        <f>TEXT(Table1[[#This Row],[Sale Date]],"DDDD")</f>
        <v>Wednesday</v>
      </c>
      <c r="F332" s="18">
        <v>712.35816988481008</v>
      </c>
      <c r="G332" t="s">
        <v>60</v>
      </c>
      <c r="H332" t="s">
        <v>67</v>
      </c>
      <c r="I332" s="16">
        <v>65</v>
      </c>
      <c r="J332" t="s">
        <v>2</v>
      </c>
      <c r="K332" s="6">
        <f t="shared" si="17"/>
        <v>13.245722232971366</v>
      </c>
      <c r="L332" s="2">
        <v>0.17261163513710231</v>
      </c>
      <c r="M332" s="2" t="str">
        <f>IF(Table1[[#This Row],[Discount %]]&gt;80%,"Invalid","Actual")</f>
        <v>Actual</v>
      </c>
      <c r="N332" s="16">
        <f t="shared" si="19"/>
        <v>148.6137752583287</v>
      </c>
    </row>
    <row r="333" spans="1:14" x14ac:dyDescent="0.3">
      <c r="A333" t="s">
        <v>358</v>
      </c>
      <c r="B333" t="s">
        <v>52</v>
      </c>
      <c r="C333" s="3">
        <v>44727</v>
      </c>
      <c r="D333" s="3" t="str">
        <f t="shared" si="18"/>
        <v>Weekday</v>
      </c>
      <c r="E333" s="11" t="str">
        <f>TEXT(Table1[[#This Row],[Sale Date]],"DDDD")</f>
        <v>Wednesday</v>
      </c>
      <c r="F333" s="18">
        <v>702.40059070538132</v>
      </c>
      <c r="G333" t="s">
        <v>61</v>
      </c>
      <c r="H333" t="s">
        <v>66</v>
      </c>
      <c r="I333" s="16">
        <v>250</v>
      </c>
      <c r="J333" t="s">
        <v>0</v>
      </c>
      <c r="K333" s="6">
        <f t="shared" si="17"/>
        <v>2.9098512982616294</v>
      </c>
      <c r="L333" s="2">
        <v>3.4451566476951467E-2</v>
      </c>
      <c r="M333" s="2" t="str">
        <f>IF(Table1[[#This Row],[Discount %]]&gt;80%,"Invalid","Actual")</f>
        <v>Actual</v>
      </c>
      <c r="N333" s="16">
        <f t="shared" si="19"/>
        <v>25.062233860026026</v>
      </c>
    </row>
    <row r="334" spans="1:14" x14ac:dyDescent="0.3">
      <c r="A334" t="s">
        <v>359</v>
      </c>
      <c r="B334" t="s">
        <v>53</v>
      </c>
      <c r="C334" s="3">
        <v>44737</v>
      </c>
      <c r="D334" s="3" t="str">
        <f t="shared" si="18"/>
        <v>Weekend</v>
      </c>
      <c r="E334" s="11" t="str">
        <f>TEXT(Table1[[#This Row],[Sale Date]],"DDDD")</f>
        <v>Saturday</v>
      </c>
      <c r="F334" s="18">
        <v>715.10355018970665</v>
      </c>
      <c r="G334" t="s">
        <v>62</v>
      </c>
      <c r="H334" t="s">
        <v>67</v>
      </c>
      <c r="I334" s="16">
        <v>130</v>
      </c>
      <c r="J334" t="s">
        <v>1</v>
      </c>
      <c r="K334" s="6">
        <f t="shared" si="17"/>
        <v>8.6764476679318641</v>
      </c>
      <c r="L334" s="2">
        <v>0.36600821552214791</v>
      </c>
      <c r="M334" s="2" t="str">
        <f>IF(Table1[[#This Row],[Discount %]]&gt;80%,"Invalid","Actual")</f>
        <v>Actual</v>
      </c>
      <c r="N334" s="16">
        <f t="shared" si="19"/>
        <v>412.8346466414356</v>
      </c>
    </row>
    <row r="335" spans="1:14" x14ac:dyDescent="0.3">
      <c r="A335" t="s">
        <v>360</v>
      </c>
      <c r="B335" t="s">
        <v>54</v>
      </c>
      <c r="C335" s="3">
        <v>44747</v>
      </c>
      <c r="D335" s="3" t="str">
        <f t="shared" si="18"/>
        <v>Weekday</v>
      </c>
      <c r="E335" s="11" t="str">
        <f>TEXT(Table1[[#This Row],[Sale Date]],"DDDD")</f>
        <v>Tuesday</v>
      </c>
      <c r="F335" s="18">
        <v>1219.8983610726016</v>
      </c>
      <c r="G335" t="s">
        <v>63</v>
      </c>
      <c r="H335" t="s">
        <v>66</v>
      </c>
      <c r="I335" s="16">
        <v>60</v>
      </c>
      <c r="J335" t="s">
        <v>2</v>
      </c>
      <c r="K335" s="6">
        <f t="shared" si="17"/>
        <v>32.209203352132427</v>
      </c>
      <c r="L335" s="2">
        <v>0.36876304797324455</v>
      </c>
      <c r="M335" s="2" t="str">
        <f>IF(Table1[[#This Row],[Discount %]]&gt;80%,"Invalid","Actual")</f>
        <v>Actual</v>
      </c>
      <c r="N335" s="16">
        <f t="shared" si="19"/>
        <v>712.65384005534384</v>
      </c>
    </row>
    <row r="336" spans="1:14" x14ac:dyDescent="0.3">
      <c r="A336" t="s">
        <v>361</v>
      </c>
      <c r="B336" t="s">
        <v>50</v>
      </c>
      <c r="C336" s="3">
        <v>44754</v>
      </c>
      <c r="D336" s="3" t="str">
        <f t="shared" si="18"/>
        <v>Weekday</v>
      </c>
      <c r="E336" s="11" t="str">
        <f>TEXT(Table1[[#This Row],[Sale Date]],"DDDD")</f>
        <v>Tuesday</v>
      </c>
      <c r="F336" s="18">
        <v>836.39583226134164</v>
      </c>
      <c r="G336" t="s">
        <v>59</v>
      </c>
      <c r="H336" t="s">
        <v>67</v>
      </c>
      <c r="I336" s="16">
        <v>72</v>
      </c>
      <c r="J336" t="s">
        <v>0</v>
      </c>
      <c r="K336" s="6">
        <f t="shared" si="17"/>
        <v>54.009450911799036</v>
      </c>
      <c r="L336" s="2">
        <v>0.78491525862060318</v>
      </c>
      <c r="M336" s="2" t="str">
        <f>IF(Table1[[#This Row],[Discount %]]&gt;80%,"Invalid","Actual")</f>
        <v>Actual</v>
      </c>
      <c r="N336" s="16">
        <f t="shared" si="19"/>
        <v>3052.2846333881889</v>
      </c>
    </row>
    <row r="337" spans="1:14" x14ac:dyDescent="0.3">
      <c r="A337" t="s">
        <v>362</v>
      </c>
      <c r="B337" t="s">
        <v>52</v>
      </c>
      <c r="C337" s="3">
        <v>44759</v>
      </c>
      <c r="D337" s="3" t="str">
        <f t="shared" si="18"/>
        <v>Weekend</v>
      </c>
      <c r="E337" s="11" t="str">
        <f>TEXT(Table1[[#This Row],[Sale Date]],"DDDD")</f>
        <v>Sunday</v>
      </c>
      <c r="F337" s="18">
        <v>449.01925098530552</v>
      </c>
      <c r="G337" t="s">
        <v>61</v>
      </c>
      <c r="H337" t="s">
        <v>67</v>
      </c>
      <c r="I337" s="16">
        <v>250</v>
      </c>
      <c r="J337" t="s">
        <v>2</v>
      </c>
      <c r="K337" s="6">
        <f t="shared" si="17"/>
        <v>3.9469284617028482</v>
      </c>
      <c r="L337" s="2">
        <v>0.54494310667938251</v>
      </c>
      <c r="M337" s="2" t="str">
        <f>IF(Table1[[#This Row],[Discount %]]&gt;80%,"Invalid","Actual")</f>
        <v>Actual</v>
      </c>
      <c r="N337" s="16">
        <f t="shared" si="19"/>
        <v>537.71286444040652</v>
      </c>
    </row>
    <row r="338" spans="1:14" x14ac:dyDescent="0.3">
      <c r="A338" t="s">
        <v>363</v>
      </c>
      <c r="B338" t="s">
        <v>50</v>
      </c>
      <c r="C338" s="3">
        <v>44734</v>
      </c>
      <c r="D338" s="3" t="str">
        <f t="shared" si="18"/>
        <v>Weekday</v>
      </c>
      <c r="E338" s="11" t="str">
        <f>TEXT(Table1[[#This Row],[Sale Date]],"DDDD")</f>
        <v>Wednesday</v>
      </c>
      <c r="F338" s="18">
        <v>1162.8365015209247</v>
      </c>
      <c r="G338" t="s">
        <v>59</v>
      </c>
      <c r="H338" t="s">
        <v>67</v>
      </c>
      <c r="I338" s="16">
        <v>72</v>
      </c>
      <c r="J338" t="s">
        <v>1</v>
      </c>
      <c r="K338" s="6">
        <f t="shared" si="17"/>
        <v>18.163796292208623</v>
      </c>
      <c r="L338" s="2">
        <v>0.11084077878058052</v>
      </c>
      <c r="M338" s="2" t="str">
        <f>IF(Table1[[#This Row],[Discount %]]&gt;80%,"Invalid","Actual")</f>
        <v>Actual</v>
      </c>
      <c r="N338" s="16">
        <f t="shared" si="19"/>
        <v>144.95683151809612</v>
      </c>
    </row>
    <row r="339" spans="1:14" x14ac:dyDescent="0.3">
      <c r="A339" t="s">
        <v>364</v>
      </c>
      <c r="B339" t="s">
        <v>51</v>
      </c>
      <c r="C339" s="3">
        <v>44753</v>
      </c>
      <c r="D339" s="3" t="str">
        <f t="shared" si="18"/>
        <v>Weekday</v>
      </c>
      <c r="E339" s="11" t="str">
        <f>TEXT(Table1[[#This Row],[Sale Date]],"DDDD")</f>
        <v>Monday</v>
      </c>
      <c r="F339" s="18">
        <v>1172.893522015298</v>
      </c>
      <c r="G339" t="s">
        <v>60</v>
      </c>
      <c r="H339" t="s">
        <v>66</v>
      </c>
      <c r="I339" s="16">
        <v>65</v>
      </c>
      <c r="J339" t="s">
        <v>2</v>
      </c>
      <c r="K339" s="6">
        <f t="shared" si="17"/>
        <v>24.593965766419142</v>
      </c>
      <c r="L339" s="2">
        <v>0.26630312920291821</v>
      </c>
      <c r="M339" s="2" t="str">
        <f>IF(Table1[[#This Row],[Discount %]]&gt;80%,"Invalid","Actual")</f>
        <v>Actual</v>
      </c>
      <c r="N339" s="16">
        <f t="shared" si="19"/>
        <v>425.71425280194626</v>
      </c>
    </row>
    <row r="340" spans="1:14" x14ac:dyDescent="0.3">
      <c r="A340" t="s">
        <v>365</v>
      </c>
      <c r="B340" t="s">
        <v>52</v>
      </c>
      <c r="C340" s="3">
        <v>44739</v>
      </c>
      <c r="D340" s="3" t="str">
        <f t="shared" si="18"/>
        <v>Weekday</v>
      </c>
      <c r="E340" s="11" t="str">
        <f>TEXT(Table1[[#This Row],[Sale Date]],"DDDD")</f>
        <v>Monday</v>
      </c>
      <c r="F340" s="18">
        <v>602.8879543124765</v>
      </c>
      <c r="G340" t="s">
        <v>61</v>
      </c>
      <c r="H340" t="s">
        <v>67</v>
      </c>
      <c r="I340" s="16">
        <v>250</v>
      </c>
      <c r="J340" t="s">
        <v>0</v>
      </c>
      <c r="K340" s="6">
        <f t="shared" si="17"/>
        <v>2.7808216190651183</v>
      </c>
      <c r="L340" s="2">
        <v>0.13279161787420113</v>
      </c>
      <c r="M340" s="2" t="str">
        <f>IF(Table1[[#This Row],[Discount %]]&gt;80%,"Invalid","Actual")</f>
        <v>Actual</v>
      </c>
      <c r="N340" s="16">
        <f t="shared" si="19"/>
        <v>92.317450453803076</v>
      </c>
    </row>
    <row r="341" spans="1:14" x14ac:dyDescent="0.3">
      <c r="A341" t="s">
        <v>366</v>
      </c>
      <c r="B341" t="s">
        <v>53</v>
      </c>
      <c r="C341" s="3">
        <v>44740</v>
      </c>
      <c r="D341" s="3" t="str">
        <f t="shared" si="18"/>
        <v>Weekday</v>
      </c>
      <c r="E341" s="11" t="str">
        <f>TEXT(Table1[[#This Row],[Sale Date]],"DDDD")</f>
        <v>Tuesday</v>
      </c>
      <c r="F341" s="18">
        <v>958.10029344278337</v>
      </c>
      <c r="G341" t="s">
        <v>62</v>
      </c>
      <c r="H341" t="s">
        <v>66</v>
      </c>
      <c r="I341" s="16">
        <v>130</v>
      </c>
      <c r="J341" t="s">
        <v>1</v>
      </c>
      <c r="K341" s="6">
        <f t="shared" si="17"/>
        <v>9.3049096471283814</v>
      </c>
      <c r="L341" s="2">
        <v>0.20794478004129135</v>
      </c>
      <c r="M341" s="2" t="str">
        <f>IF(Table1[[#This Row],[Discount %]]&gt;80%,"Invalid","Actual")</f>
        <v>Actual</v>
      </c>
      <c r="N341" s="16">
        <f t="shared" si="19"/>
        <v>251.53796068390625</v>
      </c>
    </row>
    <row r="342" spans="1:14" x14ac:dyDescent="0.3">
      <c r="A342" t="s">
        <v>367</v>
      </c>
      <c r="B342" t="s">
        <v>54</v>
      </c>
      <c r="C342" s="3">
        <v>44748</v>
      </c>
      <c r="D342" s="3" t="str">
        <f t="shared" si="18"/>
        <v>Weekday</v>
      </c>
      <c r="E342" s="11" t="str">
        <f>TEXT(Table1[[#This Row],[Sale Date]],"DDDD")</f>
        <v>Wednesday</v>
      </c>
      <c r="F342" s="18">
        <v>1024.6945444997</v>
      </c>
      <c r="G342" t="s">
        <v>63</v>
      </c>
      <c r="H342" t="s">
        <v>67</v>
      </c>
      <c r="I342" s="16">
        <v>60</v>
      </c>
      <c r="J342" t="s">
        <v>2</v>
      </c>
      <c r="K342" s="6">
        <f t="shared" si="17"/>
        <v>71.252501708663701</v>
      </c>
      <c r="L342" s="2">
        <v>0.76031378549826045</v>
      </c>
      <c r="M342" s="2" t="str">
        <f>IF(Table1[[#This Row],[Discount %]]&gt;80%,"Invalid","Actual")</f>
        <v>Actual</v>
      </c>
      <c r="N342" s="16">
        <f t="shared" si="19"/>
        <v>3250.4555580201222</v>
      </c>
    </row>
    <row r="343" spans="1:14" x14ac:dyDescent="0.3">
      <c r="A343" t="s">
        <v>368</v>
      </c>
      <c r="B343" t="s">
        <v>55</v>
      </c>
      <c r="C343" s="3">
        <v>44731</v>
      </c>
      <c r="D343" s="3" t="str">
        <f t="shared" si="18"/>
        <v>Weekend</v>
      </c>
      <c r="E343" s="11" t="str">
        <f>TEXT(Table1[[#This Row],[Sale Date]],"DDDD")</f>
        <v>Sunday</v>
      </c>
      <c r="F343" s="18">
        <v>751.70646508876052</v>
      </c>
      <c r="G343" t="s">
        <v>64</v>
      </c>
      <c r="H343" t="s">
        <v>66</v>
      </c>
      <c r="I343" s="16">
        <v>95</v>
      </c>
      <c r="J343" t="s">
        <v>0</v>
      </c>
      <c r="K343" s="6">
        <f t="shared" si="17"/>
        <v>10.384752776100209</v>
      </c>
      <c r="L343" s="2">
        <v>0.23804641255169789</v>
      </c>
      <c r="M343" s="2" t="str">
        <f>IF(Table1[[#This Row],[Discount %]]&gt;80%,"Invalid","Actual")</f>
        <v>Actual</v>
      </c>
      <c r="N343" s="16">
        <f t="shared" si="19"/>
        <v>234.84504864075939</v>
      </c>
    </row>
    <row r="344" spans="1:14" x14ac:dyDescent="0.3">
      <c r="A344" t="s">
        <v>369</v>
      </c>
      <c r="B344" t="s">
        <v>50</v>
      </c>
      <c r="C344" s="3">
        <v>44763</v>
      </c>
      <c r="D344" s="3" t="str">
        <f t="shared" si="18"/>
        <v>Weekday</v>
      </c>
      <c r="E344" s="11" t="str">
        <f>TEXT(Table1[[#This Row],[Sale Date]],"DDDD")</f>
        <v>Thursday</v>
      </c>
      <c r="F344" s="18">
        <v>491.26620318811814</v>
      </c>
      <c r="G344" t="s">
        <v>59</v>
      </c>
      <c r="H344" t="s">
        <v>67</v>
      </c>
      <c r="I344" s="16">
        <v>72</v>
      </c>
      <c r="J344" t="s">
        <v>1</v>
      </c>
      <c r="K344" s="6">
        <f t="shared" si="17"/>
        <v>7.7999879759459674</v>
      </c>
      <c r="L344" s="2">
        <v>0.12523689369936652</v>
      </c>
      <c r="M344" s="2" t="str">
        <f>IF(Table1[[#This Row],[Discount %]]&gt;80%,"Invalid","Actual")</f>
        <v>Actual</v>
      </c>
      <c r="N344" s="16">
        <f t="shared" si="19"/>
        <v>70.332931079991511</v>
      </c>
    </row>
    <row r="345" spans="1:14" x14ac:dyDescent="0.3">
      <c r="A345" t="s">
        <v>370</v>
      </c>
      <c r="B345" t="s">
        <v>51</v>
      </c>
      <c r="C345" s="3">
        <v>44733</v>
      </c>
      <c r="D345" s="3" t="str">
        <f t="shared" si="18"/>
        <v>Weekday</v>
      </c>
      <c r="E345" s="11" t="str">
        <f>TEXT(Table1[[#This Row],[Sale Date]],"DDDD")</f>
        <v>Tuesday</v>
      </c>
      <c r="F345" s="18">
        <v>833.37011895831995</v>
      </c>
      <c r="G345" t="s">
        <v>60</v>
      </c>
      <c r="H345" t="s">
        <v>66</v>
      </c>
      <c r="I345" s="16">
        <v>65</v>
      </c>
      <c r="J345" t="s">
        <v>2</v>
      </c>
      <c r="K345" s="6">
        <f t="shared" si="17"/>
        <v>13.7432766147395</v>
      </c>
      <c r="L345" s="2">
        <v>6.7101746358327108E-2</v>
      </c>
      <c r="M345" s="2" t="str">
        <f>IF(Table1[[#This Row],[Discount %]]&gt;80%,"Invalid","Actual")</f>
        <v>Actual</v>
      </c>
      <c r="N345" s="16">
        <f t="shared" si="19"/>
        <v>59.942860999747609</v>
      </c>
    </row>
    <row r="346" spans="1:14" x14ac:dyDescent="0.3">
      <c r="A346" t="s">
        <v>371</v>
      </c>
      <c r="B346" t="s">
        <v>53</v>
      </c>
      <c r="C346" s="3">
        <v>44755</v>
      </c>
      <c r="D346" s="3" t="str">
        <f t="shared" si="18"/>
        <v>Weekday</v>
      </c>
      <c r="E346" s="11" t="str">
        <f>TEXT(Table1[[#This Row],[Sale Date]],"DDDD")</f>
        <v>Wednesday</v>
      </c>
      <c r="F346" s="18">
        <v>1081.9669186703891</v>
      </c>
      <c r="G346" t="s">
        <v>62</v>
      </c>
      <c r="H346" t="s">
        <v>66</v>
      </c>
      <c r="I346" s="16">
        <v>130</v>
      </c>
      <c r="J346" t="s">
        <v>1</v>
      </c>
      <c r="K346" s="6">
        <f t="shared" si="17"/>
        <v>11.277946623827486</v>
      </c>
      <c r="L346" s="2">
        <v>0.26202679185175082</v>
      </c>
      <c r="M346" s="2" t="str">
        <f>IF(Table1[[#This Row],[Discount %]]&gt;80%,"Invalid","Actual")</f>
        <v>Actual</v>
      </c>
      <c r="N346" s="16">
        <f t="shared" si="19"/>
        <v>384.16614242718401</v>
      </c>
    </row>
    <row r="347" spans="1:14" x14ac:dyDescent="0.3">
      <c r="A347" t="s">
        <v>372</v>
      </c>
      <c r="B347" t="s">
        <v>51</v>
      </c>
      <c r="C347" s="3">
        <v>44727</v>
      </c>
      <c r="D347" s="3" t="str">
        <f t="shared" si="18"/>
        <v>Weekday</v>
      </c>
      <c r="E347" s="11" t="str">
        <f>TEXT(Table1[[#This Row],[Sale Date]],"DDDD")</f>
        <v>Wednesday</v>
      </c>
      <c r="F347" s="18">
        <v>914.48568917853345</v>
      </c>
      <c r="G347" t="s">
        <v>60</v>
      </c>
      <c r="H347" t="s">
        <v>67</v>
      </c>
      <c r="I347" s="16">
        <v>65</v>
      </c>
      <c r="J347" t="s">
        <v>0</v>
      </c>
      <c r="K347" s="6">
        <f t="shared" si="17"/>
        <v>60.585193532811971</v>
      </c>
      <c r="L347" s="2">
        <v>0.76778137062272289</v>
      </c>
      <c r="M347" s="2" t="str">
        <f>IF(Table1[[#This Row],[Discount %]]&gt;80%,"Invalid","Actual")</f>
        <v>Actual</v>
      </c>
      <c r="N347" s="16">
        <f t="shared" si="19"/>
        <v>3023.5518904542446</v>
      </c>
    </row>
    <row r="348" spans="1:14" x14ac:dyDescent="0.3">
      <c r="A348" t="s">
        <v>373</v>
      </c>
      <c r="B348" t="s">
        <v>52</v>
      </c>
      <c r="C348" s="3">
        <v>44746</v>
      </c>
      <c r="D348" s="3" t="str">
        <f t="shared" si="18"/>
        <v>Weekday</v>
      </c>
      <c r="E348" s="11" t="str">
        <f>TEXT(Table1[[#This Row],[Sale Date]],"DDDD")</f>
        <v>Monday</v>
      </c>
      <c r="F348" s="18">
        <v>996.90035251700954</v>
      </c>
      <c r="G348" t="s">
        <v>61</v>
      </c>
      <c r="H348" t="s">
        <v>67</v>
      </c>
      <c r="I348" s="16">
        <v>250</v>
      </c>
      <c r="J348" t="s">
        <v>1</v>
      </c>
      <c r="K348" s="6">
        <f t="shared" si="17"/>
        <v>4.7330586507362158</v>
      </c>
      <c r="L348" s="2">
        <v>0.15750010631121669</v>
      </c>
      <c r="M348" s="2" t="str">
        <f>IF(Table1[[#This Row],[Discount %]]&gt;80%,"Invalid","Actual")</f>
        <v>Actual</v>
      </c>
      <c r="N348" s="16">
        <f t="shared" si="19"/>
        <v>186.36431016704444</v>
      </c>
    </row>
    <row r="349" spans="1:14" x14ac:dyDescent="0.3">
      <c r="A349" t="s">
        <v>374</v>
      </c>
      <c r="B349" t="s">
        <v>53</v>
      </c>
      <c r="C349" s="3">
        <v>44740</v>
      </c>
      <c r="D349" s="3" t="str">
        <f t="shared" si="18"/>
        <v>Weekday</v>
      </c>
      <c r="E349" s="11" t="str">
        <f>TEXT(Table1[[#This Row],[Sale Date]],"DDDD")</f>
        <v>Tuesday</v>
      </c>
      <c r="F349" s="18">
        <v>854.75046365080641</v>
      </c>
      <c r="G349" t="s">
        <v>59</v>
      </c>
      <c r="H349" t="s">
        <v>67</v>
      </c>
      <c r="I349" s="16">
        <v>72</v>
      </c>
      <c r="J349" t="s">
        <v>2</v>
      </c>
      <c r="K349" s="6">
        <f t="shared" si="17"/>
        <v>25.568766011162825</v>
      </c>
      <c r="L349" s="2">
        <v>0.53570171465492589</v>
      </c>
      <c r="M349" s="2" t="str">
        <f>IF(Table1[[#This Row],[Discount %]]&gt;80%,"Invalid","Actual")</f>
        <v>Actual</v>
      </c>
      <c r="N349" s="16">
        <f t="shared" si="19"/>
        <v>986.20068915291711</v>
      </c>
    </row>
    <row r="350" spans="1:14" x14ac:dyDescent="0.3">
      <c r="A350" t="s">
        <v>375</v>
      </c>
      <c r="B350" t="s">
        <v>51</v>
      </c>
      <c r="C350" s="3">
        <v>44737</v>
      </c>
      <c r="D350" s="3" t="str">
        <f t="shared" si="18"/>
        <v>Weekend</v>
      </c>
      <c r="E350" s="11" t="str">
        <f>TEXT(Table1[[#This Row],[Sale Date]],"DDDD")</f>
        <v>Saturday</v>
      </c>
      <c r="F350" s="18">
        <v>1065.3821039148443</v>
      </c>
      <c r="G350" t="s">
        <v>61</v>
      </c>
      <c r="H350" t="s">
        <v>66</v>
      </c>
      <c r="I350" s="16">
        <v>250</v>
      </c>
      <c r="J350" t="s">
        <v>0</v>
      </c>
      <c r="K350" s="6">
        <f t="shared" si="17"/>
        <v>4.6063111829596961</v>
      </c>
      <c r="L350" s="2">
        <v>7.4850081465574259E-2</v>
      </c>
      <c r="M350" s="2" t="str">
        <f>IF(Table1[[#This Row],[Discount %]]&gt;80%,"Invalid","Actual")</f>
        <v>Actual</v>
      </c>
      <c r="N350" s="16">
        <f t="shared" si="19"/>
        <v>86.195691825079848</v>
      </c>
    </row>
    <row r="351" spans="1:14" x14ac:dyDescent="0.3">
      <c r="A351" t="s">
        <v>376</v>
      </c>
      <c r="B351" t="s">
        <v>52</v>
      </c>
      <c r="C351" s="3">
        <v>44757</v>
      </c>
      <c r="D351" s="3" t="str">
        <f t="shared" si="18"/>
        <v>Weekday</v>
      </c>
      <c r="E351" s="11" t="str">
        <f>TEXT(Table1[[#This Row],[Sale Date]],"DDDD")</f>
        <v>Friday</v>
      </c>
      <c r="F351" s="18">
        <v>381.57338886974941</v>
      </c>
      <c r="G351" t="s">
        <v>62</v>
      </c>
      <c r="H351" t="s">
        <v>67</v>
      </c>
      <c r="I351" s="16">
        <v>130</v>
      </c>
      <c r="J351" t="s">
        <v>1</v>
      </c>
      <c r="K351" s="6">
        <f t="shared" si="17"/>
        <v>5.4592917989858769</v>
      </c>
      <c r="L351" s="2">
        <v>0.4623515242530305</v>
      </c>
      <c r="M351" s="2" t="str">
        <f>IF(Table1[[#This Row],[Discount %]]&gt;80%,"Invalid","Actual")</f>
        <v>Actual</v>
      </c>
      <c r="N351" s="16">
        <f t="shared" si="19"/>
        <v>328.13454499841458</v>
      </c>
    </row>
    <row r="352" spans="1:14" x14ac:dyDescent="0.3">
      <c r="A352" t="s">
        <v>377</v>
      </c>
      <c r="B352" t="s">
        <v>53</v>
      </c>
      <c r="C352" s="3">
        <v>44745</v>
      </c>
      <c r="D352" s="3" t="str">
        <f t="shared" si="18"/>
        <v>Weekend</v>
      </c>
      <c r="E352" s="11" t="str">
        <f>TEXT(Table1[[#This Row],[Sale Date]],"DDDD")</f>
        <v>Sunday</v>
      </c>
      <c r="F352" s="18">
        <v>388.91877291930052</v>
      </c>
      <c r="G352" t="s">
        <v>59</v>
      </c>
      <c r="H352" t="s">
        <v>66</v>
      </c>
      <c r="I352" s="16">
        <v>72</v>
      </c>
      <c r="J352" t="s">
        <v>2</v>
      </c>
      <c r="K352" s="6">
        <f t="shared" si="17"/>
        <v>8.2420998222096351</v>
      </c>
      <c r="L352" s="2">
        <v>0.34462700763177134</v>
      </c>
      <c r="M352" s="2" t="str">
        <f>IF(Table1[[#This Row],[Discount %]]&gt;80%,"Invalid","Actual")</f>
        <v>Actual</v>
      </c>
      <c r="N352" s="16">
        <f t="shared" si="19"/>
        <v>204.51241427979323</v>
      </c>
    </row>
    <row r="353" spans="1:14" x14ac:dyDescent="0.3">
      <c r="A353" t="s">
        <v>378</v>
      </c>
      <c r="B353" t="s">
        <v>50</v>
      </c>
      <c r="C353" s="3">
        <v>44760</v>
      </c>
      <c r="D353" s="3" t="str">
        <f t="shared" si="18"/>
        <v>Weekday</v>
      </c>
      <c r="E353" s="11" t="str">
        <f>TEXT(Table1[[#This Row],[Sale Date]],"DDDD")</f>
        <v>Monday</v>
      </c>
      <c r="F353" s="18">
        <v>967.01919932990631</v>
      </c>
      <c r="G353" t="s">
        <v>60</v>
      </c>
      <c r="H353" t="s">
        <v>67</v>
      </c>
      <c r="I353" s="16">
        <v>65</v>
      </c>
      <c r="J353" t="s">
        <v>0</v>
      </c>
      <c r="K353" s="6">
        <f t="shared" si="17"/>
        <v>49.445069804136367</v>
      </c>
      <c r="L353" s="2">
        <v>0.69911624131260175</v>
      </c>
      <c r="M353" s="2" t="str">
        <f>IF(Table1[[#This Row],[Discount %]]&gt;80%,"Invalid","Actual")</f>
        <v>Actual</v>
      </c>
      <c r="N353" s="16">
        <f t="shared" si="19"/>
        <v>2246.9103379389576</v>
      </c>
    </row>
    <row r="354" spans="1:14" x14ac:dyDescent="0.3">
      <c r="A354" t="s">
        <v>379</v>
      </c>
      <c r="B354" t="s">
        <v>51</v>
      </c>
      <c r="C354" s="3">
        <v>44750</v>
      </c>
      <c r="D354" s="3" t="str">
        <f t="shared" si="18"/>
        <v>Weekday</v>
      </c>
      <c r="E354" s="11" t="str">
        <f>TEXT(Table1[[#This Row],[Sale Date]],"DDDD")</f>
        <v>Friday</v>
      </c>
      <c r="F354" s="18">
        <v>911.89786648444021</v>
      </c>
      <c r="G354" t="s">
        <v>61</v>
      </c>
      <c r="H354" t="s">
        <v>66</v>
      </c>
      <c r="I354" s="16">
        <v>250</v>
      </c>
      <c r="J354" t="s">
        <v>1</v>
      </c>
      <c r="K354" s="6">
        <f t="shared" si="17"/>
        <v>3.7178948872776334</v>
      </c>
      <c r="L354" s="2">
        <v>1.890946986705988E-2</v>
      </c>
      <c r="M354" s="2" t="str">
        <f>IF(Table1[[#This Row],[Discount %]]&gt;80%,"Invalid","Actual")</f>
        <v>Actual</v>
      </c>
      <c r="N354" s="16">
        <f t="shared" si="19"/>
        <v>17.575855334968082</v>
      </c>
    </row>
    <row r="355" spans="1:14" x14ac:dyDescent="0.3">
      <c r="A355" t="s">
        <v>380</v>
      </c>
      <c r="B355" t="s">
        <v>52</v>
      </c>
      <c r="C355" s="3">
        <v>44742</v>
      </c>
      <c r="D355" s="3" t="str">
        <f t="shared" si="18"/>
        <v>Weekday</v>
      </c>
      <c r="E355" s="11" t="str">
        <f>TEXT(Table1[[#This Row],[Sale Date]],"DDDD")</f>
        <v>Thursday</v>
      </c>
      <c r="F355" s="18">
        <v>701.78956021719318</v>
      </c>
      <c r="G355" t="s">
        <v>62</v>
      </c>
      <c r="H355" t="s">
        <v>67</v>
      </c>
      <c r="I355" s="16">
        <v>130</v>
      </c>
      <c r="J355" t="s">
        <v>2</v>
      </c>
      <c r="K355" s="6">
        <f t="shared" si="17"/>
        <v>20.177447520840548</v>
      </c>
      <c r="L355" s="2">
        <v>0.73245470088007136</v>
      </c>
      <c r="M355" s="2" t="str">
        <f>IF(Table1[[#This Row],[Discount %]]&gt;80%,"Invalid","Actual")</f>
        <v>Actual</v>
      </c>
      <c r="N355" s="16">
        <f t="shared" si="19"/>
        <v>1921.2786174920782</v>
      </c>
    </row>
    <row r="356" spans="1:14" x14ac:dyDescent="0.3">
      <c r="A356" t="s">
        <v>381</v>
      </c>
      <c r="B356" t="s">
        <v>53</v>
      </c>
      <c r="C356" s="3">
        <v>44754</v>
      </c>
      <c r="D356" s="3" t="str">
        <f t="shared" si="18"/>
        <v>Weekday</v>
      </c>
      <c r="E356" s="11" t="str">
        <f>TEXT(Table1[[#This Row],[Sale Date]],"DDDD")</f>
        <v>Tuesday</v>
      </c>
      <c r="F356" s="18">
        <v>479.88658034447212</v>
      </c>
      <c r="G356" t="s">
        <v>63</v>
      </c>
      <c r="H356" t="s">
        <v>66</v>
      </c>
      <c r="I356" s="16">
        <v>60</v>
      </c>
      <c r="J356" t="s">
        <v>0</v>
      </c>
      <c r="K356" s="6">
        <f t="shared" si="17"/>
        <v>28.871386121785005</v>
      </c>
      <c r="L356" s="2">
        <v>0.72297451744539321</v>
      </c>
      <c r="M356" s="2" t="str">
        <f>IF(Table1[[#This Row],[Discount %]]&gt;80%,"Invalid","Actual")</f>
        <v>Actual</v>
      </c>
      <c r="N356" s="16">
        <f t="shared" si="19"/>
        <v>1252.3965869626281</v>
      </c>
    </row>
    <row r="357" spans="1:14" x14ac:dyDescent="0.3">
      <c r="A357" t="s">
        <v>382</v>
      </c>
      <c r="B357" t="s">
        <v>51</v>
      </c>
      <c r="C357" s="3">
        <v>44725</v>
      </c>
      <c r="D357" s="3" t="str">
        <f t="shared" si="18"/>
        <v>Weekday</v>
      </c>
      <c r="E357" s="11" t="str">
        <f>TEXT(Table1[[#This Row],[Sale Date]],"DDDD")</f>
        <v>Monday</v>
      </c>
      <c r="F357" s="18">
        <v>721.73008309265401</v>
      </c>
      <c r="G357" t="s">
        <v>61</v>
      </c>
      <c r="H357" t="s">
        <v>67</v>
      </c>
      <c r="I357" s="16">
        <v>250</v>
      </c>
      <c r="J357" t="s">
        <v>0</v>
      </c>
      <c r="K357" s="6">
        <f t="shared" si="17"/>
        <v>4.4305919116119714</v>
      </c>
      <c r="L357" s="2">
        <v>0.34841204291363526</v>
      </c>
      <c r="M357" s="2" t="str">
        <f>IF(Table1[[#This Row],[Discount %]]&gt;80%,"Invalid","Actual")</f>
        <v>Actual</v>
      </c>
      <c r="N357" s="16">
        <f t="shared" si="19"/>
        <v>385.91789481033879</v>
      </c>
    </row>
    <row r="358" spans="1:14" x14ac:dyDescent="0.3">
      <c r="A358" t="s">
        <v>383</v>
      </c>
      <c r="B358" t="s">
        <v>52</v>
      </c>
      <c r="C358" s="3">
        <v>44734</v>
      </c>
      <c r="D358" s="3" t="str">
        <f t="shared" si="18"/>
        <v>Weekday</v>
      </c>
      <c r="E358" s="11" t="str">
        <f>TEXT(Table1[[#This Row],[Sale Date]],"DDDD")</f>
        <v>Wednesday</v>
      </c>
      <c r="F358" s="18">
        <v>365.06742804332742</v>
      </c>
      <c r="G358" t="s">
        <v>62</v>
      </c>
      <c r="H358" t="s">
        <v>66</v>
      </c>
      <c r="I358" s="16">
        <v>130</v>
      </c>
      <c r="J358" t="s">
        <v>1</v>
      </c>
      <c r="K358" s="6">
        <f t="shared" si="17"/>
        <v>4.4477911356675319</v>
      </c>
      <c r="L358" s="2">
        <v>0.36862795502486845</v>
      </c>
      <c r="M358" s="2" t="str">
        <f>IF(Table1[[#This Row],[Discount %]]&gt;80%,"Invalid","Actual")</f>
        <v>Actual</v>
      </c>
      <c r="N358" s="16">
        <f t="shared" si="19"/>
        <v>213.14541959345178</v>
      </c>
    </row>
    <row r="359" spans="1:14" x14ac:dyDescent="0.3">
      <c r="A359" t="s">
        <v>384</v>
      </c>
      <c r="B359" t="s">
        <v>53</v>
      </c>
      <c r="C359" s="3">
        <v>44761</v>
      </c>
      <c r="D359" s="3" t="str">
        <f t="shared" si="18"/>
        <v>Weekday</v>
      </c>
      <c r="E359" s="11" t="str">
        <f>TEXT(Table1[[#This Row],[Sale Date]],"DDDD")</f>
        <v>Tuesday</v>
      </c>
      <c r="F359" s="18">
        <v>737.58749195231678</v>
      </c>
      <c r="G359" t="s">
        <v>59</v>
      </c>
      <c r="H359" t="s">
        <v>67</v>
      </c>
      <c r="I359" s="16">
        <v>72</v>
      </c>
      <c r="J359" t="s">
        <v>2</v>
      </c>
      <c r="K359" s="6">
        <f t="shared" si="17"/>
        <v>16.597868355894352</v>
      </c>
      <c r="L359" s="2">
        <v>0.38279600115505574</v>
      </c>
      <c r="M359" s="2" t="str">
        <f>IF(Table1[[#This Row],[Discount %]]&gt;80%,"Invalid","Actual")</f>
        <v>Actual</v>
      </c>
      <c r="N359" s="16">
        <f t="shared" si="19"/>
        <v>457.45902967207655</v>
      </c>
    </row>
    <row r="360" spans="1:14" x14ac:dyDescent="0.3">
      <c r="A360" t="s">
        <v>385</v>
      </c>
      <c r="B360" t="s">
        <v>50</v>
      </c>
      <c r="C360" s="3">
        <v>44735</v>
      </c>
      <c r="D360" s="3" t="str">
        <f t="shared" si="18"/>
        <v>Weekday</v>
      </c>
      <c r="E360" s="11" t="str">
        <f>TEXT(Table1[[#This Row],[Sale Date]],"DDDD")</f>
        <v>Thursday</v>
      </c>
      <c r="F360" s="18">
        <v>1231.631284578343</v>
      </c>
      <c r="G360" t="s">
        <v>60</v>
      </c>
      <c r="H360" t="s">
        <v>66</v>
      </c>
      <c r="I360" s="16">
        <v>65</v>
      </c>
      <c r="J360" t="s">
        <v>0</v>
      </c>
      <c r="K360" s="6">
        <f t="shared" si="17"/>
        <v>83.391904938862638</v>
      </c>
      <c r="L360" s="2">
        <v>0.77278161923763322</v>
      </c>
      <c r="M360" s="2" t="str">
        <f>IF(Table1[[#This Row],[Discount %]]&gt;80%,"Invalid","Actual")</f>
        <v>Actual</v>
      </c>
      <c r="N360" s="16">
        <f t="shared" si="19"/>
        <v>4188.842536447728</v>
      </c>
    </row>
    <row r="361" spans="1:14" x14ac:dyDescent="0.3">
      <c r="A361" t="s">
        <v>386</v>
      </c>
      <c r="B361" t="s">
        <v>52</v>
      </c>
      <c r="C361" s="3">
        <v>44732</v>
      </c>
      <c r="D361" s="3" t="str">
        <f t="shared" si="18"/>
        <v>Weekday</v>
      </c>
      <c r="E361" s="11" t="str">
        <f>TEXT(Table1[[#This Row],[Sale Date]],"DDDD")</f>
        <v>Monday</v>
      </c>
      <c r="F361" s="18">
        <v>1054.1085860216892</v>
      </c>
      <c r="G361" t="s">
        <v>62</v>
      </c>
      <c r="H361" t="s">
        <v>66</v>
      </c>
      <c r="I361" s="16">
        <v>130</v>
      </c>
      <c r="J361" t="s">
        <v>2</v>
      </c>
      <c r="K361" s="6">
        <f t="shared" si="17"/>
        <v>10.721684362531889</v>
      </c>
      <c r="L361" s="2">
        <v>0.24372632968767749</v>
      </c>
      <c r="M361" s="2" t="str">
        <f>IF(Table1[[#This Row],[Discount %]]&gt;80%,"Invalid","Actual")</f>
        <v>Actual</v>
      </c>
      <c r="N361" s="16">
        <f t="shared" si="19"/>
        <v>339.71038110745621</v>
      </c>
    </row>
    <row r="362" spans="1:14" x14ac:dyDescent="0.3">
      <c r="A362" t="s">
        <v>387</v>
      </c>
      <c r="B362" t="s">
        <v>53</v>
      </c>
      <c r="C362" s="3">
        <v>44748</v>
      </c>
      <c r="D362" s="3" t="str">
        <f t="shared" si="18"/>
        <v>Weekday</v>
      </c>
      <c r="E362" s="11" t="str">
        <f>TEXT(Table1[[#This Row],[Sale Date]],"DDDD")</f>
        <v>Wednesday</v>
      </c>
      <c r="F362" s="18">
        <v>976.51482555058408</v>
      </c>
      <c r="G362" t="s">
        <v>63</v>
      </c>
      <c r="H362" t="s">
        <v>67</v>
      </c>
      <c r="I362" s="16">
        <v>60</v>
      </c>
      <c r="J362" t="s">
        <v>0</v>
      </c>
      <c r="K362" s="6">
        <f t="shared" si="17"/>
        <v>33.199539587564111</v>
      </c>
      <c r="L362" s="2">
        <v>0.50977491571581557</v>
      </c>
      <c r="M362" s="2" t="str">
        <f>IF(Table1[[#This Row],[Discount %]]&gt;80%,"Invalid","Actual")</f>
        <v>Actual</v>
      </c>
      <c r="N362" s="16">
        <f t="shared" si="19"/>
        <v>1015.4575497032628</v>
      </c>
    </row>
    <row r="363" spans="1:14" x14ac:dyDescent="0.3">
      <c r="A363" t="s">
        <v>388</v>
      </c>
      <c r="B363" t="s">
        <v>55</v>
      </c>
      <c r="C363" s="3">
        <v>44725</v>
      </c>
      <c r="D363" s="3" t="str">
        <f t="shared" si="18"/>
        <v>Weekday</v>
      </c>
      <c r="E363" s="11" t="str">
        <f>TEXT(Table1[[#This Row],[Sale Date]],"DDDD")</f>
        <v>Monday</v>
      </c>
      <c r="F363" s="18">
        <v>878.10164658744611</v>
      </c>
      <c r="G363" t="s">
        <v>59</v>
      </c>
      <c r="H363" t="s">
        <v>67</v>
      </c>
      <c r="I363" s="16">
        <v>72</v>
      </c>
      <c r="J363" t="s">
        <v>2</v>
      </c>
      <c r="K363" s="6">
        <f t="shared" si="17"/>
        <v>29.038463367061027</v>
      </c>
      <c r="L363" s="2">
        <v>0.58001027642401182</v>
      </c>
      <c r="M363" s="2" t="str">
        <f>IF(Table1[[#This Row],[Discount %]]&gt;80%,"Invalid","Actual")</f>
        <v>Actual</v>
      </c>
      <c r="N363" s="16">
        <f t="shared" si="19"/>
        <v>1212.6677158409477</v>
      </c>
    </row>
    <row r="364" spans="1:14" x14ac:dyDescent="0.3">
      <c r="A364" t="s">
        <v>389</v>
      </c>
      <c r="B364" t="s">
        <v>50</v>
      </c>
      <c r="C364" s="3">
        <v>44753</v>
      </c>
      <c r="D364" s="3" t="str">
        <f t="shared" si="18"/>
        <v>Weekday</v>
      </c>
      <c r="E364" s="11" t="str">
        <f>TEXT(Table1[[#This Row],[Sale Date]],"DDDD")</f>
        <v>Monday</v>
      </c>
      <c r="F364" s="18">
        <v>564.28749648903772</v>
      </c>
      <c r="G364" t="s">
        <v>60</v>
      </c>
      <c r="H364" t="s">
        <v>67</v>
      </c>
      <c r="I364" s="16">
        <v>65</v>
      </c>
      <c r="J364" t="s">
        <v>0</v>
      </c>
      <c r="K364" s="6">
        <f t="shared" si="17"/>
        <v>10.865238302644082</v>
      </c>
      <c r="L364" s="2">
        <v>0.20099809520802481</v>
      </c>
      <c r="M364" s="2" t="str">
        <f>IF(Table1[[#This Row],[Discount %]]&gt;80%,"Invalid","Actual")</f>
        <v>Actual</v>
      </c>
      <c r="N364" s="16">
        <f t="shared" si="19"/>
        <v>141.95299318282764</v>
      </c>
    </row>
    <row r="365" spans="1:14" x14ac:dyDescent="0.3">
      <c r="A365" t="s">
        <v>390</v>
      </c>
      <c r="B365" t="s">
        <v>51</v>
      </c>
      <c r="C365" s="3">
        <v>44738</v>
      </c>
      <c r="D365" s="3" t="str">
        <f t="shared" si="18"/>
        <v>Weekend</v>
      </c>
      <c r="E365" s="11" t="str">
        <f>TEXT(Table1[[#This Row],[Sale Date]],"DDDD")</f>
        <v>Sunday</v>
      </c>
      <c r="F365" s="18">
        <v>1146.0031573562619</v>
      </c>
      <c r="G365" t="s">
        <v>61</v>
      </c>
      <c r="H365" t="s">
        <v>67</v>
      </c>
      <c r="I365" s="16">
        <v>250</v>
      </c>
      <c r="J365" t="s">
        <v>1</v>
      </c>
      <c r="K365" s="6">
        <f t="shared" si="17"/>
        <v>5.0240659545810837</v>
      </c>
      <c r="L365" s="2">
        <v>8.7589082057090373E-2</v>
      </c>
      <c r="M365" s="2" t="str">
        <f>IF(Table1[[#This Row],[Discount %]]&gt;80%,"Invalid","Actual")</f>
        <v>Actual</v>
      </c>
      <c r="N365" s="16">
        <f t="shared" si="19"/>
        <v>110.0133312890091</v>
      </c>
    </row>
    <row r="366" spans="1:14" x14ac:dyDescent="0.3">
      <c r="A366" t="s">
        <v>391</v>
      </c>
      <c r="B366" t="s">
        <v>53</v>
      </c>
      <c r="C366" s="3">
        <v>44756</v>
      </c>
      <c r="D366" s="3" t="str">
        <f t="shared" si="18"/>
        <v>Weekday</v>
      </c>
      <c r="E366" s="11" t="str">
        <f>TEXT(Table1[[#This Row],[Sale Date]],"DDDD")</f>
        <v>Thursday</v>
      </c>
      <c r="F366" s="18">
        <v>1100.1038646627512</v>
      </c>
      <c r="G366" t="s">
        <v>59</v>
      </c>
      <c r="H366" t="s">
        <v>67</v>
      </c>
      <c r="I366" s="16">
        <v>72</v>
      </c>
      <c r="J366" t="s">
        <v>0</v>
      </c>
      <c r="K366" s="6">
        <f t="shared" si="17"/>
        <v>25.742941021024805</v>
      </c>
      <c r="L366" s="2">
        <v>0.40646951216415605</v>
      </c>
      <c r="M366" s="2" t="str">
        <f>IF(Table1[[#This Row],[Discount %]]&gt;80%,"Invalid","Actual")</f>
        <v>Actual</v>
      </c>
      <c r="N366" s="16">
        <f t="shared" si="19"/>
        <v>753.38788885103486</v>
      </c>
    </row>
    <row r="367" spans="1:14" x14ac:dyDescent="0.3">
      <c r="A367" t="s">
        <v>392</v>
      </c>
      <c r="B367" t="s">
        <v>50</v>
      </c>
      <c r="C367" s="3">
        <v>44744</v>
      </c>
      <c r="D367" s="3" t="str">
        <f t="shared" si="18"/>
        <v>Weekend</v>
      </c>
      <c r="E367" s="11" t="str">
        <f>TEXT(Table1[[#This Row],[Sale Date]],"DDDD")</f>
        <v>Saturday</v>
      </c>
      <c r="F367" s="18">
        <v>1192.283035256115</v>
      </c>
      <c r="G367" t="s">
        <v>60</v>
      </c>
      <c r="H367" t="s">
        <v>66</v>
      </c>
      <c r="I367" s="16">
        <v>65</v>
      </c>
      <c r="J367" t="s">
        <v>1</v>
      </c>
      <c r="K367" s="6">
        <f t="shared" si="17"/>
        <v>33.670164571087966</v>
      </c>
      <c r="L367" s="2">
        <v>0.45522048494031297</v>
      </c>
      <c r="M367" s="2" t="str">
        <f>IF(Table1[[#This Row],[Discount %]]&gt;80%,"Invalid","Actual")</f>
        <v>Actual</v>
      </c>
      <c r="N367" s="16">
        <f t="shared" si="19"/>
        <v>996.27766186460258</v>
      </c>
    </row>
    <row r="368" spans="1:14" x14ac:dyDescent="0.3">
      <c r="A368" t="s">
        <v>393</v>
      </c>
      <c r="B368" t="s">
        <v>51</v>
      </c>
      <c r="C368" s="3">
        <v>44753</v>
      </c>
      <c r="D368" s="3" t="str">
        <f t="shared" si="18"/>
        <v>Weekday</v>
      </c>
      <c r="E368" s="11" t="str">
        <f>TEXT(Table1[[#This Row],[Sale Date]],"DDDD")</f>
        <v>Monday</v>
      </c>
      <c r="F368" s="18">
        <v>712.35816988481008</v>
      </c>
      <c r="G368" t="s">
        <v>61</v>
      </c>
      <c r="H368" t="s">
        <v>67</v>
      </c>
      <c r="I368" s="16">
        <v>250</v>
      </c>
      <c r="J368" t="s">
        <v>2</v>
      </c>
      <c r="K368" s="6">
        <f t="shared" si="17"/>
        <v>5.2297397911824213</v>
      </c>
      <c r="L368" s="2">
        <v>0.45514828780898176</v>
      </c>
      <c r="M368" s="2" t="str">
        <f>IF(Table1[[#This Row],[Discount %]]&gt;80%,"Invalid","Actual")</f>
        <v>Actual</v>
      </c>
      <c r="N368" s="16">
        <f t="shared" si="19"/>
        <v>595.07677791079516</v>
      </c>
    </row>
    <row r="369" spans="1:14" x14ac:dyDescent="0.3">
      <c r="A369" t="s">
        <v>394</v>
      </c>
      <c r="B369" t="s">
        <v>52</v>
      </c>
      <c r="C369" s="3">
        <v>44762</v>
      </c>
      <c r="D369" s="3" t="str">
        <f t="shared" si="18"/>
        <v>Weekday</v>
      </c>
      <c r="E369" s="11" t="str">
        <f>TEXT(Table1[[#This Row],[Sale Date]],"DDDD")</f>
        <v>Wednesday</v>
      </c>
      <c r="F369" s="18">
        <v>702.40059070538132</v>
      </c>
      <c r="G369" t="s">
        <v>62</v>
      </c>
      <c r="H369" t="s">
        <v>66</v>
      </c>
      <c r="I369" s="16">
        <v>130</v>
      </c>
      <c r="J369" t="s">
        <v>0</v>
      </c>
      <c r="K369" s="6">
        <f t="shared" si="17"/>
        <v>7.7326603776056855</v>
      </c>
      <c r="L369" s="2">
        <v>0.30126486834826394</v>
      </c>
      <c r="M369" s="2" t="str">
        <f>IF(Table1[[#This Row],[Discount %]]&gt;80%,"Invalid","Actual")</f>
        <v>Actual</v>
      </c>
      <c r="N369" s="16">
        <f t="shared" si="19"/>
        <v>302.84525838335776</v>
      </c>
    </row>
    <row r="370" spans="1:14" x14ac:dyDescent="0.3">
      <c r="A370" t="s">
        <v>395</v>
      </c>
      <c r="B370" t="s">
        <v>53</v>
      </c>
      <c r="C370" s="3">
        <v>44740</v>
      </c>
      <c r="D370" s="3" t="str">
        <f t="shared" si="18"/>
        <v>Weekday</v>
      </c>
      <c r="E370" s="11" t="str">
        <f>TEXT(Table1[[#This Row],[Sale Date]],"DDDD")</f>
        <v>Tuesday</v>
      </c>
      <c r="F370" s="18">
        <v>715.10355018970665</v>
      </c>
      <c r="G370" t="s">
        <v>63</v>
      </c>
      <c r="H370" t="s">
        <v>67</v>
      </c>
      <c r="I370" s="16">
        <v>60</v>
      </c>
      <c r="J370" t="s">
        <v>1</v>
      </c>
      <c r="K370" s="6">
        <f t="shared" si="17"/>
        <v>15.455612128560023</v>
      </c>
      <c r="L370" s="2">
        <v>0.22886312078587356</v>
      </c>
      <c r="M370" s="2" t="str">
        <f>IF(Table1[[#This Row],[Discount %]]&gt;80%,"Invalid","Actual")</f>
        <v>Actual</v>
      </c>
      <c r="N370" s="16">
        <f t="shared" si="19"/>
        <v>212.23317752389471</v>
      </c>
    </row>
    <row r="371" spans="1:14" x14ac:dyDescent="0.3">
      <c r="A371" t="s">
        <v>396</v>
      </c>
      <c r="B371" t="s">
        <v>54</v>
      </c>
      <c r="C371" s="3">
        <v>44729</v>
      </c>
      <c r="D371" s="3" t="str">
        <f t="shared" si="18"/>
        <v>Weekday</v>
      </c>
      <c r="E371" s="11" t="str">
        <f>TEXT(Table1[[#This Row],[Sale Date]],"DDDD")</f>
        <v>Friday</v>
      </c>
      <c r="F371" s="18">
        <v>1219.8983610726016</v>
      </c>
      <c r="G371" t="s">
        <v>59</v>
      </c>
      <c r="H371" t="s">
        <v>66</v>
      </c>
      <c r="I371" s="16">
        <v>72</v>
      </c>
      <c r="J371" t="s">
        <v>2</v>
      </c>
      <c r="K371" s="6">
        <f t="shared" si="17"/>
        <v>33.128016413848997</v>
      </c>
      <c r="L371" s="2">
        <v>0.4885587902090005</v>
      </c>
      <c r="M371" s="2" t="str">
        <f>IF(Table1[[#This Row],[Discount %]]&gt;80%,"Invalid","Actual")</f>
        <v>Actual</v>
      </c>
      <c r="N371" s="16">
        <f t="shared" si="19"/>
        <v>1165.3188207245264</v>
      </c>
    </row>
    <row r="372" spans="1:14" x14ac:dyDescent="0.3">
      <c r="A372" t="s">
        <v>397</v>
      </c>
      <c r="B372" t="s">
        <v>51</v>
      </c>
      <c r="C372" s="3">
        <v>44734</v>
      </c>
      <c r="D372" s="3" t="str">
        <f t="shared" si="18"/>
        <v>Weekday</v>
      </c>
      <c r="E372" s="11" t="str">
        <f>TEXT(Table1[[#This Row],[Sale Date]],"DDDD")</f>
        <v>Wednesday</v>
      </c>
      <c r="F372" s="18">
        <v>963.80585295182641</v>
      </c>
      <c r="G372" t="s">
        <v>61</v>
      </c>
      <c r="H372" t="s">
        <v>66</v>
      </c>
      <c r="I372" s="16">
        <v>250</v>
      </c>
      <c r="J372" t="s">
        <v>1</v>
      </c>
      <c r="K372" s="6">
        <f t="shared" si="17"/>
        <v>5.5634963117181</v>
      </c>
      <c r="L372" s="2">
        <v>0.30705024398286174</v>
      </c>
      <c r="M372" s="2" t="str">
        <f>IF(Table1[[#This Row],[Discount %]]&gt;80%,"Invalid","Actual")</f>
        <v>Actual</v>
      </c>
      <c r="N372" s="16">
        <f t="shared" si="19"/>
        <v>427.06822497769849</v>
      </c>
    </row>
    <row r="373" spans="1:14" x14ac:dyDescent="0.3">
      <c r="A373" t="s">
        <v>398</v>
      </c>
      <c r="B373" t="s">
        <v>53</v>
      </c>
      <c r="C373" s="3">
        <v>44737</v>
      </c>
      <c r="D373" s="3" t="str">
        <f t="shared" si="18"/>
        <v>Weekend</v>
      </c>
      <c r="E373" s="11" t="str">
        <f>TEXT(Table1[[#This Row],[Sale Date]],"DDDD")</f>
        <v>Saturday</v>
      </c>
      <c r="F373" s="18">
        <v>1060.8066397333646</v>
      </c>
      <c r="G373" t="s">
        <v>59</v>
      </c>
      <c r="H373" t="s">
        <v>66</v>
      </c>
      <c r="I373" s="16">
        <v>72</v>
      </c>
      <c r="J373" t="s">
        <v>0</v>
      </c>
      <c r="K373" s="6">
        <f t="shared" si="17"/>
        <v>20.798114715195016</v>
      </c>
      <c r="L373" s="2">
        <v>0.29159802445516347</v>
      </c>
      <c r="M373" s="2" t="str">
        <f>IF(Table1[[#This Row],[Discount %]]&gt;80%,"Invalid","Actual")</f>
        <v>Actual</v>
      </c>
      <c r="N373" s="16">
        <f t="shared" si="19"/>
        <v>436.65761976067665</v>
      </c>
    </row>
    <row r="374" spans="1:14" x14ac:dyDescent="0.3">
      <c r="A374" t="s">
        <v>399</v>
      </c>
      <c r="B374" t="s">
        <v>50</v>
      </c>
      <c r="C374" s="3">
        <v>44752</v>
      </c>
      <c r="D374" s="3" t="str">
        <f t="shared" si="18"/>
        <v>Weekend</v>
      </c>
      <c r="E374" s="11" t="str">
        <f>TEXT(Table1[[#This Row],[Sale Date]],"DDDD")</f>
        <v>Sunday</v>
      </c>
      <c r="F374" s="18">
        <v>1162.8365015209247</v>
      </c>
      <c r="G374" t="s">
        <v>60</v>
      </c>
      <c r="H374" t="s">
        <v>67</v>
      </c>
      <c r="I374" s="16">
        <v>65</v>
      </c>
      <c r="J374" t="s">
        <v>1</v>
      </c>
      <c r="K374" s="6">
        <f t="shared" si="17"/>
        <v>24.140963774787966</v>
      </c>
      <c r="L374" s="2">
        <v>0.2589445683285162</v>
      </c>
      <c r="M374" s="2" t="str">
        <f>IF(Table1[[#This Row],[Discount %]]&gt;80%,"Invalid","Actual")</f>
        <v>Actual</v>
      </c>
      <c r="N374" s="16">
        <f t="shared" si="19"/>
        <v>406.32614384029307</v>
      </c>
    </row>
    <row r="375" spans="1:14" x14ac:dyDescent="0.3">
      <c r="A375" t="s">
        <v>400</v>
      </c>
      <c r="B375" t="s">
        <v>51</v>
      </c>
      <c r="C375" s="3">
        <v>44736</v>
      </c>
      <c r="D375" s="3" t="str">
        <f t="shared" si="18"/>
        <v>Weekday</v>
      </c>
      <c r="E375" s="11" t="str">
        <f>TEXT(Table1[[#This Row],[Sale Date]],"DDDD")</f>
        <v>Friday</v>
      </c>
      <c r="F375" s="18">
        <v>1172.893522015298</v>
      </c>
      <c r="G375" t="s">
        <v>61</v>
      </c>
      <c r="H375" t="s">
        <v>66</v>
      </c>
      <c r="I375" s="16">
        <v>250</v>
      </c>
      <c r="J375" t="s">
        <v>2</v>
      </c>
      <c r="K375" s="6">
        <f t="shared" si="17"/>
        <v>6.6586912949286683</v>
      </c>
      <c r="L375" s="2">
        <v>0.2954209948681138</v>
      </c>
      <c r="M375" s="2" t="str">
        <f>IF(Table1[[#This Row],[Discount %]]&gt;80%,"Invalid","Actual")</f>
        <v>Actual</v>
      </c>
      <c r="N375" s="16">
        <f t="shared" si="19"/>
        <v>491.77930171686899</v>
      </c>
    </row>
    <row r="376" spans="1:14" x14ac:dyDescent="0.3">
      <c r="A376" t="s">
        <v>401</v>
      </c>
      <c r="B376" t="s">
        <v>52</v>
      </c>
      <c r="C376" s="3">
        <v>44752</v>
      </c>
      <c r="D376" s="3" t="str">
        <f t="shared" si="18"/>
        <v>Weekend</v>
      </c>
      <c r="E376" s="11" t="str">
        <f>TEXT(Table1[[#This Row],[Sale Date]],"DDDD")</f>
        <v>Sunday</v>
      </c>
      <c r="F376" s="18">
        <v>602.8879543124765</v>
      </c>
      <c r="G376" t="s">
        <v>62</v>
      </c>
      <c r="H376" t="s">
        <v>67</v>
      </c>
      <c r="I376" s="16">
        <v>130</v>
      </c>
      <c r="J376" t="s">
        <v>0</v>
      </c>
      <c r="K376" s="6">
        <f t="shared" si="17"/>
        <v>5.009299757256815</v>
      </c>
      <c r="L376" s="2">
        <v>7.4202009604403041E-2</v>
      </c>
      <c r="M376" s="2" t="str">
        <f>IF(Table1[[#This Row],[Discount %]]&gt;80%,"Invalid","Actual")</f>
        <v>Actual</v>
      </c>
      <c r="N376" s="16">
        <f t="shared" si="19"/>
        <v>48.321014130909475</v>
      </c>
    </row>
    <row r="377" spans="1:14" x14ac:dyDescent="0.3">
      <c r="A377" t="s">
        <v>402</v>
      </c>
      <c r="B377" t="s">
        <v>53</v>
      </c>
      <c r="C377" s="3">
        <v>44759</v>
      </c>
      <c r="D377" s="3" t="str">
        <f t="shared" ref="D377:D421" si="20">IF(WEEKDAY(C377,2)&gt;5,"Weekend","Weekday")</f>
        <v>Weekend</v>
      </c>
      <c r="E377" s="11" t="str">
        <f>TEXT(Table1[[#This Row],[Sale Date]],"DDDD")</f>
        <v>Sunday</v>
      </c>
      <c r="F377" s="18">
        <v>958.10029344278337</v>
      </c>
      <c r="G377" t="s">
        <v>63</v>
      </c>
      <c r="H377" t="s">
        <v>66</v>
      </c>
      <c r="I377" s="16">
        <v>60</v>
      </c>
      <c r="J377" t="s">
        <v>1</v>
      </c>
      <c r="K377" s="6">
        <f t="shared" si="17"/>
        <v>16.617535541571076</v>
      </c>
      <c r="L377" s="2">
        <v>3.9067003401354383E-2</v>
      </c>
      <c r="M377" s="2" t="str">
        <f>IF(Table1[[#This Row],[Discount %]]&gt;80%,"Invalid","Actual")</f>
        <v>Actual</v>
      </c>
      <c r="N377" s="16">
        <f t="shared" ref="N377:N421" si="21">((F377/(1-L377))-F377)</f>
        <v>38.951839051481102</v>
      </c>
    </row>
    <row r="378" spans="1:14" x14ac:dyDescent="0.3">
      <c r="A378" t="s">
        <v>403</v>
      </c>
      <c r="B378" t="s">
        <v>54</v>
      </c>
      <c r="C378" s="3">
        <v>44763</v>
      </c>
      <c r="D378" s="3" t="str">
        <f t="shared" si="20"/>
        <v>Weekday</v>
      </c>
      <c r="E378" s="11" t="str">
        <f>TEXT(Table1[[#This Row],[Sale Date]],"DDDD")</f>
        <v>Thursday</v>
      </c>
      <c r="F378" s="18">
        <v>1024.6945444997</v>
      </c>
      <c r="G378" t="s">
        <v>64</v>
      </c>
      <c r="H378" t="s">
        <v>67</v>
      </c>
      <c r="I378" s="16">
        <v>95</v>
      </c>
      <c r="J378" t="s">
        <v>2</v>
      </c>
      <c r="K378" s="6">
        <f t="shared" si="17"/>
        <v>45.837539040667664</v>
      </c>
      <c r="L378" s="2">
        <v>0.76468504660372305</v>
      </c>
      <c r="M378" s="2" t="str">
        <f>IF(Table1[[#This Row],[Discount %]]&gt;80%,"Invalid","Actual")</f>
        <v>Actual</v>
      </c>
      <c r="N378" s="16">
        <f t="shared" si="21"/>
        <v>3329.8716643637281</v>
      </c>
    </row>
    <row r="379" spans="1:14" x14ac:dyDescent="0.3">
      <c r="A379" t="s">
        <v>404</v>
      </c>
      <c r="B379" t="s">
        <v>55</v>
      </c>
      <c r="C379" s="3">
        <v>44763</v>
      </c>
      <c r="D379" s="3" t="str">
        <f t="shared" si="20"/>
        <v>Weekday</v>
      </c>
      <c r="E379" s="11" t="str">
        <f>TEXT(Table1[[#This Row],[Sale Date]],"DDDD")</f>
        <v>Thursday</v>
      </c>
      <c r="F379" s="18">
        <v>751.70646508876052</v>
      </c>
      <c r="G379" t="s">
        <v>59</v>
      </c>
      <c r="H379" t="s">
        <v>66</v>
      </c>
      <c r="I379" s="16">
        <v>72</v>
      </c>
      <c r="J379" t="s">
        <v>0</v>
      </c>
      <c r="K379" s="6">
        <f t="shared" si="17"/>
        <v>41.541269218849024</v>
      </c>
      <c r="L379" s="2">
        <v>0.74867480539232067</v>
      </c>
      <c r="M379" s="2" t="str">
        <f>IF(Table1[[#This Row],[Discount %]]&gt;80%,"Invalid","Actual")</f>
        <v>Actual</v>
      </c>
      <c r="N379" s="16">
        <f t="shared" si="21"/>
        <v>2239.2649186683693</v>
      </c>
    </row>
    <row r="380" spans="1:14" x14ac:dyDescent="0.3">
      <c r="A380" t="s">
        <v>405</v>
      </c>
      <c r="B380" t="s">
        <v>50</v>
      </c>
      <c r="C380" s="3">
        <v>44750</v>
      </c>
      <c r="D380" s="3" t="str">
        <f t="shared" si="20"/>
        <v>Weekday</v>
      </c>
      <c r="E380" s="11" t="str">
        <f>TEXT(Table1[[#This Row],[Sale Date]],"DDDD")</f>
        <v>Friday</v>
      </c>
      <c r="F380" s="18">
        <v>491.26620318811814</v>
      </c>
      <c r="G380" t="s">
        <v>60</v>
      </c>
      <c r="H380" t="s">
        <v>67</v>
      </c>
      <c r="I380" s="16">
        <v>65</v>
      </c>
      <c r="J380" t="s">
        <v>1</v>
      </c>
      <c r="K380" s="6">
        <f t="shared" si="17"/>
        <v>24.619455420565512</v>
      </c>
      <c r="L380" s="2">
        <v>0.69300939202757139</v>
      </c>
      <c r="M380" s="2" t="str">
        <f>IF(Table1[[#This Row],[Discount %]]&gt;80%,"Invalid","Actual")</f>
        <v>Actual</v>
      </c>
      <c r="N380" s="16">
        <f t="shared" si="21"/>
        <v>1108.9983991486401</v>
      </c>
    </row>
    <row r="381" spans="1:14" x14ac:dyDescent="0.3">
      <c r="A381" t="s">
        <v>406</v>
      </c>
      <c r="B381" t="s">
        <v>51</v>
      </c>
      <c r="C381" s="3">
        <v>44751</v>
      </c>
      <c r="D381" s="3" t="str">
        <f t="shared" si="20"/>
        <v>Weekend</v>
      </c>
      <c r="E381" s="11" t="str">
        <f>TEXT(Table1[[#This Row],[Sale Date]],"DDDD")</f>
        <v>Saturday</v>
      </c>
      <c r="F381" s="18">
        <v>833.37011895831995</v>
      </c>
      <c r="G381" t="s">
        <v>61</v>
      </c>
      <c r="H381" t="s">
        <v>66</v>
      </c>
      <c r="I381" s="16">
        <v>250</v>
      </c>
      <c r="J381" t="s">
        <v>2</v>
      </c>
      <c r="K381" s="6">
        <f t="shared" si="17"/>
        <v>7.0830762730664967</v>
      </c>
      <c r="L381" s="2">
        <v>0.52937391222103747</v>
      </c>
      <c r="M381" s="2" t="str">
        <f>IF(Table1[[#This Row],[Discount %]]&gt;80%,"Invalid","Actual")</f>
        <v>Actual</v>
      </c>
      <c r="N381" s="16">
        <f t="shared" si="21"/>
        <v>937.39894930830417</v>
      </c>
    </row>
    <row r="382" spans="1:14" x14ac:dyDescent="0.3">
      <c r="A382" t="s">
        <v>407</v>
      </c>
      <c r="B382" t="s">
        <v>52</v>
      </c>
      <c r="C382" s="3">
        <v>44736</v>
      </c>
      <c r="D382" s="3" t="str">
        <f t="shared" si="20"/>
        <v>Weekday</v>
      </c>
      <c r="E382" s="11" t="str">
        <f>TEXT(Table1[[#This Row],[Sale Date]],"DDDD")</f>
        <v>Friday</v>
      </c>
      <c r="F382" s="18">
        <v>1218.2341318589445</v>
      </c>
      <c r="G382" t="s">
        <v>62</v>
      </c>
      <c r="H382" t="s">
        <v>67</v>
      </c>
      <c r="I382" s="16">
        <v>130</v>
      </c>
      <c r="J382" t="s">
        <v>0</v>
      </c>
      <c r="K382" s="6">
        <f t="shared" si="17"/>
        <v>13.865245047304748</v>
      </c>
      <c r="L382" s="2">
        <v>0.32413514859934134</v>
      </c>
      <c r="M382" s="2" t="str">
        <f>IF(Table1[[#This Row],[Discount %]]&gt;80%,"Invalid","Actual")</f>
        <v>Actual</v>
      </c>
      <c r="N382" s="16">
        <f t="shared" si="21"/>
        <v>584.24772429067275</v>
      </c>
    </row>
    <row r="383" spans="1:14" x14ac:dyDescent="0.3">
      <c r="A383" t="s">
        <v>408</v>
      </c>
      <c r="B383" t="s">
        <v>53</v>
      </c>
      <c r="C383" s="3">
        <v>44737</v>
      </c>
      <c r="D383" s="3" t="str">
        <f t="shared" si="20"/>
        <v>Weekend</v>
      </c>
      <c r="E383" s="11" t="str">
        <f>TEXT(Table1[[#This Row],[Sale Date]],"DDDD")</f>
        <v>Saturday</v>
      </c>
      <c r="F383" s="18">
        <v>1081.9669186703891</v>
      </c>
      <c r="G383" t="s">
        <v>59</v>
      </c>
      <c r="H383" t="s">
        <v>67</v>
      </c>
      <c r="I383" s="16">
        <v>72</v>
      </c>
      <c r="J383" t="s">
        <v>1</v>
      </c>
      <c r="K383" s="6">
        <f t="shared" si="17"/>
        <v>23.446398295417843</v>
      </c>
      <c r="L383" s="2">
        <v>0.35907775149399723</v>
      </c>
      <c r="M383" s="2" t="str">
        <f>IF(Table1[[#This Row],[Discount %]]&gt;80%,"Invalid","Actual")</f>
        <v>Actual</v>
      </c>
      <c r="N383" s="16">
        <f t="shared" si="21"/>
        <v>606.1737585996957</v>
      </c>
    </row>
    <row r="384" spans="1:14" x14ac:dyDescent="0.3">
      <c r="A384" t="s">
        <v>409</v>
      </c>
      <c r="B384" t="s">
        <v>50</v>
      </c>
      <c r="C384" s="3">
        <v>44744</v>
      </c>
      <c r="D384" s="3" t="str">
        <f t="shared" si="20"/>
        <v>Weekend</v>
      </c>
      <c r="E384" s="11" t="str">
        <f>TEXT(Table1[[#This Row],[Sale Date]],"DDDD")</f>
        <v>Saturday</v>
      </c>
      <c r="F384" s="18">
        <v>623.44174041277051</v>
      </c>
      <c r="G384" t="s">
        <v>60</v>
      </c>
      <c r="H384" t="s">
        <v>67</v>
      </c>
      <c r="I384" s="16">
        <v>65</v>
      </c>
      <c r="J384" t="s">
        <v>2</v>
      </c>
      <c r="K384" s="6">
        <f t="shared" si="17"/>
        <v>28.134393572445358</v>
      </c>
      <c r="L384" s="2">
        <v>0.65908590258865696</v>
      </c>
      <c r="M384" s="2" t="str">
        <f>IF(Table1[[#This Row],[Discount %]]&gt;80%,"Invalid","Actual")</f>
        <v>Actual</v>
      </c>
      <c r="N384" s="16">
        <f t="shared" si="21"/>
        <v>1205.2938417961777</v>
      </c>
    </row>
    <row r="385" spans="1:14" x14ac:dyDescent="0.3">
      <c r="A385" t="s">
        <v>410</v>
      </c>
      <c r="B385" t="s">
        <v>51</v>
      </c>
      <c r="C385" s="3">
        <v>44735</v>
      </c>
      <c r="D385" s="3" t="str">
        <f t="shared" si="20"/>
        <v>Weekday</v>
      </c>
      <c r="E385" s="11" t="str">
        <f>TEXT(Table1[[#This Row],[Sale Date]],"DDDD")</f>
        <v>Thursday</v>
      </c>
      <c r="F385" s="18">
        <v>914.48568917853345</v>
      </c>
      <c r="G385" t="s">
        <v>61</v>
      </c>
      <c r="H385" t="s">
        <v>67</v>
      </c>
      <c r="I385" s="16">
        <v>250</v>
      </c>
      <c r="J385" t="s">
        <v>0</v>
      </c>
      <c r="K385" s="6">
        <f t="shared" si="17"/>
        <v>7.5243365248557099</v>
      </c>
      <c r="L385" s="2">
        <v>0.51385178684784039</v>
      </c>
      <c r="M385" s="2" t="str">
        <f>IF(Table1[[#This Row],[Discount %]]&gt;80%,"Invalid","Actual")</f>
        <v>Actual</v>
      </c>
      <c r="N385" s="16">
        <f t="shared" si="21"/>
        <v>966.5984420353941</v>
      </c>
    </row>
    <row r="386" spans="1:14" x14ac:dyDescent="0.3">
      <c r="A386" t="s">
        <v>411</v>
      </c>
      <c r="B386" t="s">
        <v>52</v>
      </c>
      <c r="C386" s="3">
        <v>44751</v>
      </c>
      <c r="D386" s="3" t="str">
        <f t="shared" si="20"/>
        <v>Weekend</v>
      </c>
      <c r="E386" s="11" t="str">
        <f>TEXT(Table1[[#This Row],[Sale Date]],"DDDD")</f>
        <v>Saturday</v>
      </c>
      <c r="F386" s="18">
        <v>996.90035251700954</v>
      </c>
      <c r="G386" t="s">
        <v>62</v>
      </c>
      <c r="H386" t="s">
        <v>67</v>
      </c>
      <c r="I386" s="16">
        <v>130</v>
      </c>
      <c r="J386" t="s">
        <v>1</v>
      </c>
      <c r="K386" s="6">
        <f t="shared" ref="K386:K449" si="22">(F386/(1-L386))/I386</f>
        <v>32.862512241019239</v>
      </c>
      <c r="L386" s="2">
        <v>0.76665009072072687</v>
      </c>
      <c r="M386" s="2" t="str">
        <f>IF(Table1[[#This Row],[Discount %]]&gt;80%,"Invalid","Actual")</f>
        <v>Actual</v>
      </c>
      <c r="N386" s="16">
        <f t="shared" si="21"/>
        <v>3275.2262388154918</v>
      </c>
    </row>
    <row r="387" spans="1:14" x14ac:dyDescent="0.3">
      <c r="A387" t="s">
        <v>412</v>
      </c>
      <c r="B387" t="s">
        <v>53</v>
      </c>
      <c r="C387" s="3">
        <v>44726</v>
      </c>
      <c r="D387" s="3" t="str">
        <f t="shared" si="20"/>
        <v>Weekday</v>
      </c>
      <c r="E387" s="11" t="str">
        <f>TEXT(Table1[[#This Row],[Sale Date]],"DDDD")</f>
        <v>Tuesday</v>
      </c>
      <c r="F387" s="18">
        <v>854.75046365080641</v>
      </c>
      <c r="G387" t="s">
        <v>59</v>
      </c>
      <c r="H387" t="s">
        <v>66</v>
      </c>
      <c r="I387" s="16">
        <v>72</v>
      </c>
      <c r="J387" t="s">
        <v>2</v>
      </c>
      <c r="K387" s="6">
        <f t="shared" si="22"/>
        <v>44.847683436515119</v>
      </c>
      <c r="L387" s="2">
        <v>0.73529214203054083</v>
      </c>
      <c r="M387" s="2" t="str">
        <f>IF(Table1[[#This Row],[Discount %]]&gt;80%,"Invalid","Actual")</f>
        <v>Actual</v>
      </c>
      <c r="N387" s="16">
        <f t="shared" si="21"/>
        <v>2374.2827437782821</v>
      </c>
    </row>
    <row r="388" spans="1:14" x14ac:dyDescent="0.3">
      <c r="A388" t="s">
        <v>413</v>
      </c>
      <c r="B388" t="s">
        <v>50</v>
      </c>
      <c r="C388" s="3">
        <v>44749</v>
      </c>
      <c r="D388" s="3" t="str">
        <f t="shared" si="20"/>
        <v>Weekday</v>
      </c>
      <c r="E388" s="11" t="str">
        <f>TEXT(Table1[[#This Row],[Sale Date]],"DDDD")</f>
        <v>Thursday</v>
      </c>
      <c r="F388" s="18">
        <v>549.96880382674601</v>
      </c>
      <c r="G388" t="s">
        <v>60</v>
      </c>
      <c r="H388" t="s">
        <v>67</v>
      </c>
      <c r="I388" s="16">
        <v>65</v>
      </c>
      <c r="J388" t="s">
        <v>0</v>
      </c>
      <c r="K388" s="6">
        <f t="shared" si="22"/>
        <v>15.263851185256005</v>
      </c>
      <c r="L388" s="2">
        <v>0.44567996518569519</v>
      </c>
      <c r="M388" s="2" t="str">
        <f>IF(Table1[[#This Row],[Discount %]]&gt;80%,"Invalid","Actual")</f>
        <v>Actual</v>
      </c>
      <c r="N388" s="16">
        <f t="shared" si="21"/>
        <v>442.18152321489436</v>
      </c>
    </row>
    <row r="389" spans="1:14" x14ac:dyDescent="0.3">
      <c r="A389" t="s">
        <v>414</v>
      </c>
      <c r="B389" t="s">
        <v>52</v>
      </c>
      <c r="C389" s="3">
        <v>44726</v>
      </c>
      <c r="D389" s="3" t="str">
        <f t="shared" si="20"/>
        <v>Weekday</v>
      </c>
      <c r="E389" s="11" t="str">
        <f>TEXT(Table1[[#This Row],[Sale Date]],"DDDD")</f>
        <v>Tuesday</v>
      </c>
      <c r="F389" s="18">
        <v>381.57338886974941</v>
      </c>
      <c r="G389" t="s">
        <v>62</v>
      </c>
      <c r="H389" t="s">
        <v>67</v>
      </c>
      <c r="I389" s="16">
        <v>130</v>
      </c>
      <c r="J389" t="s">
        <v>1</v>
      </c>
      <c r="K389" s="6">
        <f t="shared" si="22"/>
        <v>7.9874762228728429</v>
      </c>
      <c r="L389" s="2">
        <v>0.63252724233750568</v>
      </c>
      <c r="M389" s="2" t="str">
        <f>IF(Table1[[#This Row],[Discount %]]&gt;80%,"Invalid","Actual")</f>
        <v>Actual</v>
      </c>
      <c r="N389" s="16">
        <f t="shared" si="21"/>
        <v>656.79852010372019</v>
      </c>
    </row>
    <row r="390" spans="1:14" x14ac:dyDescent="0.3">
      <c r="A390" t="s">
        <v>415</v>
      </c>
      <c r="B390" t="s">
        <v>53</v>
      </c>
      <c r="C390" s="3">
        <v>44743</v>
      </c>
      <c r="D390" s="3" t="str">
        <f t="shared" si="20"/>
        <v>Weekday</v>
      </c>
      <c r="E390" s="11" t="str">
        <f>TEXT(Table1[[#This Row],[Sale Date]],"DDDD")</f>
        <v>Friday</v>
      </c>
      <c r="F390" s="18">
        <v>388.91877291930052</v>
      </c>
      <c r="G390" t="s">
        <v>59</v>
      </c>
      <c r="H390" t="s">
        <v>66</v>
      </c>
      <c r="I390" s="16">
        <v>72</v>
      </c>
      <c r="J390" t="s">
        <v>2</v>
      </c>
      <c r="K390" s="6">
        <f t="shared" si="22"/>
        <v>11.786895868534994</v>
      </c>
      <c r="L390" s="2">
        <v>0.54172415841062738</v>
      </c>
      <c r="M390" s="2" t="str">
        <f>IF(Table1[[#This Row],[Discount %]]&gt;80%,"Invalid","Actual")</f>
        <v>Actual</v>
      </c>
      <c r="N390" s="16">
        <f t="shared" si="21"/>
        <v>459.73772961521911</v>
      </c>
    </row>
    <row r="391" spans="1:14" x14ac:dyDescent="0.3">
      <c r="A391" t="s">
        <v>416</v>
      </c>
      <c r="B391" t="s">
        <v>50</v>
      </c>
      <c r="C391" s="3">
        <v>44742</v>
      </c>
      <c r="D391" s="3" t="str">
        <f t="shared" si="20"/>
        <v>Weekday</v>
      </c>
      <c r="E391" s="11" t="str">
        <f>TEXT(Table1[[#This Row],[Sale Date]],"DDDD")</f>
        <v>Thursday</v>
      </c>
      <c r="F391" s="18">
        <v>967.01919932990631</v>
      </c>
      <c r="G391" t="s">
        <v>60</v>
      </c>
      <c r="H391" t="s">
        <v>67</v>
      </c>
      <c r="I391" s="16">
        <v>65</v>
      </c>
      <c r="J391" t="s">
        <v>0</v>
      </c>
      <c r="K391" s="6">
        <f t="shared" si="22"/>
        <v>30.642848460534957</v>
      </c>
      <c r="L391" s="2">
        <v>0.51449622999670686</v>
      </c>
      <c r="M391" s="2" t="str">
        <f>IF(Table1[[#This Row],[Discount %]]&gt;80%,"Invalid","Actual")</f>
        <v>Actual</v>
      </c>
      <c r="N391" s="16">
        <f t="shared" si="21"/>
        <v>1024.7659506048658</v>
      </c>
    </row>
    <row r="392" spans="1:14" x14ac:dyDescent="0.3">
      <c r="A392" t="s">
        <v>417</v>
      </c>
      <c r="B392" t="s">
        <v>51</v>
      </c>
      <c r="C392" s="3">
        <v>44747</v>
      </c>
      <c r="D392" s="3" t="str">
        <f t="shared" si="20"/>
        <v>Weekday</v>
      </c>
      <c r="E392" s="11" t="str">
        <f>TEXT(Table1[[#This Row],[Sale Date]],"DDDD")</f>
        <v>Tuesday</v>
      </c>
      <c r="F392" s="18">
        <v>911.89786648444021</v>
      </c>
      <c r="G392" t="s">
        <v>61</v>
      </c>
      <c r="H392" t="s">
        <v>66</v>
      </c>
      <c r="I392" s="16">
        <v>250</v>
      </c>
      <c r="J392" t="s">
        <v>1</v>
      </c>
      <c r="K392" s="6">
        <f t="shared" si="22"/>
        <v>4.7838835399976904</v>
      </c>
      <c r="L392" s="2">
        <v>0.23752502847518697</v>
      </c>
      <c r="M392" s="2" t="str">
        <f>IF(Table1[[#This Row],[Discount %]]&gt;80%,"Invalid","Actual")</f>
        <v>Actual</v>
      </c>
      <c r="N392" s="16">
        <f t="shared" si="21"/>
        <v>284.07301851498244</v>
      </c>
    </row>
    <row r="393" spans="1:14" x14ac:dyDescent="0.3">
      <c r="A393" t="s">
        <v>418</v>
      </c>
      <c r="B393" t="s">
        <v>53</v>
      </c>
      <c r="C393" s="3">
        <v>44735</v>
      </c>
      <c r="D393" s="3" t="str">
        <f t="shared" si="20"/>
        <v>Weekday</v>
      </c>
      <c r="E393" s="11" t="str">
        <f>TEXT(Table1[[#This Row],[Sale Date]],"DDDD")</f>
        <v>Thursday</v>
      </c>
      <c r="F393" s="18">
        <v>479.88658034447212</v>
      </c>
      <c r="G393" t="s">
        <v>63</v>
      </c>
      <c r="H393" t="s">
        <v>66</v>
      </c>
      <c r="I393" s="16">
        <v>60</v>
      </c>
      <c r="J393" t="s">
        <v>0</v>
      </c>
      <c r="K393" s="6">
        <f t="shared" si="22"/>
        <v>19.849327525282998</v>
      </c>
      <c r="L393" s="2">
        <v>0.59705890981846566</v>
      </c>
      <c r="M393" s="2" t="str">
        <f>IF(Table1[[#This Row],[Discount %]]&gt;80%,"Invalid","Actual")</f>
        <v>Actual</v>
      </c>
      <c r="N393" s="16">
        <f t="shared" si="21"/>
        <v>711.07307117250775</v>
      </c>
    </row>
    <row r="394" spans="1:14" x14ac:dyDescent="0.3">
      <c r="A394" t="s">
        <v>419</v>
      </c>
      <c r="B394" t="s">
        <v>54</v>
      </c>
      <c r="C394" s="3">
        <v>44737</v>
      </c>
      <c r="D394" s="3" t="str">
        <f t="shared" si="20"/>
        <v>Weekend</v>
      </c>
      <c r="E394" s="11" t="str">
        <f>TEXT(Table1[[#This Row],[Sale Date]],"DDDD")</f>
        <v>Saturday</v>
      </c>
      <c r="F394" s="18">
        <v>756.26129046676067</v>
      </c>
      <c r="G394" t="s">
        <v>59</v>
      </c>
      <c r="H394" t="s">
        <v>67</v>
      </c>
      <c r="I394" s="16">
        <v>72</v>
      </c>
      <c r="J394" t="s">
        <v>1</v>
      </c>
      <c r="K394" s="6">
        <f t="shared" si="22"/>
        <v>19.869826476567408</v>
      </c>
      <c r="L394" s="2">
        <v>0.47137791834027587</v>
      </c>
      <c r="M394" s="2" t="str">
        <f>IF(Table1[[#This Row],[Discount %]]&gt;80%,"Invalid","Actual")</f>
        <v>Actual</v>
      </c>
      <c r="N394" s="16">
        <f t="shared" si="21"/>
        <v>674.36621584609259</v>
      </c>
    </row>
    <row r="395" spans="1:14" x14ac:dyDescent="0.3">
      <c r="A395" t="s">
        <v>420</v>
      </c>
      <c r="B395" t="s">
        <v>50</v>
      </c>
      <c r="C395" s="3">
        <v>44749</v>
      </c>
      <c r="D395" s="3" t="str">
        <f t="shared" si="20"/>
        <v>Weekday</v>
      </c>
      <c r="E395" s="11" t="str">
        <f>TEXT(Table1[[#This Row],[Sale Date]],"DDDD")</f>
        <v>Thursday</v>
      </c>
      <c r="F395" s="18">
        <v>436.19346453298721</v>
      </c>
      <c r="G395" t="s">
        <v>60</v>
      </c>
      <c r="H395" t="s">
        <v>66</v>
      </c>
      <c r="I395" s="16">
        <v>65</v>
      </c>
      <c r="J395" t="s">
        <v>2</v>
      </c>
      <c r="K395" s="6">
        <f t="shared" si="22"/>
        <v>11.409158948601792</v>
      </c>
      <c r="L395" s="2">
        <v>0.41181740780767351</v>
      </c>
      <c r="M395" s="2" t="str">
        <f>IF(Table1[[#This Row],[Discount %]]&gt;80%,"Invalid","Actual")</f>
        <v>Actual</v>
      </c>
      <c r="N395" s="16">
        <f t="shared" si="21"/>
        <v>305.40186712612928</v>
      </c>
    </row>
    <row r="396" spans="1:14" x14ac:dyDescent="0.3">
      <c r="A396" t="s">
        <v>421</v>
      </c>
      <c r="B396" t="s">
        <v>51</v>
      </c>
      <c r="C396" s="3">
        <v>44729</v>
      </c>
      <c r="D396" s="3" t="str">
        <f t="shared" si="20"/>
        <v>Weekday</v>
      </c>
      <c r="E396" s="11" t="str">
        <f>TEXT(Table1[[#This Row],[Sale Date]],"DDDD")</f>
        <v>Friday</v>
      </c>
      <c r="F396" s="18">
        <v>721.73008309265401</v>
      </c>
      <c r="G396" t="s">
        <v>61</v>
      </c>
      <c r="H396" t="s">
        <v>67</v>
      </c>
      <c r="I396" s="16">
        <v>250</v>
      </c>
      <c r="J396" t="s">
        <v>0</v>
      </c>
      <c r="K396" s="6">
        <f t="shared" si="22"/>
        <v>3.1109554544607665</v>
      </c>
      <c r="L396" s="2">
        <v>7.2014892327985192E-2</v>
      </c>
      <c r="M396" s="2" t="str">
        <f>IF(Table1[[#This Row],[Discount %]]&gt;80%,"Invalid","Actual")</f>
        <v>Actual</v>
      </c>
      <c r="N396" s="16">
        <f t="shared" si="21"/>
        <v>56.008780522537563</v>
      </c>
    </row>
    <row r="397" spans="1:14" x14ac:dyDescent="0.3">
      <c r="A397" t="s">
        <v>422</v>
      </c>
      <c r="B397" t="s">
        <v>52</v>
      </c>
      <c r="C397" s="3">
        <v>44738</v>
      </c>
      <c r="D397" s="3" t="str">
        <f t="shared" si="20"/>
        <v>Weekend</v>
      </c>
      <c r="E397" s="11" t="str">
        <f>TEXT(Table1[[#This Row],[Sale Date]],"DDDD")</f>
        <v>Sunday</v>
      </c>
      <c r="F397" s="18">
        <v>365.06742804332742</v>
      </c>
      <c r="G397" t="s">
        <v>62</v>
      </c>
      <c r="H397" t="s">
        <v>66</v>
      </c>
      <c r="I397" s="16">
        <v>130</v>
      </c>
      <c r="J397" t="s">
        <v>1</v>
      </c>
      <c r="K397" s="6">
        <f t="shared" si="22"/>
        <v>3.9234648322932397</v>
      </c>
      <c r="L397" s="2">
        <v>0.28425228592980878</v>
      </c>
      <c r="M397" s="2" t="str">
        <f>IF(Table1[[#This Row],[Discount %]]&gt;80%,"Invalid","Actual")</f>
        <v>Actual</v>
      </c>
      <c r="N397" s="16">
        <f t="shared" si="21"/>
        <v>144.98300015479373</v>
      </c>
    </row>
    <row r="398" spans="1:14" x14ac:dyDescent="0.3">
      <c r="A398" t="s">
        <v>423</v>
      </c>
      <c r="B398" t="s">
        <v>53</v>
      </c>
      <c r="C398" s="3">
        <v>44740</v>
      </c>
      <c r="D398" s="3" t="str">
        <f t="shared" si="20"/>
        <v>Weekday</v>
      </c>
      <c r="E398" s="11" t="str">
        <f>TEXT(Table1[[#This Row],[Sale Date]],"DDDD")</f>
        <v>Tuesday</v>
      </c>
      <c r="F398" s="18">
        <v>737.58749195231678</v>
      </c>
      <c r="G398" t="s">
        <v>59</v>
      </c>
      <c r="H398" t="s">
        <v>67</v>
      </c>
      <c r="I398" s="16">
        <v>72</v>
      </c>
      <c r="J398" t="s">
        <v>2</v>
      </c>
      <c r="K398" s="6">
        <f t="shared" si="22"/>
        <v>21.110732261849478</v>
      </c>
      <c r="L398" s="2">
        <v>0.51473636278960266</v>
      </c>
      <c r="M398" s="2" t="str">
        <f>IF(Table1[[#This Row],[Discount %]]&gt;80%,"Invalid","Actual")</f>
        <v>Actual</v>
      </c>
      <c r="N398" s="16">
        <f t="shared" si="21"/>
        <v>782.38523090084561</v>
      </c>
    </row>
    <row r="399" spans="1:14" x14ac:dyDescent="0.3">
      <c r="A399" t="s">
        <v>424</v>
      </c>
      <c r="B399" t="s">
        <v>51</v>
      </c>
      <c r="C399" s="3">
        <v>44755</v>
      </c>
      <c r="D399" s="3" t="str">
        <f t="shared" si="20"/>
        <v>Weekday</v>
      </c>
      <c r="E399" s="11" t="str">
        <f>TEXT(Table1[[#This Row],[Sale Date]],"DDDD")</f>
        <v>Wednesday</v>
      </c>
      <c r="F399" s="18">
        <v>890.71175350651413</v>
      </c>
      <c r="G399" t="s">
        <v>61</v>
      </c>
      <c r="H399" t="s">
        <v>67</v>
      </c>
      <c r="I399" s="16">
        <v>250</v>
      </c>
      <c r="J399" t="s">
        <v>1</v>
      </c>
      <c r="K399" s="6">
        <f t="shared" si="22"/>
        <v>17.304273998876724</v>
      </c>
      <c r="L399" s="2">
        <v>0.79410595242208182</v>
      </c>
      <c r="M399" s="2" t="str">
        <f>IF(Table1[[#This Row],[Discount %]]&gt;80%,"Invalid","Actual")</f>
        <v>Actual</v>
      </c>
      <c r="N399" s="16">
        <f t="shared" si="21"/>
        <v>3435.3567462126671</v>
      </c>
    </row>
    <row r="400" spans="1:14" x14ac:dyDescent="0.3">
      <c r="A400" t="s">
        <v>425</v>
      </c>
      <c r="B400" t="s">
        <v>52</v>
      </c>
      <c r="C400" s="3">
        <v>44764</v>
      </c>
      <c r="D400" s="3" t="str">
        <f t="shared" si="20"/>
        <v>Weekday</v>
      </c>
      <c r="E400" s="11" t="str">
        <f>TEXT(Table1[[#This Row],[Sale Date]],"DDDD")</f>
        <v>Friday</v>
      </c>
      <c r="F400" s="18">
        <v>1054.1085860216892</v>
      </c>
      <c r="G400" t="s">
        <v>62</v>
      </c>
      <c r="H400" t="s">
        <v>66</v>
      </c>
      <c r="I400" s="16">
        <v>130</v>
      </c>
      <c r="J400" t="s">
        <v>2</v>
      </c>
      <c r="K400" s="6">
        <f t="shared" si="22"/>
        <v>14.413392896345268</v>
      </c>
      <c r="L400" s="2">
        <v>0.43743103077150813</v>
      </c>
      <c r="M400" s="2" t="str">
        <f>IF(Table1[[#This Row],[Discount %]]&gt;80%,"Invalid","Actual")</f>
        <v>Actual</v>
      </c>
      <c r="N400" s="16">
        <f t="shared" si="21"/>
        <v>819.63249050319564</v>
      </c>
    </row>
    <row r="401" spans="1:14" x14ac:dyDescent="0.3">
      <c r="A401" t="s">
        <v>426</v>
      </c>
      <c r="B401" t="s">
        <v>53</v>
      </c>
      <c r="C401" s="3">
        <v>44735</v>
      </c>
      <c r="D401" s="3" t="str">
        <f t="shared" si="20"/>
        <v>Weekday</v>
      </c>
      <c r="E401" s="11" t="str">
        <f>TEXT(Table1[[#This Row],[Sale Date]],"DDDD")</f>
        <v>Thursday</v>
      </c>
      <c r="F401" s="18">
        <v>976.51482555058408</v>
      </c>
      <c r="G401" t="s">
        <v>63</v>
      </c>
      <c r="H401" t="s">
        <v>67</v>
      </c>
      <c r="I401" s="16">
        <v>60</v>
      </c>
      <c r="J401" t="s">
        <v>0</v>
      </c>
      <c r="K401" s="6">
        <f t="shared" si="22"/>
        <v>43.301683794382171</v>
      </c>
      <c r="L401" s="2">
        <v>0.62414285851347806</v>
      </c>
      <c r="M401" s="2" t="str">
        <f>IF(Table1[[#This Row],[Discount %]]&gt;80%,"Invalid","Actual")</f>
        <v>Actual</v>
      </c>
      <c r="N401" s="16">
        <f t="shared" si="21"/>
        <v>1621.5862021123462</v>
      </c>
    </row>
    <row r="402" spans="1:14" x14ac:dyDescent="0.3">
      <c r="A402" t="s">
        <v>427</v>
      </c>
      <c r="B402" t="s">
        <v>55</v>
      </c>
      <c r="C402" s="3">
        <v>44728</v>
      </c>
      <c r="D402" s="3" t="str">
        <f t="shared" si="20"/>
        <v>Weekday</v>
      </c>
      <c r="E402" s="11" t="str">
        <f>TEXT(Table1[[#This Row],[Sale Date]],"DDDD")</f>
        <v>Thursday</v>
      </c>
      <c r="F402" s="18">
        <v>878.10164658744611</v>
      </c>
      <c r="G402" t="s">
        <v>59</v>
      </c>
      <c r="H402" t="s">
        <v>67</v>
      </c>
      <c r="I402" s="16">
        <v>72</v>
      </c>
      <c r="J402" t="s">
        <v>2</v>
      </c>
      <c r="K402" s="6">
        <f t="shared" si="22"/>
        <v>14.93844640309166</v>
      </c>
      <c r="L402" s="2">
        <v>0.18359273290431566</v>
      </c>
      <c r="M402" s="2" t="str">
        <f>IF(Table1[[#This Row],[Discount %]]&gt;80%,"Invalid","Actual")</f>
        <v>Actual</v>
      </c>
      <c r="N402" s="16">
        <f t="shared" si="21"/>
        <v>197.46649443515344</v>
      </c>
    </row>
    <row r="403" spans="1:14" x14ac:dyDescent="0.3">
      <c r="A403" t="s">
        <v>428</v>
      </c>
      <c r="B403" t="s">
        <v>50</v>
      </c>
      <c r="C403" s="3">
        <v>44739</v>
      </c>
      <c r="D403" s="3" t="str">
        <f t="shared" si="20"/>
        <v>Weekday</v>
      </c>
      <c r="E403" s="11" t="str">
        <f>TEXT(Table1[[#This Row],[Sale Date]],"DDDD")</f>
        <v>Monday</v>
      </c>
      <c r="F403" s="18">
        <v>564.28749648903772</v>
      </c>
      <c r="G403" t="s">
        <v>60</v>
      </c>
      <c r="H403" t="s">
        <v>67</v>
      </c>
      <c r="I403" s="16">
        <v>65</v>
      </c>
      <c r="J403" t="s">
        <v>0</v>
      </c>
      <c r="K403" s="6">
        <f t="shared" si="22"/>
        <v>10.32344565761777</v>
      </c>
      <c r="L403" s="2">
        <v>0.15906506531321729</v>
      </c>
      <c r="M403" s="2" t="str">
        <f>IF(Table1[[#This Row],[Discount %]]&gt;80%,"Invalid","Actual")</f>
        <v>Actual</v>
      </c>
      <c r="N403" s="16">
        <f t="shared" si="21"/>
        <v>106.73647125611728</v>
      </c>
    </row>
    <row r="404" spans="1:14" x14ac:dyDescent="0.3">
      <c r="A404" t="s">
        <v>429</v>
      </c>
      <c r="B404" t="s">
        <v>51</v>
      </c>
      <c r="C404" s="3">
        <v>44765</v>
      </c>
      <c r="D404" s="3" t="str">
        <f t="shared" si="20"/>
        <v>Weekend</v>
      </c>
      <c r="E404" s="11" t="str">
        <f>TEXT(Table1[[#This Row],[Sale Date]],"DDDD")</f>
        <v>Saturday</v>
      </c>
      <c r="F404" s="18">
        <v>1146.0031573562619</v>
      </c>
      <c r="G404" t="s">
        <v>61</v>
      </c>
      <c r="H404" t="s">
        <v>67</v>
      </c>
      <c r="I404" s="16">
        <v>250</v>
      </c>
      <c r="J404" t="s">
        <v>1</v>
      </c>
      <c r="K404" s="6">
        <f t="shared" si="22"/>
        <v>6.499080129399136</v>
      </c>
      <c r="L404" s="2">
        <v>0.29466747014106187</v>
      </c>
      <c r="M404" s="2" t="str">
        <f>IF(Table1[[#This Row],[Discount %]]&gt;80%,"Invalid","Actual")</f>
        <v>Actual</v>
      </c>
      <c r="N404" s="16">
        <f t="shared" si="21"/>
        <v>478.76687499352215</v>
      </c>
    </row>
    <row r="405" spans="1:14" x14ac:dyDescent="0.3">
      <c r="A405" t="s">
        <v>430</v>
      </c>
      <c r="B405" t="s">
        <v>52</v>
      </c>
      <c r="C405" s="3">
        <v>44740</v>
      </c>
      <c r="D405" s="3" t="str">
        <f t="shared" si="20"/>
        <v>Weekday</v>
      </c>
      <c r="E405" s="11" t="str">
        <f>TEXT(Table1[[#This Row],[Sale Date]],"DDDD")</f>
        <v>Tuesday</v>
      </c>
      <c r="F405" s="18">
        <v>913.80951512574029</v>
      </c>
      <c r="G405" t="s">
        <v>62</v>
      </c>
      <c r="H405" t="s">
        <v>66</v>
      </c>
      <c r="I405" s="16">
        <v>130</v>
      </c>
      <c r="J405" t="s">
        <v>2</v>
      </c>
      <c r="K405" s="6">
        <f t="shared" si="22"/>
        <v>10.883654152858103</v>
      </c>
      <c r="L405" s="2">
        <v>0.35414118605930123</v>
      </c>
      <c r="M405" s="2" t="str">
        <f>IF(Table1[[#This Row],[Discount %]]&gt;80%,"Invalid","Actual")</f>
        <v>Actual</v>
      </c>
      <c r="N405" s="16">
        <f t="shared" si="21"/>
        <v>501.06552474581304</v>
      </c>
    </row>
    <row r="406" spans="1:14" x14ac:dyDescent="0.3">
      <c r="A406" t="s">
        <v>431</v>
      </c>
      <c r="B406" t="s">
        <v>53</v>
      </c>
      <c r="C406" s="3">
        <v>44734</v>
      </c>
      <c r="D406" s="3" t="str">
        <f t="shared" si="20"/>
        <v>Weekday</v>
      </c>
      <c r="E406" s="11" t="str">
        <f>TEXT(Table1[[#This Row],[Sale Date]],"DDDD")</f>
        <v>Wednesday</v>
      </c>
      <c r="F406" s="18">
        <v>1100.1038646627512</v>
      </c>
      <c r="G406" t="s">
        <v>59</v>
      </c>
      <c r="H406" t="s">
        <v>67</v>
      </c>
      <c r="I406" s="16">
        <v>72</v>
      </c>
      <c r="J406" t="s">
        <v>0</v>
      </c>
      <c r="K406" s="6">
        <f t="shared" si="22"/>
        <v>25.663761628958028</v>
      </c>
      <c r="L406" s="2">
        <v>0.40463831594750665</v>
      </c>
      <c r="M406" s="2" t="str">
        <f>IF(Table1[[#This Row],[Discount %]]&gt;80%,"Invalid","Actual")</f>
        <v>Actual</v>
      </c>
      <c r="N406" s="16">
        <f t="shared" si="21"/>
        <v>747.6869726222269</v>
      </c>
    </row>
    <row r="407" spans="1:14" x14ac:dyDescent="0.3">
      <c r="A407" t="s">
        <v>432</v>
      </c>
      <c r="B407" t="s">
        <v>50</v>
      </c>
      <c r="C407" s="3">
        <v>44727</v>
      </c>
      <c r="D407" s="3" t="str">
        <f t="shared" si="20"/>
        <v>Weekday</v>
      </c>
      <c r="E407" s="11" t="str">
        <f>TEXT(Table1[[#This Row],[Sale Date]],"DDDD")</f>
        <v>Wednesday</v>
      </c>
      <c r="F407" s="18">
        <v>1192.283035256115</v>
      </c>
      <c r="G407" t="s">
        <v>60</v>
      </c>
      <c r="H407" t="s">
        <v>66</v>
      </c>
      <c r="I407" s="16">
        <v>65</v>
      </c>
      <c r="J407" t="s">
        <v>1</v>
      </c>
      <c r="K407" s="6">
        <f t="shared" si="22"/>
        <v>42.487947333894958</v>
      </c>
      <c r="L407" s="2">
        <v>0.56828189926736972</v>
      </c>
      <c r="M407" s="2" t="str">
        <f>IF(Table1[[#This Row],[Discount %]]&gt;80%,"Invalid","Actual")</f>
        <v>Actual</v>
      </c>
      <c r="N407" s="16">
        <f t="shared" si="21"/>
        <v>1569.4335414470575</v>
      </c>
    </row>
    <row r="408" spans="1:14" x14ac:dyDescent="0.3">
      <c r="A408" t="s">
        <v>433</v>
      </c>
      <c r="B408" t="s">
        <v>51</v>
      </c>
      <c r="C408" s="3">
        <v>44737</v>
      </c>
      <c r="D408" s="3" t="str">
        <f t="shared" si="20"/>
        <v>Weekend</v>
      </c>
      <c r="E408" s="11" t="str">
        <f>TEXT(Table1[[#This Row],[Sale Date]],"DDDD")</f>
        <v>Saturday</v>
      </c>
      <c r="F408" s="18">
        <v>712.35816988481008</v>
      </c>
      <c r="G408" t="s">
        <v>61</v>
      </c>
      <c r="H408" t="s">
        <v>67</v>
      </c>
      <c r="I408" s="16">
        <v>250</v>
      </c>
      <c r="J408" t="s">
        <v>2</v>
      </c>
      <c r="K408" s="6">
        <f t="shared" si="22"/>
        <v>9.0217142780808857</v>
      </c>
      <c r="L408" s="2">
        <v>0.68415839920111321</v>
      </c>
      <c r="M408" s="2" t="str">
        <f>IF(Table1[[#This Row],[Discount %]]&gt;80%,"Invalid","Actual")</f>
        <v>Actual</v>
      </c>
      <c r="N408" s="16">
        <f t="shared" si="21"/>
        <v>1543.0703996354114</v>
      </c>
    </row>
    <row r="409" spans="1:14" x14ac:dyDescent="0.3">
      <c r="A409" t="s">
        <v>434</v>
      </c>
      <c r="B409" t="s">
        <v>52</v>
      </c>
      <c r="C409" s="3">
        <v>44747</v>
      </c>
      <c r="D409" s="3" t="str">
        <f t="shared" si="20"/>
        <v>Weekday</v>
      </c>
      <c r="E409" s="11" t="str">
        <f>TEXT(Table1[[#This Row],[Sale Date]],"DDDD")</f>
        <v>Tuesday</v>
      </c>
      <c r="F409" s="18">
        <v>702.40059070538132</v>
      </c>
      <c r="G409" t="s">
        <v>62</v>
      </c>
      <c r="H409" t="s">
        <v>66</v>
      </c>
      <c r="I409" s="16">
        <v>130</v>
      </c>
      <c r="J409" t="s">
        <v>0</v>
      </c>
      <c r="K409" s="6">
        <f t="shared" si="22"/>
        <v>10.370780308685669</v>
      </c>
      <c r="L409" s="2">
        <v>0.47900916747418532</v>
      </c>
      <c r="M409" s="2" t="str">
        <f>IF(Table1[[#This Row],[Discount %]]&gt;80%,"Invalid","Actual")</f>
        <v>Actual</v>
      </c>
      <c r="N409" s="16">
        <f t="shared" si="21"/>
        <v>645.80084942375561</v>
      </c>
    </row>
    <row r="410" spans="1:14" x14ac:dyDescent="0.3">
      <c r="A410" t="s">
        <v>435</v>
      </c>
      <c r="B410" t="s">
        <v>54</v>
      </c>
      <c r="C410" s="3">
        <v>44760</v>
      </c>
      <c r="D410" s="3" t="str">
        <f t="shared" si="20"/>
        <v>Weekday</v>
      </c>
      <c r="E410" s="11" t="str">
        <f>TEXT(Table1[[#This Row],[Sale Date]],"DDDD")</f>
        <v>Monday</v>
      </c>
      <c r="F410" s="18">
        <v>1219.8983610726016</v>
      </c>
      <c r="G410" t="s">
        <v>59</v>
      </c>
      <c r="H410" t="s">
        <v>66</v>
      </c>
      <c r="I410" s="16">
        <v>72</v>
      </c>
      <c r="J410" t="s">
        <v>2</v>
      </c>
      <c r="K410" s="6">
        <f t="shared" si="22"/>
        <v>34.542350824747658</v>
      </c>
      <c r="L410" s="2">
        <v>0.50949971880500122</v>
      </c>
      <c r="M410" s="2" t="str">
        <f>IF(Table1[[#This Row],[Discount %]]&gt;80%,"Invalid","Actual")</f>
        <v>Actual</v>
      </c>
      <c r="N410" s="16">
        <f t="shared" si="21"/>
        <v>1267.1508983092297</v>
      </c>
    </row>
    <row r="411" spans="1:14" x14ac:dyDescent="0.3">
      <c r="A411" t="s">
        <v>436</v>
      </c>
      <c r="B411" t="s">
        <v>50</v>
      </c>
      <c r="C411" s="3">
        <v>44759</v>
      </c>
      <c r="D411" s="3" t="str">
        <f t="shared" si="20"/>
        <v>Weekend</v>
      </c>
      <c r="E411" s="11" t="str">
        <f>TEXT(Table1[[#This Row],[Sale Date]],"DDDD")</f>
        <v>Sunday</v>
      </c>
      <c r="F411" s="18">
        <v>836.39583226134164</v>
      </c>
      <c r="G411" t="s">
        <v>60</v>
      </c>
      <c r="H411" t="s">
        <v>67</v>
      </c>
      <c r="I411" s="16">
        <v>65</v>
      </c>
      <c r="J411" t="s">
        <v>0</v>
      </c>
      <c r="K411" s="6">
        <f t="shared" si="22"/>
        <v>59.465567444821964</v>
      </c>
      <c r="L411" s="2">
        <v>0.78361211804502018</v>
      </c>
      <c r="M411" s="2" t="str">
        <f>IF(Table1[[#This Row],[Discount %]]&gt;80%,"Invalid","Actual")</f>
        <v>Actual</v>
      </c>
      <c r="N411" s="16">
        <f t="shared" si="21"/>
        <v>3028.8660516520858</v>
      </c>
    </row>
    <row r="412" spans="1:14" x14ac:dyDescent="0.3">
      <c r="A412" t="s">
        <v>437</v>
      </c>
      <c r="B412" t="s">
        <v>51</v>
      </c>
      <c r="C412" s="3">
        <v>44735</v>
      </c>
      <c r="D412" s="3" t="str">
        <f t="shared" si="20"/>
        <v>Weekday</v>
      </c>
      <c r="E412" s="11" t="str">
        <f>TEXT(Table1[[#This Row],[Sale Date]],"DDDD")</f>
        <v>Thursday</v>
      </c>
      <c r="F412" s="18">
        <v>963.80585295182641</v>
      </c>
      <c r="G412" t="s">
        <v>61</v>
      </c>
      <c r="H412" t="s">
        <v>66</v>
      </c>
      <c r="I412" s="16">
        <v>250</v>
      </c>
      <c r="J412" t="s">
        <v>1</v>
      </c>
      <c r="K412" s="6">
        <f t="shared" si="22"/>
        <v>4.1275120886766299</v>
      </c>
      <c r="L412" s="2">
        <v>6.596920154790531E-2</v>
      </c>
      <c r="M412" s="2" t="str">
        <f>IF(Table1[[#This Row],[Discount %]]&gt;80%,"Invalid","Actual")</f>
        <v>Actual</v>
      </c>
      <c r="N412" s="16">
        <f t="shared" si="21"/>
        <v>68.072169217331066</v>
      </c>
    </row>
    <row r="413" spans="1:14" x14ac:dyDescent="0.3">
      <c r="A413" t="s">
        <v>438</v>
      </c>
      <c r="B413" t="s">
        <v>52</v>
      </c>
      <c r="C413" s="3">
        <v>44734</v>
      </c>
      <c r="D413" s="3" t="str">
        <f t="shared" si="20"/>
        <v>Weekday</v>
      </c>
      <c r="E413" s="11" t="str">
        <f>TEXT(Table1[[#This Row],[Sale Date]],"DDDD")</f>
        <v>Wednesday</v>
      </c>
      <c r="F413" s="18">
        <v>449.01925098530552</v>
      </c>
      <c r="G413" t="s">
        <v>62</v>
      </c>
      <c r="H413" t="s">
        <v>67</v>
      </c>
      <c r="I413" s="16">
        <v>130</v>
      </c>
      <c r="J413" t="s">
        <v>2</v>
      </c>
      <c r="K413" s="6">
        <f t="shared" si="22"/>
        <v>4.2049071915962291</v>
      </c>
      <c r="L413" s="2">
        <v>0.17858014910494857</v>
      </c>
      <c r="M413" s="2" t="str">
        <f>IF(Table1[[#This Row],[Discount %]]&gt;80%,"Invalid","Actual")</f>
        <v>Actual</v>
      </c>
      <c r="N413" s="16">
        <f t="shared" si="21"/>
        <v>97.618683922204298</v>
      </c>
    </row>
    <row r="414" spans="1:14" x14ac:dyDescent="0.3">
      <c r="A414" t="s">
        <v>439</v>
      </c>
      <c r="B414" t="s">
        <v>53</v>
      </c>
      <c r="C414" s="3">
        <v>44753</v>
      </c>
      <c r="D414" s="3" t="str">
        <f t="shared" si="20"/>
        <v>Weekday</v>
      </c>
      <c r="E414" s="11" t="str">
        <f>TEXT(Table1[[#This Row],[Sale Date]],"DDDD")</f>
        <v>Monday</v>
      </c>
      <c r="F414" s="18">
        <v>1060.8066397333646</v>
      </c>
      <c r="G414" t="s">
        <v>59</v>
      </c>
      <c r="H414" t="s">
        <v>66</v>
      </c>
      <c r="I414" s="16">
        <v>72</v>
      </c>
      <c r="J414" t="s">
        <v>0</v>
      </c>
      <c r="K414" s="6">
        <f t="shared" si="22"/>
        <v>26.117471336537417</v>
      </c>
      <c r="L414" s="2">
        <v>0.43587855952805254</v>
      </c>
      <c r="M414" s="2" t="str">
        <f>IF(Table1[[#This Row],[Discount %]]&gt;80%,"Invalid","Actual")</f>
        <v>Actual</v>
      </c>
      <c r="N414" s="16">
        <f t="shared" si="21"/>
        <v>819.65129649732944</v>
      </c>
    </row>
    <row r="415" spans="1:14" x14ac:dyDescent="0.3">
      <c r="A415" t="s">
        <v>440</v>
      </c>
      <c r="B415" t="s">
        <v>50</v>
      </c>
      <c r="C415" s="3">
        <v>44739</v>
      </c>
      <c r="D415" s="3" t="str">
        <f t="shared" si="20"/>
        <v>Weekday</v>
      </c>
      <c r="E415" s="11" t="str">
        <f>TEXT(Table1[[#This Row],[Sale Date]],"DDDD")</f>
        <v>Monday</v>
      </c>
      <c r="F415" s="18">
        <v>1162.8365015209247</v>
      </c>
      <c r="G415" t="s">
        <v>60</v>
      </c>
      <c r="H415" t="s">
        <v>67</v>
      </c>
      <c r="I415" s="16">
        <v>65</v>
      </c>
      <c r="J415" t="s">
        <v>1</v>
      </c>
      <c r="K415" s="6">
        <f t="shared" si="22"/>
        <v>68.913812418806373</v>
      </c>
      <c r="L415" s="2">
        <v>0.74040338644493453</v>
      </c>
      <c r="M415" s="2" t="str">
        <f>IF(Table1[[#This Row],[Discount %]]&gt;80%,"Invalid","Actual")</f>
        <v>Actual</v>
      </c>
      <c r="N415" s="16">
        <f t="shared" si="21"/>
        <v>3316.5613057014898</v>
      </c>
    </row>
    <row r="416" spans="1:14" x14ac:dyDescent="0.3">
      <c r="A416" t="s">
        <v>441</v>
      </c>
      <c r="B416" t="s">
        <v>51</v>
      </c>
      <c r="C416" s="3">
        <v>44740</v>
      </c>
      <c r="D416" s="3" t="str">
        <f t="shared" si="20"/>
        <v>Weekday</v>
      </c>
      <c r="E416" s="11" t="str">
        <f>TEXT(Table1[[#This Row],[Sale Date]],"DDDD")</f>
        <v>Tuesday</v>
      </c>
      <c r="F416" s="18">
        <v>1172.893522015298</v>
      </c>
      <c r="G416" t="s">
        <v>61</v>
      </c>
      <c r="H416" t="s">
        <v>66</v>
      </c>
      <c r="I416" s="16">
        <v>250</v>
      </c>
      <c r="J416" t="s">
        <v>2</v>
      </c>
      <c r="K416" s="6">
        <f t="shared" si="22"/>
        <v>10.223426160187241</v>
      </c>
      <c r="L416" s="2">
        <v>0.54109571345744756</v>
      </c>
      <c r="M416" s="2" t="str">
        <f>IF(Table1[[#This Row],[Discount %]]&gt;80%,"Invalid","Actual")</f>
        <v>Actual</v>
      </c>
      <c r="N416" s="16">
        <f t="shared" si="21"/>
        <v>1382.9630180315121</v>
      </c>
    </row>
    <row r="417" spans="1:14" x14ac:dyDescent="0.3">
      <c r="A417" t="s">
        <v>442</v>
      </c>
      <c r="B417" t="s">
        <v>52</v>
      </c>
      <c r="C417" s="3">
        <v>44748</v>
      </c>
      <c r="D417" s="3" t="str">
        <f t="shared" si="20"/>
        <v>Weekday</v>
      </c>
      <c r="E417" s="11" t="str">
        <f>TEXT(Table1[[#This Row],[Sale Date]],"DDDD")</f>
        <v>Wednesday</v>
      </c>
      <c r="F417" s="18">
        <v>602.8879543124765</v>
      </c>
      <c r="G417" t="s">
        <v>62</v>
      </c>
      <c r="H417" t="s">
        <v>67</v>
      </c>
      <c r="I417" s="16">
        <v>130</v>
      </c>
      <c r="J417" t="s">
        <v>0</v>
      </c>
      <c r="K417" s="6">
        <f t="shared" si="22"/>
        <v>16.142669522665351</v>
      </c>
      <c r="L417" s="2">
        <v>0.71271172701355112</v>
      </c>
      <c r="M417" s="2" t="str">
        <f>IF(Table1[[#This Row],[Discount %]]&gt;80%,"Invalid","Actual")</f>
        <v>Actual</v>
      </c>
      <c r="N417" s="16">
        <f t="shared" si="21"/>
        <v>1495.659083634019</v>
      </c>
    </row>
    <row r="418" spans="1:14" x14ac:dyDescent="0.3">
      <c r="A418" t="s">
        <v>443</v>
      </c>
      <c r="B418" t="s">
        <v>53</v>
      </c>
      <c r="C418" s="3">
        <v>44731</v>
      </c>
      <c r="D418" s="3" t="str">
        <f t="shared" si="20"/>
        <v>Weekend</v>
      </c>
      <c r="E418" s="11" t="str">
        <f>TEXT(Table1[[#This Row],[Sale Date]],"DDDD")</f>
        <v>Sunday</v>
      </c>
      <c r="F418" s="18">
        <v>958.10029344278337</v>
      </c>
      <c r="G418" t="s">
        <v>63</v>
      </c>
      <c r="H418" t="s">
        <v>66</v>
      </c>
      <c r="I418" s="16">
        <v>60</v>
      </c>
      <c r="J418" t="s">
        <v>1</v>
      </c>
      <c r="K418" s="6">
        <f t="shared" si="22"/>
        <v>47.3113658419581</v>
      </c>
      <c r="L418" s="2">
        <v>0.66248409996473057</v>
      </c>
      <c r="M418" s="2" t="str">
        <f>IF(Table1[[#This Row],[Discount %]]&gt;80%,"Invalid","Actual")</f>
        <v>Actual</v>
      </c>
      <c r="N418" s="16">
        <f t="shared" si="21"/>
        <v>1880.5816570747024</v>
      </c>
    </row>
    <row r="419" spans="1:14" x14ac:dyDescent="0.3">
      <c r="A419" t="s">
        <v>444</v>
      </c>
      <c r="B419" t="s">
        <v>54</v>
      </c>
      <c r="C419" s="3">
        <v>44763</v>
      </c>
      <c r="D419" s="3" t="str">
        <f t="shared" si="20"/>
        <v>Weekday</v>
      </c>
      <c r="E419" s="11" t="str">
        <f>TEXT(Table1[[#This Row],[Sale Date]],"DDDD")</f>
        <v>Thursday</v>
      </c>
      <c r="F419" s="18">
        <v>1024.6945444997</v>
      </c>
      <c r="G419" t="s">
        <v>64</v>
      </c>
      <c r="H419" t="s">
        <v>67</v>
      </c>
      <c r="I419" s="16">
        <v>95</v>
      </c>
      <c r="J419" t="s">
        <v>2</v>
      </c>
      <c r="K419" s="6">
        <f t="shared" si="22"/>
        <v>22.148666006531727</v>
      </c>
      <c r="L419" s="2">
        <v>0.51300641040982664</v>
      </c>
      <c r="M419" s="2" t="str">
        <f>IF(Table1[[#This Row],[Discount %]]&gt;80%,"Invalid","Actual")</f>
        <v>Actual</v>
      </c>
      <c r="N419" s="16">
        <f t="shared" si="21"/>
        <v>1079.4287261208142</v>
      </c>
    </row>
    <row r="420" spans="1:14" x14ac:dyDescent="0.3">
      <c r="A420" t="s">
        <v>445</v>
      </c>
      <c r="B420" t="s">
        <v>50</v>
      </c>
      <c r="C420" s="3">
        <v>44746</v>
      </c>
      <c r="D420" s="3" t="str">
        <f t="shared" si="20"/>
        <v>Weekday</v>
      </c>
      <c r="E420" s="11" t="str">
        <f>TEXT(Table1[[#This Row],[Sale Date]],"DDDD")</f>
        <v>Monday</v>
      </c>
      <c r="F420" s="18">
        <v>491.26620318811814</v>
      </c>
      <c r="G420" t="s">
        <v>60</v>
      </c>
      <c r="H420" t="s">
        <v>67</v>
      </c>
      <c r="I420" s="16">
        <v>65</v>
      </c>
      <c r="J420" t="s">
        <v>1</v>
      </c>
      <c r="K420" s="6">
        <f t="shared" si="22"/>
        <v>17.904127256029472</v>
      </c>
      <c r="L420" s="2">
        <v>0.57786595909251792</v>
      </c>
      <c r="M420" s="2" t="str">
        <f>IF(Table1[[#This Row],[Discount %]]&gt;80%,"Invalid","Actual")</f>
        <v>Actual</v>
      </c>
      <c r="N420" s="16">
        <f t="shared" si="21"/>
        <v>672.50206845379739</v>
      </c>
    </row>
    <row r="421" spans="1:14" x14ac:dyDescent="0.3">
      <c r="A421" t="s">
        <v>446</v>
      </c>
      <c r="B421" t="s">
        <v>51</v>
      </c>
      <c r="C421" s="3">
        <v>44755</v>
      </c>
      <c r="D421" s="3" t="str">
        <f t="shared" si="20"/>
        <v>Weekday</v>
      </c>
      <c r="E421" s="11" t="str">
        <f>TEXT(Table1[[#This Row],[Sale Date]],"DDDD")</f>
        <v>Wednesday</v>
      </c>
      <c r="F421" s="18">
        <v>833.37011895831995</v>
      </c>
      <c r="G421" t="s">
        <v>61</v>
      </c>
      <c r="H421" t="s">
        <v>67</v>
      </c>
      <c r="I421" s="16">
        <v>250</v>
      </c>
      <c r="J421" t="s">
        <v>2</v>
      </c>
      <c r="K421" s="6">
        <f t="shared" si="22"/>
        <v>3.3981402083855414</v>
      </c>
      <c r="L421" s="2">
        <v>1.9027976654024337E-2</v>
      </c>
      <c r="M421" s="2" t="str">
        <f>IF(Table1[[#This Row],[Discount %]]&gt;80%,"Invalid","Actual")</f>
        <v>Actual</v>
      </c>
      <c r="N421" s="16">
        <f t="shared" si="21"/>
        <v>16.164933138065408</v>
      </c>
    </row>
    <row r="422" spans="1:14" x14ac:dyDescent="0.3">
      <c r="C422" s="3"/>
      <c r="D422" s="3"/>
      <c r="E422" s="3"/>
    </row>
    <row r="423" spans="1:14" x14ac:dyDescent="0.3">
      <c r="C423" s="3"/>
      <c r="D423" s="3"/>
      <c r="E423" s="3"/>
    </row>
    <row r="424" spans="1:14" x14ac:dyDescent="0.3">
      <c r="C424" s="3"/>
      <c r="D424" s="3"/>
      <c r="E424" s="3"/>
    </row>
    <row r="425" spans="1:14" x14ac:dyDescent="0.3">
      <c r="C425" s="3"/>
      <c r="D425" s="3"/>
      <c r="E425" s="3"/>
    </row>
    <row r="426" spans="1:14" x14ac:dyDescent="0.3">
      <c r="C426" s="3"/>
      <c r="D426" s="3"/>
      <c r="E426" s="3"/>
    </row>
    <row r="427" spans="1:14" x14ac:dyDescent="0.3">
      <c r="C427" s="3"/>
      <c r="D427" s="3"/>
      <c r="E427" s="3"/>
    </row>
    <row r="428" spans="1:14" x14ac:dyDescent="0.3">
      <c r="C428" s="3"/>
      <c r="D428" s="3"/>
      <c r="E428" s="3"/>
    </row>
    <row r="429" spans="1:14" x14ac:dyDescent="0.3">
      <c r="C429" s="3"/>
      <c r="D429" s="3"/>
      <c r="E429" s="3"/>
    </row>
    <row r="430" spans="1:14" x14ac:dyDescent="0.3">
      <c r="C430" s="3"/>
      <c r="D430" s="3"/>
      <c r="E430" s="3"/>
    </row>
    <row r="431" spans="1:14" x14ac:dyDescent="0.3">
      <c r="C431" s="3"/>
      <c r="D431" s="3"/>
      <c r="E431" s="3"/>
    </row>
    <row r="432" spans="1:14" x14ac:dyDescent="0.3">
      <c r="C432" s="3"/>
      <c r="D432" s="3"/>
      <c r="E432" s="3"/>
    </row>
    <row r="433" spans="3:5" x14ac:dyDescent="0.3">
      <c r="C433" s="3"/>
      <c r="D433" s="3"/>
      <c r="E433" s="3"/>
    </row>
    <row r="434" spans="3:5" x14ac:dyDescent="0.3">
      <c r="C434" s="3"/>
      <c r="D434" s="3"/>
      <c r="E434" s="3"/>
    </row>
    <row r="435" spans="3:5" x14ac:dyDescent="0.3">
      <c r="C435" s="3"/>
      <c r="D435" s="3"/>
      <c r="E435" s="3"/>
    </row>
    <row r="436" spans="3:5" x14ac:dyDescent="0.3">
      <c r="C436" s="3"/>
      <c r="D436" s="3"/>
      <c r="E436" s="3"/>
    </row>
    <row r="437" spans="3:5" x14ac:dyDescent="0.3">
      <c r="C437" s="3"/>
      <c r="D437" s="3"/>
      <c r="E437" s="3"/>
    </row>
    <row r="438" spans="3:5" x14ac:dyDescent="0.3">
      <c r="C438" s="3"/>
      <c r="D438" s="3"/>
      <c r="E438" s="3"/>
    </row>
    <row r="439" spans="3:5" x14ac:dyDescent="0.3">
      <c r="C439" s="3"/>
      <c r="D439" s="3"/>
      <c r="E439" s="3"/>
    </row>
    <row r="440" spans="3:5" x14ac:dyDescent="0.3">
      <c r="C440" s="3"/>
      <c r="D440" s="3"/>
      <c r="E440" s="3"/>
    </row>
    <row r="441" spans="3:5" x14ac:dyDescent="0.3">
      <c r="C441" s="3"/>
      <c r="D441" s="3"/>
      <c r="E441" s="3"/>
    </row>
    <row r="442" spans="3:5" x14ac:dyDescent="0.3">
      <c r="C442" s="3"/>
      <c r="D442" s="3"/>
      <c r="E442" s="3"/>
    </row>
    <row r="443" spans="3:5" x14ac:dyDescent="0.3">
      <c r="C443" s="3"/>
      <c r="D443" s="3"/>
      <c r="E443" s="3"/>
    </row>
    <row r="444" spans="3:5" x14ac:dyDescent="0.3">
      <c r="C444" s="3"/>
      <c r="D444" s="3"/>
      <c r="E444" s="3"/>
    </row>
    <row r="445" spans="3:5" x14ac:dyDescent="0.3">
      <c r="C445" s="3"/>
      <c r="D445" s="3"/>
      <c r="E445" s="3"/>
    </row>
    <row r="446" spans="3:5" x14ac:dyDescent="0.3">
      <c r="C446" s="3"/>
      <c r="D446" s="3"/>
      <c r="E446" s="3"/>
    </row>
    <row r="447" spans="3:5" x14ac:dyDescent="0.3">
      <c r="C447" s="3"/>
      <c r="D447" s="3"/>
      <c r="E447" s="3"/>
    </row>
    <row r="448" spans="3:5" x14ac:dyDescent="0.3">
      <c r="C448" s="3"/>
      <c r="D448" s="3"/>
      <c r="E448" s="3"/>
    </row>
    <row r="449" spans="3:5" x14ac:dyDescent="0.3">
      <c r="C449" s="3"/>
      <c r="D449" s="3"/>
      <c r="E449" s="3"/>
    </row>
    <row r="450" spans="3:5" x14ac:dyDescent="0.3">
      <c r="C450" s="3"/>
      <c r="D450" s="3"/>
      <c r="E450" s="3"/>
    </row>
    <row r="451" spans="3:5" x14ac:dyDescent="0.3">
      <c r="C451" s="3"/>
      <c r="D451" s="3"/>
      <c r="E451" s="3"/>
    </row>
    <row r="452" spans="3:5" x14ac:dyDescent="0.3">
      <c r="C452" s="3"/>
      <c r="D452" s="3"/>
      <c r="E452" s="3"/>
    </row>
    <row r="453" spans="3:5" x14ac:dyDescent="0.3">
      <c r="C453" s="3"/>
      <c r="D453" s="3"/>
      <c r="E453" s="3"/>
    </row>
    <row r="454" spans="3:5" x14ac:dyDescent="0.3">
      <c r="C454" s="3"/>
      <c r="D454" s="3"/>
      <c r="E454" s="3"/>
    </row>
    <row r="455" spans="3:5" x14ac:dyDescent="0.3">
      <c r="C455" s="3"/>
      <c r="D455" s="3"/>
      <c r="E455" s="3"/>
    </row>
    <row r="456" spans="3:5" x14ac:dyDescent="0.3">
      <c r="C456" s="3"/>
      <c r="D456" s="3"/>
      <c r="E456" s="3"/>
    </row>
    <row r="457" spans="3:5" x14ac:dyDescent="0.3">
      <c r="C457" s="3"/>
      <c r="D457" s="3"/>
      <c r="E457" s="3"/>
    </row>
    <row r="458" spans="3:5" x14ac:dyDescent="0.3">
      <c r="C458" s="3"/>
      <c r="D458" s="3"/>
      <c r="E458" s="3"/>
    </row>
    <row r="459" spans="3:5" x14ac:dyDescent="0.3">
      <c r="C459" s="3"/>
      <c r="D459" s="3"/>
      <c r="E459" s="3"/>
    </row>
    <row r="460" spans="3:5" x14ac:dyDescent="0.3">
      <c r="C460" s="3"/>
      <c r="D460" s="3"/>
      <c r="E460" s="3"/>
    </row>
    <row r="461" spans="3:5" x14ac:dyDescent="0.3">
      <c r="C461" s="3"/>
      <c r="D461" s="3"/>
      <c r="E461" s="3"/>
    </row>
    <row r="462" spans="3:5" x14ac:dyDescent="0.3">
      <c r="C462" s="3"/>
      <c r="D462" s="3"/>
      <c r="E462" s="3"/>
    </row>
    <row r="463" spans="3:5" x14ac:dyDescent="0.3">
      <c r="C463" s="3"/>
      <c r="D463" s="3"/>
      <c r="E463" s="3"/>
    </row>
    <row r="464" spans="3:5" x14ac:dyDescent="0.3">
      <c r="C464" s="3"/>
      <c r="D464" s="3"/>
      <c r="E464" s="3"/>
    </row>
    <row r="465" spans="3:5" x14ac:dyDescent="0.3">
      <c r="C465" s="3"/>
      <c r="D465" s="3"/>
      <c r="E465" s="3"/>
    </row>
    <row r="466" spans="3:5" x14ac:dyDescent="0.3">
      <c r="C466" s="3"/>
      <c r="D466" s="3"/>
      <c r="E466" s="3"/>
    </row>
    <row r="467" spans="3:5" x14ac:dyDescent="0.3">
      <c r="C467" s="3"/>
      <c r="D467" s="3"/>
      <c r="E467" s="3"/>
    </row>
    <row r="468" spans="3:5" x14ac:dyDescent="0.3">
      <c r="C468" s="3"/>
      <c r="D468" s="3"/>
      <c r="E468" s="3"/>
    </row>
    <row r="469" spans="3:5" x14ac:dyDescent="0.3">
      <c r="C469" s="3"/>
      <c r="D469" s="3"/>
      <c r="E469" s="3"/>
    </row>
    <row r="470" spans="3:5" x14ac:dyDescent="0.3">
      <c r="C470" s="3"/>
      <c r="D470" s="3"/>
      <c r="E470" s="3"/>
    </row>
    <row r="471" spans="3:5" x14ac:dyDescent="0.3">
      <c r="C471" s="3"/>
      <c r="D471" s="3"/>
      <c r="E471" s="3"/>
    </row>
    <row r="472" spans="3:5" x14ac:dyDescent="0.3">
      <c r="C472" s="3"/>
      <c r="D472" s="3"/>
      <c r="E472" s="3"/>
    </row>
    <row r="473" spans="3:5" x14ac:dyDescent="0.3">
      <c r="C473" s="3"/>
      <c r="D473" s="3"/>
      <c r="E473" s="3"/>
    </row>
    <row r="474" spans="3:5" x14ac:dyDescent="0.3">
      <c r="C474" s="3"/>
      <c r="D474" s="3"/>
      <c r="E474" s="3"/>
    </row>
    <row r="475" spans="3:5" x14ac:dyDescent="0.3">
      <c r="C475" s="3"/>
      <c r="D475" s="3"/>
      <c r="E475" s="3"/>
    </row>
    <row r="476" spans="3:5" x14ac:dyDescent="0.3">
      <c r="C476" s="3"/>
      <c r="D476" s="3"/>
      <c r="E476" s="3"/>
    </row>
    <row r="477" spans="3:5" x14ac:dyDescent="0.3">
      <c r="C477" s="3"/>
      <c r="D477" s="3"/>
      <c r="E477" s="3"/>
    </row>
    <row r="478" spans="3:5" x14ac:dyDescent="0.3">
      <c r="C478" s="3"/>
      <c r="D478" s="3"/>
      <c r="E478" s="3"/>
    </row>
    <row r="479" spans="3:5" x14ac:dyDescent="0.3">
      <c r="C479" s="3"/>
      <c r="D479" s="3"/>
      <c r="E479" s="3"/>
    </row>
    <row r="480" spans="3:5" x14ac:dyDescent="0.3">
      <c r="C480" s="3"/>
      <c r="D480" s="3"/>
      <c r="E480" s="3"/>
    </row>
    <row r="481" spans="3:5" x14ac:dyDescent="0.3">
      <c r="C481" s="3"/>
      <c r="D481" s="3"/>
      <c r="E481" s="3"/>
    </row>
    <row r="482" spans="3:5" x14ac:dyDescent="0.3">
      <c r="C482" s="3"/>
      <c r="D482" s="3"/>
      <c r="E482" s="3"/>
    </row>
    <row r="483" spans="3:5" x14ac:dyDescent="0.3">
      <c r="C483" s="3"/>
      <c r="D483" s="3"/>
      <c r="E483" s="3"/>
    </row>
    <row r="484" spans="3:5" x14ac:dyDescent="0.3">
      <c r="C484" s="3"/>
      <c r="D484" s="3"/>
      <c r="E484" s="3"/>
    </row>
    <row r="485" spans="3:5" x14ac:dyDescent="0.3">
      <c r="C485" s="3"/>
      <c r="D485" s="3"/>
      <c r="E485" s="3"/>
    </row>
    <row r="486" spans="3:5" x14ac:dyDescent="0.3">
      <c r="C486" s="3"/>
      <c r="D486" s="3"/>
      <c r="E486" s="3"/>
    </row>
    <row r="487" spans="3:5" x14ac:dyDescent="0.3">
      <c r="C487" s="3"/>
      <c r="D487" s="3"/>
      <c r="E487" s="3"/>
    </row>
    <row r="488" spans="3:5" x14ac:dyDescent="0.3">
      <c r="C488" s="3"/>
      <c r="D488" s="3"/>
      <c r="E488" s="3"/>
    </row>
    <row r="489" spans="3:5" x14ac:dyDescent="0.3">
      <c r="C489" s="3"/>
      <c r="D489" s="3"/>
      <c r="E489" s="3"/>
    </row>
    <row r="490" spans="3:5" x14ac:dyDescent="0.3">
      <c r="C490" s="3"/>
      <c r="D490" s="3"/>
      <c r="E490" s="3"/>
    </row>
    <row r="491" spans="3:5" x14ac:dyDescent="0.3">
      <c r="C491" s="3"/>
      <c r="D491" s="3"/>
      <c r="E491" s="3"/>
    </row>
    <row r="492" spans="3:5" x14ac:dyDescent="0.3">
      <c r="C492" s="3"/>
      <c r="D492" s="3"/>
      <c r="E492" s="3"/>
    </row>
    <row r="493" spans="3:5" x14ac:dyDescent="0.3">
      <c r="C493" s="3"/>
      <c r="D493" s="3"/>
      <c r="E493" s="3"/>
    </row>
    <row r="494" spans="3:5" x14ac:dyDescent="0.3">
      <c r="C494" s="3"/>
      <c r="D494" s="3"/>
      <c r="E494" s="3"/>
    </row>
    <row r="495" spans="3:5" x14ac:dyDescent="0.3">
      <c r="C495" s="3"/>
      <c r="D495" s="3"/>
      <c r="E495" s="3"/>
    </row>
    <row r="496" spans="3:5" x14ac:dyDescent="0.3">
      <c r="C496" s="3"/>
      <c r="D496" s="3"/>
      <c r="E496" s="3"/>
    </row>
    <row r="497" spans="3:5" x14ac:dyDescent="0.3">
      <c r="C497" s="3"/>
      <c r="D497" s="3"/>
      <c r="E497" s="3"/>
    </row>
    <row r="498" spans="3:5" x14ac:dyDescent="0.3">
      <c r="C498" s="3"/>
      <c r="D498" s="3"/>
      <c r="E498" s="3"/>
    </row>
    <row r="499" spans="3:5" x14ac:dyDescent="0.3">
      <c r="C499" s="3"/>
      <c r="D499" s="3"/>
      <c r="E499" s="3"/>
    </row>
    <row r="500" spans="3:5" x14ac:dyDescent="0.3">
      <c r="C500" s="3"/>
      <c r="D500" s="3"/>
      <c r="E500" s="3"/>
    </row>
    <row r="501" spans="3:5" x14ac:dyDescent="0.3">
      <c r="C501" s="3"/>
      <c r="D501" s="3"/>
      <c r="E501" s="3"/>
    </row>
    <row r="502" spans="3:5" x14ac:dyDescent="0.3">
      <c r="C502" s="3"/>
      <c r="D502" s="3"/>
      <c r="E502" s="3"/>
    </row>
    <row r="503" spans="3:5" x14ac:dyDescent="0.3">
      <c r="C503" s="3"/>
      <c r="D503" s="3"/>
      <c r="E503" s="3"/>
    </row>
    <row r="504" spans="3:5" x14ac:dyDescent="0.3">
      <c r="C504" s="3"/>
      <c r="D504" s="3"/>
      <c r="E504" s="3"/>
    </row>
    <row r="505" spans="3:5" x14ac:dyDescent="0.3">
      <c r="C505" s="3"/>
      <c r="D505" s="3"/>
      <c r="E505" s="3"/>
    </row>
    <row r="506" spans="3:5" x14ac:dyDescent="0.3">
      <c r="C506" s="3"/>
      <c r="D506" s="3"/>
      <c r="E506" s="3"/>
    </row>
    <row r="507" spans="3:5" x14ac:dyDescent="0.3">
      <c r="C507" s="3"/>
      <c r="D507" s="3"/>
      <c r="E507" s="3"/>
    </row>
    <row r="508" spans="3:5" x14ac:dyDescent="0.3">
      <c r="C508" s="3"/>
      <c r="D508" s="3"/>
      <c r="E508" s="3"/>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6735B-8818-4243-894C-D84408ED3AF5}">
  <dimension ref="A3:B4"/>
  <sheetViews>
    <sheetView topLeftCell="A2" workbookViewId="0">
      <selection activeCell="C6" sqref="C6"/>
    </sheetView>
  </sheetViews>
  <sheetFormatPr defaultRowHeight="14.4" x14ac:dyDescent="0.3"/>
  <cols>
    <col min="1" max="1" width="13.109375" bestFit="1" customWidth="1"/>
    <col min="2" max="2" width="19" bestFit="1" customWidth="1"/>
    <col min="3" max="3" width="15.88671875" bestFit="1" customWidth="1"/>
  </cols>
  <sheetData>
    <row r="3" spans="1:2" x14ac:dyDescent="0.3">
      <c r="A3" t="s">
        <v>479</v>
      </c>
      <c r="B3" t="s">
        <v>480</v>
      </c>
    </row>
    <row r="4" spans="1:2" x14ac:dyDescent="0.3">
      <c r="A4" s="19">
        <v>352508.8298697354</v>
      </c>
      <c r="B4" s="19">
        <v>839.30673778508435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8FE2-5117-47DE-92E4-A302CD07349A}">
  <dimension ref="A3:D12"/>
  <sheetViews>
    <sheetView workbookViewId="0">
      <selection activeCell="D11" sqref="D11"/>
    </sheetView>
  </sheetViews>
  <sheetFormatPr defaultRowHeight="14.4" x14ac:dyDescent="0.3"/>
  <cols>
    <col min="1" max="1" width="12.5546875" bestFit="1" customWidth="1"/>
    <col min="2" max="2" width="12.44140625" bestFit="1" customWidth="1"/>
    <col min="3" max="3" width="15.88671875" bestFit="1" customWidth="1"/>
  </cols>
  <sheetData>
    <row r="3" spans="1:4" x14ac:dyDescent="0.3">
      <c r="A3" s="8" t="s">
        <v>459</v>
      </c>
      <c r="B3" t="s">
        <v>464</v>
      </c>
    </row>
    <row r="4" spans="1:4" x14ac:dyDescent="0.3">
      <c r="A4" s="12" t="s">
        <v>465</v>
      </c>
      <c r="B4">
        <v>51</v>
      </c>
    </row>
    <row r="5" spans="1:4" x14ac:dyDescent="0.3">
      <c r="A5" s="12" t="s">
        <v>466</v>
      </c>
      <c r="B5">
        <v>63</v>
      </c>
    </row>
    <row r="6" spans="1:4" x14ac:dyDescent="0.3">
      <c r="A6" s="12" t="s">
        <v>467</v>
      </c>
      <c r="B6">
        <v>62</v>
      </c>
    </row>
    <row r="7" spans="1:4" x14ac:dyDescent="0.3">
      <c r="A7" s="12" t="s">
        <v>468</v>
      </c>
      <c r="B7">
        <v>79</v>
      </c>
    </row>
    <row r="8" spans="1:4" x14ac:dyDescent="0.3">
      <c r="A8" s="12" t="s">
        <v>469</v>
      </c>
      <c r="B8">
        <v>58</v>
      </c>
    </row>
    <row r="9" spans="1:4" x14ac:dyDescent="0.3">
      <c r="A9" s="12" t="s">
        <v>470</v>
      </c>
      <c r="B9">
        <v>53</v>
      </c>
    </row>
    <row r="10" spans="1:4" x14ac:dyDescent="0.3">
      <c r="A10" s="12" t="s">
        <v>471</v>
      </c>
      <c r="B10">
        <v>54</v>
      </c>
    </row>
    <row r="11" spans="1:4" x14ac:dyDescent="0.3">
      <c r="A11" s="12" t="s">
        <v>460</v>
      </c>
      <c r="B11">
        <v>420</v>
      </c>
      <c r="C11" s="13" t="s">
        <v>472</v>
      </c>
      <c r="D11" s="14">
        <f>GETPIVOTDATA("Day ",$A$3)/7</f>
        <v>60</v>
      </c>
    </row>
    <row r="12" spans="1:4" x14ac:dyDescent="0.3">
      <c r="A12" s="1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5869-E92E-4801-A176-6BB51E234558}">
  <dimension ref="A3:H12"/>
  <sheetViews>
    <sheetView topLeftCell="A7" workbookViewId="0">
      <selection activeCell="F17" sqref="F17"/>
    </sheetView>
  </sheetViews>
  <sheetFormatPr defaultRowHeight="14.4" x14ac:dyDescent="0.3"/>
  <cols>
    <col min="1" max="1" width="17.88671875" bestFit="1" customWidth="1"/>
    <col min="2" max="2" width="18.109375" bestFit="1" customWidth="1"/>
    <col min="3" max="3" width="14" bestFit="1" customWidth="1"/>
    <col min="4" max="4" width="19.44140625" bestFit="1" customWidth="1"/>
    <col min="5" max="5" width="27.21875" bestFit="1" customWidth="1"/>
    <col min="6" max="6" width="19.88671875" bestFit="1" customWidth="1"/>
    <col min="7" max="7" width="25" bestFit="1" customWidth="1"/>
    <col min="8" max="8" width="10.77734375" bestFit="1" customWidth="1"/>
  </cols>
  <sheetData>
    <row r="3" spans="1:8" x14ac:dyDescent="0.3">
      <c r="A3" s="8" t="s">
        <v>474</v>
      </c>
      <c r="B3" s="8" t="s">
        <v>473</v>
      </c>
    </row>
    <row r="4" spans="1:8" x14ac:dyDescent="0.3">
      <c r="A4" s="8" t="s">
        <v>459</v>
      </c>
      <c r="B4" t="s">
        <v>64</v>
      </c>
      <c r="C4" t="s">
        <v>63</v>
      </c>
      <c r="D4" t="s">
        <v>60</v>
      </c>
      <c r="E4" t="s">
        <v>62</v>
      </c>
      <c r="F4" t="s">
        <v>59</v>
      </c>
      <c r="G4" t="s">
        <v>61</v>
      </c>
      <c r="H4" t="s">
        <v>460</v>
      </c>
    </row>
    <row r="5" spans="1:8" x14ac:dyDescent="0.3">
      <c r="A5" s="12" t="s">
        <v>465</v>
      </c>
      <c r="B5">
        <v>5</v>
      </c>
      <c r="C5">
        <v>6</v>
      </c>
      <c r="D5">
        <v>12</v>
      </c>
      <c r="E5">
        <v>10</v>
      </c>
      <c r="F5">
        <v>7</v>
      </c>
      <c r="G5">
        <v>11</v>
      </c>
      <c r="H5">
        <v>51</v>
      </c>
    </row>
    <row r="6" spans="1:8" x14ac:dyDescent="0.3">
      <c r="A6" s="12" t="s">
        <v>466</v>
      </c>
      <c r="C6">
        <v>6</v>
      </c>
      <c r="D6">
        <v>14</v>
      </c>
      <c r="E6">
        <v>17</v>
      </c>
      <c r="F6">
        <v>14</v>
      </c>
      <c r="G6">
        <v>12</v>
      </c>
      <c r="H6">
        <v>63</v>
      </c>
    </row>
    <row r="7" spans="1:8" x14ac:dyDescent="0.3">
      <c r="A7" s="12" t="s">
        <v>467</v>
      </c>
      <c r="B7">
        <v>1</v>
      </c>
      <c r="C7">
        <v>5</v>
      </c>
      <c r="D7">
        <v>10</v>
      </c>
      <c r="E7">
        <v>15</v>
      </c>
      <c r="F7">
        <v>18</v>
      </c>
      <c r="G7">
        <v>13</v>
      </c>
      <c r="H7">
        <v>62</v>
      </c>
    </row>
    <row r="8" spans="1:8" x14ac:dyDescent="0.3">
      <c r="A8" s="12" t="s">
        <v>468</v>
      </c>
      <c r="B8">
        <v>5</v>
      </c>
      <c r="C8">
        <v>7</v>
      </c>
      <c r="D8">
        <v>15</v>
      </c>
      <c r="E8">
        <v>16</v>
      </c>
      <c r="F8">
        <v>17</v>
      </c>
      <c r="G8">
        <v>19</v>
      </c>
      <c r="H8">
        <v>79</v>
      </c>
    </row>
    <row r="9" spans="1:8" x14ac:dyDescent="0.3">
      <c r="A9" s="12" t="s">
        <v>469</v>
      </c>
      <c r="B9">
        <v>4</v>
      </c>
      <c r="C9">
        <v>4</v>
      </c>
      <c r="D9">
        <v>15</v>
      </c>
      <c r="E9">
        <v>6</v>
      </c>
      <c r="F9">
        <v>16</v>
      </c>
      <c r="G9">
        <v>13</v>
      </c>
      <c r="H9">
        <v>58</v>
      </c>
    </row>
    <row r="10" spans="1:8" x14ac:dyDescent="0.3">
      <c r="A10" s="12" t="s">
        <v>470</v>
      </c>
      <c r="C10">
        <v>6</v>
      </c>
      <c r="D10">
        <v>11</v>
      </c>
      <c r="E10">
        <v>17</v>
      </c>
      <c r="F10">
        <v>7</v>
      </c>
      <c r="G10">
        <v>12</v>
      </c>
      <c r="H10">
        <v>53</v>
      </c>
    </row>
    <row r="11" spans="1:8" x14ac:dyDescent="0.3">
      <c r="A11" s="12" t="s">
        <v>471</v>
      </c>
      <c r="B11">
        <v>1</v>
      </c>
      <c r="C11">
        <v>4</v>
      </c>
      <c r="D11">
        <v>9</v>
      </c>
      <c r="E11">
        <v>10</v>
      </c>
      <c r="F11">
        <v>15</v>
      </c>
      <c r="G11">
        <v>15</v>
      </c>
      <c r="H11">
        <v>54</v>
      </c>
    </row>
    <row r="12" spans="1:8" x14ac:dyDescent="0.3">
      <c r="A12" s="12" t="s">
        <v>460</v>
      </c>
      <c r="B12">
        <v>16</v>
      </c>
      <c r="C12">
        <v>38</v>
      </c>
      <c r="D12">
        <v>86</v>
      </c>
      <c r="E12">
        <v>91</v>
      </c>
      <c r="F12">
        <v>94</v>
      </c>
      <c r="G12">
        <v>95</v>
      </c>
      <c r="H12">
        <v>420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B700B-CE50-4F93-BAD1-0784B51D0408}">
  <dimension ref="A3:B10"/>
  <sheetViews>
    <sheetView workbookViewId="0">
      <selection activeCell="F18" sqref="F18"/>
    </sheetView>
  </sheetViews>
  <sheetFormatPr defaultRowHeight="14.4" x14ac:dyDescent="0.3"/>
  <cols>
    <col min="1" max="1" width="26" bestFit="1" customWidth="1"/>
    <col min="2" max="2" width="21.33203125" bestFit="1" customWidth="1"/>
    <col min="3" max="3" width="15.88671875" bestFit="1" customWidth="1"/>
  </cols>
  <sheetData>
    <row r="3" spans="1:2" x14ac:dyDescent="0.3">
      <c r="A3" s="8" t="s">
        <v>459</v>
      </c>
      <c r="B3" t="s">
        <v>457</v>
      </c>
    </row>
    <row r="4" spans="1:2" x14ac:dyDescent="0.3">
      <c r="A4" s="9" t="s">
        <v>64</v>
      </c>
      <c r="B4" s="15">
        <v>3.1661698309404164E-2</v>
      </c>
    </row>
    <row r="5" spans="1:2" x14ac:dyDescent="0.3">
      <c r="A5" s="9" t="s">
        <v>63</v>
      </c>
      <c r="B5" s="15">
        <v>8.9177581252254612E-2</v>
      </c>
    </row>
    <row r="6" spans="1:2" x14ac:dyDescent="0.3">
      <c r="A6" s="9" t="s">
        <v>60</v>
      </c>
      <c r="B6" s="15">
        <v>0.18895129189584325</v>
      </c>
    </row>
    <row r="7" spans="1:2" x14ac:dyDescent="0.3">
      <c r="A7" s="9" t="s">
        <v>61</v>
      </c>
      <c r="B7" s="15">
        <v>0.22079669651608982</v>
      </c>
    </row>
    <row r="8" spans="1:2" x14ac:dyDescent="0.3">
      <c r="A8" s="9" t="s">
        <v>62</v>
      </c>
      <c r="B8" s="15">
        <v>0.23123226184153126</v>
      </c>
    </row>
    <row r="9" spans="1:2" x14ac:dyDescent="0.3">
      <c r="A9" s="9" t="s">
        <v>59</v>
      </c>
      <c r="B9" s="15">
        <v>0.23818047018487687</v>
      </c>
    </row>
    <row r="10" spans="1:2" x14ac:dyDescent="0.3">
      <c r="A10" s="9" t="s">
        <v>460</v>
      </c>
      <c r="B10" s="15">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28118-904F-4C84-9AFD-CEF6B5FF0A2E}">
  <dimension ref="A3:B6"/>
  <sheetViews>
    <sheetView workbookViewId="0">
      <selection activeCell="K9" sqref="K9"/>
    </sheetView>
  </sheetViews>
  <sheetFormatPr defaultRowHeight="14.4" x14ac:dyDescent="0.3"/>
  <cols>
    <col min="1" max="1" width="12.5546875" bestFit="1" customWidth="1"/>
    <col min="2" max="3" width="15.88671875" bestFit="1" customWidth="1"/>
  </cols>
  <sheetData>
    <row r="3" spans="1:2" x14ac:dyDescent="0.3">
      <c r="A3" s="8" t="s">
        <v>459</v>
      </c>
      <c r="B3" t="s">
        <v>458</v>
      </c>
    </row>
    <row r="4" spans="1:2" x14ac:dyDescent="0.3">
      <c r="A4" s="9" t="s">
        <v>66</v>
      </c>
      <c r="B4">
        <v>209</v>
      </c>
    </row>
    <row r="5" spans="1:2" x14ac:dyDescent="0.3">
      <c r="A5" s="9" t="s">
        <v>67</v>
      </c>
      <c r="B5">
        <v>211</v>
      </c>
    </row>
    <row r="6" spans="1:2" x14ac:dyDescent="0.3">
      <c r="A6" s="9" t="s">
        <v>460</v>
      </c>
      <c r="B6">
        <v>420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90C9D-B992-4462-8939-DA5E9ADF5A45}">
  <dimension ref="A3:B10"/>
  <sheetViews>
    <sheetView workbookViewId="0">
      <selection activeCell="J9" sqref="J9"/>
    </sheetView>
  </sheetViews>
  <sheetFormatPr defaultRowHeight="14.4" x14ac:dyDescent="0.3"/>
  <cols>
    <col min="1" max="1" width="26" bestFit="1" customWidth="1"/>
    <col min="2" max="2" width="21.33203125" bestFit="1" customWidth="1"/>
    <col min="3" max="3" width="15.88671875" bestFit="1" customWidth="1"/>
  </cols>
  <sheetData>
    <row r="3" spans="1:2" x14ac:dyDescent="0.3">
      <c r="A3" s="8" t="s">
        <v>459</v>
      </c>
      <c r="B3" t="s">
        <v>457</v>
      </c>
    </row>
    <row r="4" spans="1:2" x14ac:dyDescent="0.3">
      <c r="A4" s="9" t="s">
        <v>64</v>
      </c>
      <c r="B4" s="19">
        <v>11161.028222736644</v>
      </c>
    </row>
    <row r="5" spans="1:2" x14ac:dyDescent="0.3">
      <c r="A5" s="9" t="s">
        <v>60</v>
      </c>
      <c r="B5" s="19">
        <v>66606.99880857853</v>
      </c>
    </row>
    <row r="6" spans="1:2" x14ac:dyDescent="0.3">
      <c r="A6" s="9" t="s">
        <v>61</v>
      </c>
      <c r="B6" s="19">
        <v>77832.785127989919</v>
      </c>
    </row>
    <row r="7" spans="1:2" x14ac:dyDescent="0.3">
      <c r="A7" s="9" t="s">
        <v>62</v>
      </c>
      <c r="B7" s="19">
        <v>81511.41404989046</v>
      </c>
    </row>
    <row r="8" spans="1:2" x14ac:dyDescent="0.3">
      <c r="A8" s="9" t="s">
        <v>63</v>
      </c>
      <c r="B8" s="19">
        <v>31435.88481784553</v>
      </c>
    </row>
    <row r="9" spans="1:2" x14ac:dyDescent="0.3">
      <c r="A9" s="9" t="s">
        <v>59</v>
      </c>
      <c r="B9" s="19">
        <v>83960.718842694361</v>
      </c>
    </row>
    <row r="10" spans="1:2" x14ac:dyDescent="0.3">
      <c r="A10" s="9" t="s">
        <v>460</v>
      </c>
      <c r="B10" s="19">
        <v>352508.82986973546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a H X K 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a H X 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h 1 y l Y o i k e 4 D g A A A B E A A A A T A B w A R m 9 y b X V s Y X M v U 2 V j d G l v b j E u b S C i G A A o o B Q A A A A A A A A A A A A A A A A A A A A A A A A A A A A r T k 0 u y c z P U w i G 0 I b W A F B L A Q I t A B Q A A g A I A G h 1 y l Y 4 s h n d p A A A A P Y A A A A S A A A A A A A A A A A A A A A A A A A A A A B D b 2 5 m a W c v U G F j a 2 F n Z S 5 4 b W x Q S w E C L Q A U A A I A C A B o d c p W D 8 r p q 6 Q A A A D p A A A A E w A A A A A A A A A A A A A A A A D w A A A A W 0 N v b n R l b n R f V H l w Z X N d L n h t b F B L A Q I t A B Q A A g A I A G h 1 y 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y D U T / A U 1 v S Z m p Y 7 W 8 g C O f A A A A A A I A A A A A A B B m A A A A A Q A A I A A A A J x L j E m 1 z 3 7 b O E H H 2 S v k 0 P c u J q n e z b x k 6 5 s 4 W 2 Y / I P d 1 A A A A A A 6 A A A A A A g A A I A A A A E j w I T s W G u 5 L 8 u D 1 R g U H w I W F k r H 0 g / k 6 e X J w v q g s S f H O U A A A A L Q Z W I U 4 F q P i i 6 2 / s 6 d x l B w D m T r a w v J n f 4 Y u + + 0 F 4 K s O v y n 6 w k a 7 C b 0 g s + y x U M w p 5 r p l i w Y c U k D y Q V A l X m H T / S p G o j u S b G I y W I B u 9 e 9 W T E S 7 Q A A A A F X n 1 4 Y L 1 Z e 3 N a f R 5 k P v C c E j F o r + z o i V O k t B T q n M i o n z 6 L c q P v l Z u K S 8 + T A b H 4 q S + U U e A m 3 P 7 F C n v f X T u I f d f 6 k = < / D a t a M a s h u p > 
</file>

<file path=customXml/itemProps1.xml><?xml version="1.0" encoding="utf-8"?>
<ds:datastoreItem xmlns:ds="http://schemas.openxmlformats.org/officeDocument/2006/customXml" ds:itemID="{A91D513C-B2FC-4FF8-B064-D5C794C9AA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Target Metrics</vt:lpstr>
      <vt:lpstr>Invalid Orders</vt:lpstr>
      <vt:lpstr>Orders</vt:lpstr>
      <vt:lpstr>Revenue</vt:lpstr>
      <vt:lpstr>Avg Opd</vt:lpstr>
      <vt:lpstr>Product sold per day</vt:lpstr>
      <vt:lpstr>Product contribution</vt:lpstr>
      <vt:lpstr>Mode of order contribution</vt:lpstr>
      <vt:lpstr>Top 3 Product</vt:lpstr>
      <vt:lpstr>Week sales</vt:lpstr>
      <vt:lpstr>Discount &amp; Sale Amt per day</vt:lpstr>
      <vt:lpstr>Agent sales contribution</vt:lpstr>
      <vt:lpstr>Sales per month</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Lenovo</cp:lastModifiedBy>
  <dcterms:created xsi:type="dcterms:W3CDTF">2022-06-24T09:46:13Z</dcterms:created>
  <dcterms:modified xsi:type="dcterms:W3CDTF">2023-06-12T08:39:56Z</dcterms:modified>
</cp:coreProperties>
</file>