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WE Bristol\Desktop\Analyze NYSE Data\"/>
    </mc:Choice>
  </mc:AlternateContent>
  <xr:revisionPtr revIDLastSave="0" documentId="13_ncr:1_{7AC7E94F-1CA1-4AAB-B7BF-519405D7BAAF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Pivot_Table" sheetId="4" r:id="rId1"/>
    <sheet name="Ticker Symbol" sheetId="6" r:id="rId2"/>
    <sheet name="P&amp;L Statement Dashboard" sheetId="13" r:id="rId3"/>
    <sheet name="Forcast scenario" sheetId="7" r:id="rId4"/>
    <sheet name="task3" sheetId="8" r:id="rId5"/>
    <sheet name="Summary Statistic" sheetId="26" r:id="rId6"/>
    <sheet name="Sheet14" sheetId="23" r:id="rId7"/>
    <sheet name="Data File" sheetId="1" r:id="rId8"/>
  </sheets>
  <definedNames>
    <definedName name="_xlnm._FilterDatabase" localSheetId="7" hidden="1">'Data File'!$A$1:$P$1711</definedName>
    <definedName name="_xlchart.v1.0" hidden="1">'Summary Statistic'!$A$3:$A$63</definedName>
    <definedName name="_xlchart.v1.1" hidden="1">'Summary Statistic'!$B$3:$B$63</definedName>
    <definedName name="_xlchart.v1.2" hidden="1">'Summary Statistic'!$A$3:$A$63</definedName>
    <definedName name="_xlchart.v1.3" hidden="1">'Summary Statistic'!$B$3:$B$63</definedName>
    <definedName name="_xlchart.v1.4" hidden="1">'Summary Statistic'!$A$2</definedName>
    <definedName name="_xlchart.v1.5" hidden="1">'Summary Statistic'!$A$3:$A$63</definedName>
    <definedName name="_xlchart.v1.6" hidden="1">'Summary Statistic'!$B$2</definedName>
    <definedName name="_xlchart.v1.7" hidden="1">'Summary Statistic'!$B$3:$B$63</definedName>
    <definedName name="COGS">'Data File'!$F$2:$F$1711</definedName>
    <definedName name="Gross_Margin">'Data File'!$M$2:$M$1711</definedName>
    <definedName name="Gross_Profit">'Data File'!$P$2:$P$1711</definedName>
    <definedName name="Operating_Margin">'Data File'!$N$2:$N$1711</definedName>
    <definedName name="Operating_Profit">'Data File'!$O$2:$O$1711</definedName>
    <definedName name="Other_Operating_Items">'Data File'!$I$2:$I$1711</definedName>
    <definedName name="Research_and_Development">'Data File'!$H$2:$H$1711</definedName>
    <definedName name="Sales__General_and_Admin.">'Data File'!$G$2:$G$1711</definedName>
    <definedName name="subsector">#REF!</definedName>
    <definedName name="Ticker_Symbol">'Data File'!$B$2:$B$1711</definedName>
    <definedName name="Total_Revenue">'Data File'!$E$2:$E$1711</definedName>
    <definedName name="Year">'Data File'!$C$2:$C$1711</definedName>
  </definedNames>
  <calcPr calcId="191029"/>
  <pivotCaches>
    <pivotCache cacheId="0" r:id="rId9"/>
    <pivotCache cacheId="1" r:id="rId10"/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6" l="1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3" i="26"/>
  <c r="F13" i="26"/>
  <c r="F12" i="26"/>
  <c r="F19" i="26"/>
  <c r="F18" i="26"/>
  <c r="E19" i="26"/>
  <c r="E18" i="26"/>
  <c r="E13" i="26"/>
  <c r="E12" i="26"/>
  <c r="E10" i="26"/>
  <c r="F10" i="26"/>
  <c r="F9" i="26"/>
  <c r="F8" i="26"/>
  <c r="F7" i="26"/>
  <c r="F6" i="26"/>
  <c r="E9" i="26"/>
  <c r="E8" i="26"/>
  <c r="E7" i="26"/>
  <c r="E6" i="26"/>
  <c r="F16" i="26" l="1"/>
  <c r="F15" i="26"/>
  <c r="E15" i="26"/>
  <c r="E16" i="26"/>
  <c r="G12" i="13" a="1"/>
  <c r="G12" i="13" s="1"/>
  <c r="F12" i="13" a="1"/>
  <c r="F12" i="13" s="1"/>
  <c r="E12" i="13" a="1"/>
  <c r="E12" i="13" s="1"/>
  <c r="D12" i="13" a="1"/>
  <c r="D12" i="13" s="1"/>
  <c r="G11" i="13" a="1"/>
  <c r="G11" i="13" s="1"/>
  <c r="F11" i="13" a="1"/>
  <c r="F11" i="13" s="1"/>
  <c r="E11" i="13" a="1"/>
  <c r="E11" i="13" s="1"/>
  <c r="D11" i="13" a="1"/>
  <c r="D11" i="13" s="1"/>
  <c r="G10" i="13" a="1"/>
  <c r="G10" i="13" s="1"/>
  <c r="F10" i="13" a="1"/>
  <c r="F10" i="13" s="1"/>
  <c r="F13" i="13" s="1"/>
  <c r="E10" i="13" a="1"/>
  <c r="E10" i="13" s="1"/>
  <c r="D10" i="13" a="1"/>
  <c r="D10" i="13" s="1"/>
  <c r="G8" i="13" a="1"/>
  <c r="G8" i="13" s="1"/>
  <c r="F8" i="13" a="1"/>
  <c r="F8" i="13" s="1"/>
  <c r="E8" i="13" a="1"/>
  <c r="E8" i="13" s="1"/>
  <c r="D8" i="13" a="1"/>
  <c r="D8" i="13" s="1"/>
  <c r="G7" i="13" a="1"/>
  <c r="G7" i="13" s="1"/>
  <c r="F7" i="13" a="1"/>
  <c r="F7" i="13" s="1"/>
  <c r="F9" i="13" s="1"/>
  <c r="F14" i="13" s="1"/>
  <c r="E7" i="13" a="1"/>
  <c r="E7" i="13" s="1"/>
  <c r="E9" i="13" s="1"/>
  <c r="D7" i="13" a="1"/>
  <c r="D7" i="13" s="1"/>
  <c r="D9" i="13" l="1"/>
  <c r="G13" i="13"/>
  <c r="E13" i="13"/>
  <c r="E14" i="13" s="1"/>
  <c r="D13" i="13"/>
  <c r="G9" i="13"/>
  <c r="G14" i="13" l="1"/>
  <c r="D14" i="13"/>
  <c r="P3" i="1"/>
  <c r="O3" i="1" s="1"/>
  <c r="N3" i="1" s="1"/>
  <c r="P4" i="1"/>
  <c r="P5" i="1"/>
  <c r="P6" i="1"/>
  <c r="O6" i="1" s="1"/>
  <c r="N6" i="1" s="1"/>
  <c r="P7" i="1"/>
  <c r="P8" i="1"/>
  <c r="P9" i="1"/>
  <c r="P10" i="1"/>
  <c r="O10" i="1" s="1"/>
  <c r="N10" i="1" s="1"/>
  <c r="P11" i="1"/>
  <c r="O11" i="1" s="1"/>
  <c r="N11" i="1" s="1"/>
  <c r="P12" i="1"/>
  <c r="O12" i="1" s="1"/>
  <c r="N12" i="1" s="1"/>
  <c r="P13" i="1"/>
  <c r="P14" i="1"/>
  <c r="O14" i="1" s="1"/>
  <c r="N14" i="1" s="1"/>
  <c r="P15" i="1"/>
  <c r="O15" i="1" s="1"/>
  <c r="N15" i="1" s="1"/>
  <c r="P16" i="1"/>
  <c r="P17" i="1"/>
  <c r="P18" i="1"/>
  <c r="O18" i="1" s="1"/>
  <c r="N18" i="1" s="1"/>
  <c r="P19" i="1"/>
  <c r="O19" i="1" s="1"/>
  <c r="N19" i="1" s="1"/>
  <c r="P20" i="1"/>
  <c r="O20" i="1" s="1"/>
  <c r="N20" i="1" s="1"/>
  <c r="P21" i="1"/>
  <c r="O21" i="1" s="1"/>
  <c r="N21" i="1" s="1"/>
  <c r="P22" i="1"/>
  <c r="O22" i="1" s="1"/>
  <c r="N22" i="1" s="1"/>
  <c r="P23" i="1"/>
  <c r="O23" i="1" s="1"/>
  <c r="N23" i="1" s="1"/>
  <c r="P24" i="1"/>
  <c r="P25" i="1"/>
  <c r="P26" i="1"/>
  <c r="O26" i="1" s="1"/>
  <c r="N26" i="1" s="1"/>
  <c r="P27" i="1"/>
  <c r="O27" i="1" s="1"/>
  <c r="N27" i="1" s="1"/>
  <c r="P28" i="1"/>
  <c r="O28" i="1" s="1"/>
  <c r="N28" i="1" s="1"/>
  <c r="P29" i="1"/>
  <c r="P30" i="1"/>
  <c r="O30" i="1" s="1"/>
  <c r="N30" i="1" s="1"/>
  <c r="P31" i="1"/>
  <c r="O31" i="1" s="1"/>
  <c r="N31" i="1" s="1"/>
  <c r="P32" i="1"/>
  <c r="P33" i="1"/>
  <c r="P34" i="1"/>
  <c r="O34" i="1" s="1"/>
  <c r="N34" i="1" s="1"/>
  <c r="P35" i="1"/>
  <c r="O35" i="1" s="1"/>
  <c r="N35" i="1" s="1"/>
  <c r="P36" i="1"/>
  <c r="P37" i="1"/>
  <c r="P38" i="1"/>
  <c r="O38" i="1" s="1"/>
  <c r="N38" i="1" s="1"/>
  <c r="P39" i="1"/>
  <c r="O39" i="1" s="1"/>
  <c r="N39" i="1" s="1"/>
  <c r="P40" i="1"/>
  <c r="O40" i="1" s="1"/>
  <c r="N40" i="1" s="1"/>
  <c r="P41" i="1"/>
  <c r="O41" i="1" s="1"/>
  <c r="N41" i="1" s="1"/>
  <c r="P42" i="1"/>
  <c r="O42" i="1" s="1"/>
  <c r="N42" i="1" s="1"/>
  <c r="P43" i="1"/>
  <c r="O43" i="1" s="1"/>
  <c r="N43" i="1" s="1"/>
  <c r="P44" i="1"/>
  <c r="P45" i="1"/>
  <c r="P46" i="1"/>
  <c r="O46" i="1" s="1"/>
  <c r="N46" i="1" s="1"/>
  <c r="P47" i="1"/>
  <c r="O47" i="1" s="1"/>
  <c r="N47" i="1" s="1"/>
  <c r="P48" i="1"/>
  <c r="O48" i="1" s="1"/>
  <c r="N48" i="1" s="1"/>
  <c r="P49" i="1"/>
  <c r="P50" i="1"/>
  <c r="O50" i="1" s="1"/>
  <c r="N50" i="1" s="1"/>
  <c r="P51" i="1"/>
  <c r="O51" i="1" s="1"/>
  <c r="N51" i="1" s="1"/>
  <c r="P52" i="1"/>
  <c r="P53" i="1"/>
  <c r="P54" i="1"/>
  <c r="O54" i="1" s="1"/>
  <c r="N54" i="1" s="1"/>
  <c r="P55" i="1"/>
  <c r="O55" i="1" s="1"/>
  <c r="N55" i="1" s="1"/>
  <c r="P56" i="1"/>
  <c r="O56" i="1" s="1"/>
  <c r="N56" i="1" s="1"/>
  <c r="P57" i="1"/>
  <c r="P58" i="1"/>
  <c r="O58" i="1" s="1"/>
  <c r="N58" i="1" s="1"/>
  <c r="P59" i="1"/>
  <c r="O59" i="1" s="1"/>
  <c r="N59" i="1" s="1"/>
  <c r="P60" i="1"/>
  <c r="P61" i="1"/>
  <c r="P62" i="1"/>
  <c r="O62" i="1" s="1"/>
  <c r="N62" i="1" s="1"/>
  <c r="P63" i="1"/>
  <c r="O63" i="1" s="1"/>
  <c r="N63" i="1" s="1"/>
  <c r="P64" i="1"/>
  <c r="O64" i="1" s="1"/>
  <c r="N64" i="1" s="1"/>
  <c r="P65" i="1"/>
  <c r="P66" i="1"/>
  <c r="O66" i="1" s="1"/>
  <c r="N66" i="1" s="1"/>
  <c r="P67" i="1"/>
  <c r="O67" i="1" s="1"/>
  <c r="N67" i="1" s="1"/>
  <c r="P68" i="1"/>
  <c r="O68" i="1" s="1"/>
  <c r="N68" i="1" s="1"/>
  <c r="P69" i="1"/>
  <c r="O69" i="1" s="1"/>
  <c r="N69" i="1" s="1"/>
  <c r="P70" i="1"/>
  <c r="O70" i="1" s="1"/>
  <c r="N70" i="1" s="1"/>
  <c r="P71" i="1"/>
  <c r="O71" i="1" s="1"/>
  <c r="N71" i="1" s="1"/>
  <c r="P72" i="1"/>
  <c r="P73" i="1"/>
  <c r="P74" i="1"/>
  <c r="O74" i="1" s="1"/>
  <c r="N74" i="1" s="1"/>
  <c r="P75" i="1"/>
  <c r="O75" i="1" s="1"/>
  <c r="N75" i="1" s="1"/>
  <c r="P76" i="1"/>
  <c r="O76" i="1" s="1"/>
  <c r="N76" i="1" s="1"/>
  <c r="P77" i="1"/>
  <c r="P78" i="1"/>
  <c r="O78" i="1" s="1"/>
  <c r="N78" i="1" s="1"/>
  <c r="P79" i="1"/>
  <c r="O79" i="1" s="1"/>
  <c r="N79" i="1" s="1"/>
  <c r="P80" i="1"/>
  <c r="P81" i="1"/>
  <c r="P82" i="1"/>
  <c r="O82" i="1" s="1"/>
  <c r="N82" i="1" s="1"/>
  <c r="P83" i="1"/>
  <c r="O83" i="1" s="1"/>
  <c r="N83" i="1" s="1"/>
  <c r="P84" i="1"/>
  <c r="O84" i="1" s="1"/>
  <c r="N84" i="1" s="1"/>
  <c r="P85" i="1"/>
  <c r="P86" i="1"/>
  <c r="O86" i="1" s="1"/>
  <c r="N86" i="1" s="1"/>
  <c r="P87" i="1"/>
  <c r="O87" i="1" s="1"/>
  <c r="N87" i="1" s="1"/>
  <c r="P88" i="1"/>
  <c r="P89" i="1"/>
  <c r="O89" i="1" s="1"/>
  <c r="N89" i="1" s="1"/>
  <c r="P90" i="1"/>
  <c r="O90" i="1" s="1"/>
  <c r="N90" i="1" s="1"/>
  <c r="P91" i="1"/>
  <c r="O91" i="1" s="1"/>
  <c r="N91" i="1" s="1"/>
  <c r="P92" i="1"/>
  <c r="O92" i="1" s="1"/>
  <c r="N92" i="1" s="1"/>
  <c r="P93" i="1"/>
  <c r="P94" i="1"/>
  <c r="O94" i="1" s="1"/>
  <c r="N94" i="1" s="1"/>
  <c r="P95" i="1"/>
  <c r="O95" i="1" s="1"/>
  <c r="N95" i="1" s="1"/>
  <c r="P96" i="1"/>
  <c r="P97" i="1"/>
  <c r="P98" i="1"/>
  <c r="O98" i="1" s="1"/>
  <c r="N98" i="1" s="1"/>
  <c r="P99" i="1"/>
  <c r="O99" i="1" s="1"/>
  <c r="N99" i="1" s="1"/>
  <c r="P100" i="1"/>
  <c r="P101" i="1"/>
  <c r="P102" i="1"/>
  <c r="O102" i="1" s="1"/>
  <c r="N102" i="1" s="1"/>
  <c r="P103" i="1"/>
  <c r="O103" i="1" s="1"/>
  <c r="N103" i="1" s="1"/>
  <c r="P104" i="1"/>
  <c r="O104" i="1" s="1"/>
  <c r="N104" i="1" s="1"/>
  <c r="P105" i="1"/>
  <c r="P106" i="1"/>
  <c r="O106" i="1" s="1"/>
  <c r="N106" i="1" s="1"/>
  <c r="P107" i="1"/>
  <c r="O107" i="1" s="1"/>
  <c r="N107" i="1" s="1"/>
  <c r="P108" i="1"/>
  <c r="P109" i="1"/>
  <c r="O109" i="1" s="1"/>
  <c r="N109" i="1" s="1"/>
  <c r="P110" i="1"/>
  <c r="O110" i="1" s="1"/>
  <c r="N110" i="1" s="1"/>
  <c r="P111" i="1"/>
  <c r="O111" i="1" s="1"/>
  <c r="N111" i="1" s="1"/>
  <c r="P112" i="1"/>
  <c r="O112" i="1" s="1"/>
  <c r="N112" i="1" s="1"/>
  <c r="P113" i="1"/>
  <c r="P114" i="1"/>
  <c r="O114" i="1" s="1"/>
  <c r="N114" i="1" s="1"/>
  <c r="P115" i="1"/>
  <c r="O115" i="1" s="1"/>
  <c r="N115" i="1" s="1"/>
  <c r="P116" i="1"/>
  <c r="P117" i="1"/>
  <c r="O117" i="1" s="1"/>
  <c r="N117" i="1" s="1"/>
  <c r="P118" i="1"/>
  <c r="O118" i="1" s="1"/>
  <c r="N118" i="1" s="1"/>
  <c r="P119" i="1"/>
  <c r="O119" i="1" s="1"/>
  <c r="N119" i="1" s="1"/>
  <c r="P120" i="1"/>
  <c r="O120" i="1" s="1"/>
  <c r="N120" i="1" s="1"/>
  <c r="P121" i="1"/>
  <c r="P122" i="1"/>
  <c r="O122" i="1" s="1"/>
  <c r="N122" i="1" s="1"/>
  <c r="P123" i="1"/>
  <c r="O123" i="1" s="1"/>
  <c r="N123" i="1" s="1"/>
  <c r="P124" i="1"/>
  <c r="P125" i="1"/>
  <c r="P126" i="1"/>
  <c r="O126" i="1" s="1"/>
  <c r="N126" i="1" s="1"/>
  <c r="P127" i="1"/>
  <c r="O127" i="1" s="1"/>
  <c r="N127" i="1" s="1"/>
  <c r="P128" i="1"/>
  <c r="O128" i="1" s="1"/>
  <c r="N128" i="1" s="1"/>
  <c r="P129" i="1"/>
  <c r="O129" i="1" s="1"/>
  <c r="N129" i="1" s="1"/>
  <c r="P130" i="1"/>
  <c r="O130" i="1" s="1"/>
  <c r="N130" i="1" s="1"/>
  <c r="P131" i="1"/>
  <c r="O131" i="1" s="1"/>
  <c r="N131" i="1" s="1"/>
  <c r="P132" i="1"/>
  <c r="O132" i="1" s="1"/>
  <c r="N132" i="1" s="1"/>
  <c r="P133" i="1"/>
  <c r="P134" i="1"/>
  <c r="O134" i="1" s="1"/>
  <c r="N134" i="1" s="1"/>
  <c r="P135" i="1"/>
  <c r="O135" i="1" s="1"/>
  <c r="N135" i="1" s="1"/>
  <c r="P136" i="1"/>
  <c r="P137" i="1"/>
  <c r="O137" i="1" s="1"/>
  <c r="N137" i="1" s="1"/>
  <c r="P138" i="1"/>
  <c r="O138" i="1" s="1"/>
  <c r="N138" i="1" s="1"/>
  <c r="P139" i="1"/>
  <c r="O139" i="1" s="1"/>
  <c r="N139" i="1" s="1"/>
  <c r="P140" i="1"/>
  <c r="O140" i="1" s="1"/>
  <c r="N140" i="1" s="1"/>
  <c r="P141" i="1"/>
  <c r="P142" i="1"/>
  <c r="O142" i="1" s="1"/>
  <c r="N142" i="1" s="1"/>
  <c r="P143" i="1"/>
  <c r="O143" i="1" s="1"/>
  <c r="N143" i="1" s="1"/>
  <c r="P144" i="1"/>
  <c r="P145" i="1"/>
  <c r="P146" i="1"/>
  <c r="O146" i="1" s="1"/>
  <c r="N146" i="1" s="1"/>
  <c r="P147" i="1"/>
  <c r="O147" i="1" s="1"/>
  <c r="N147" i="1" s="1"/>
  <c r="P148" i="1"/>
  <c r="O148" i="1" s="1"/>
  <c r="N148" i="1" s="1"/>
  <c r="P149" i="1"/>
  <c r="O149" i="1" s="1"/>
  <c r="N149" i="1" s="1"/>
  <c r="P150" i="1"/>
  <c r="O150" i="1" s="1"/>
  <c r="N150" i="1" s="1"/>
  <c r="P151" i="1"/>
  <c r="O151" i="1" s="1"/>
  <c r="N151" i="1" s="1"/>
  <c r="P152" i="1"/>
  <c r="P153" i="1"/>
  <c r="P154" i="1"/>
  <c r="O154" i="1" s="1"/>
  <c r="N154" i="1" s="1"/>
  <c r="P155" i="1"/>
  <c r="O155" i="1" s="1"/>
  <c r="N155" i="1" s="1"/>
  <c r="P156" i="1"/>
  <c r="O156" i="1" s="1"/>
  <c r="N156" i="1" s="1"/>
  <c r="P157" i="1"/>
  <c r="P158" i="1"/>
  <c r="O158" i="1" s="1"/>
  <c r="N158" i="1" s="1"/>
  <c r="P159" i="1"/>
  <c r="O159" i="1" s="1"/>
  <c r="N159" i="1" s="1"/>
  <c r="P160" i="1"/>
  <c r="P161" i="1"/>
  <c r="P162" i="1"/>
  <c r="O162" i="1" s="1"/>
  <c r="N162" i="1" s="1"/>
  <c r="P163" i="1"/>
  <c r="O163" i="1" s="1"/>
  <c r="N163" i="1" s="1"/>
  <c r="P164" i="1"/>
  <c r="O164" i="1" s="1"/>
  <c r="N164" i="1" s="1"/>
  <c r="P165" i="1"/>
  <c r="P166" i="1"/>
  <c r="O166" i="1" s="1"/>
  <c r="N166" i="1" s="1"/>
  <c r="P167" i="1"/>
  <c r="O167" i="1" s="1"/>
  <c r="N167" i="1" s="1"/>
  <c r="P168" i="1"/>
  <c r="P169" i="1"/>
  <c r="O169" i="1" s="1"/>
  <c r="N169" i="1" s="1"/>
  <c r="P170" i="1"/>
  <c r="O170" i="1" s="1"/>
  <c r="N170" i="1" s="1"/>
  <c r="P171" i="1"/>
  <c r="O171" i="1" s="1"/>
  <c r="N171" i="1" s="1"/>
  <c r="P172" i="1"/>
  <c r="O172" i="1" s="1"/>
  <c r="N172" i="1" s="1"/>
  <c r="P173" i="1"/>
  <c r="P174" i="1"/>
  <c r="O174" i="1" s="1"/>
  <c r="N174" i="1" s="1"/>
  <c r="P175" i="1"/>
  <c r="O175" i="1" s="1"/>
  <c r="N175" i="1" s="1"/>
  <c r="P176" i="1"/>
  <c r="P177" i="1"/>
  <c r="P178" i="1"/>
  <c r="O178" i="1" s="1"/>
  <c r="N178" i="1" s="1"/>
  <c r="P179" i="1"/>
  <c r="O179" i="1" s="1"/>
  <c r="N179" i="1" s="1"/>
  <c r="P180" i="1"/>
  <c r="P181" i="1"/>
  <c r="P182" i="1"/>
  <c r="O182" i="1" s="1"/>
  <c r="N182" i="1" s="1"/>
  <c r="P183" i="1"/>
  <c r="O183" i="1" s="1"/>
  <c r="N183" i="1" s="1"/>
  <c r="P184" i="1"/>
  <c r="O184" i="1" s="1"/>
  <c r="N184" i="1" s="1"/>
  <c r="P185" i="1"/>
  <c r="P186" i="1"/>
  <c r="O186" i="1" s="1"/>
  <c r="N186" i="1" s="1"/>
  <c r="P187" i="1"/>
  <c r="O187" i="1" s="1"/>
  <c r="N187" i="1" s="1"/>
  <c r="P188" i="1"/>
  <c r="P189" i="1"/>
  <c r="O189" i="1" s="1"/>
  <c r="N189" i="1" s="1"/>
  <c r="P190" i="1"/>
  <c r="O190" i="1" s="1"/>
  <c r="N190" i="1" s="1"/>
  <c r="P191" i="1"/>
  <c r="O191" i="1" s="1"/>
  <c r="N191" i="1" s="1"/>
  <c r="P192" i="1"/>
  <c r="O192" i="1" s="1"/>
  <c r="N192" i="1" s="1"/>
  <c r="P193" i="1"/>
  <c r="P194" i="1"/>
  <c r="O194" i="1" s="1"/>
  <c r="N194" i="1" s="1"/>
  <c r="P195" i="1"/>
  <c r="O195" i="1" s="1"/>
  <c r="N195" i="1" s="1"/>
  <c r="P196" i="1"/>
  <c r="P197" i="1"/>
  <c r="O197" i="1" s="1"/>
  <c r="N197" i="1" s="1"/>
  <c r="P198" i="1"/>
  <c r="O198" i="1" s="1"/>
  <c r="N198" i="1" s="1"/>
  <c r="P199" i="1"/>
  <c r="O199" i="1" s="1"/>
  <c r="N199" i="1" s="1"/>
  <c r="P200" i="1"/>
  <c r="O200" i="1" s="1"/>
  <c r="N200" i="1" s="1"/>
  <c r="P201" i="1"/>
  <c r="P202" i="1"/>
  <c r="O202" i="1" s="1"/>
  <c r="N202" i="1" s="1"/>
  <c r="P203" i="1"/>
  <c r="O203" i="1" s="1"/>
  <c r="N203" i="1" s="1"/>
  <c r="P204" i="1"/>
  <c r="P205" i="1"/>
  <c r="P206" i="1"/>
  <c r="O206" i="1" s="1"/>
  <c r="N206" i="1" s="1"/>
  <c r="P207" i="1"/>
  <c r="O207" i="1" s="1"/>
  <c r="N207" i="1" s="1"/>
  <c r="P208" i="1"/>
  <c r="O208" i="1" s="1"/>
  <c r="N208" i="1" s="1"/>
  <c r="P209" i="1"/>
  <c r="O209" i="1" s="1"/>
  <c r="N209" i="1" s="1"/>
  <c r="P210" i="1"/>
  <c r="O210" i="1" s="1"/>
  <c r="N210" i="1" s="1"/>
  <c r="P211" i="1"/>
  <c r="P212" i="1"/>
  <c r="O212" i="1" s="1"/>
  <c r="N212" i="1" s="1"/>
  <c r="P213" i="1"/>
  <c r="P214" i="1"/>
  <c r="O214" i="1" s="1"/>
  <c r="N214" i="1" s="1"/>
  <c r="P215" i="1"/>
  <c r="O215" i="1" s="1"/>
  <c r="N215" i="1" s="1"/>
  <c r="P216" i="1"/>
  <c r="P217" i="1"/>
  <c r="O217" i="1" s="1"/>
  <c r="N217" i="1" s="1"/>
  <c r="P218" i="1"/>
  <c r="O218" i="1" s="1"/>
  <c r="N218" i="1" s="1"/>
  <c r="P219" i="1"/>
  <c r="O219" i="1" s="1"/>
  <c r="N219" i="1" s="1"/>
  <c r="P220" i="1"/>
  <c r="O220" i="1" s="1"/>
  <c r="N220" i="1" s="1"/>
  <c r="P221" i="1"/>
  <c r="P222" i="1"/>
  <c r="O222" i="1" s="1"/>
  <c r="N222" i="1" s="1"/>
  <c r="P223" i="1"/>
  <c r="O223" i="1" s="1"/>
  <c r="N223" i="1" s="1"/>
  <c r="P224" i="1"/>
  <c r="P225" i="1"/>
  <c r="P226" i="1"/>
  <c r="O226" i="1" s="1"/>
  <c r="N226" i="1" s="1"/>
  <c r="P227" i="1"/>
  <c r="O227" i="1" s="1"/>
  <c r="N227" i="1" s="1"/>
  <c r="P228" i="1"/>
  <c r="O228" i="1" s="1"/>
  <c r="N228" i="1" s="1"/>
  <c r="P229" i="1"/>
  <c r="O229" i="1" s="1"/>
  <c r="N229" i="1" s="1"/>
  <c r="P230" i="1"/>
  <c r="O230" i="1" s="1"/>
  <c r="N230" i="1" s="1"/>
  <c r="P231" i="1"/>
  <c r="O231" i="1" s="1"/>
  <c r="N231" i="1" s="1"/>
  <c r="P232" i="1"/>
  <c r="P233" i="1"/>
  <c r="P234" i="1"/>
  <c r="O234" i="1" s="1"/>
  <c r="N234" i="1" s="1"/>
  <c r="P235" i="1"/>
  <c r="O235" i="1" s="1"/>
  <c r="N235" i="1" s="1"/>
  <c r="P236" i="1"/>
  <c r="O236" i="1" s="1"/>
  <c r="N236" i="1" s="1"/>
  <c r="P237" i="1"/>
  <c r="P238" i="1"/>
  <c r="O238" i="1" s="1"/>
  <c r="N238" i="1" s="1"/>
  <c r="P239" i="1"/>
  <c r="O239" i="1" s="1"/>
  <c r="N239" i="1" s="1"/>
  <c r="P240" i="1"/>
  <c r="P241" i="1"/>
  <c r="P242" i="1"/>
  <c r="O242" i="1" s="1"/>
  <c r="N242" i="1" s="1"/>
  <c r="P243" i="1"/>
  <c r="O243" i="1" s="1"/>
  <c r="N243" i="1" s="1"/>
  <c r="P244" i="1"/>
  <c r="O244" i="1" s="1"/>
  <c r="N244" i="1" s="1"/>
  <c r="P245" i="1"/>
  <c r="P246" i="1"/>
  <c r="O246" i="1" s="1"/>
  <c r="N246" i="1" s="1"/>
  <c r="P247" i="1"/>
  <c r="O247" i="1" s="1"/>
  <c r="N247" i="1" s="1"/>
  <c r="P248" i="1"/>
  <c r="P249" i="1"/>
  <c r="O249" i="1" s="1"/>
  <c r="N249" i="1" s="1"/>
  <c r="P250" i="1"/>
  <c r="O250" i="1" s="1"/>
  <c r="N250" i="1" s="1"/>
  <c r="P251" i="1"/>
  <c r="O251" i="1" s="1"/>
  <c r="N251" i="1" s="1"/>
  <c r="P252" i="1"/>
  <c r="O252" i="1" s="1"/>
  <c r="N252" i="1" s="1"/>
  <c r="P253" i="1"/>
  <c r="P254" i="1"/>
  <c r="O254" i="1" s="1"/>
  <c r="N254" i="1" s="1"/>
  <c r="P255" i="1"/>
  <c r="O255" i="1" s="1"/>
  <c r="N255" i="1" s="1"/>
  <c r="P256" i="1"/>
  <c r="P257" i="1"/>
  <c r="P258" i="1"/>
  <c r="O258" i="1" s="1"/>
  <c r="N258" i="1" s="1"/>
  <c r="P259" i="1"/>
  <c r="O259" i="1" s="1"/>
  <c r="N259" i="1" s="1"/>
  <c r="P260" i="1"/>
  <c r="P261" i="1"/>
  <c r="P262" i="1"/>
  <c r="O262" i="1" s="1"/>
  <c r="N262" i="1" s="1"/>
  <c r="P263" i="1"/>
  <c r="O263" i="1" s="1"/>
  <c r="N263" i="1" s="1"/>
  <c r="P264" i="1"/>
  <c r="O264" i="1" s="1"/>
  <c r="N264" i="1" s="1"/>
  <c r="P265" i="1"/>
  <c r="P266" i="1"/>
  <c r="O266" i="1" s="1"/>
  <c r="N266" i="1" s="1"/>
  <c r="P267" i="1"/>
  <c r="O267" i="1" s="1"/>
  <c r="N267" i="1" s="1"/>
  <c r="P268" i="1"/>
  <c r="P269" i="1"/>
  <c r="O269" i="1" s="1"/>
  <c r="N269" i="1" s="1"/>
  <c r="P270" i="1"/>
  <c r="O270" i="1" s="1"/>
  <c r="N270" i="1" s="1"/>
  <c r="P271" i="1"/>
  <c r="O271" i="1" s="1"/>
  <c r="N271" i="1" s="1"/>
  <c r="P272" i="1"/>
  <c r="O272" i="1" s="1"/>
  <c r="N272" i="1" s="1"/>
  <c r="P273" i="1"/>
  <c r="P274" i="1"/>
  <c r="O274" i="1" s="1"/>
  <c r="N274" i="1" s="1"/>
  <c r="P275" i="1"/>
  <c r="O275" i="1" s="1"/>
  <c r="N275" i="1" s="1"/>
  <c r="P276" i="1"/>
  <c r="P277" i="1"/>
  <c r="O277" i="1" s="1"/>
  <c r="N277" i="1" s="1"/>
  <c r="P278" i="1"/>
  <c r="O278" i="1" s="1"/>
  <c r="N278" i="1" s="1"/>
  <c r="P279" i="1"/>
  <c r="O279" i="1" s="1"/>
  <c r="N279" i="1" s="1"/>
  <c r="P280" i="1"/>
  <c r="O280" i="1" s="1"/>
  <c r="N280" i="1" s="1"/>
  <c r="P281" i="1"/>
  <c r="P282" i="1"/>
  <c r="O282" i="1" s="1"/>
  <c r="N282" i="1" s="1"/>
  <c r="P283" i="1"/>
  <c r="O283" i="1" s="1"/>
  <c r="N283" i="1" s="1"/>
  <c r="P284" i="1"/>
  <c r="P285" i="1"/>
  <c r="P286" i="1"/>
  <c r="O286" i="1" s="1"/>
  <c r="N286" i="1" s="1"/>
  <c r="P287" i="1"/>
  <c r="O287" i="1" s="1"/>
  <c r="N287" i="1" s="1"/>
  <c r="P288" i="1"/>
  <c r="O288" i="1" s="1"/>
  <c r="N288" i="1" s="1"/>
  <c r="P289" i="1"/>
  <c r="O289" i="1" s="1"/>
  <c r="N289" i="1" s="1"/>
  <c r="P290" i="1"/>
  <c r="O290" i="1" s="1"/>
  <c r="N290" i="1" s="1"/>
  <c r="P291" i="1"/>
  <c r="O291" i="1" s="1"/>
  <c r="N291" i="1" s="1"/>
  <c r="P292" i="1"/>
  <c r="P293" i="1"/>
  <c r="P294" i="1"/>
  <c r="O294" i="1" s="1"/>
  <c r="N294" i="1" s="1"/>
  <c r="P295" i="1"/>
  <c r="O295" i="1" s="1"/>
  <c r="N295" i="1" s="1"/>
  <c r="P296" i="1"/>
  <c r="O296" i="1" s="1"/>
  <c r="N296" i="1" s="1"/>
  <c r="P297" i="1"/>
  <c r="P298" i="1"/>
  <c r="O298" i="1" s="1"/>
  <c r="N298" i="1" s="1"/>
  <c r="P299" i="1"/>
  <c r="O299" i="1" s="1"/>
  <c r="N299" i="1" s="1"/>
  <c r="P300" i="1"/>
  <c r="P301" i="1"/>
  <c r="P302" i="1"/>
  <c r="O302" i="1" s="1"/>
  <c r="N302" i="1" s="1"/>
  <c r="P303" i="1"/>
  <c r="O303" i="1" s="1"/>
  <c r="N303" i="1" s="1"/>
  <c r="P304" i="1"/>
  <c r="O304" i="1" s="1"/>
  <c r="N304" i="1" s="1"/>
  <c r="P305" i="1"/>
  <c r="P306" i="1"/>
  <c r="O306" i="1" s="1"/>
  <c r="N306" i="1" s="1"/>
  <c r="P307" i="1"/>
  <c r="P308" i="1"/>
  <c r="O308" i="1" s="1"/>
  <c r="N308" i="1" s="1"/>
  <c r="P309" i="1"/>
  <c r="O309" i="1" s="1"/>
  <c r="N309" i="1" s="1"/>
  <c r="P310" i="1"/>
  <c r="O310" i="1" s="1"/>
  <c r="N310" i="1" s="1"/>
  <c r="P311" i="1"/>
  <c r="O311" i="1" s="1"/>
  <c r="N311" i="1" s="1"/>
  <c r="P312" i="1"/>
  <c r="P313" i="1"/>
  <c r="P314" i="1"/>
  <c r="O314" i="1" s="1"/>
  <c r="N314" i="1" s="1"/>
  <c r="P315" i="1"/>
  <c r="O315" i="1" s="1"/>
  <c r="N315" i="1" s="1"/>
  <c r="P316" i="1"/>
  <c r="O316" i="1" s="1"/>
  <c r="N316" i="1" s="1"/>
  <c r="P317" i="1"/>
  <c r="P318" i="1"/>
  <c r="O318" i="1" s="1"/>
  <c r="N318" i="1" s="1"/>
  <c r="P319" i="1"/>
  <c r="O319" i="1" s="1"/>
  <c r="N319" i="1" s="1"/>
  <c r="P320" i="1"/>
  <c r="P321" i="1"/>
  <c r="P322" i="1"/>
  <c r="O322" i="1" s="1"/>
  <c r="N322" i="1" s="1"/>
  <c r="P323" i="1"/>
  <c r="O323" i="1" s="1"/>
  <c r="N323" i="1" s="1"/>
  <c r="P324" i="1"/>
  <c r="O324" i="1" s="1"/>
  <c r="N324" i="1" s="1"/>
  <c r="P325" i="1"/>
  <c r="P326" i="1"/>
  <c r="O326" i="1" s="1"/>
  <c r="N326" i="1" s="1"/>
  <c r="P327" i="1"/>
  <c r="O327" i="1" s="1"/>
  <c r="N327" i="1" s="1"/>
  <c r="P328" i="1"/>
  <c r="P329" i="1"/>
  <c r="O329" i="1" s="1"/>
  <c r="N329" i="1" s="1"/>
  <c r="P330" i="1"/>
  <c r="O330" i="1" s="1"/>
  <c r="N330" i="1" s="1"/>
  <c r="P331" i="1"/>
  <c r="O331" i="1" s="1"/>
  <c r="N331" i="1" s="1"/>
  <c r="P332" i="1"/>
  <c r="O332" i="1" s="1"/>
  <c r="N332" i="1" s="1"/>
  <c r="P333" i="1"/>
  <c r="P334" i="1"/>
  <c r="O334" i="1" s="1"/>
  <c r="N334" i="1" s="1"/>
  <c r="P335" i="1"/>
  <c r="O335" i="1" s="1"/>
  <c r="N335" i="1" s="1"/>
  <c r="P336" i="1"/>
  <c r="P337" i="1"/>
  <c r="P338" i="1"/>
  <c r="O338" i="1" s="1"/>
  <c r="N338" i="1" s="1"/>
  <c r="P339" i="1"/>
  <c r="O339" i="1" s="1"/>
  <c r="N339" i="1" s="1"/>
  <c r="P340" i="1"/>
  <c r="P341" i="1"/>
  <c r="P342" i="1"/>
  <c r="O342" i="1" s="1"/>
  <c r="N342" i="1" s="1"/>
  <c r="P343" i="1"/>
  <c r="O343" i="1" s="1"/>
  <c r="N343" i="1" s="1"/>
  <c r="P344" i="1"/>
  <c r="O344" i="1" s="1"/>
  <c r="N344" i="1" s="1"/>
  <c r="P345" i="1"/>
  <c r="P346" i="1"/>
  <c r="O346" i="1" s="1"/>
  <c r="N346" i="1" s="1"/>
  <c r="P347" i="1"/>
  <c r="O347" i="1" s="1"/>
  <c r="N347" i="1" s="1"/>
  <c r="P348" i="1"/>
  <c r="P349" i="1"/>
  <c r="O349" i="1" s="1"/>
  <c r="N349" i="1" s="1"/>
  <c r="P350" i="1"/>
  <c r="O350" i="1" s="1"/>
  <c r="N350" i="1" s="1"/>
  <c r="P351" i="1"/>
  <c r="O351" i="1" s="1"/>
  <c r="N351" i="1" s="1"/>
  <c r="P352" i="1"/>
  <c r="O352" i="1" s="1"/>
  <c r="N352" i="1" s="1"/>
  <c r="P353" i="1"/>
  <c r="P354" i="1"/>
  <c r="O354" i="1" s="1"/>
  <c r="N354" i="1" s="1"/>
  <c r="P355" i="1"/>
  <c r="O355" i="1" s="1"/>
  <c r="N355" i="1" s="1"/>
  <c r="P356" i="1"/>
  <c r="P357" i="1"/>
  <c r="P358" i="1"/>
  <c r="O358" i="1" s="1"/>
  <c r="N358" i="1" s="1"/>
  <c r="P359" i="1"/>
  <c r="O359" i="1" s="1"/>
  <c r="N359" i="1" s="1"/>
  <c r="P360" i="1"/>
  <c r="O360" i="1" s="1"/>
  <c r="N360" i="1" s="1"/>
  <c r="P361" i="1"/>
  <c r="O361" i="1" s="1"/>
  <c r="N361" i="1" s="1"/>
  <c r="P362" i="1"/>
  <c r="O362" i="1" s="1"/>
  <c r="N362" i="1" s="1"/>
  <c r="P363" i="1"/>
  <c r="O363" i="1" s="1"/>
  <c r="N363" i="1" s="1"/>
  <c r="P364" i="1"/>
  <c r="P365" i="1"/>
  <c r="P366" i="1"/>
  <c r="O366" i="1" s="1"/>
  <c r="N366" i="1" s="1"/>
  <c r="P367" i="1"/>
  <c r="O367" i="1" s="1"/>
  <c r="N367" i="1" s="1"/>
  <c r="P368" i="1"/>
  <c r="O368" i="1" s="1"/>
  <c r="N368" i="1" s="1"/>
  <c r="P369" i="1"/>
  <c r="P370" i="1"/>
  <c r="O370" i="1" s="1"/>
  <c r="N370" i="1" s="1"/>
  <c r="P371" i="1"/>
  <c r="O371" i="1" s="1"/>
  <c r="N371" i="1" s="1"/>
  <c r="P372" i="1"/>
  <c r="P373" i="1"/>
  <c r="P374" i="1"/>
  <c r="O374" i="1" s="1"/>
  <c r="N374" i="1" s="1"/>
  <c r="P375" i="1"/>
  <c r="O375" i="1" s="1"/>
  <c r="N375" i="1" s="1"/>
  <c r="P376" i="1"/>
  <c r="O376" i="1" s="1"/>
  <c r="N376" i="1" s="1"/>
  <c r="P377" i="1"/>
  <c r="P378" i="1"/>
  <c r="O378" i="1" s="1"/>
  <c r="N378" i="1" s="1"/>
  <c r="P379" i="1"/>
  <c r="O379" i="1" s="1"/>
  <c r="N379" i="1" s="1"/>
  <c r="P380" i="1"/>
  <c r="P381" i="1"/>
  <c r="P382" i="1"/>
  <c r="O382" i="1" s="1"/>
  <c r="N382" i="1" s="1"/>
  <c r="P383" i="1"/>
  <c r="O383" i="1" s="1"/>
  <c r="N383" i="1" s="1"/>
  <c r="P384" i="1"/>
  <c r="O384" i="1" s="1"/>
  <c r="N384" i="1" s="1"/>
  <c r="P385" i="1"/>
  <c r="P386" i="1"/>
  <c r="O386" i="1" s="1"/>
  <c r="N386" i="1" s="1"/>
  <c r="P387" i="1"/>
  <c r="O387" i="1" s="1"/>
  <c r="N387" i="1" s="1"/>
  <c r="P388" i="1"/>
  <c r="O388" i="1" s="1"/>
  <c r="N388" i="1" s="1"/>
  <c r="P389" i="1"/>
  <c r="O389" i="1" s="1"/>
  <c r="N389" i="1" s="1"/>
  <c r="P390" i="1"/>
  <c r="O390" i="1" s="1"/>
  <c r="N390" i="1" s="1"/>
  <c r="P391" i="1"/>
  <c r="O391" i="1" s="1"/>
  <c r="N391" i="1" s="1"/>
  <c r="P392" i="1"/>
  <c r="P393" i="1"/>
  <c r="P394" i="1"/>
  <c r="O394" i="1" s="1"/>
  <c r="N394" i="1" s="1"/>
  <c r="P395" i="1"/>
  <c r="O395" i="1" s="1"/>
  <c r="N395" i="1" s="1"/>
  <c r="P396" i="1"/>
  <c r="O396" i="1" s="1"/>
  <c r="N396" i="1" s="1"/>
  <c r="P397" i="1"/>
  <c r="P398" i="1"/>
  <c r="O398" i="1" s="1"/>
  <c r="N398" i="1" s="1"/>
  <c r="P399" i="1"/>
  <c r="O399" i="1" s="1"/>
  <c r="N399" i="1" s="1"/>
  <c r="P400" i="1"/>
  <c r="P401" i="1"/>
  <c r="P402" i="1"/>
  <c r="O402" i="1" s="1"/>
  <c r="N402" i="1" s="1"/>
  <c r="P403" i="1"/>
  <c r="O403" i="1" s="1"/>
  <c r="N403" i="1" s="1"/>
  <c r="P404" i="1"/>
  <c r="O404" i="1" s="1"/>
  <c r="N404" i="1" s="1"/>
  <c r="P405" i="1"/>
  <c r="P406" i="1"/>
  <c r="O406" i="1" s="1"/>
  <c r="N406" i="1" s="1"/>
  <c r="P407" i="1"/>
  <c r="O407" i="1" s="1"/>
  <c r="N407" i="1" s="1"/>
  <c r="P408" i="1"/>
  <c r="P409" i="1"/>
  <c r="O409" i="1" s="1"/>
  <c r="N409" i="1" s="1"/>
  <c r="P410" i="1"/>
  <c r="O410" i="1" s="1"/>
  <c r="N410" i="1" s="1"/>
  <c r="P411" i="1"/>
  <c r="O411" i="1" s="1"/>
  <c r="N411" i="1" s="1"/>
  <c r="P412" i="1"/>
  <c r="O412" i="1" s="1"/>
  <c r="N412" i="1" s="1"/>
  <c r="P413" i="1"/>
  <c r="P414" i="1"/>
  <c r="O414" i="1" s="1"/>
  <c r="N414" i="1" s="1"/>
  <c r="P415" i="1"/>
  <c r="O415" i="1" s="1"/>
  <c r="N415" i="1" s="1"/>
  <c r="P416" i="1"/>
  <c r="P417" i="1"/>
  <c r="P418" i="1"/>
  <c r="O418" i="1" s="1"/>
  <c r="N418" i="1" s="1"/>
  <c r="P419" i="1"/>
  <c r="O419" i="1" s="1"/>
  <c r="N419" i="1" s="1"/>
  <c r="P420" i="1"/>
  <c r="O420" i="1" s="1"/>
  <c r="N420" i="1" s="1"/>
  <c r="P421" i="1"/>
  <c r="O421" i="1" s="1"/>
  <c r="N421" i="1" s="1"/>
  <c r="P422" i="1"/>
  <c r="O422" i="1" s="1"/>
  <c r="N422" i="1" s="1"/>
  <c r="P423" i="1"/>
  <c r="O423" i="1" s="1"/>
  <c r="N423" i="1" s="1"/>
  <c r="P424" i="1"/>
  <c r="P425" i="1"/>
  <c r="P426" i="1"/>
  <c r="O426" i="1" s="1"/>
  <c r="N426" i="1" s="1"/>
  <c r="P427" i="1"/>
  <c r="O427" i="1" s="1"/>
  <c r="N427" i="1" s="1"/>
  <c r="P428" i="1"/>
  <c r="O428" i="1" s="1"/>
  <c r="N428" i="1" s="1"/>
  <c r="P429" i="1"/>
  <c r="P430" i="1"/>
  <c r="O430" i="1" s="1"/>
  <c r="N430" i="1" s="1"/>
  <c r="P431" i="1"/>
  <c r="O431" i="1" s="1"/>
  <c r="N431" i="1" s="1"/>
  <c r="P432" i="1"/>
  <c r="P433" i="1"/>
  <c r="P434" i="1"/>
  <c r="O434" i="1" s="1"/>
  <c r="N434" i="1" s="1"/>
  <c r="P435" i="1"/>
  <c r="O435" i="1" s="1"/>
  <c r="N435" i="1" s="1"/>
  <c r="P436" i="1"/>
  <c r="P437" i="1"/>
  <c r="P438" i="1"/>
  <c r="O438" i="1" s="1"/>
  <c r="N438" i="1" s="1"/>
  <c r="P439" i="1"/>
  <c r="O439" i="1" s="1"/>
  <c r="N439" i="1" s="1"/>
  <c r="P440" i="1"/>
  <c r="O440" i="1" s="1"/>
  <c r="N440" i="1" s="1"/>
  <c r="P441" i="1"/>
  <c r="O441" i="1" s="1"/>
  <c r="N441" i="1" s="1"/>
  <c r="P442" i="1"/>
  <c r="O442" i="1" s="1"/>
  <c r="N442" i="1" s="1"/>
  <c r="P443" i="1"/>
  <c r="O443" i="1" s="1"/>
  <c r="N443" i="1" s="1"/>
  <c r="P444" i="1"/>
  <c r="P445" i="1"/>
  <c r="P446" i="1"/>
  <c r="O446" i="1" s="1"/>
  <c r="N446" i="1" s="1"/>
  <c r="P447" i="1"/>
  <c r="O447" i="1" s="1"/>
  <c r="N447" i="1" s="1"/>
  <c r="P448" i="1"/>
  <c r="O448" i="1" s="1"/>
  <c r="N448" i="1" s="1"/>
  <c r="P449" i="1"/>
  <c r="P450" i="1"/>
  <c r="O450" i="1" s="1"/>
  <c r="N450" i="1" s="1"/>
  <c r="P451" i="1"/>
  <c r="O451" i="1" s="1"/>
  <c r="N451" i="1" s="1"/>
  <c r="P452" i="1"/>
  <c r="P453" i="1"/>
  <c r="P454" i="1"/>
  <c r="O454" i="1" s="1"/>
  <c r="N454" i="1" s="1"/>
  <c r="P455" i="1"/>
  <c r="O455" i="1" s="1"/>
  <c r="N455" i="1" s="1"/>
  <c r="P456" i="1"/>
  <c r="O456" i="1" s="1"/>
  <c r="N456" i="1" s="1"/>
  <c r="P457" i="1"/>
  <c r="P458" i="1"/>
  <c r="O458" i="1" s="1"/>
  <c r="N458" i="1" s="1"/>
  <c r="P459" i="1"/>
  <c r="O459" i="1" s="1"/>
  <c r="N459" i="1" s="1"/>
  <c r="P460" i="1"/>
  <c r="P461" i="1"/>
  <c r="P462" i="1"/>
  <c r="O462" i="1" s="1"/>
  <c r="N462" i="1" s="1"/>
  <c r="P463" i="1"/>
  <c r="O463" i="1" s="1"/>
  <c r="N463" i="1" s="1"/>
  <c r="P464" i="1"/>
  <c r="O464" i="1" s="1"/>
  <c r="N464" i="1" s="1"/>
  <c r="P465" i="1"/>
  <c r="P466" i="1"/>
  <c r="O466" i="1" s="1"/>
  <c r="N466" i="1" s="1"/>
  <c r="P467" i="1"/>
  <c r="O467" i="1" s="1"/>
  <c r="N467" i="1" s="1"/>
  <c r="P468" i="1"/>
  <c r="O468" i="1" s="1"/>
  <c r="N468" i="1" s="1"/>
  <c r="P469" i="1"/>
  <c r="O469" i="1" s="1"/>
  <c r="N469" i="1" s="1"/>
  <c r="P470" i="1"/>
  <c r="O470" i="1" s="1"/>
  <c r="N470" i="1" s="1"/>
  <c r="P471" i="1"/>
  <c r="O471" i="1" s="1"/>
  <c r="N471" i="1" s="1"/>
  <c r="P472" i="1"/>
  <c r="P473" i="1"/>
  <c r="P474" i="1"/>
  <c r="O474" i="1" s="1"/>
  <c r="N474" i="1" s="1"/>
  <c r="P475" i="1"/>
  <c r="O475" i="1" s="1"/>
  <c r="N475" i="1" s="1"/>
  <c r="P476" i="1"/>
  <c r="O476" i="1" s="1"/>
  <c r="N476" i="1" s="1"/>
  <c r="P477" i="1"/>
  <c r="P478" i="1"/>
  <c r="O478" i="1" s="1"/>
  <c r="N478" i="1" s="1"/>
  <c r="P479" i="1"/>
  <c r="O479" i="1" s="1"/>
  <c r="N479" i="1" s="1"/>
  <c r="P480" i="1"/>
  <c r="P481" i="1"/>
  <c r="P482" i="1"/>
  <c r="O482" i="1" s="1"/>
  <c r="N482" i="1" s="1"/>
  <c r="P483" i="1"/>
  <c r="O483" i="1" s="1"/>
  <c r="N483" i="1" s="1"/>
  <c r="P484" i="1"/>
  <c r="O484" i="1" s="1"/>
  <c r="N484" i="1" s="1"/>
  <c r="P485" i="1"/>
  <c r="P486" i="1"/>
  <c r="O486" i="1" s="1"/>
  <c r="N486" i="1" s="1"/>
  <c r="P487" i="1"/>
  <c r="O487" i="1" s="1"/>
  <c r="N487" i="1" s="1"/>
  <c r="P488" i="1"/>
  <c r="P489" i="1"/>
  <c r="O489" i="1" s="1"/>
  <c r="N489" i="1" s="1"/>
  <c r="P490" i="1"/>
  <c r="O490" i="1" s="1"/>
  <c r="N490" i="1" s="1"/>
  <c r="P491" i="1"/>
  <c r="O491" i="1" s="1"/>
  <c r="N491" i="1" s="1"/>
  <c r="P492" i="1"/>
  <c r="O492" i="1" s="1"/>
  <c r="N492" i="1" s="1"/>
  <c r="P493" i="1"/>
  <c r="P494" i="1"/>
  <c r="O494" i="1" s="1"/>
  <c r="N494" i="1" s="1"/>
  <c r="P495" i="1"/>
  <c r="O495" i="1" s="1"/>
  <c r="N495" i="1" s="1"/>
  <c r="P496" i="1"/>
  <c r="P497" i="1"/>
  <c r="P498" i="1"/>
  <c r="O498" i="1" s="1"/>
  <c r="N498" i="1" s="1"/>
  <c r="P499" i="1"/>
  <c r="O499" i="1" s="1"/>
  <c r="N499" i="1" s="1"/>
  <c r="P500" i="1"/>
  <c r="O500" i="1" s="1"/>
  <c r="N500" i="1" s="1"/>
  <c r="P501" i="1"/>
  <c r="O501" i="1" s="1"/>
  <c r="N501" i="1" s="1"/>
  <c r="P502" i="1"/>
  <c r="O502" i="1" s="1"/>
  <c r="N502" i="1" s="1"/>
  <c r="P503" i="1"/>
  <c r="O503" i="1" s="1"/>
  <c r="N503" i="1" s="1"/>
  <c r="P504" i="1"/>
  <c r="P505" i="1"/>
  <c r="P506" i="1"/>
  <c r="O506" i="1" s="1"/>
  <c r="N506" i="1" s="1"/>
  <c r="P507" i="1"/>
  <c r="O507" i="1" s="1"/>
  <c r="N507" i="1" s="1"/>
  <c r="P508" i="1"/>
  <c r="O508" i="1" s="1"/>
  <c r="N508" i="1" s="1"/>
  <c r="P509" i="1"/>
  <c r="P510" i="1"/>
  <c r="O510" i="1" s="1"/>
  <c r="N510" i="1" s="1"/>
  <c r="P511" i="1"/>
  <c r="O511" i="1" s="1"/>
  <c r="N511" i="1" s="1"/>
  <c r="P512" i="1"/>
  <c r="P513" i="1"/>
  <c r="P514" i="1"/>
  <c r="O514" i="1" s="1"/>
  <c r="N514" i="1" s="1"/>
  <c r="P515" i="1"/>
  <c r="O515" i="1" s="1"/>
  <c r="N515" i="1" s="1"/>
  <c r="P516" i="1"/>
  <c r="P517" i="1"/>
  <c r="P518" i="1"/>
  <c r="O518" i="1" s="1"/>
  <c r="N518" i="1" s="1"/>
  <c r="P519" i="1"/>
  <c r="O519" i="1" s="1"/>
  <c r="N519" i="1" s="1"/>
  <c r="P520" i="1"/>
  <c r="O520" i="1" s="1"/>
  <c r="N520" i="1" s="1"/>
  <c r="P521" i="1"/>
  <c r="O521" i="1" s="1"/>
  <c r="N521" i="1" s="1"/>
  <c r="P522" i="1"/>
  <c r="O522" i="1" s="1"/>
  <c r="N522" i="1" s="1"/>
  <c r="P523" i="1"/>
  <c r="O523" i="1" s="1"/>
  <c r="N523" i="1" s="1"/>
  <c r="P524" i="1"/>
  <c r="P525" i="1"/>
  <c r="P526" i="1"/>
  <c r="O526" i="1" s="1"/>
  <c r="N526" i="1" s="1"/>
  <c r="P527" i="1"/>
  <c r="O527" i="1" s="1"/>
  <c r="N527" i="1" s="1"/>
  <c r="P528" i="1"/>
  <c r="O528" i="1" s="1"/>
  <c r="N528" i="1" s="1"/>
  <c r="P529" i="1"/>
  <c r="P530" i="1"/>
  <c r="O530" i="1" s="1"/>
  <c r="N530" i="1" s="1"/>
  <c r="P531" i="1"/>
  <c r="O531" i="1" s="1"/>
  <c r="N531" i="1" s="1"/>
  <c r="P532" i="1"/>
  <c r="P533" i="1"/>
  <c r="P534" i="1"/>
  <c r="O534" i="1" s="1"/>
  <c r="N534" i="1" s="1"/>
  <c r="P535" i="1"/>
  <c r="O535" i="1" s="1"/>
  <c r="N535" i="1" s="1"/>
  <c r="P536" i="1"/>
  <c r="O536" i="1" s="1"/>
  <c r="N536" i="1" s="1"/>
  <c r="P537" i="1"/>
  <c r="P538" i="1"/>
  <c r="O538" i="1" s="1"/>
  <c r="N538" i="1" s="1"/>
  <c r="P539" i="1"/>
  <c r="O539" i="1" s="1"/>
  <c r="N539" i="1" s="1"/>
  <c r="P540" i="1"/>
  <c r="P541" i="1"/>
  <c r="P542" i="1"/>
  <c r="O542" i="1" s="1"/>
  <c r="N542" i="1" s="1"/>
  <c r="P543" i="1"/>
  <c r="O543" i="1" s="1"/>
  <c r="N543" i="1" s="1"/>
  <c r="P544" i="1"/>
  <c r="O544" i="1" s="1"/>
  <c r="N544" i="1" s="1"/>
  <c r="P545" i="1"/>
  <c r="P546" i="1"/>
  <c r="O546" i="1" s="1"/>
  <c r="N546" i="1" s="1"/>
  <c r="P547" i="1"/>
  <c r="O547" i="1" s="1"/>
  <c r="N547" i="1" s="1"/>
  <c r="P548" i="1"/>
  <c r="P549" i="1"/>
  <c r="O549" i="1" s="1"/>
  <c r="N549" i="1" s="1"/>
  <c r="P550" i="1"/>
  <c r="O550" i="1" s="1"/>
  <c r="N550" i="1" s="1"/>
  <c r="P551" i="1"/>
  <c r="O551" i="1" s="1"/>
  <c r="N551" i="1" s="1"/>
  <c r="P552" i="1"/>
  <c r="O552" i="1" s="1"/>
  <c r="N552" i="1" s="1"/>
  <c r="P553" i="1"/>
  <c r="P554" i="1"/>
  <c r="O554" i="1" s="1"/>
  <c r="N554" i="1" s="1"/>
  <c r="P555" i="1"/>
  <c r="O555" i="1" s="1"/>
  <c r="N555" i="1" s="1"/>
  <c r="P556" i="1"/>
  <c r="P557" i="1"/>
  <c r="P558" i="1"/>
  <c r="O558" i="1" s="1"/>
  <c r="N558" i="1" s="1"/>
  <c r="P559" i="1"/>
  <c r="O559" i="1" s="1"/>
  <c r="N559" i="1" s="1"/>
  <c r="P560" i="1"/>
  <c r="O560" i="1" s="1"/>
  <c r="N560" i="1" s="1"/>
  <c r="P561" i="1"/>
  <c r="O561" i="1" s="1"/>
  <c r="N561" i="1" s="1"/>
  <c r="P562" i="1"/>
  <c r="O562" i="1" s="1"/>
  <c r="N562" i="1" s="1"/>
  <c r="P563" i="1"/>
  <c r="O563" i="1" s="1"/>
  <c r="N563" i="1" s="1"/>
  <c r="P564" i="1"/>
  <c r="O564" i="1" s="1"/>
  <c r="N564" i="1" s="1"/>
  <c r="P565" i="1"/>
  <c r="P566" i="1"/>
  <c r="O566" i="1" s="1"/>
  <c r="N566" i="1" s="1"/>
  <c r="P567" i="1"/>
  <c r="O567" i="1" s="1"/>
  <c r="N567" i="1" s="1"/>
  <c r="P568" i="1"/>
  <c r="P569" i="1"/>
  <c r="O569" i="1" s="1"/>
  <c r="N569" i="1" s="1"/>
  <c r="P570" i="1"/>
  <c r="O570" i="1" s="1"/>
  <c r="N570" i="1" s="1"/>
  <c r="P571" i="1"/>
  <c r="O571" i="1" s="1"/>
  <c r="N571" i="1" s="1"/>
  <c r="P572" i="1"/>
  <c r="O572" i="1" s="1"/>
  <c r="N572" i="1" s="1"/>
  <c r="P573" i="1"/>
  <c r="P574" i="1"/>
  <c r="O574" i="1" s="1"/>
  <c r="N574" i="1" s="1"/>
  <c r="P575" i="1"/>
  <c r="O575" i="1" s="1"/>
  <c r="N575" i="1" s="1"/>
  <c r="P576" i="1"/>
  <c r="P577" i="1"/>
  <c r="P578" i="1"/>
  <c r="O578" i="1" s="1"/>
  <c r="N578" i="1" s="1"/>
  <c r="P579" i="1"/>
  <c r="O579" i="1" s="1"/>
  <c r="N579" i="1" s="1"/>
  <c r="P580" i="1"/>
  <c r="O580" i="1" s="1"/>
  <c r="N580" i="1" s="1"/>
  <c r="P581" i="1"/>
  <c r="O581" i="1" s="1"/>
  <c r="N581" i="1" s="1"/>
  <c r="P582" i="1"/>
  <c r="O582" i="1" s="1"/>
  <c r="N582" i="1" s="1"/>
  <c r="P583" i="1"/>
  <c r="O583" i="1" s="1"/>
  <c r="N583" i="1" s="1"/>
  <c r="P584" i="1"/>
  <c r="P585" i="1"/>
  <c r="P586" i="1"/>
  <c r="O586" i="1" s="1"/>
  <c r="N586" i="1" s="1"/>
  <c r="P587" i="1"/>
  <c r="O587" i="1" s="1"/>
  <c r="N587" i="1" s="1"/>
  <c r="P588" i="1"/>
  <c r="O588" i="1" s="1"/>
  <c r="N588" i="1" s="1"/>
  <c r="P589" i="1"/>
  <c r="P590" i="1"/>
  <c r="O590" i="1" s="1"/>
  <c r="N590" i="1" s="1"/>
  <c r="P591" i="1"/>
  <c r="O591" i="1" s="1"/>
  <c r="N591" i="1" s="1"/>
  <c r="P592" i="1"/>
  <c r="P593" i="1"/>
  <c r="P594" i="1"/>
  <c r="O594" i="1" s="1"/>
  <c r="N594" i="1" s="1"/>
  <c r="P595" i="1"/>
  <c r="O595" i="1" s="1"/>
  <c r="N595" i="1" s="1"/>
  <c r="P596" i="1"/>
  <c r="P597" i="1"/>
  <c r="P598" i="1"/>
  <c r="O598" i="1" s="1"/>
  <c r="N598" i="1" s="1"/>
  <c r="P599" i="1"/>
  <c r="O599" i="1" s="1"/>
  <c r="N599" i="1" s="1"/>
  <c r="P600" i="1"/>
  <c r="O600" i="1" s="1"/>
  <c r="N600" i="1" s="1"/>
  <c r="P601" i="1"/>
  <c r="O601" i="1" s="1"/>
  <c r="N601" i="1" s="1"/>
  <c r="P602" i="1"/>
  <c r="O602" i="1" s="1"/>
  <c r="N602" i="1" s="1"/>
  <c r="P603" i="1"/>
  <c r="O603" i="1" s="1"/>
  <c r="N603" i="1" s="1"/>
  <c r="P604" i="1"/>
  <c r="P605" i="1"/>
  <c r="P606" i="1"/>
  <c r="O606" i="1" s="1"/>
  <c r="N606" i="1" s="1"/>
  <c r="P607" i="1"/>
  <c r="O607" i="1" s="1"/>
  <c r="N607" i="1" s="1"/>
  <c r="P608" i="1"/>
  <c r="O608" i="1" s="1"/>
  <c r="N608" i="1" s="1"/>
  <c r="P609" i="1"/>
  <c r="P610" i="1"/>
  <c r="O610" i="1" s="1"/>
  <c r="N610" i="1" s="1"/>
  <c r="P611" i="1"/>
  <c r="O611" i="1" s="1"/>
  <c r="N611" i="1" s="1"/>
  <c r="P612" i="1"/>
  <c r="P613" i="1"/>
  <c r="P614" i="1"/>
  <c r="O614" i="1" s="1"/>
  <c r="N614" i="1" s="1"/>
  <c r="P615" i="1"/>
  <c r="O615" i="1" s="1"/>
  <c r="N615" i="1" s="1"/>
  <c r="P616" i="1"/>
  <c r="O616" i="1" s="1"/>
  <c r="N616" i="1" s="1"/>
  <c r="P617" i="1"/>
  <c r="P618" i="1"/>
  <c r="O618" i="1" s="1"/>
  <c r="N618" i="1" s="1"/>
  <c r="P619" i="1"/>
  <c r="O619" i="1" s="1"/>
  <c r="N619" i="1" s="1"/>
  <c r="P620" i="1"/>
  <c r="P621" i="1"/>
  <c r="O621" i="1" s="1"/>
  <c r="N621" i="1" s="1"/>
  <c r="P622" i="1"/>
  <c r="O622" i="1" s="1"/>
  <c r="N622" i="1" s="1"/>
  <c r="P623" i="1"/>
  <c r="O623" i="1" s="1"/>
  <c r="N623" i="1" s="1"/>
  <c r="P624" i="1"/>
  <c r="O624" i="1" s="1"/>
  <c r="N624" i="1" s="1"/>
  <c r="P625" i="1"/>
  <c r="P626" i="1"/>
  <c r="O626" i="1" s="1"/>
  <c r="N626" i="1" s="1"/>
  <c r="P627" i="1"/>
  <c r="O627" i="1" s="1"/>
  <c r="N627" i="1" s="1"/>
  <c r="P628" i="1"/>
  <c r="P629" i="1"/>
  <c r="O629" i="1" s="1"/>
  <c r="N629" i="1" s="1"/>
  <c r="P630" i="1"/>
  <c r="O630" i="1" s="1"/>
  <c r="N630" i="1" s="1"/>
  <c r="P631" i="1"/>
  <c r="O631" i="1" s="1"/>
  <c r="N631" i="1" s="1"/>
  <c r="P632" i="1"/>
  <c r="O632" i="1" s="1"/>
  <c r="N632" i="1" s="1"/>
  <c r="P633" i="1"/>
  <c r="P634" i="1"/>
  <c r="O634" i="1" s="1"/>
  <c r="N634" i="1" s="1"/>
  <c r="P635" i="1"/>
  <c r="O635" i="1" s="1"/>
  <c r="N635" i="1" s="1"/>
  <c r="P636" i="1"/>
  <c r="P637" i="1"/>
  <c r="P638" i="1"/>
  <c r="O638" i="1" s="1"/>
  <c r="N638" i="1" s="1"/>
  <c r="P639" i="1"/>
  <c r="O639" i="1" s="1"/>
  <c r="N639" i="1" s="1"/>
  <c r="P640" i="1"/>
  <c r="O640" i="1" s="1"/>
  <c r="N640" i="1" s="1"/>
  <c r="P641" i="1"/>
  <c r="O641" i="1" s="1"/>
  <c r="N641" i="1" s="1"/>
  <c r="P642" i="1"/>
  <c r="O642" i="1" s="1"/>
  <c r="N642" i="1" s="1"/>
  <c r="P643" i="1"/>
  <c r="O643" i="1" s="1"/>
  <c r="N643" i="1" s="1"/>
  <c r="P644" i="1"/>
  <c r="O644" i="1" s="1"/>
  <c r="N644" i="1" s="1"/>
  <c r="P645" i="1"/>
  <c r="P646" i="1"/>
  <c r="O646" i="1" s="1"/>
  <c r="N646" i="1" s="1"/>
  <c r="P647" i="1"/>
  <c r="O647" i="1" s="1"/>
  <c r="N647" i="1" s="1"/>
  <c r="P648" i="1"/>
  <c r="P649" i="1"/>
  <c r="O649" i="1" s="1"/>
  <c r="N649" i="1" s="1"/>
  <c r="P650" i="1"/>
  <c r="O650" i="1" s="1"/>
  <c r="N650" i="1" s="1"/>
  <c r="P651" i="1"/>
  <c r="O651" i="1" s="1"/>
  <c r="N651" i="1" s="1"/>
  <c r="P652" i="1"/>
  <c r="O652" i="1" s="1"/>
  <c r="N652" i="1" s="1"/>
  <c r="P653" i="1"/>
  <c r="P654" i="1"/>
  <c r="O654" i="1" s="1"/>
  <c r="N654" i="1" s="1"/>
  <c r="P655" i="1"/>
  <c r="O655" i="1" s="1"/>
  <c r="N655" i="1" s="1"/>
  <c r="P656" i="1"/>
  <c r="P657" i="1"/>
  <c r="P658" i="1"/>
  <c r="O658" i="1" s="1"/>
  <c r="N658" i="1" s="1"/>
  <c r="P659" i="1"/>
  <c r="O659" i="1" s="1"/>
  <c r="N659" i="1" s="1"/>
  <c r="P660" i="1"/>
  <c r="O660" i="1" s="1"/>
  <c r="N660" i="1" s="1"/>
  <c r="P661" i="1"/>
  <c r="O661" i="1" s="1"/>
  <c r="N661" i="1" s="1"/>
  <c r="P662" i="1"/>
  <c r="O662" i="1" s="1"/>
  <c r="N662" i="1" s="1"/>
  <c r="P663" i="1"/>
  <c r="O663" i="1" s="1"/>
  <c r="N663" i="1" s="1"/>
  <c r="P664" i="1"/>
  <c r="P665" i="1"/>
  <c r="P666" i="1"/>
  <c r="O666" i="1" s="1"/>
  <c r="N666" i="1" s="1"/>
  <c r="P667" i="1"/>
  <c r="O667" i="1" s="1"/>
  <c r="N667" i="1" s="1"/>
  <c r="P668" i="1"/>
  <c r="O668" i="1" s="1"/>
  <c r="N668" i="1" s="1"/>
  <c r="P669" i="1"/>
  <c r="P670" i="1"/>
  <c r="O670" i="1" s="1"/>
  <c r="N670" i="1" s="1"/>
  <c r="P671" i="1"/>
  <c r="O671" i="1" s="1"/>
  <c r="N671" i="1" s="1"/>
  <c r="P672" i="1"/>
  <c r="P673" i="1"/>
  <c r="P674" i="1"/>
  <c r="O674" i="1" s="1"/>
  <c r="N674" i="1" s="1"/>
  <c r="P675" i="1"/>
  <c r="O675" i="1" s="1"/>
  <c r="N675" i="1" s="1"/>
  <c r="P676" i="1"/>
  <c r="O676" i="1" s="1"/>
  <c r="N676" i="1" s="1"/>
  <c r="P677" i="1"/>
  <c r="P678" i="1"/>
  <c r="O678" i="1" s="1"/>
  <c r="N678" i="1" s="1"/>
  <c r="P679" i="1"/>
  <c r="O679" i="1" s="1"/>
  <c r="N679" i="1" s="1"/>
  <c r="P680" i="1"/>
  <c r="P681" i="1"/>
  <c r="O681" i="1" s="1"/>
  <c r="N681" i="1" s="1"/>
  <c r="P682" i="1"/>
  <c r="O682" i="1" s="1"/>
  <c r="N682" i="1" s="1"/>
  <c r="P683" i="1"/>
  <c r="O683" i="1" s="1"/>
  <c r="N683" i="1" s="1"/>
  <c r="P684" i="1"/>
  <c r="O684" i="1" s="1"/>
  <c r="N684" i="1" s="1"/>
  <c r="P685" i="1"/>
  <c r="P686" i="1"/>
  <c r="O686" i="1" s="1"/>
  <c r="N686" i="1" s="1"/>
  <c r="P687" i="1"/>
  <c r="O687" i="1" s="1"/>
  <c r="N687" i="1" s="1"/>
  <c r="P688" i="1"/>
  <c r="P689" i="1"/>
  <c r="P690" i="1"/>
  <c r="O690" i="1" s="1"/>
  <c r="N690" i="1" s="1"/>
  <c r="P691" i="1"/>
  <c r="O691" i="1" s="1"/>
  <c r="N691" i="1" s="1"/>
  <c r="P692" i="1"/>
  <c r="P693" i="1"/>
  <c r="P694" i="1"/>
  <c r="P695" i="1"/>
  <c r="O695" i="1" s="1"/>
  <c r="N695" i="1" s="1"/>
  <c r="P696" i="1"/>
  <c r="P697" i="1"/>
  <c r="O697" i="1" s="1"/>
  <c r="N697" i="1" s="1"/>
  <c r="P698" i="1"/>
  <c r="O698" i="1" s="1"/>
  <c r="N698" i="1" s="1"/>
  <c r="P699" i="1"/>
  <c r="O699" i="1" s="1"/>
  <c r="N699" i="1" s="1"/>
  <c r="P700" i="1"/>
  <c r="P701" i="1"/>
  <c r="P702" i="1"/>
  <c r="O702" i="1" s="1"/>
  <c r="N702" i="1" s="1"/>
  <c r="P703" i="1"/>
  <c r="O703" i="1" s="1"/>
  <c r="N703" i="1" s="1"/>
  <c r="P704" i="1"/>
  <c r="P705" i="1"/>
  <c r="O705" i="1" s="1"/>
  <c r="N705" i="1" s="1"/>
  <c r="P706" i="1"/>
  <c r="O706" i="1" s="1"/>
  <c r="N706" i="1" s="1"/>
  <c r="P707" i="1"/>
  <c r="O707" i="1" s="1"/>
  <c r="N707" i="1" s="1"/>
  <c r="P708" i="1"/>
  <c r="P709" i="1"/>
  <c r="P710" i="1"/>
  <c r="O710" i="1" s="1"/>
  <c r="N710" i="1" s="1"/>
  <c r="P711" i="1"/>
  <c r="O711" i="1" s="1"/>
  <c r="N711" i="1" s="1"/>
  <c r="P712" i="1"/>
  <c r="P713" i="1"/>
  <c r="O713" i="1" s="1"/>
  <c r="N713" i="1" s="1"/>
  <c r="P714" i="1"/>
  <c r="O714" i="1" s="1"/>
  <c r="N714" i="1" s="1"/>
  <c r="P715" i="1"/>
  <c r="O715" i="1" s="1"/>
  <c r="N715" i="1" s="1"/>
  <c r="P716" i="1"/>
  <c r="P717" i="1"/>
  <c r="P718" i="1"/>
  <c r="O718" i="1" s="1"/>
  <c r="N718" i="1" s="1"/>
  <c r="P719" i="1"/>
  <c r="O719" i="1" s="1"/>
  <c r="N719" i="1" s="1"/>
  <c r="P720" i="1"/>
  <c r="P721" i="1"/>
  <c r="O721" i="1" s="1"/>
  <c r="N721" i="1" s="1"/>
  <c r="P722" i="1"/>
  <c r="O722" i="1" s="1"/>
  <c r="N722" i="1" s="1"/>
  <c r="P723" i="1"/>
  <c r="O723" i="1" s="1"/>
  <c r="N723" i="1" s="1"/>
  <c r="P724" i="1"/>
  <c r="P725" i="1"/>
  <c r="P726" i="1"/>
  <c r="O726" i="1" s="1"/>
  <c r="N726" i="1" s="1"/>
  <c r="P727" i="1"/>
  <c r="O727" i="1" s="1"/>
  <c r="N727" i="1" s="1"/>
  <c r="P728" i="1"/>
  <c r="P729" i="1"/>
  <c r="O729" i="1" s="1"/>
  <c r="N729" i="1" s="1"/>
  <c r="P730" i="1"/>
  <c r="O730" i="1" s="1"/>
  <c r="N730" i="1" s="1"/>
  <c r="P731" i="1"/>
  <c r="O731" i="1" s="1"/>
  <c r="N731" i="1" s="1"/>
  <c r="P732" i="1"/>
  <c r="P733" i="1"/>
  <c r="P734" i="1"/>
  <c r="O734" i="1" s="1"/>
  <c r="N734" i="1" s="1"/>
  <c r="P735" i="1"/>
  <c r="O735" i="1" s="1"/>
  <c r="N735" i="1" s="1"/>
  <c r="P736" i="1"/>
  <c r="P737" i="1"/>
  <c r="O737" i="1" s="1"/>
  <c r="N737" i="1" s="1"/>
  <c r="P738" i="1"/>
  <c r="O738" i="1" s="1"/>
  <c r="N738" i="1" s="1"/>
  <c r="P739" i="1"/>
  <c r="O739" i="1" s="1"/>
  <c r="N739" i="1" s="1"/>
  <c r="P740" i="1"/>
  <c r="P741" i="1"/>
  <c r="P742" i="1"/>
  <c r="O742" i="1" s="1"/>
  <c r="N742" i="1" s="1"/>
  <c r="P743" i="1"/>
  <c r="O743" i="1" s="1"/>
  <c r="N743" i="1" s="1"/>
  <c r="P744" i="1"/>
  <c r="P745" i="1"/>
  <c r="O745" i="1" s="1"/>
  <c r="N745" i="1" s="1"/>
  <c r="P746" i="1"/>
  <c r="O746" i="1" s="1"/>
  <c r="N746" i="1" s="1"/>
  <c r="P747" i="1"/>
  <c r="O747" i="1" s="1"/>
  <c r="N747" i="1" s="1"/>
  <c r="P748" i="1"/>
  <c r="P749" i="1"/>
  <c r="P750" i="1"/>
  <c r="O750" i="1" s="1"/>
  <c r="N750" i="1" s="1"/>
  <c r="P751" i="1"/>
  <c r="O751" i="1" s="1"/>
  <c r="N751" i="1" s="1"/>
  <c r="P752" i="1"/>
  <c r="P753" i="1"/>
  <c r="O753" i="1" s="1"/>
  <c r="N753" i="1" s="1"/>
  <c r="P754" i="1"/>
  <c r="O754" i="1" s="1"/>
  <c r="N754" i="1" s="1"/>
  <c r="P755" i="1"/>
  <c r="O755" i="1" s="1"/>
  <c r="N755" i="1" s="1"/>
  <c r="P756" i="1"/>
  <c r="P757" i="1"/>
  <c r="P758" i="1"/>
  <c r="O758" i="1" s="1"/>
  <c r="N758" i="1" s="1"/>
  <c r="P759" i="1"/>
  <c r="O759" i="1" s="1"/>
  <c r="N759" i="1" s="1"/>
  <c r="P760" i="1"/>
  <c r="P761" i="1"/>
  <c r="P762" i="1"/>
  <c r="O762" i="1" s="1"/>
  <c r="N762" i="1" s="1"/>
  <c r="P763" i="1"/>
  <c r="O763" i="1" s="1"/>
  <c r="N763" i="1" s="1"/>
  <c r="P764" i="1"/>
  <c r="P765" i="1"/>
  <c r="P766" i="1"/>
  <c r="O766" i="1" s="1"/>
  <c r="N766" i="1" s="1"/>
  <c r="P767" i="1"/>
  <c r="O767" i="1" s="1"/>
  <c r="N767" i="1" s="1"/>
  <c r="P768" i="1"/>
  <c r="P769" i="1"/>
  <c r="P770" i="1"/>
  <c r="O770" i="1" s="1"/>
  <c r="N770" i="1" s="1"/>
  <c r="P771" i="1"/>
  <c r="O771" i="1" s="1"/>
  <c r="N771" i="1" s="1"/>
  <c r="P772" i="1"/>
  <c r="P773" i="1"/>
  <c r="P774" i="1"/>
  <c r="O774" i="1" s="1"/>
  <c r="N774" i="1" s="1"/>
  <c r="P775" i="1"/>
  <c r="O775" i="1" s="1"/>
  <c r="N775" i="1" s="1"/>
  <c r="P776" i="1"/>
  <c r="P777" i="1"/>
  <c r="P778" i="1"/>
  <c r="O778" i="1" s="1"/>
  <c r="N778" i="1" s="1"/>
  <c r="P779" i="1"/>
  <c r="O779" i="1" s="1"/>
  <c r="N779" i="1" s="1"/>
  <c r="P780" i="1"/>
  <c r="P781" i="1"/>
  <c r="P782" i="1"/>
  <c r="O782" i="1" s="1"/>
  <c r="N782" i="1" s="1"/>
  <c r="P783" i="1"/>
  <c r="O783" i="1" s="1"/>
  <c r="N783" i="1" s="1"/>
  <c r="P784" i="1"/>
  <c r="P785" i="1"/>
  <c r="P786" i="1"/>
  <c r="O786" i="1" s="1"/>
  <c r="N786" i="1" s="1"/>
  <c r="P787" i="1"/>
  <c r="O787" i="1" s="1"/>
  <c r="N787" i="1" s="1"/>
  <c r="P788" i="1"/>
  <c r="P789" i="1"/>
  <c r="P790" i="1"/>
  <c r="O790" i="1" s="1"/>
  <c r="N790" i="1" s="1"/>
  <c r="P791" i="1"/>
  <c r="O791" i="1" s="1"/>
  <c r="N791" i="1" s="1"/>
  <c r="P792" i="1"/>
  <c r="P793" i="1"/>
  <c r="P794" i="1"/>
  <c r="O794" i="1" s="1"/>
  <c r="N794" i="1" s="1"/>
  <c r="P795" i="1"/>
  <c r="O795" i="1" s="1"/>
  <c r="N795" i="1" s="1"/>
  <c r="P796" i="1"/>
  <c r="P797" i="1"/>
  <c r="P798" i="1"/>
  <c r="O798" i="1" s="1"/>
  <c r="N798" i="1" s="1"/>
  <c r="P799" i="1"/>
  <c r="O799" i="1" s="1"/>
  <c r="N799" i="1" s="1"/>
  <c r="P800" i="1"/>
  <c r="P801" i="1"/>
  <c r="P802" i="1"/>
  <c r="O802" i="1" s="1"/>
  <c r="N802" i="1" s="1"/>
  <c r="P803" i="1"/>
  <c r="O803" i="1" s="1"/>
  <c r="N803" i="1" s="1"/>
  <c r="P804" i="1"/>
  <c r="P805" i="1"/>
  <c r="P806" i="1"/>
  <c r="O806" i="1" s="1"/>
  <c r="N806" i="1" s="1"/>
  <c r="P807" i="1"/>
  <c r="O807" i="1" s="1"/>
  <c r="N807" i="1" s="1"/>
  <c r="P808" i="1"/>
  <c r="P809" i="1"/>
  <c r="P810" i="1"/>
  <c r="O810" i="1" s="1"/>
  <c r="N810" i="1" s="1"/>
  <c r="P811" i="1"/>
  <c r="O811" i="1" s="1"/>
  <c r="N811" i="1" s="1"/>
  <c r="P812" i="1"/>
  <c r="P813" i="1"/>
  <c r="P814" i="1"/>
  <c r="O814" i="1" s="1"/>
  <c r="N814" i="1" s="1"/>
  <c r="P815" i="1"/>
  <c r="O815" i="1" s="1"/>
  <c r="N815" i="1" s="1"/>
  <c r="P816" i="1"/>
  <c r="P817" i="1"/>
  <c r="P818" i="1"/>
  <c r="O818" i="1" s="1"/>
  <c r="N818" i="1" s="1"/>
  <c r="P819" i="1"/>
  <c r="O819" i="1" s="1"/>
  <c r="N819" i="1" s="1"/>
  <c r="P820" i="1"/>
  <c r="P821" i="1"/>
  <c r="P822" i="1"/>
  <c r="O822" i="1" s="1"/>
  <c r="N822" i="1" s="1"/>
  <c r="P823" i="1"/>
  <c r="O823" i="1" s="1"/>
  <c r="N823" i="1" s="1"/>
  <c r="P824" i="1"/>
  <c r="P825" i="1"/>
  <c r="P826" i="1"/>
  <c r="O826" i="1" s="1"/>
  <c r="N826" i="1" s="1"/>
  <c r="P827" i="1"/>
  <c r="O827" i="1" s="1"/>
  <c r="N827" i="1" s="1"/>
  <c r="P828" i="1"/>
  <c r="P829" i="1"/>
  <c r="P830" i="1"/>
  <c r="O830" i="1" s="1"/>
  <c r="N830" i="1" s="1"/>
  <c r="P831" i="1"/>
  <c r="O831" i="1" s="1"/>
  <c r="N831" i="1" s="1"/>
  <c r="P832" i="1"/>
  <c r="P833" i="1"/>
  <c r="P834" i="1"/>
  <c r="O834" i="1" s="1"/>
  <c r="N834" i="1" s="1"/>
  <c r="P835" i="1"/>
  <c r="O835" i="1" s="1"/>
  <c r="N835" i="1" s="1"/>
  <c r="P836" i="1"/>
  <c r="P837" i="1"/>
  <c r="P838" i="1"/>
  <c r="O838" i="1" s="1"/>
  <c r="N838" i="1" s="1"/>
  <c r="P839" i="1"/>
  <c r="O839" i="1" s="1"/>
  <c r="N839" i="1" s="1"/>
  <c r="P840" i="1"/>
  <c r="P841" i="1"/>
  <c r="P842" i="1"/>
  <c r="O842" i="1" s="1"/>
  <c r="N842" i="1" s="1"/>
  <c r="P843" i="1"/>
  <c r="O843" i="1" s="1"/>
  <c r="N843" i="1" s="1"/>
  <c r="P844" i="1"/>
  <c r="P845" i="1"/>
  <c r="P846" i="1"/>
  <c r="O846" i="1" s="1"/>
  <c r="N846" i="1" s="1"/>
  <c r="P847" i="1"/>
  <c r="O847" i="1" s="1"/>
  <c r="N847" i="1" s="1"/>
  <c r="P848" i="1"/>
  <c r="P849" i="1"/>
  <c r="P850" i="1"/>
  <c r="O850" i="1" s="1"/>
  <c r="N850" i="1" s="1"/>
  <c r="P851" i="1"/>
  <c r="O851" i="1" s="1"/>
  <c r="N851" i="1" s="1"/>
  <c r="P852" i="1"/>
  <c r="P853" i="1"/>
  <c r="P854" i="1"/>
  <c r="O854" i="1" s="1"/>
  <c r="N854" i="1" s="1"/>
  <c r="P855" i="1"/>
  <c r="O855" i="1" s="1"/>
  <c r="N855" i="1" s="1"/>
  <c r="P856" i="1"/>
  <c r="P857" i="1"/>
  <c r="P858" i="1"/>
  <c r="O858" i="1" s="1"/>
  <c r="N858" i="1" s="1"/>
  <c r="P859" i="1"/>
  <c r="O859" i="1" s="1"/>
  <c r="N859" i="1" s="1"/>
  <c r="P860" i="1"/>
  <c r="P861" i="1"/>
  <c r="P862" i="1"/>
  <c r="O862" i="1" s="1"/>
  <c r="N862" i="1" s="1"/>
  <c r="P863" i="1"/>
  <c r="O863" i="1" s="1"/>
  <c r="N863" i="1" s="1"/>
  <c r="P864" i="1"/>
  <c r="P865" i="1"/>
  <c r="P866" i="1"/>
  <c r="O866" i="1" s="1"/>
  <c r="N866" i="1" s="1"/>
  <c r="P867" i="1"/>
  <c r="O867" i="1" s="1"/>
  <c r="N867" i="1" s="1"/>
  <c r="P868" i="1"/>
  <c r="P869" i="1"/>
  <c r="P870" i="1"/>
  <c r="O870" i="1" s="1"/>
  <c r="N870" i="1" s="1"/>
  <c r="P871" i="1"/>
  <c r="O871" i="1" s="1"/>
  <c r="N871" i="1" s="1"/>
  <c r="P872" i="1"/>
  <c r="P873" i="1"/>
  <c r="P874" i="1"/>
  <c r="O874" i="1" s="1"/>
  <c r="N874" i="1" s="1"/>
  <c r="P875" i="1"/>
  <c r="O875" i="1" s="1"/>
  <c r="N875" i="1" s="1"/>
  <c r="P876" i="1"/>
  <c r="P877" i="1"/>
  <c r="P878" i="1"/>
  <c r="O878" i="1" s="1"/>
  <c r="N878" i="1" s="1"/>
  <c r="P879" i="1"/>
  <c r="O879" i="1" s="1"/>
  <c r="N879" i="1" s="1"/>
  <c r="P880" i="1"/>
  <c r="P881" i="1"/>
  <c r="P882" i="1"/>
  <c r="O882" i="1" s="1"/>
  <c r="N882" i="1" s="1"/>
  <c r="P883" i="1"/>
  <c r="O883" i="1" s="1"/>
  <c r="N883" i="1" s="1"/>
  <c r="P884" i="1"/>
  <c r="P885" i="1"/>
  <c r="P886" i="1"/>
  <c r="O886" i="1" s="1"/>
  <c r="N886" i="1" s="1"/>
  <c r="P887" i="1"/>
  <c r="O887" i="1" s="1"/>
  <c r="N887" i="1" s="1"/>
  <c r="P888" i="1"/>
  <c r="P889" i="1"/>
  <c r="P890" i="1"/>
  <c r="O890" i="1" s="1"/>
  <c r="N890" i="1" s="1"/>
  <c r="P891" i="1"/>
  <c r="O891" i="1" s="1"/>
  <c r="N891" i="1" s="1"/>
  <c r="P892" i="1"/>
  <c r="P893" i="1"/>
  <c r="P894" i="1"/>
  <c r="O894" i="1" s="1"/>
  <c r="N894" i="1" s="1"/>
  <c r="P895" i="1"/>
  <c r="O895" i="1" s="1"/>
  <c r="N895" i="1" s="1"/>
  <c r="P896" i="1"/>
  <c r="P897" i="1"/>
  <c r="P898" i="1"/>
  <c r="O898" i="1" s="1"/>
  <c r="N898" i="1" s="1"/>
  <c r="P899" i="1"/>
  <c r="O899" i="1" s="1"/>
  <c r="N899" i="1" s="1"/>
  <c r="P900" i="1"/>
  <c r="P901" i="1"/>
  <c r="P902" i="1"/>
  <c r="O902" i="1" s="1"/>
  <c r="N902" i="1" s="1"/>
  <c r="P903" i="1"/>
  <c r="O903" i="1" s="1"/>
  <c r="N903" i="1" s="1"/>
  <c r="P904" i="1"/>
  <c r="P905" i="1"/>
  <c r="P906" i="1"/>
  <c r="O906" i="1" s="1"/>
  <c r="N906" i="1" s="1"/>
  <c r="P907" i="1"/>
  <c r="O907" i="1" s="1"/>
  <c r="N907" i="1" s="1"/>
  <c r="P908" i="1"/>
  <c r="P909" i="1"/>
  <c r="P910" i="1"/>
  <c r="O910" i="1" s="1"/>
  <c r="N910" i="1" s="1"/>
  <c r="P911" i="1"/>
  <c r="O911" i="1" s="1"/>
  <c r="N911" i="1" s="1"/>
  <c r="P912" i="1"/>
  <c r="P913" i="1"/>
  <c r="P914" i="1"/>
  <c r="O914" i="1" s="1"/>
  <c r="N914" i="1" s="1"/>
  <c r="P915" i="1"/>
  <c r="O915" i="1" s="1"/>
  <c r="N915" i="1" s="1"/>
  <c r="P916" i="1"/>
  <c r="P917" i="1"/>
  <c r="P918" i="1"/>
  <c r="O918" i="1" s="1"/>
  <c r="N918" i="1" s="1"/>
  <c r="P919" i="1"/>
  <c r="O919" i="1" s="1"/>
  <c r="N919" i="1" s="1"/>
  <c r="P920" i="1"/>
  <c r="P921" i="1"/>
  <c r="P922" i="1"/>
  <c r="O922" i="1" s="1"/>
  <c r="N922" i="1" s="1"/>
  <c r="P923" i="1"/>
  <c r="O923" i="1" s="1"/>
  <c r="N923" i="1" s="1"/>
  <c r="P924" i="1"/>
  <c r="P925" i="1"/>
  <c r="P926" i="1"/>
  <c r="O926" i="1" s="1"/>
  <c r="N926" i="1" s="1"/>
  <c r="P927" i="1"/>
  <c r="O927" i="1" s="1"/>
  <c r="N927" i="1" s="1"/>
  <c r="P928" i="1"/>
  <c r="P929" i="1"/>
  <c r="P930" i="1"/>
  <c r="O930" i="1" s="1"/>
  <c r="N930" i="1" s="1"/>
  <c r="P931" i="1"/>
  <c r="O931" i="1" s="1"/>
  <c r="N931" i="1" s="1"/>
  <c r="P932" i="1"/>
  <c r="P933" i="1"/>
  <c r="P934" i="1"/>
  <c r="O934" i="1" s="1"/>
  <c r="N934" i="1" s="1"/>
  <c r="P935" i="1"/>
  <c r="O935" i="1" s="1"/>
  <c r="N935" i="1" s="1"/>
  <c r="P936" i="1"/>
  <c r="P937" i="1"/>
  <c r="P938" i="1"/>
  <c r="O938" i="1" s="1"/>
  <c r="N938" i="1" s="1"/>
  <c r="P939" i="1"/>
  <c r="O939" i="1" s="1"/>
  <c r="N939" i="1" s="1"/>
  <c r="P940" i="1"/>
  <c r="P941" i="1"/>
  <c r="P942" i="1"/>
  <c r="O942" i="1" s="1"/>
  <c r="N942" i="1" s="1"/>
  <c r="P943" i="1"/>
  <c r="O943" i="1" s="1"/>
  <c r="N943" i="1" s="1"/>
  <c r="P944" i="1"/>
  <c r="P945" i="1"/>
  <c r="P946" i="1"/>
  <c r="O946" i="1" s="1"/>
  <c r="N946" i="1" s="1"/>
  <c r="P947" i="1"/>
  <c r="O947" i="1" s="1"/>
  <c r="N947" i="1" s="1"/>
  <c r="P948" i="1"/>
  <c r="P949" i="1"/>
  <c r="P950" i="1"/>
  <c r="O950" i="1" s="1"/>
  <c r="N950" i="1" s="1"/>
  <c r="P951" i="1"/>
  <c r="O951" i="1" s="1"/>
  <c r="N951" i="1" s="1"/>
  <c r="P952" i="1"/>
  <c r="P953" i="1"/>
  <c r="P954" i="1"/>
  <c r="O954" i="1" s="1"/>
  <c r="N954" i="1" s="1"/>
  <c r="P955" i="1"/>
  <c r="O955" i="1" s="1"/>
  <c r="N955" i="1" s="1"/>
  <c r="P956" i="1"/>
  <c r="P957" i="1"/>
  <c r="O957" i="1" s="1"/>
  <c r="N957" i="1" s="1"/>
  <c r="P958" i="1"/>
  <c r="O958" i="1" s="1"/>
  <c r="N958" i="1" s="1"/>
  <c r="P959" i="1"/>
  <c r="O959" i="1" s="1"/>
  <c r="N959" i="1" s="1"/>
  <c r="P960" i="1"/>
  <c r="P961" i="1"/>
  <c r="P962" i="1"/>
  <c r="O962" i="1" s="1"/>
  <c r="N962" i="1" s="1"/>
  <c r="P963" i="1"/>
  <c r="O963" i="1" s="1"/>
  <c r="N963" i="1" s="1"/>
  <c r="P964" i="1"/>
  <c r="P965" i="1"/>
  <c r="O965" i="1" s="1"/>
  <c r="N965" i="1" s="1"/>
  <c r="P966" i="1"/>
  <c r="O966" i="1" s="1"/>
  <c r="N966" i="1" s="1"/>
  <c r="P967" i="1"/>
  <c r="O967" i="1" s="1"/>
  <c r="N967" i="1" s="1"/>
  <c r="P968" i="1"/>
  <c r="P969" i="1"/>
  <c r="P970" i="1"/>
  <c r="O970" i="1" s="1"/>
  <c r="N970" i="1" s="1"/>
  <c r="P971" i="1"/>
  <c r="O971" i="1" s="1"/>
  <c r="N971" i="1" s="1"/>
  <c r="P972" i="1"/>
  <c r="P973" i="1"/>
  <c r="O973" i="1" s="1"/>
  <c r="N973" i="1" s="1"/>
  <c r="P974" i="1"/>
  <c r="O974" i="1" s="1"/>
  <c r="N974" i="1" s="1"/>
  <c r="P975" i="1"/>
  <c r="O975" i="1" s="1"/>
  <c r="N975" i="1" s="1"/>
  <c r="P976" i="1"/>
  <c r="P977" i="1"/>
  <c r="P978" i="1"/>
  <c r="O978" i="1" s="1"/>
  <c r="N978" i="1" s="1"/>
  <c r="P979" i="1"/>
  <c r="O979" i="1" s="1"/>
  <c r="N979" i="1" s="1"/>
  <c r="P980" i="1"/>
  <c r="P981" i="1"/>
  <c r="O981" i="1" s="1"/>
  <c r="N981" i="1" s="1"/>
  <c r="P982" i="1"/>
  <c r="O982" i="1" s="1"/>
  <c r="N982" i="1" s="1"/>
  <c r="P983" i="1"/>
  <c r="O983" i="1" s="1"/>
  <c r="N983" i="1" s="1"/>
  <c r="P984" i="1"/>
  <c r="P985" i="1"/>
  <c r="P986" i="1"/>
  <c r="O986" i="1" s="1"/>
  <c r="N986" i="1" s="1"/>
  <c r="P987" i="1"/>
  <c r="O987" i="1" s="1"/>
  <c r="N987" i="1" s="1"/>
  <c r="P988" i="1"/>
  <c r="P989" i="1"/>
  <c r="O989" i="1" s="1"/>
  <c r="N989" i="1" s="1"/>
  <c r="P990" i="1"/>
  <c r="O990" i="1" s="1"/>
  <c r="N990" i="1" s="1"/>
  <c r="P991" i="1"/>
  <c r="O991" i="1" s="1"/>
  <c r="N991" i="1" s="1"/>
  <c r="P992" i="1"/>
  <c r="P993" i="1"/>
  <c r="P994" i="1"/>
  <c r="O994" i="1" s="1"/>
  <c r="N994" i="1" s="1"/>
  <c r="P995" i="1"/>
  <c r="O995" i="1" s="1"/>
  <c r="N995" i="1" s="1"/>
  <c r="P996" i="1"/>
  <c r="P997" i="1"/>
  <c r="P998" i="1"/>
  <c r="O998" i="1" s="1"/>
  <c r="N998" i="1" s="1"/>
  <c r="P999" i="1"/>
  <c r="O999" i="1" s="1"/>
  <c r="N999" i="1" s="1"/>
  <c r="P1000" i="1"/>
  <c r="P1001" i="1"/>
  <c r="P1002" i="1"/>
  <c r="O1002" i="1" s="1"/>
  <c r="N1002" i="1" s="1"/>
  <c r="P1003" i="1"/>
  <c r="O1003" i="1" s="1"/>
  <c r="N1003" i="1" s="1"/>
  <c r="P1004" i="1"/>
  <c r="P1005" i="1"/>
  <c r="O1005" i="1" s="1"/>
  <c r="N1005" i="1" s="1"/>
  <c r="P1006" i="1"/>
  <c r="O1006" i="1" s="1"/>
  <c r="N1006" i="1" s="1"/>
  <c r="P1007" i="1"/>
  <c r="O1007" i="1" s="1"/>
  <c r="N1007" i="1" s="1"/>
  <c r="P1008" i="1"/>
  <c r="P1009" i="1"/>
  <c r="P1010" i="1"/>
  <c r="O1010" i="1" s="1"/>
  <c r="N1010" i="1" s="1"/>
  <c r="P1011" i="1"/>
  <c r="O1011" i="1" s="1"/>
  <c r="N1011" i="1" s="1"/>
  <c r="P1012" i="1"/>
  <c r="P1013" i="1"/>
  <c r="P1014" i="1"/>
  <c r="O1014" i="1" s="1"/>
  <c r="N1014" i="1" s="1"/>
  <c r="P1015" i="1"/>
  <c r="P1016" i="1"/>
  <c r="P1017" i="1"/>
  <c r="P1018" i="1"/>
  <c r="O1018" i="1" s="1"/>
  <c r="N1018" i="1" s="1"/>
  <c r="P1019" i="1"/>
  <c r="O1019" i="1" s="1"/>
  <c r="N1019" i="1" s="1"/>
  <c r="P1020" i="1"/>
  <c r="P1021" i="1"/>
  <c r="O1021" i="1" s="1"/>
  <c r="N1021" i="1" s="1"/>
  <c r="P1022" i="1"/>
  <c r="O1022" i="1" s="1"/>
  <c r="N1022" i="1" s="1"/>
  <c r="P1023" i="1"/>
  <c r="O1023" i="1" s="1"/>
  <c r="N1023" i="1" s="1"/>
  <c r="P1024" i="1"/>
  <c r="P1025" i="1"/>
  <c r="P1026" i="1"/>
  <c r="O1026" i="1" s="1"/>
  <c r="N1026" i="1" s="1"/>
  <c r="P1027" i="1"/>
  <c r="O1027" i="1" s="1"/>
  <c r="N1027" i="1" s="1"/>
  <c r="P1028" i="1"/>
  <c r="P1029" i="1"/>
  <c r="P1030" i="1"/>
  <c r="O1030" i="1" s="1"/>
  <c r="N1030" i="1" s="1"/>
  <c r="P1031" i="1"/>
  <c r="O1031" i="1" s="1"/>
  <c r="N1031" i="1" s="1"/>
  <c r="P1032" i="1"/>
  <c r="P1033" i="1"/>
  <c r="P1034" i="1"/>
  <c r="O1034" i="1" s="1"/>
  <c r="N1034" i="1" s="1"/>
  <c r="P1035" i="1"/>
  <c r="O1035" i="1" s="1"/>
  <c r="N1035" i="1" s="1"/>
  <c r="P1036" i="1"/>
  <c r="P1037" i="1"/>
  <c r="O1037" i="1" s="1"/>
  <c r="N1037" i="1" s="1"/>
  <c r="P1038" i="1"/>
  <c r="O1038" i="1" s="1"/>
  <c r="N1038" i="1" s="1"/>
  <c r="P1039" i="1"/>
  <c r="O1039" i="1" s="1"/>
  <c r="N1039" i="1" s="1"/>
  <c r="P1040" i="1"/>
  <c r="P1041" i="1"/>
  <c r="P1042" i="1"/>
  <c r="O1042" i="1" s="1"/>
  <c r="N1042" i="1" s="1"/>
  <c r="P1043" i="1"/>
  <c r="O1043" i="1" s="1"/>
  <c r="N1043" i="1" s="1"/>
  <c r="P1044" i="1"/>
  <c r="P1045" i="1"/>
  <c r="P1046" i="1"/>
  <c r="O1046" i="1" s="1"/>
  <c r="N1046" i="1" s="1"/>
  <c r="P1047" i="1"/>
  <c r="P1048" i="1"/>
  <c r="P1049" i="1"/>
  <c r="P1050" i="1"/>
  <c r="O1050" i="1" s="1"/>
  <c r="N1050" i="1" s="1"/>
  <c r="P1051" i="1"/>
  <c r="O1051" i="1" s="1"/>
  <c r="N1051" i="1" s="1"/>
  <c r="P1052" i="1"/>
  <c r="P1053" i="1"/>
  <c r="O1053" i="1" s="1"/>
  <c r="N1053" i="1" s="1"/>
  <c r="P1054" i="1"/>
  <c r="O1054" i="1" s="1"/>
  <c r="N1054" i="1" s="1"/>
  <c r="P1055" i="1"/>
  <c r="O1055" i="1" s="1"/>
  <c r="N1055" i="1" s="1"/>
  <c r="P1056" i="1"/>
  <c r="P1057" i="1"/>
  <c r="P1058" i="1"/>
  <c r="O1058" i="1" s="1"/>
  <c r="N1058" i="1" s="1"/>
  <c r="P1059" i="1"/>
  <c r="O1059" i="1" s="1"/>
  <c r="N1059" i="1" s="1"/>
  <c r="P1060" i="1"/>
  <c r="P1061" i="1"/>
  <c r="P1062" i="1"/>
  <c r="O1062" i="1" s="1"/>
  <c r="N1062" i="1" s="1"/>
  <c r="P1063" i="1"/>
  <c r="O1063" i="1" s="1"/>
  <c r="N1063" i="1" s="1"/>
  <c r="P1064" i="1"/>
  <c r="P1065" i="1"/>
  <c r="P1066" i="1"/>
  <c r="O1066" i="1" s="1"/>
  <c r="N1066" i="1" s="1"/>
  <c r="P1067" i="1"/>
  <c r="O1067" i="1" s="1"/>
  <c r="N1067" i="1" s="1"/>
  <c r="P1068" i="1"/>
  <c r="P1069" i="1"/>
  <c r="O1069" i="1" s="1"/>
  <c r="N1069" i="1" s="1"/>
  <c r="P1070" i="1"/>
  <c r="O1070" i="1" s="1"/>
  <c r="N1070" i="1" s="1"/>
  <c r="P1071" i="1"/>
  <c r="O1071" i="1" s="1"/>
  <c r="N1071" i="1" s="1"/>
  <c r="P1072" i="1"/>
  <c r="P1073" i="1"/>
  <c r="P1074" i="1"/>
  <c r="O1074" i="1" s="1"/>
  <c r="N1074" i="1" s="1"/>
  <c r="P1075" i="1"/>
  <c r="O1075" i="1" s="1"/>
  <c r="N1075" i="1" s="1"/>
  <c r="P1076" i="1"/>
  <c r="P1077" i="1"/>
  <c r="P1078" i="1"/>
  <c r="O1078" i="1" s="1"/>
  <c r="N1078" i="1" s="1"/>
  <c r="P1079" i="1"/>
  <c r="P1080" i="1"/>
  <c r="P1081" i="1"/>
  <c r="P1082" i="1"/>
  <c r="O1082" i="1" s="1"/>
  <c r="N1082" i="1" s="1"/>
  <c r="P1083" i="1"/>
  <c r="O1083" i="1" s="1"/>
  <c r="N1083" i="1" s="1"/>
  <c r="P1084" i="1"/>
  <c r="P1085" i="1"/>
  <c r="O1085" i="1" s="1"/>
  <c r="N1085" i="1" s="1"/>
  <c r="P1086" i="1"/>
  <c r="O1086" i="1" s="1"/>
  <c r="N1086" i="1" s="1"/>
  <c r="P1087" i="1"/>
  <c r="O1087" i="1" s="1"/>
  <c r="N1087" i="1" s="1"/>
  <c r="P1088" i="1"/>
  <c r="P1089" i="1"/>
  <c r="P1090" i="1"/>
  <c r="O1090" i="1" s="1"/>
  <c r="N1090" i="1" s="1"/>
  <c r="P1091" i="1"/>
  <c r="O1091" i="1" s="1"/>
  <c r="N1091" i="1" s="1"/>
  <c r="P1092" i="1"/>
  <c r="P1093" i="1"/>
  <c r="P1094" i="1"/>
  <c r="O1094" i="1" s="1"/>
  <c r="N1094" i="1" s="1"/>
  <c r="P1095" i="1"/>
  <c r="O1095" i="1" s="1"/>
  <c r="N1095" i="1" s="1"/>
  <c r="P1096" i="1"/>
  <c r="P1097" i="1"/>
  <c r="P1098" i="1"/>
  <c r="O1098" i="1" s="1"/>
  <c r="N1098" i="1" s="1"/>
  <c r="P1099" i="1"/>
  <c r="O1099" i="1" s="1"/>
  <c r="N1099" i="1" s="1"/>
  <c r="P1100" i="1"/>
  <c r="P1101" i="1"/>
  <c r="O1101" i="1" s="1"/>
  <c r="N1101" i="1" s="1"/>
  <c r="P1102" i="1"/>
  <c r="O1102" i="1" s="1"/>
  <c r="N1102" i="1" s="1"/>
  <c r="P1103" i="1"/>
  <c r="O1103" i="1" s="1"/>
  <c r="N1103" i="1" s="1"/>
  <c r="P1104" i="1"/>
  <c r="P1105" i="1"/>
  <c r="P1106" i="1"/>
  <c r="O1106" i="1" s="1"/>
  <c r="N1106" i="1" s="1"/>
  <c r="P1107" i="1"/>
  <c r="O1107" i="1" s="1"/>
  <c r="N1107" i="1" s="1"/>
  <c r="P1108" i="1"/>
  <c r="P1109" i="1"/>
  <c r="P1110" i="1"/>
  <c r="O1110" i="1" s="1"/>
  <c r="N1110" i="1" s="1"/>
  <c r="P1111" i="1"/>
  <c r="P1112" i="1"/>
  <c r="P1113" i="1"/>
  <c r="P1114" i="1"/>
  <c r="O1114" i="1" s="1"/>
  <c r="N1114" i="1" s="1"/>
  <c r="P1115" i="1"/>
  <c r="O1115" i="1" s="1"/>
  <c r="N1115" i="1" s="1"/>
  <c r="P1116" i="1"/>
  <c r="P1117" i="1"/>
  <c r="O1117" i="1" s="1"/>
  <c r="N1117" i="1" s="1"/>
  <c r="P1118" i="1"/>
  <c r="O1118" i="1" s="1"/>
  <c r="N1118" i="1" s="1"/>
  <c r="P1119" i="1"/>
  <c r="O1119" i="1" s="1"/>
  <c r="N1119" i="1" s="1"/>
  <c r="P1120" i="1"/>
  <c r="P1121" i="1"/>
  <c r="P1122" i="1"/>
  <c r="O1122" i="1" s="1"/>
  <c r="N1122" i="1" s="1"/>
  <c r="P1123" i="1"/>
  <c r="O1123" i="1" s="1"/>
  <c r="N1123" i="1" s="1"/>
  <c r="P1124" i="1"/>
  <c r="P1125" i="1"/>
  <c r="P1126" i="1"/>
  <c r="O1126" i="1" s="1"/>
  <c r="N1126" i="1" s="1"/>
  <c r="P1127" i="1"/>
  <c r="O1127" i="1" s="1"/>
  <c r="N1127" i="1" s="1"/>
  <c r="P1128" i="1"/>
  <c r="P1129" i="1"/>
  <c r="P1130" i="1"/>
  <c r="O1130" i="1" s="1"/>
  <c r="N1130" i="1" s="1"/>
  <c r="P1131" i="1"/>
  <c r="O1131" i="1" s="1"/>
  <c r="N1131" i="1" s="1"/>
  <c r="P1132" i="1"/>
  <c r="P1133" i="1"/>
  <c r="O1133" i="1" s="1"/>
  <c r="N1133" i="1" s="1"/>
  <c r="P1134" i="1"/>
  <c r="O1134" i="1" s="1"/>
  <c r="N1134" i="1" s="1"/>
  <c r="P1135" i="1"/>
  <c r="O1135" i="1" s="1"/>
  <c r="N1135" i="1" s="1"/>
  <c r="P1136" i="1"/>
  <c r="P1137" i="1"/>
  <c r="P1138" i="1"/>
  <c r="O1138" i="1" s="1"/>
  <c r="N1138" i="1" s="1"/>
  <c r="P1139" i="1"/>
  <c r="O1139" i="1" s="1"/>
  <c r="N1139" i="1" s="1"/>
  <c r="P1140" i="1"/>
  <c r="P1141" i="1"/>
  <c r="P1142" i="1"/>
  <c r="O1142" i="1" s="1"/>
  <c r="N1142" i="1" s="1"/>
  <c r="P1143" i="1"/>
  <c r="P1144" i="1"/>
  <c r="P1145" i="1"/>
  <c r="P1146" i="1"/>
  <c r="O1146" i="1" s="1"/>
  <c r="N1146" i="1" s="1"/>
  <c r="P1147" i="1"/>
  <c r="O1147" i="1" s="1"/>
  <c r="N1147" i="1" s="1"/>
  <c r="P1148" i="1"/>
  <c r="P1149" i="1"/>
  <c r="O1149" i="1" s="1"/>
  <c r="N1149" i="1" s="1"/>
  <c r="P1150" i="1"/>
  <c r="O1150" i="1" s="1"/>
  <c r="N1150" i="1" s="1"/>
  <c r="P1151" i="1"/>
  <c r="O1151" i="1" s="1"/>
  <c r="N1151" i="1" s="1"/>
  <c r="P1152" i="1"/>
  <c r="P1153" i="1"/>
  <c r="P1154" i="1"/>
  <c r="O1154" i="1" s="1"/>
  <c r="N1154" i="1" s="1"/>
  <c r="P1155" i="1"/>
  <c r="O1155" i="1" s="1"/>
  <c r="N1155" i="1" s="1"/>
  <c r="P1156" i="1"/>
  <c r="P1157" i="1"/>
  <c r="P1158" i="1"/>
  <c r="O1158" i="1" s="1"/>
  <c r="N1158" i="1" s="1"/>
  <c r="P1159" i="1"/>
  <c r="O1159" i="1" s="1"/>
  <c r="N1159" i="1" s="1"/>
  <c r="P1160" i="1"/>
  <c r="P1161" i="1"/>
  <c r="P1162" i="1"/>
  <c r="O1162" i="1" s="1"/>
  <c r="N1162" i="1" s="1"/>
  <c r="P1163" i="1"/>
  <c r="O1163" i="1" s="1"/>
  <c r="N1163" i="1" s="1"/>
  <c r="P1164" i="1"/>
  <c r="P1165" i="1"/>
  <c r="O1165" i="1" s="1"/>
  <c r="N1165" i="1" s="1"/>
  <c r="P1166" i="1"/>
  <c r="O1166" i="1" s="1"/>
  <c r="N1166" i="1" s="1"/>
  <c r="P1167" i="1"/>
  <c r="O1167" i="1" s="1"/>
  <c r="N1167" i="1" s="1"/>
  <c r="P1168" i="1"/>
  <c r="P1169" i="1"/>
  <c r="P1170" i="1"/>
  <c r="O1170" i="1" s="1"/>
  <c r="N1170" i="1" s="1"/>
  <c r="P1171" i="1"/>
  <c r="O1171" i="1" s="1"/>
  <c r="N1171" i="1" s="1"/>
  <c r="P1172" i="1"/>
  <c r="P1173" i="1"/>
  <c r="P1174" i="1"/>
  <c r="O1174" i="1" s="1"/>
  <c r="N1174" i="1" s="1"/>
  <c r="P1175" i="1"/>
  <c r="P1176" i="1"/>
  <c r="P1177" i="1"/>
  <c r="P1178" i="1"/>
  <c r="O1178" i="1" s="1"/>
  <c r="N1178" i="1" s="1"/>
  <c r="P1179" i="1"/>
  <c r="O1179" i="1" s="1"/>
  <c r="N1179" i="1" s="1"/>
  <c r="P1180" i="1"/>
  <c r="P1181" i="1"/>
  <c r="O1181" i="1" s="1"/>
  <c r="N1181" i="1" s="1"/>
  <c r="P1182" i="1"/>
  <c r="O1182" i="1" s="1"/>
  <c r="N1182" i="1" s="1"/>
  <c r="P1183" i="1"/>
  <c r="O1183" i="1" s="1"/>
  <c r="N1183" i="1" s="1"/>
  <c r="P1184" i="1"/>
  <c r="P1185" i="1"/>
  <c r="P1186" i="1"/>
  <c r="O1186" i="1" s="1"/>
  <c r="N1186" i="1" s="1"/>
  <c r="P1187" i="1"/>
  <c r="O1187" i="1" s="1"/>
  <c r="N1187" i="1" s="1"/>
  <c r="P1188" i="1"/>
  <c r="P1189" i="1"/>
  <c r="P1190" i="1"/>
  <c r="O1190" i="1" s="1"/>
  <c r="N1190" i="1" s="1"/>
  <c r="P1191" i="1"/>
  <c r="O1191" i="1" s="1"/>
  <c r="N1191" i="1" s="1"/>
  <c r="P1192" i="1"/>
  <c r="P1193" i="1"/>
  <c r="P1194" i="1"/>
  <c r="O1194" i="1" s="1"/>
  <c r="N1194" i="1" s="1"/>
  <c r="P1195" i="1"/>
  <c r="O1195" i="1" s="1"/>
  <c r="N1195" i="1" s="1"/>
  <c r="P1196" i="1"/>
  <c r="P1197" i="1"/>
  <c r="P1198" i="1"/>
  <c r="O1198" i="1" s="1"/>
  <c r="N1198" i="1" s="1"/>
  <c r="P1199" i="1"/>
  <c r="P1200" i="1"/>
  <c r="P1201" i="1"/>
  <c r="P1202" i="1"/>
  <c r="O1202" i="1" s="1"/>
  <c r="N1202" i="1" s="1"/>
  <c r="P1203" i="1"/>
  <c r="O1203" i="1" s="1"/>
  <c r="N1203" i="1" s="1"/>
  <c r="P1204" i="1"/>
  <c r="P1205" i="1"/>
  <c r="P1206" i="1"/>
  <c r="O1206" i="1" s="1"/>
  <c r="N1206" i="1" s="1"/>
  <c r="P1207" i="1"/>
  <c r="O1207" i="1" s="1"/>
  <c r="N1207" i="1" s="1"/>
  <c r="P1208" i="1"/>
  <c r="P1209" i="1"/>
  <c r="P1210" i="1"/>
  <c r="O1210" i="1" s="1"/>
  <c r="N1210" i="1" s="1"/>
  <c r="P1211" i="1"/>
  <c r="O1211" i="1" s="1"/>
  <c r="N1211" i="1" s="1"/>
  <c r="P1212" i="1"/>
  <c r="P1213" i="1"/>
  <c r="P1214" i="1"/>
  <c r="O1214" i="1" s="1"/>
  <c r="N1214" i="1" s="1"/>
  <c r="P1215" i="1"/>
  <c r="P1216" i="1"/>
  <c r="P1217" i="1"/>
  <c r="P1218" i="1"/>
  <c r="O1218" i="1" s="1"/>
  <c r="N1218" i="1" s="1"/>
  <c r="P1219" i="1"/>
  <c r="O1219" i="1" s="1"/>
  <c r="N1219" i="1" s="1"/>
  <c r="P1220" i="1"/>
  <c r="P1221" i="1"/>
  <c r="P1222" i="1"/>
  <c r="O1222" i="1" s="1"/>
  <c r="N1222" i="1" s="1"/>
  <c r="P1223" i="1"/>
  <c r="O1223" i="1" s="1"/>
  <c r="N1223" i="1" s="1"/>
  <c r="P1224" i="1"/>
  <c r="P1225" i="1"/>
  <c r="P1226" i="1"/>
  <c r="O1226" i="1" s="1"/>
  <c r="N1226" i="1" s="1"/>
  <c r="P1227" i="1"/>
  <c r="O1227" i="1" s="1"/>
  <c r="N1227" i="1" s="1"/>
  <c r="P1228" i="1"/>
  <c r="P1229" i="1"/>
  <c r="P1230" i="1"/>
  <c r="O1230" i="1" s="1"/>
  <c r="N1230" i="1" s="1"/>
  <c r="P1231" i="1"/>
  <c r="P1232" i="1"/>
  <c r="P1233" i="1"/>
  <c r="P1234" i="1"/>
  <c r="O1234" i="1" s="1"/>
  <c r="N1234" i="1" s="1"/>
  <c r="P1235" i="1"/>
  <c r="O1235" i="1" s="1"/>
  <c r="N1235" i="1" s="1"/>
  <c r="P1236" i="1"/>
  <c r="P1237" i="1"/>
  <c r="P1238" i="1"/>
  <c r="O1238" i="1" s="1"/>
  <c r="N1238" i="1" s="1"/>
  <c r="P1239" i="1"/>
  <c r="O1239" i="1" s="1"/>
  <c r="N1239" i="1" s="1"/>
  <c r="P1240" i="1"/>
  <c r="P1241" i="1"/>
  <c r="P1242" i="1"/>
  <c r="O1242" i="1" s="1"/>
  <c r="N1242" i="1" s="1"/>
  <c r="P1243" i="1"/>
  <c r="O1243" i="1" s="1"/>
  <c r="N1243" i="1" s="1"/>
  <c r="P1244" i="1"/>
  <c r="P1245" i="1"/>
  <c r="P1246" i="1"/>
  <c r="O1246" i="1" s="1"/>
  <c r="N1246" i="1" s="1"/>
  <c r="P1247" i="1"/>
  <c r="P1248" i="1"/>
  <c r="P1249" i="1"/>
  <c r="P1250" i="1"/>
  <c r="O1250" i="1" s="1"/>
  <c r="N1250" i="1" s="1"/>
  <c r="P1251" i="1"/>
  <c r="O1251" i="1" s="1"/>
  <c r="N1251" i="1" s="1"/>
  <c r="P1252" i="1"/>
  <c r="P1253" i="1"/>
  <c r="P1254" i="1"/>
  <c r="O1254" i="1" s="1"/>
  <c r="N1254" i="1" s="1"/>
  <c r="P1255" i="1"/>
  <c r="O1255" i="1" s="1"/>
  <c r="N1255" i="1" s="1"/>
  <c r="P1256" i="1"/>
  <c r="P1257" i="1"/>
  <c r="P1258" i="1"/>
  <c r="O1258" i="1" s="1"/>
  <c r="N1258" i="1" s="1"/>
  <c r="P1259" i="1"/>
  <c r="O1259" i="1" s="1"/>
  <c r="N1259" i="1" s="1"/>
  <c r="P1260" i="1"/>
  <c r="P1261" i="1"/>
  <c r="P1262" i="1"/>
  <c r="O1262" i="1" s="1"/>
  <c r="N1262" i="1" s="1"/>
  <c r="P1263" i="1"/>
  <c r="P1264" i="1"/>
  <c r="P1265" i="1"/>
  <c r="P1266" i="1"/>
  <c r="O1266" i="1" s="1"/>
  <c r="N1266" i="1" s="1"/>
  <c r="P1267" i="1"/>
  <c r="O1267" i="1" s="1"/>
  <c r="N1267" i="1" s="1"/>
  <c r="P1268" i="1"/>
  <c r="P1269" i="1"/>
  <c r="P1270" i="1"/>
  <c r="O1270" i="1" s="1"/>
  <c r="N1270" i="1" s="1"/>
  <c r="P1271" i="1"/>
  <c r="O1271" i="1" s="1"/>
  <c r="N1271" i="1" s="1"/>
  <c r="P1272" i="1"/>
  <c r="P1273" i="1"/>
  <c r="P1274" i="1"/>
  <c r="O1274" i="1" s="1"/>
  <c r="N1274" i="1" s="1"/>
  <c r="P1275" i="1"/>
  <c r="O1275" i="1" s="1"/>
  <c r="N1275" i="1" s="1"/>
  <c r="P1276" i="1"/>
  <c r="P1277" i="1"/>
  <c r="P1278" i="1"/>
  <c r="O1278" i="1" s="1"/>
  <c r="N1278" i="1" s="1"/>
  <c r="P1279" i="1"/>
  <c r="P1280" i="1"/>
  <c r="P1281" i="1"/>
  <c r="P1282" i="1"/>
  <c r="O1282" i="1" s="1"/>
  <c r="N1282" i="1" s="1"/>
  <c r="P1283" i="1"/>
  <c r="O1283" i="1" s="1"/>
  <c r="N1283" i="1" s="1"/>
  <c r="P1284" i="1"/>
  <c r="P1285" i="1"/>
  <c r="P1286" i="1"/>
  <c r="O1286" i="1" s="1"/>
  <c r="N1286" i="1" s="1"/>
  <c r="P1287" i="1"/>
  <c r="O1287" i="1" s="1"/>
  <c r="N1287" i="1" s="1"/>
  <c r="P1288" i="1"/>
  <c r="P1289" i="1"/>
  <c r="P1290" i="1"/>
  <c r="O1290" i="1" s="1"/>
  <c r="N1290" i="1" s="1"/>
  <c r="P1291" i="1"/>
  <c r="O1291" i="1" s="1"/>
  <c r="N1291" i="1" s="1"/>
  <c r="P1292" i="1"/>
  <c r="P1293" i="1"/>
  <c r="P1294" i="1"/>
  <c r="O1294" i="1" s="1"/>
  <c r="N1294" i="1" s="1"/>
  <c r="P1295" i="1"/>
  <c r="P1296" i="1"/>
  <c r="P1297" i="1"/>
  <c r="P1298" i="1"/>
  <c r="O1298" i="1" s="1"/>
  <c r="N1298" i="1" s="1"/>
  <c r="P1299" i="1"/>
  <c r="O1299" i="1" s="1"/>
  <c r="N1299" i="1" s="1"/>
  <c r="P1300" i="1"/>
  <c r="P1301" i="1"/>
  <c r="P1302" i="1"/>
  <c r="O1302" i="1" s="1"/>
  <c r="N1302" i="1" s="1"/>
  <c r="P1303" i="1"/>
  <c r="O1303" i="1" s="1"/>
  <c r="N1303" i="1" s="1"/>
  <c r="P1304" i="1"/>
  <c r="P1305" i="1"/>
  <c r="P1306" i="1"/>
  <c r="O1306" i="1" s="1"/>
  <c r="N1306" i="1" s="1"/>
  <c r="P1307" i="1"/>
  <c r="O1307" i="1" s="1"/>
  <c r="N1307" i="1" s="1"/>
  <c r="P1308" i="1"/>
  <c r="P1309" i="1"/>
  <c r="P1310" i="1"/>
  <c r="O1310" i="1" s="1"/>
  <c r="N1310" i="1" s="1"/>
  <c r="P1311" i="1"/>
  <c r="P1312" i="1"/>
  <c r="P1313" i="1"/>
  <c r="P1314" i="1"/>
  <c r="O1314" i="1" s="1"/>
  <c r="N1314" i="1" s="1"/>
  <c r="P1315" i="1"/>
  <c r="O1315" i="1" s="1"/>
  <c r="N1315" i="1" s="1"/>
  <c r="P1316" i="1"/>
  <c r="P1317" i="1"/>
  <c r="P1318" i="1"/>
  <c r="O1318" i="1" s="1"/>
  <c r="N1318" i="1" s="1"/>
  <c r="P1319" i="1"/>
  <c r="O1319" i="1" s="1"/>
  <c r="N1319" i="1" s="1"/>
  <c r="P1320" i="1"/>
  <c r="P1321" i="1"/>
  <c r="P1322" i="1"/>
  <c r="O1322" i="1" s="1"/>
  <c r="N1322" i="1" s="1"/>
  <c r="P1323" i="1"/>
  <c r="O1323" i="1" s="1"/>
  <c r="N1323" i="1" s="1"/>
  <c r="P1324" i="1"/>
  <c r="P1325" i="1"/>
  <c r="P1326" i="1"/>
  <c r="O1326" i="1" s="1"/>
  <c r="N1326" i="1" s="1"/>
  <c r="P1327" i="1"/>
  <c r="P1328" i="1"/>
  <c r="P1329" i="1"/>
  <c r="P1330" i="1"/>
  <c r="O1330" i="1" s="1"/>
  <c r="N1330" i="1" s="1"/>
  <c r="P1331" i="1"/>
  <c r="O1331" i="1" s="1"/>
  <c r="N1331" i="1" s="1"/>
  <c r="P1332" i="1"/>
  <c r="P1333" i="1"/>
  <c r="P1334" i="1"/>
  <c r="O1334" i="1" s="1"/>
  <c r="N1334" i="1" s="1"/>
  <c r="P1335" i="1"/>
  <c r="O1335" i="1" s="1"/>
  <c r="N1335" i="1" s="1"/>
  <c r="P1336" i="1"/>
  <c r="P1337" i="1"/>
  <c r="P1338" i="1"/>
  <c r="O1338" i="1" s="1"/>
  <c r="N1338" i="1" s="1"/>
  <c r="P1339" i="1"/>
  <c r="O1339" i="1" s="1"/>
  <c r="N1339" i="1" s="1"/>
  <c r="P1340" i="1"/>
  <c r="P1341" i="1"/>
  <c r="P1342" i="1"/>
  <c r="O1342" i="1" s="1"/>
  <c r="N1342" i="1" s="1"/>
  <c r="P1343" i="1"/>
  <c r="P1344" i="1"/>
  <c r="P1345" i="1"/>
  <c r="P1346" i="1"/>
  <c r="O1346" i="1" s="1"/>
  <c r="N1346" i="1" s="1"/>
  <c r="P1347" i="1"/>
  <c r="O1347" i="1" s="1"/>
  <c r="N1347" i="1" s="1"/>
  <c r="P1348" i="1"/>
  <c r="P1349" i="1"/>
  <c r="P1350" i="1"/>
  <c r="O1350" i="1" s="1"/>
  <c r="N1350" i="1" s="1"/>
  <c r="P1351" i="1"/>
  <c r="O1351" i="1" s="1"/>
  <c r="N1351" i="1" s="1"/>
  <c r="P1352" i="1"/>
  <c r="P1353" i="1"/>
  <c r="P1354" i="1"/>
  <c r="O1354" i="1" s="1"/>
  <c r="N1354" i="1" s="1"/>
  <c r="P1355" i="1"/>
  <c r="O1355" i="1" s="1"/>
  <c r="N1355" i="1" s="1"/>
  <c r="P1356" i="1"/>
  <c r="P1357" i="1"/>
  <c r="P1358" i="1"/>
  <c r="O1358" i="1" s="1"/>
  <c r="N1358" i="1" s="1"/>
  <c r="P1359" i="1"/>
  <c r="P1360" i="1"/>
  <c r="P1361" i="1"/>
  <c r="P1362" i="1"/>
  <c r="O1362" i="1" s="1"/>
  <c r="N1362" i="1" s="1"/>
  <c r="P1363" i="1"/>
  <c r="O1363" i="1" s="1"/>
  <c r="N1363" i="1" s="1"/>
  <c r="P1364" i="1"/>
  <c r="P1365" i="1"/>
  <c r="P1366" i="1"/>
  <c r="O1366" i="1" s="1"/>
  <c r="N1366" i="1" s="1"/>
  <c r="P1367" i="1"/>
  <c r="O1367" i="1" s="1"/>
  <c r="N1367" i="1" s="1"/>
  <c r="P1368" i="1"/>
  <c r="P1369" i="1"/>
  <c r="P1370" i="1"/>
  <c r="O1370" i="1" s="1"/>
  <c r="N1370" i="1" s="1"/>
  <c r="P1371" i="1"/>
  <c r="O1371" i="1" s="1"/>
  <c r="N1371" i="1" s="1"/>
  <c r="P1372" i="1"/>
  <c r="P1373" i="1"/>
  <c r="P1374" i="1"/>
  <c r="O1374" i="1" s="1"/>
  <c r="N1374" i="1" s="1"/>
  <c r="P1375" i="1"/>
  <c r="P1376" i="1"/>
  <c r="P1377" i="1"/>
  <c r="P1378" i="1"/>
  <c r="O1378" i="1" s="1"/>
  <c r="N1378" i="1" s="1"/>
  <c r="P1379" i="1"/>
  <c r="O1379" i="1" s="1"/>
  <c r="N1379" i="1" s="1"/>
  <c r="P1380" i="1"/>
  <c r="P1381" i="1"/>
  <c r="P1382" i="1"/>
  <c r="O1382" i="1" s="1"/>
  <c r="N1382" i="1" s="1"/>
  <c r="P1383" i="1"/>
  <c r="O1383" i="1" s="1"/>
  <c r="N1383" i="1" s="1"/>
  <c r="P1384" i="1"/>
  <c r="P1385" i="1"/>
  <c r="P1386" i="1"/>
  <c r="O1386" i="1" s="1"/>
  <c r="N1386" i="1" s="1"/>
  <c r="P1387" i="1"/>
  <c r="O1387" i="1" s="1"/>
  <c r="N1387" i="1" s="1"/>
  <c r="P1388" i="1"/>
  <c r="P1389" i="1"/>
  <c r="P1390" i="1"/>
  <c r="O1390" i="1" s="1"/>
  <c r="N1390" i="1" s="1"/>
  <c r="P1391" i="1"/>
  <c r="P1392" i="1"/>
  <c r="P1393" i="1"/>
  <c r="P1394" i="1"/>
  <c r="O1394" i="1" s="1"/>
  <c r="N1394" i="1" s="1"/>
  <c r="P1395" i="1"/>
  <c r="O1395" i="1" s="1"/>
  <c r="N1395" i="1" s="1"/>
  <c r="P1396" i="1"/>
  <c r="P1397" i="1"/>
  <c r="P1398" i="1"/>
  <c r="O1398" i="1" s="1"/>
  <c r="N1398" i="1" s="1"/>
  <c r="P1399" i="1"/>
  <c r="O1399" i="1" s="1"/>
  <c r="N1399" i="1" s="1"/>
  <c r="P1400" i="1"/>
  <c r="P1401" i="1"/>
  <c r="P1402" i="1"/>
  <c r="O1402" i="1" s="1"/>
  <c r="N1402" i="1" s="1"/>
  <c r="P1403" i="1"/>
  <c r="O1403" i="1" s="1"/>
  <c r="N1403" i="1" s="1"/>
  <c r="P1404" i="1"/>
  <c r="P1405" i="1"/>
  <c r="P1406" i="1"/>
  <c r="O1406" i="1" s="1"/>
  <c r="N1406" i="1" s="1"/>
  <c r="P1407" i="1"/>
  <c r="P1408" i="1"/>
  <c r="P1409" i="1"/>
  <c r="P1410" i="1"/>
  <c r="O1410" i="1" s="1"/>
  <c r="N1410" i="1" s="1"/>
  <c r="P1411" i="1"/>
  <c r="O1411" i="1" s="1"/>
  <c r="N1411" i="1" s="1"/>
  <c r="P1412" i="1"/>
  <c r="P1413" i="1"/>
  <c r="P1414" i="1"/>
  <c r="O1414" i="1" s="1"/>
  <c r="N1414" i="1" s="1"/>
  <c r="P1415" i="1"/>
  <c r="O1415" i="1" s="1"/>
  <c r="N1415" i="1" s="1"/>
  <c r="P1416" i="1"/>
  <c r="P1417" i="1"/>
  <c r="P1418" i="1"/>
  <c r="O1418" i="1" s="1"/>
  <c r="N1418" i="1" s="1"/>
  <c r="P1419" i="1"/>
  <c r="O1419" i="1" s="1"/>
  <c r="N1419" i="1" s="1"/>
  <c r="P1420" i="1"/>
  <c r="P1421" i="1"/>
  <c r="P1422" i="1"/>
  <c r="O1422" i="1" s="1"/>
  <c r="N1422" i="1" s="1"/>
  <c r="P1423" i="1"/>
  <c r="P1424" i="1"/>
  <c r="P1425" i="1"/>
  <c r="P1426" i="1"/>
  <c r="O1426" i="1" s="1"/>
  <c r="N1426" i="1" s="1"/>
  <c r="P1427" i="1"/>
  <c r="O1427" i="1" s="1"/>
  <c r="N1427" i="1" s="1"/>
  <c r="P1428" i="1"/>
  <c r="P1429" i="1"/>
  <c r="P1430" i="1"/>
  <c r="O1430" i="1" s="1"/>
  <c r="N1430" i="1" s="1"/>
  <c r="P1431" i="1"/>
  <c r="O1431" i="1" s="1"/>
  <c r="N1431" i="1" s="1"/>
  <c r="P1432" i="1"/>
  <c r="P1433" i="1"/>
  <c r="P1434" i="1"/>
  <c r="O1434" i="1" s="1"/>
  <c r="N1434" i="1" s="1"/>
  <c r="P1435" i="1"/>
  <c r="O1435" i="1" s="1"/>
  <c r="N1435" i="1" s="1"/>
  <c r="P1436" i="1"/>
  <c r="P1437" i="1"/>
  <c r="P1438" i="1"/>
  <c r="O1438" i="1" s="1"/>
  <c r="N1438" i="1" s="1"/>
  <c r="P1439" i="1"/>
  <c r="P1440" i="1"/>
  <c r="P1441" i="1"/>
  <c r="P1442" i="1"/>
  <c r="O1442" i="1" s="1"/>
  <c r="N1442" i="1" s="1"/>
  <c r="P1443" i="1"/>
  <c r="O1443" i="1" s="1"/>
  <c r="N1443" i="1" s="1"/>
  <c r="P1444" i="1"/>
  <c r="P1445" i="1"/>
  <c r="P1446" i="1"/>
  <c r="O1446" i="1" s="1"/>
  <c r="N1446" i="1" s="1"/>
  <c r="P1447" i="1"/>
  <c r="O1447" i="1" s="1"/>
  <c r="N1447" i="1" s="1"/>
  <c r="P1448" i="1"/>
  <c r="P1449" i="1"/>
  <c r="P1450" i="1"/>
  <c r="O1450" i="1" s="1"/>
  <c r="N1450" i="1" s="1"/>
  <c r="P1451" i="1"/>
  <c r="O1451" i="1" s="1"/>
  <c r="N1451" i="1" s="1"/>
  <c r="P1452" i="1"/>
  <c r="P1453" i="1"/>
  <c r="P1454" i="1"/>
  <c r="O1454" i="1" s="1"/>
  <c r="N1454" i="1" s="1"/>
  <c r="P1455" i="1"/>
  <c r="P1456" i="1"/>
  <c r="P1457" i="1"/>
  <c r="P1458" i="1"/>
  <c r="O1458" i="1" s="1"/>
  <c r="N1458" i="1" s="1"/>
  <c r="P1459" i="1"/>
  <c r="O1459" i="1" s="1"/>
  <c r="N1459" i="1" s="1"/>
  <c r="P1460" i="1"/>
  <c r="P1461" i="1"/>
  <c r="P1462" i="1"/>
  <c r="O1462" i="1" s="1"/>
  <c r="N1462" i="1" s="1"/>
  <c r="P1463" i="1"/>
  <c r="O1463" i="1" s="1"/>
  <c r="N1463" i="1" s="1"/>
  <c r="P1464" i="1"/>
  <c r="P1465" i="1"/>
  <c r="P1466" i="1"/>
  <c r="O1466" i="1" s="1"/>
  <c r="N1466" i="1" s="1"/>
  <c r="P1467" i="1"/>
  <c r="O1467" i="1" s="1"/>
  <c r="N1467" i="1" s="1"/>
  <c r="P1468" i="1"/>
  <c r="P1469" i="1"/>
  <c r="P1470" i="1"/>
  <c r="O1470" i="1" s="1"/>
  <c r="N1470" i="1" s="1"/>
  <c r="P1471" i="1"/>
  <c r="P1472" i="1"/>
  <c r="P1473" i="1"/>
  <c r="P1474" i="1"/>
  <c r="O1474" i="1" s="1"/>
  <c r="N1474" i="1" s="1"/>
  <c r="P1475" i="1"/>
  <c r="O1475" i="1" s="1"/>
  <c r="N1475" i="1" s="1"/>
  <c r="P1476" i="1"/>
  <c r="P1477" i="1"/>
  <c r="P1478" i="1"/>
  <c r="O1478" i="1" s="1"/>
  <c r="N1478" i="1" s="1"/>
  <c r="P1479" i="1"/>
  <c r="O1479" i="1" s="1"/>
  <c r="N1479" i="1" s="1"/>
  <c r="P1480" i="1"/>
  <c r="P1481" i="1"/>
  <c r="P1482" i="1"/>
  <c r="O1482" i="1" s="1"/>
  <c r="N1482" i="1" s="1"/>
  <c r="P1483" i="1"/>
  <c r="O1483" i="1" s="1"/>
  <c r="N1483" i="1" s="1"/>
  <c r="P1484" i="1"/>
  <c r="P1485" i="1"/>
  <c r="P1486" i="1"/>
  <c r="O1486" i="1" s="1"/>
  <c r="N1486" i="1" s="1"/>
  <c r="P1487" i="1"/>
  <c r="P1488" i="1"/>
  <c r="P1489" i="1"/>
  <c r="P1490" i="1"/>
  <c r="O1490" i="1" s="1"/>
  <c r="N1490" i="1" s="1"/>
  <c r="P1491" i="1"/>
  <c r="O1491" i="1" s="1"/>
  <c r="N1491" i="1" s="1"/>
  <c r="P1492" i="1"/>
  <c r="P1493" i="1"/>
  <c r="P1494" i="1"/>
  <c r="O1494" i="1" s="1"/>
  <c r="N1494" i="1" s="1"/>
  <c r="P1495" i="1"/>
  <c r="O1495" i="1" s="1"/>
  <c r="N1495" i="1" s="1"/>
  <c r="P1496" i="1"/>
  <c r="P1497" i="1"/>
  <c r="P1498" i="1"/>
  <c r="O1498" i="1" s="1"/>
  <c r="N1498" i="1" s="1"/>
  <c r="P1499" i="1"/>
  <c r="O1499" i="1" s="1"/>
  <c r="N1499" i="1" s="1"/>
  <c r="P1500" i="1"/>
  <c r="P1501" i="1"/>
  <c r="P1502" i="1"/>
  <c r="O1502" i="1" s="1"/>
  <c r="N1502" i="1" s="1"/>
  <c r="P1503" i="1"/>
  <c r="P1504" i="1"/>
  <c r="P1505" i="1"/>
  <c r="P1506" i="1"/>
  <c r="O1506" i="1" s="1"/>
  <c r="N1506" i="1" s="1"/>
  <c r="P1507" i="1"/>
  <c r="O1507" i="1" s="1"/>
  <c r="N1507" i="1" s="1"/>
  <c r="P1508" i="1"/>
  <c r="P1509" i="1"/>
  <c r="P1510" i="1"/>
  <c r="O1510" i="1" s="1"/>
  <c r="N1510" i="1" s="1"/>
  <c r="P1511" i="1"/>
  <c r="O1511" i="1" s="1"/>
  <c r="N1511" i="1" s="1"/>
  <c r="P1512" i="1"/>
  <c r="P1513" i="1"/>
  <c r="P1514" i="1"/>
  <c r="O1514" i="1" s="1"/>
  <c r="N1514" i="1" s="1"/>
  <c r="P1515" i="1"/>
  <c r="O1515" i="1" s="1"/>
  <c r="N1515" i="1" s="1"/>
  <c r="P1516" i="1"/>
  <c r="P1517" i="1"/>
  <c r="P1518" i="1"/>
  <c r="O1518" i="1" s="1"/>
  <c r="N1518" i="1" s="1"/>
  <c r="P1519" i="1"/>
  <c r="P1520" i="1"/>
  <c r="P1521" i="1"/>
  <c r="P1522" i="1"/>
  <c r="O1522" i="1" s="1"/>
  <c r="N1522" i="1" s="1"/>
  <c r="P1523" i="1"/>
  <c r="O1523" i="1" s="1"/>
  <c r="N1523" i="1" s="1"/>
  <c r="P1524" i="1"/>
  <c r="P1525" i="1"/>
  <c r="P1526" i="1"/>
  <c r="O1526" i="1" s="1"/>
  <c r="N1526" i="1" s="1"/>
  <c r="P1527" i="1"/>
  <c r="O1527" i="1" s="1"/>
  <c r="N1527" i="1" s="1"/>
  <c r="P1528" i="1"/>
  <c r="P1529" i="1"/>
  <c r="P1530" i="1"/>
  <c r="O1530" i="1" s="1"/>
  <c r="N1530" i="1" s="1"/>
  <c r="P1531" i="1"/>
  <c r="O1531" i="1" s="1"/>
  <c r="N1531" i="1" s="1"/>
  <c r="P1532" i="1"/>
  <c r="P1533" i="1"/>
  <c r="P1534" i="1"/>
  <c r="O1534" i="1" s="1"/>
  <c r="N1534" i="1" s="1"/>
  <c r="P1535" i="1"/>
  <c r="P1536" i="1"/>
  <c r="P1537" i="1"/>
  <c r="P1538" i="1"/>
  <c r="O1538" i="1" s="1"/>
  <c r="N1538" i="1" s="1"/>
  <c r="P1539" i="1"/>
  <c r="O1539" i="1" s="1"/>
  <c r="N1539" i="1" s="1"/>
  <c r="P1540" i="1"/>
  <c r="P1541" i="1"/>
  <c r="P1542" i="1"/>
  <c r="O1542" i="1" s="1"/>
  <c r="N1542" i="1" s="1"/>
  <c r="P1543" i="1"/>
  <c r="O1543" i="1" s="1"/>
  <c r="N1543" i="1" s="1"/>
  <c r="P1544" i="1"/>
  <c r="P1545" i="1"/>
  <c r="P1546" i="1"/>
  <c r="O1546" i="1" s="1"/>
  <c r="N1546" i="1" s="1"/>
  <c r="P1547" i="1"/>
  <c r="O1547" i="1" s="1"/>
  <c r="N1547" i="1" s="1"/>
  <c r="P1548" i="1"/>
  <c r="P1549" i="1"/>
  <c r="P1550" i="1"/>
  <c r="O1550" i="1" s="1"/>
  <c r="N1550" i="1" s="1"/>
  <c r="P1551" i="1"/>
  <c r="P1552" i="1"/>
  <c r="P1553" i="1"/>
  <c r="P1554" i="1"/>
  <c r="O1554" i="1" s="1"/>
  <c r="N1554" i="1" s="1"/>
  <c r="P1555" i="1"/>
  <c r="O1555" i="1" s="1"/>
  <c r="N1555" i="1" s="1"/>
  <c r="P1556" i="1"/>
  <c r="P1557" i="1"/>
  <c r="P1558" i="1"/>
  <c r="O1558" i="1" s="1"/>
  <c r="N1558" i="1" s="1"/>
  <c r="P1559" i="1"/>
  <c r="O1559" i="1" s="1"/>
  <c r="N1559" i="1" s="1"/>
  <c r="P1560" i="1"/>
  <c r="P1561" i="1"/>
  <c r="P1562" i="1"/>
  <c r="O1562" i="1" s="1"/>
  <c r="N1562" i="1" s="1"/>
  <c r="P1563" i="1"/>
  <c r="O1563" i="1" s="1"/>
  <c r="N1563" i="1" s="1"/>
  <c r="P1564" i="1"/>
  <c r="P1565" i="1"/>
  <c r="P1566" i="1"/>
  <c r="P1567" i="1"/>
  <c r="O1567" i="1" s="1"/>
  <c r="N1567" i="1" s="1"/>
  <c r="P1568" i="1"/>
  <c r="P1569" i="1"/>
  <c r="P1570" i="1"/>
  <c r="P1571" i="1"/>
  <c r="O1571" i="1" s="1"/>
  <c r="N1571" i="1" s="1"/>
  <c r="P1572" i="1"/>
  <c r="P1573" i="1"/>
  <c r="P1574" i="1"/>
  <c r="P1575" i="1"/>
  <c r="O1575" i="1" s="1"/>
  <c r="N1575" i="1" s="1"/>
  <c r="P1576" i="1"/>
  <c r="P1577" i="1"/>
  <c r="P1578" i="1"/>
  <c r="P1579" i="1"/>
  <c r="O1579" i="1" s="1"/>
  <c r="N1579" i="1" s="1"/>
  <c r="P1580" i="1"/>
  <c r="P1581" i="1"/>
  <c r="P1582" i="1"/>
  <c r="P1583" i="1"/>
  <c r="O1583" i="1" s="1"/>
  <c r="N1583" i="1" s="1"/>
  <c r="P1584" i="1"/>
  <c r="P1585" i="1"/>
  <c r="P1586" i="1"/>
  <c r="P1587" i="1"/>
  <c r="O1587" i="1" s="1"/>
  <c r="N1587" i="1" s="1"/>
  <c r="P1588" i="1"/>
  <c r="P1589" i="1"/>
  <c r="P1590" i="1"/>
  <c r="P1591" i="1"/>
  <c r="O1591" i="1" s="1"/>
  <c r="N1591" i="1" s="1"/>
  <c r="P1592" i="1"/>
  <c r="P1593" i="1"/>
  <c r="P1594" i="1"/>
  <c r="P1595" i="1"/>
  <c r="O1595" i="1" s="1"/>
  <c r="N1595" i="1" s="1"/>
  <c r="P1596" i="1"/>
  <c r="P1597" i="1"/>
  <c r="P1598" i="1"/>
  <c r="P1599" i="1"/>
  <c r="O1599" i="1" s="1"/>
  <c r="N1599" i="1" s="1"/>
  <c r="P1600" i="1"/>
  <c r="P1601" i="1"/>
  <c r="P1602" i="1"/>
  <c r="P1603" i="1"/>
  <c r="O1603" i="1" s="1"/>
  <c r="N1603" i="1" s="1"/>
  <c r="P1604" i="1"/>
  <c r="P1605" i="1"/>
  <c r="P1606" i="1"/>
  <c r="P1607" i="1"/>
  <c r="O1607" i="1" s="1"/>
  <c r="N1607" i="1" s="1"/>
  <c r="P1608" i="1"/>
  <c r="P1609" i="1"/>
  <c r="P1610" i="1"/>
  <c r="P1611" i="1"/>
  <c r="O1611" i="1" s="1"/>
  <c r="N1611" i="1" s="1"/>
  <c r="P1612" i="1"/>
  <c r="P1613" i="1"/>
  <c r="P1614" i="1"/>
  <c r="P1615" i="1"/>
  <c r="O1615" i="1" s="1"/>
  <c r="N1615" i="1" s="1"/>
  <c r="P1616" i="1"/>
  <c r="P1617" i="1"/>
  <c r="P1618" i="1"/>
  <c r="P1619" i="1"/>
  <c r="O1619" i="1" s="1"/>
  <c r="N1619" i="1" s="1"/>
  <c r="P1620" i="1"/>
  <c r="P1621" i="1"/>
  <c r="P1622" i="1"/>
  <c r="P1623" i="1"/>
  <c r="O1623" i="1" s="1"/>
  <c r="N1623" i="1" s="1"/>
  <c r="P1624" i="1"/>
  <c r="P1625" i="1"/>
  <c r="P1626" i="1"/>
  <c r="P1627" i="1"/>
  <c r="O1627" i="1" s="1"/>
  <c r="N1627" i="1" s="1"/>
  <c r="P1628" i="1"/>
  <c r="P1629" i="1"/>
  <c r="P1630" i="1"/>
  <c r="P1631" i="1"/>
  <c r="O1631" i="1" s="1"/>
  <c r="N1631" i="1" s="1"/>
  <c r="P1632" i="1"/>
  <c r="P1633" i="1"/>
  <c r="P1634" i="1"/>
  <c r="P1635" i="1"/>
  <c r="O1635" i="1" s="1"/>
  <c r="N1635" i="1" s="1"/>
  <c r="P1636" i="1"/>
  <c r="P1637" i="1"/>
  <c r="P1638" i="1"/>
  <c r="P1639" i="1"/>
  <c r="O1639" i="1" s="1"/>
  <c r="N1639" i="1" s="1"/>
  <c r="P1640" i="1"/>
  <c r="P1641" i="1"/>
  <c r="P1642" i="1"/>
  <c r="P1643" i="1"/>
  <c r="O1643" i="1" s="1"/>
  <c r="N1643" i="1" s="1"/>
  <c r="P1644" i="1"/>
  <c r="P1645" i="1"/>
  <c r="P1646" i="1"/>
  <c r="P1647" i="1"/>
  <c r="O1647" i="1" s="1"/>
  <c r="N1647" i="1" s="1"/>
  <c r="P1648" i="1"/>
  <c r="P1649" i="1"/>
  <c r="P1650" i="1"/>
  <c r="P1651" i="1"/>
  <c r="O1651" i="1" s="1"/>
  <c r="N1651" i="1" s="1"/>
  <c r="P1652" i="1"/>
  <c r="P1653" i="1"/>
  <c r="P1654" i="1"/>
  <c r="P1655" i="1"/>
  <c r="O1655" i="1" s="1"/>
  <c r="N1655" i="1" s="1"/>
  <c r="P1656" i="1"/>
  <c r="P1657" i="1"/>
  <c r="P1658" i="1"/>
  <c r="P1659" i="1"/>
  <c r="O1659" i="1" s="1"/>
  <c r="N1659" i="1" s="1"/>
  <c r="P1660" i="1"/>
  <c r="P1661" i="1"/>
  <c r="P1662" i="1"/>
  <c r="P1663" i="1"/>
  <c r="O1663" i="1" s="1"/>
  <c r="N1663" i="1" s="1"/>
  <c r="P1664" i="1"/>
  <c r="P1665" i="1"/>
  <c r="P1666" i="1"/>
  <c r="P1667" i="1"/>
  <c r="O1667" i="1" s="1"/>
  <c r="N1667" i="1" s="1"/>
  <c r="P1668" i="1"/>
  <c r="P1669" i="1"/>
  <c r="P1670" i="1"/>
  <c r="P1671" i="1"/>
  <c r="O1671" i="1" s="1"/>
  <c r="N1671" i="1" s="1"/>
  <c r="P1672" i="1"/>
  <c r="P1673" i="1"/>
  <c r="P1674" i="1"/>
  <c r="P1675" i="1"/>
  <c r="O1675" i="1" s="1"/>
  <c r="N1675" i="1" s="1"/>
  <c r="P1676" i="1"/>
  <c r="P1677" i="1"/>
  <c r="P1678" i="1"/>
  <c r="P1679" i="1"/>
  <c r="O1679" i="1" s="1"/>
  <c r="N1679" i="1" s="1"/>
  <c r="P1680" i="1"/>
  <c r="P1681" i="1"/>
  <c r="P1682" i="1"/>
  <c r="P1683" i="1"/>
  <c r="O1683" i="1" s="1"/>
  <c r="N1683" i="1" s="1"/>
  <c r="P1684" i="1"/>
  <c r="P1685" i="1"/>
  <c r="P1686" i="1"/>
  <c r="P1687" i="1"/>
  <c r="O1687" i="1" s="1"/>
  <c r="N1687" i="1" s="1"/>
  <c r="P1688" i="1"/>
  <c r="P1689" i="1"/>
  <c r="P1690" i="1"/>
  <c r="P1691" i="1"/>
  <c r="O1691" i="1" s="1"/>
  <c r="N1691" i="1" s="1"/>
  <c r="P1692" i="1"/>
  <c r="P1693" i="1"/>
  <c r="P1694" i="1"/>
  <c r="P1695" i="1"/>
  <c r="O1695" i="1" s="1"/>
  <c r="N1695" i="1" s="1"/>
  <c r="P1696" i="1"/>
  <c r="P1697" i="1"/>
  <c r="P1698" i="1"/>
  <c r="P1699" i="1"/>
  <c r="O1699" i="1" s="1"/>
  <c r="N1699" i="1" s="1"/>
  <c r="P1700" i="1"/>
  <c r="P1701" i="1"/>
  <c r="P1702" i="1"/>
  <c r="P1703" i="1"/>
  <c r="O1703" i="1" s="1"/>
  <c r="N1703" i="1" s="1"/>
  <c r="P1704" i="1"/>
  <c r="P1705" i="1"/>
  <c r="P1706" i="1"/>
  <c r="P1707" i="1"/>
  <c r="O1707" i="1" s="1"/>
  <c r="N1707" i="1" s="1"/>
  <c r="P1708" i="1"/>
  <c r="P1709" i="1"/>
  <c r="P1710" i="1"/>
  <c r="P1711" i="1"/>
  <c r="O1711" i="1" s="1"/>
  <c r="N1711" i="1" s="1"/>
  <c r="P2" i="1"/>
  <c r="O2" i="1" s="1"/>
  <c r="N2" i="1" s="1"/>
  <c r="O13" i="1"/>
  <c r="N13" i="1" s="1"/>
  <c r="O16" i="1"/>
  <c r="N16" i="1" s="1"/>
  <c r="O17" i="1"/>
  <c r="N17" i="1" s="1"/>
  <c r="O24" i="1"/>
  <c r="N24" i="1" s="1"/>
  <c r="O25" i="1"/>
  <c r="N25" i="1" s="1"/>
  <c r="O29" i="1"/>
  <c r="N29" i="1" s="1"/>
  <c r="O32" i="1"/>
  <c r="N32" i="1" s="1"/>
  <c r="O33" i="1"/>
  <c r="N33" i="1" s="1"/>
  <c r="O36" i="1"/>
  <c r="N36" i="1" s="1"/>
  <c r="O37" i="1"/>
  <c r="N37" i="1" s="1"/>
  <c r="O44" i="1"/>
  <c r="N44" i="1" s="1"/>
  <c r="O45" i="1"/>
  <c r="N45" i="1" s="1"/>
  <c r="O49" i="1"/>
  <c r="N49" i="1" s="1"/>
  <c r="O52" i="1"/>
  <c r="N52" i="1" s="1"/>
  <c r="O53" i="1"/>
  <c r="N53" i="1" s="1"/>
  <c r="O57" i="1"/>
  <c r="N57" i="1" s="1"/>
  <c r="O60" i="1"/>
  <c r="N60" i="1" s="1"/>
  <c r="O61" i="1"/>
  <c r="N61" i="1" s="1"/>
  <c r="O65" i="1"/>
  <c r="N65" i="1" s="1"/>
  <c r="O72" i="1"/>
  <c r="N72" i="1" s="1"/>
  <c r="O73" i="1"/>
  <c r="N73" i="1" s="1"/>
  <c r="O77" i="1"/>
  <c r="N77" i="1" s="1"/>
  <c r="O80" i="1"/>
  <c r="N80" i="1" s="1"/>
  <c r="O81" i="1"/>
  <c r="N81" i="1" s="1"/>
  <c r="O85" i="1"/>
  <c r="N85" i="1" s="1"/>
  <c r="O88" i="1"/>
  <c r="N88" i="1" s="1"/>
  <c r="O93" i="1"/>
  <c r="N93" i="1" s="1"/>
  <c r="O96" i="1"/>
  <c r="N96" i="1" s="1"/>
  <c r="O97" i="1"/>
  <c r="N97" i="1" s="1"/>
  <c r="O100" i="1"/>
  <c r="N100" i="1" s="1"/>
  <c r="O101" i="1"/>
  <c r="N101" i="1" s="1"/>
  <c r="O105" i="1"/>
  <c r="N105" i="1" s="1"/>
  <c r="O108" i="1"/>
  <c r="N108" i="1" s="1"/>
  <c r="O113" i="1"/>
  <c r="N113" i="1" s="1"/>
  <c r="O116" i="1"/>
  <c r="N116" i="1" s="1"/>
  <c r="O121" i="1"/>
  <c r="N121" i="1" s="1"/>
  <c r="O124" i="1"/>
  <c r="N124" i="1" s="1"/>
  <c r="O125" i="1"/>
  <c r="N125" i="1" s="1"/>
  <c r="O133" i="1"/>
  <c r="N133" i="1" s="1"/>
  <c r="O136" i="1"/>
  <c r="N136" i="1" s="1"/>
  <c r="O141" i="1"/>
  <c r="N141" i="1" s="1"/>
  <c r="O144" i="1"/>
  <c r="N144" i="1" s="1"/>
  <c r="O145" i="1"/>
  <c r="N145" i="1" s="1"/>
  <c r="O152" i="1"/>
  <c r="N152" i="1" s="1"/>
  <c r="O153" i="1"/>
  <c r="N153" i="1" s="1"/>
  <c r="O157" i="1"/>
  <c r="N157" i="1" s="1"/>
  <c r="O160" i="1"/>
  <c r="N160" i="1" s="1"/>
  <c r="O161" i="1"/>
  <c r="N161" i="1" s="1"/>
  <c r="O165" i="1"/>
  <c r="N165" i="1" s="1"/>
  <c r="O168" i="1"/>
  <c r="N168" i="1" s="1"/>
  <c r="O173" i="1"/>
  <c r="N173" i="1" s="1"/>
  <c r="O176" i="1"/>
  <c r="N176" i="1" s="1"/>
  <c r="O177" i="1"/>
  <c r="N177" i="1" s="1"/>
  <c r="O180" i="1"/>
  <c r="N180" i="1" s="1"/>
  <c r="O181" i="1"/>
  <c r="N181" i="1" s="1"/>
  <c r="O185" i="1"/>
  <c r="N185" i="1" s="1"/>
  <c r="O188" i="1"/>
  <c r="N188" i="1" s="1"/>
  <c r="O193" i="1"/>
  <c r="N193" i="1" s="1"/>
  <c r="O196" i="1"/>
  <c r="N196" i="1" s="1"/>
  <c r="O201" i="1"/>
  <c r="N201" i="1" s="1"/>
  <c r="O204" i="1"/>
  <c r="N204" i="1" s="1"/>
  <c r="O205" i="1"/>
  <c r="N205" i="1" s="1"/>
  <c r="O211" i="1"/>
  <c r="N211" i="1" s="1"/>
  <c r="O213" i="1"/>
  <c r="N213" i="1" s="1"/>
  <c r="O216" i="1"/>
  <c r="N216" i="1" s="1"/>
  <c r="O221" i="1"/>
  <c r="N221" i="1" s="1"/>
  <c r="O224" i="1"/>
  <c r="N224" i="1" s="1"/>
  <c r="O225" i="1"/>
  <c r="N225" i="1" s="1"/>
  <c r="O232" i="1"/>
  <c r="N232" i="1" s="1"/>
  <c r="O233" i="1"/>
  <c r="N233" i="1" s="1"/>
  <c r="O237" i="1"/>
  <c r="N237" i="1" s="1"/>
  <c r="O240" i="1"/>
  <c r="N240" i="1" s="1"/>
  <c r="O241" i="1"/>
  <c r="N241" i="1" s="1"/>
  <c r="O245" i="1"/>
  <c r="N245" i="1" s="1"/>
  <c r="O248" i="1"/>
  <c r="N248" i="1" s="1"/>
  <c r="O253" i="1"/>
  <c r="N253" i="1" s="1"/>
  <c r="O256" i="1"/>
  <c r="N256" i="1" s="1"/>
  <c r="O257" i="1"/>
  <c r="N257" i="1" s="1"/>
  <c r="O260" i="1"/>
  <c r="N260" i="1" s="1"/>
  <c r="O261" i="1"/>
  <c r="N261" i="1" s="1"/>
  <c r="O265" i="1"/>
  <c r="N265" i="1" s="1"/>
  <c r="O268" i="1"/>
  <c r="N268" i="1" s="1"/>
  <c r="O273" i="1"/>
  <c r="N273" i="1" s="1"/>
  <c r="O276" i="1"/>
  <c r="N276" i="1" s="1"/>
  <c r="O281" i="1"/>
  <c r="N281" i="1" s="1"/>
  <c r="O284" i="1"/>
  <c r="N284" i="1" s="1"/>
  <c r="O285" i="1"/>
  <c r="N285" i="1" s="1"/>
  <c r="O292" i="1"/>
  <c r="N292" i="1" s="1"/>
  <c r="O293" i="1"/>
  <c r="N293" i="1" s="1"/>
  <c r="O297" i="1"/>
  <c r="N297" i="1" s="1"/>
  <c r="O300" i="1"/>
  <c r="N300" i="1" s="1"/>
  <c r="O301" i="1"/>
  <c r="N301" i="1" s="1"/>
  <c r="O305" i="1"/>
  <c r="N305" i="1" s="1"/>
  <c r="O307" i="1"/>
  <c r="N307" i="1" s="1"/>
  <c r="O312" i="1"/>
  <c r="N312" i="1" s="1"/>
  <c r="O313" i="1"/>
  <c r="N313" i="1" s="1"/>
  <c r="O317" i="1"/>
  <c r="N317" i="1" s="1"/>
  <c r="O320" i="1"/>
  <c r="N320" i="1" s="1"/>
  <c r="O321" i="1"/>
  <c r="N321" i="1" s="1"/>
  <c r="O325" i="1"/>
  <c r="N325" i="1" s="1"/>
  <c r="O328" i="1"/>
  <c r="N328" i="1" s="1"/>
  <c r="O333" i="1"/>
  <c r="N333" i="1" s="1"/>
  <c r="O336" i="1"/>
  <c r="N336" i="1" s="1"/>
  <c r="O337" i="1"/>
  <c r="N337" i="1" s="1"/>
  <c r="O340" i="1"/>
  <c r="N340" i="1" s="1"/>
  <c r="O341" i="1"/>
  <c r="N341" i="1" s="1"/>
  <c r="O345" i="1"/>
  <c r="N345" i="1" s="1"/>
  <c r="O348" i="1"/>
  <c r="N348" i="1" s="1"/>
  <c r="O353" i="1"/>
  <c r="N353" i="1" s="1"/>
  <c r="O356" i="1"/>
  <c r="N356" i="1" s="1"/>
  <c r="O357" i="1"/>
  <c r="N357" i="1" s="1"/>
  <c r="O364" i="1"/>
  <c r="N364" i="1" s="1"/>
  <c r="O365" i="1"/>
  <c r="N365" i="1" s="1"/>
  <c r="O369" i="1"/>
  <c r="N369" i="1" s="1"/>
  <c r="O372" i="1"/>
  <c r="N372" i="1" s="1"/>
  <c r="O373" i="1"/>
  <c r="N373" i="1" s="1"/>
  <c r="O377" i="1"/>
  <c r="N377" i="1" s="1"/>
  <c r="O380" i="1"/>
  <c r="N380" i="1" s="1"/>
  <c r="O381" i="1"/>
  <c r="N381" i="1" s="1"/>
  <c r="O385" i="1"/>
  <c r="N385" i="1" s="1"/>
  <c r="O392" i="1"/>
  <c r="N392" i="1" s="1"/>
  <c r="O393" i="1"/>
  <c r="N393" i="1" s="1"/>
  <c r="O397" i="1"/>
  <c r="N397" i="1" s="1"/>
  <c r="O400" i="1"/>
  <c r="N400" i="1" s="1"/>
  <c r="O401" i="1"/>
  <c r="N401" i="1" s="1"/>
  <c r="O405" i="1"/>
  <c r="N405" i="1" s="1"/>
  <c r="O408" i="1"/>
  <c r="N408" i="1" s="1"/>
  <c r="O413" i="1"/>
  <c r="N413" i="1" s="1"/>
  <c r="O416" i="1"/>
  <c r="N416" i="1" s="1"/>
  <c r="O417" i="1"/>
  <c r="N417" i="1" s="1"/>
  <c r="O424" i="1"/>
  <c r="N424" i="1" s="1"/>
  <c r="O425" i="1"/>
  <c r="N425" i="1" s="1"/>
  <c r="O429" i="1"/>
  <c r="N429" i="1" s="1"/>
  <c r="O432" i="1"/>
  <c r="N432" i="1" s="1"/>
  <c r="O433" i="1"/>
  <c r="N433" i="1" s="1"/>
  <c r="O436" i="1"/>
  <c r="N436" i="1" s="1"/>
  <c r="O437" i="1"/>
  <c r="N437" i="1" s="1"/>
  <c r="O444" i="1"/>
  <c r="N444" i="1" s="1"/>
  <c r="O445" i="1"/>
  <c r="N445" i="1" s="1"/>
  <c r="O449" i="1"/>
  <c r="N449" i="1" s="1"/>
  <c r="O452" i="1"/>
  <c r="N452" i="1" s="1"/>
  <c r="O453" i="1"/>
  <c r="N453" i="1" s="1"/>
  <c r="O457" i="1"/>
  <c r="N457" i="1" s="1"/>
  <c r="O460" i="1"/>
  <c r="N460" i="1" s="1"/>
  <c r="O461" i="1"/>
  <c r="N461" i="1" s="1"/>
  <c r="O465" i="1"/>
  <c r="N465" i="1" s="1"/>
  <c r="O472" i="1"/>
  <c r="N472" i="1" s="1"/>
  <c r="O473" i="1"/>
  <c r="N473" i="1" s="1"/>
  <c r="O477" i="1"/>
  <c r="N477" i="1" s="1"/>
  <c r="O480" i="1"/>
  <c r="N480" i="1" s="1"/>
  <c r="O481" i="1"/>
  <c r="N481" i="1" s="1"/>
  <c r="O485" i="1"/>
  <c r="N485" i="1" s="1"/>
  <c r="O488" i="1"/>
  <c r="N488" i="1" s="1"/>
  <c r="O493" i="1"/>
  <c r="N493" i="1" s="1"/>
  <c r="O496" i="1"/>
  <c r="N496" i="1" s="1"/>
  <c r="O497" i="1"/>
  <c r="N497" i="1" s="1"/>
  <c r="O504" i="1"/>
  <c r="N504" i="1" s="1"/>
  <c r="O505" i="1"/>
  <c r="N505" i="1" s="1"/>
  <c r="O509" i="1"/>
  <c r="N509" i="1" s="1"/>
  <c r="O512" i="1"/>
  <c r="N512" i="1" s="1"/>
  <c r="O513" i="1"/>
  <c r="N513" i="1" s="1"/>
  <c r="O516" i="1"/>
  <c r="N516" i="1" s="1"/>
  <c r="O517" i="1"/>
  <c r="N517" i="1" s="1"/>
  <c r="O524" i="1"/>
  <c r="N524" i="1" s="1"/>
  <c r="O525" i="1"/>
  <c r="N525" i="1" s="1"/>
  <c r="O529" i="1"/>
  <c r="N529" i="1" s="1"/>
  <c r="O532" i="1"/>
  <c r="N532" i="1" s="1"/>
  <c r="O533" i="1"/>
  <c r="N533" i="1" s="1"/>
  <c r="O537" i="1"/>
  <c r="N537" i="1" s="1"/>
  <c r="O540" i="1"/>
  <c r="N540" i="1" s="1"/>
  <c r="O541" i="1"/>
  <c r="N541" i="1" s="1"/>
  <c r="O545" i="1"/>
  <c r="N545" i="1" s="1"/>
  <c r="O548" i="1"/>
  <c r="N548" i="1" s="1"/>
  <c r="O553" i="1"/>
  <c r="N553" i="1" s="1"/>
  <c r="O556" i="1"/>
  <c r="N556" i="1" s="1"/>
  <c r="O557" i="1"/>
  <c r="N557" i="1" s="1"/>
  <c r="O565" i="1"/>
  <c r="N565" i="1" s="1"/>
  <c r="O568" i="1"/>
  <c r="N568" i="1" s="1"/>
  <c r="O573" i="1"/>
  <c r="N573" i="1" s="1"/>
  <c r="O576" i="1"/>
  <c r="N576" i="1" s="1"/>
  <c r="O577" i="1"/>
  <c r="N577" i="1" s="1"/>
  <c r="O584" i="1"/>
  <c r="N584" i="1" s="1"/>
  <c r="O585" i="1"/>
  <c r="N585" i="1" s="1"/>
  <c r="O589" i="1"/>
  <c r="N589" i="1" s="1"/>
  <c r="O592" i="1"/>
  <c r="N592" i="1" s="1"/>
  <c r="O593" i="1"/>
  <c r="N593" i="1" s="1"/>
  <c r="O596" i="1"/>
  <c r="N596" i="1" s="1"/>
  <c r="O597" i="1"/>
  <c r="N597" i="1" s="1"/>
  <c r="O604" i="1"/>
  <c r="N604" i="1" s="1"/>
  <c r="O605" i="1"/>
  <c r="N605" i="1" s="1"/>
  <c r="O609" i="1"/>
  <c r="N609" i="1" s="1"/>
  <c r="O612" i="1"/>
  <c r="N612" i="1" s="1"/>
  <c r="O613" i="1"/>
  <c r="N613" i="1" s="1"/>
  <c r="O617" i="1"/>
  <c r="N617" i="1" s="1"/>
  <c r="O620" i="1"/>
  <c r="N620" i="1" s="1"/>
  <c r="O625" i="1"/>
  <c r="N625" i="1" s="1"/>
  <c r="O628" i="1"/>
  <c r="N628" i="1" s="1"/>
  <c r="O633" i="1"/>
  <c r="N633" i="1" s="1"/>
  <c r="O636" i="1"/>
  <c r="N636" i="1" s="1"/>
  <c r="O637" i="1"/>
  <c r="N637" i="1" s="1"/>
  <c r="O645" i="1"/>
  <c r="N645" i="1" s="1"/>
  <c r="O648" i="1"/>
  <c r="N648" i="1" s="1"/>
  <c r="O653" i="1"/>
  <c r="N653" i="1" s="1"/>
  <c r="O656" i="1"/>
  <c r="N656" i="1" s="1"/>
  <c r="O657" i="1"/>
  <c r="N657" i="1" s="1"/>
  <c r="O664" i="1"/>
  <c r="N664" i="1" s="1"/>
  <c r="O665" i="1"/>
  <c r="N665" i="1" s="1"/>
  <c r="O669" i="1"/>
  <c r="N669" i="1" s="1"/>
  <c r="O672" i="1"/>
  <c r="N672" i="1" s="1"/>
  <c r="O673" i="1"/>
  <c r="N673" i="1" s="1"/>
  <c r="O677" i="1"/>
  <c r="N677" i="1" s="1"/>
  <c r="O680" i="1"/>
  <c r="N680" i="1" s="1"/>
  <c r="O685" i="1"/>
  <c r="N685" i="1" s="1"/>
  <c r="O688" i="1"/>
  <c r="N688" i="1" s="1"/>
  <c r="O689" i="1"/>
  <c r="N689" i="1" s="1"/>
  <c r="O692" i="1"/>
  <c r="N692" i="1" s="1"/>
  <c r="O693" i="1"/>
  <c r="N693" i="1" s="1"/>
  <c r="O694" i="1"/>
  <c r="N694" i="1" s="1"/>
  <c r="O696" i="1"/>
  <c r="N696" i="1" s="1"/>
  <c r="O700" i="1"/>
  <c r="N700" i="1" s="1"/>
  <c r="O701" i="1"/>
  <c r="N701" i="1" s="1"/>
  <c r="O704" i="1"/>
  <c r="N704" i="1" s="1"/>
  <c r="O708" i="1"/>
  <c r="N708" i="1" s="1"/>
  <c r="O709" i="1"/>
  <c r="N709" i="1" s="1"/>
  <c r="O712" i="1"/>
  <c r="N712" i="1" s="1"/>
  <c r="O716" i="1"/>
  <c r="N716" i="1" s="1"/>
  <c r="O717" i="1"/>
  <c r="N717" i="1" s="1"/>
  <c r="O720" i="1"/>
  <c r="N720" i="1" s="1"/>
  <c r="O724" i="1"/>
  <c r="N724" i="1" s="1"/>
  <c r="O725" i="1"/>
  <c r="N725" i="1" s="1"/>
  <c r="O728" i="1"/>
  <c r="N728" i="1" s="1"/>
  <c r="O732" i="1"/>
  <c r="N732" i="1" s="1"/>
  <c r="O733" i="1"/>
  <c r="N733" i="1" s="1"/>
  <c r="O736" i="1"/>
  <c r="N736" i="1" s="1"/>
  <c r="O740" i="1"/>
  <c r="N740" i="1" s="1"/>
  <c r="O741" i="1"/>
  <c r="N741" i="1" s="1"/>
  <c r="O744" i="1"/>
  <c r="N744" i="1" s="1"/>
  <c r="O748" i="1"/>
  <c r="N748" i="1" s="1"/>
  <c r="O749" i="1"/>
  <c r="N749" i="1" s="1"/>
  <c r="O752" i="1"/>
  <c r="N752" i="1" s="1"/>
  <c r="O756" i="1"/>
  <c r="N756" i="1" s="1"/>
  <c r="O757" i="1"/>
  <c r="N757" i="1" s="1"/>
  <c r="O760" i="1"/>
  <c r="N760" i="1" s="1"/>
  <c r="O761" i="1"/>
  <c r="N761" i="1" s="1"/>
  <c r="O764" i="1"/>
  <c r="N764" i="1" s="1"/>
  <c r="O765" i="1"/>
  <c r="N765" i="1" s="1"/>
  <c r="O768" i="1"/>
  <c r="N768" i="1" s="1"/>
  <c r="O769" i="1"/>
  <c r="N769" i="1" s="1"/>
  <c r="O772" i="1"/>
  <c r="N772" i="1" s="1"/>
  <c r="O773" i="1"/>
  <c r="N773" i="1" s="1"/>
  <c r="O776" i="1"/>
  <c r="N776" i="1" s="1"/>
  <c r="O777" i="1"/>
  <c r="N777" i="1" s="1"/>
  <c r="O780" i="1"/>
  <c r="N780" i="1" s="1"/>
  <c r="O781" i="1"/>
  <c r="N781" i="1" s="1"/>
  <c r="O784" i="1"/>
  <c r="N784" i="1" s="1"/>
  <c r="O785" i="1"/>
  <c r="N785" i="1" s="1"/>
  <c r="O788" i="1"/>
  <c r="N788" i="1" s="1"/>
  <c r="O789" i="1"/>
  <c r="N789" i="1" s="1"/>
  <c r="O792" i="1"/>
  <c r="N792" i="1" s="1"/>
  <c r="O793" i="1"/>
  <c r="N793" i="1" s="1"/>
  <c r="O796" i="1"/>
  <c r="N796" i="1" s="1"/>
  <c r="O797" i="1"/>
  <c r="N797" i="1" s="1"/>
  <c r="O800" i="1"/>
  <c r="N800" i="1" s="1"/>
  <c r="O801" i="1"/>
  <c r="N801" i="1" s="1"/>
  <c r="O804" i="1"/>
  <c r="N804" i="1" s="1"/>
  <c r="O805" i="1"/>
  <c r="N805" i="1" s="1"/>
  <c r="O808" i="1"/>
  <c r="N808" i="1" s="1"/>
  <c r="O809" i="1"/>
  <c r="N809" i="1" s="1"/>
  <c r="O812" i="1"/>
  <c r="N812" i="1" s="1"/>
  <c r="O813" i="1"/>
  <c r="N813" i="1" s="1"/>
  <c r="O816" i="1"/>
  <c r="N816" i="1" s="1"/>
  <c r="O817" i="1"/>
  <c r="N817" i="1" s="1"/>
  <c r="O820" i="1"/>
  <c r="N820" i="1" s="1"/>
  <c r="O821" i="1"/>
  <c r="N821" i="1" s="1"/>
  <c r="O824" i="1"/>
  <c r="N824" i="1" s="1"/>
  <c r="O825" i="1"/>
  <c r="N825" i="1" s="1"/>
  <c r="O828" i="1"/>
  <c r="N828" i="1" s="1"/>
  <c r="O829" i="1"/>
  <c r="N829" i="1" s="1"/>
  <c r="O832" i="1"/>
  <c r="N832" i="1" s="1"/>
  <c r="O833" i="1"/>
  <c r="N833" i="1" s="1"/>
  <c r="O836" i="1"/>
  <c r="N836" i="1" s="1"/>
  <c r="O837" i="1"/>
  <c r="N837" i="1" s="1"/>
  <c r="O840" i="1"/>
  <c r="N840" i="1" s="1"/>
  <c r="O841" i="1"/>
  <c r="N841" i="1" s="1"/>
  <c r="O844" i="1"/>
  <c r="N844" i="1" s="1"/>
  <c r="O845" i="1"/>
  <c r="N845" i="1" s="1"/>
  <c r="O848" i="1"/>
  <c r="N848" i="1" s="1"/>
  <c r="O849" i="1"/>
  <c r="N849" i="1" s="1"/>
  <c r="O852" i="1"/>
  <c r="N852" i="1" s="1"/>
  <c r="O853" i="1"/>
  <c r="N853" i="1" s="1"/>
  <c r="O856" i="1"/>
  <c r="N856" i="1" s="1"/>
  <c r="O857" i="1"/>
  <c r="N857" i="1" s="1"/>
  <c r="O860" i="1"/>
  <c r="N860" i="1" s="1"/>
  <c r="O861" i="1"/>
  <c r="N861" i="1" s="1"/>
  <c r="O864" i="1"/>
  <c r="N864" i="1" s="1"/>
  <c r="O865" i="1"/>
  <c r="N865" i="1" s="1"/>
  <c r="O868" i="1"/>
  <c r="N868" i="1" s="1"/>
  <c r="O869" i="1"/>
  <c r="N869" i="1" s="1"/>
  <c r="O872" i="1"/>
  <c r="N872" i="1" s="1"/>
  <c r="O873" i="1"/>
  <c r="N873" i="1" s="1"/>
  <c r="O876" i="1"/>
  <c r="N876" i="1" s="1"/>
  <c r="O877" i="1"/>
  <c r="N877" i="1" s="1"/>
  <c r="O880" i="1"/>
  <c r="N880" i="1" s="1"/>
  <c r="O881" i="1"/>
  <c r="N881" i="1" s="1"/>
  <c r="O884" i="1"/>
  <c r="N884" i="1" s="1"/>
  <c r="O885" i="1"/>
  <c r="N885" i="1" s="1"/>
  <c r="O888" i="1"/>
  <c r="N888" i="1" s="1"/>
  <c r="O889" i="1"/>
  <c r="N889" i="1" s="1"/>
  <c r="O892" i="1"/>
  <c r="N892" i="1" s="1"/>
  <c r="O893" i="1"/>
  <c r="N893" i="1" s="1"/>
  <c r="O896" i="1"/>
  <c r="N896" i="1" s="1"/>
  <c r="O897" i="1"/>
  <c r="N897" i="1" s="1"/>
  <c r="O900" i="1"/>
  <c r="N900" i="1" s="1"/>
  <c r="O901" i="1"/>
  <c r="N901" i="1" s="1"/>
  <c r="O904" i="1"/>
  <c r="N904" i="1" s="1"/>
  <c r="O905" i="1"/>
  <c r="N905" i="1" s="1"/>
  <c r="O908" i="1"/>
  <c r="N908" i="1" s="1"/>
  <c r="O909" i="1"/>
  <c r="N909" i="1" s="1"/>
  <c r="O912" i="1"/>
  <c r="N912" i="1" s="1"/>
  <c r="O913" i="1"/>
  <c r="N913" i="1" s="1"/>
  <c r="O916" i="1"/>
  <c r="N916" i="1" s="1"/>
  <c r="O917" i="1"/>
  <c r="N917" i="1" s="1"/>
  <c r="O920" i="1"/>
  <c r="N920" i="1" s="1"/>
  <c r="O921" i="1"/>
  <c r="N921" i="1" s="1"/>
  <c r="O924" i="1"/>
  <c r="N924" i="1" s="1"/>
  <c r="O925" i="1"/>
  <c r="N925" i="1" s="1"/>
  <c r="O928" i="1"/>
  <c r="N928" i="1" s="1"/>
  <c r="O929" i="1"/>
  <c r="N929" i="1" s="1"/>
  <c r="O932" i="1"/>
  <c r="N932" i="1" s="1"/>
  <c r="O933" i="1"/>
  <c r="N933" i="1" s="1"/>
  <c r="O936" i="1"/>
  <c r="N936" i="1" s="1"/>
  <c r="O937" i="1"/>
  <c r="N937" i="1" s="1"/>
  <c r="O940" i="1"/>
  <c r="N940" i="1" s="1"/>
  <c r="O941" i="1"/>
  <c r="N941" i="1" s="1"/>
  <c r="O944" i="1"/>
  <c r="N944" i="1" s="1"/>
  <c r="O945" i="1"/>
  <c r="N945" i="1" s="1"/>
  <c r="O948" i="1"/>
  <c r="N948" i="1" s="1"/>
  <c r="O949" i="1"/>
  <c r="N949" i="1" s="1"/>
  <c r="O952" i="1"/>
  <c r="N952" i="1" s="1"/>
  <c r="O953" i="1"/>
  <c r="N953" i="1" s="1"/>
  <c r="O956" i="1"/>
  <c r="N956" i="1" s="1"/>
  <c r="O960" i="1"/>
  <c r="N960" i="1" s="1"/>
  <c r="O961" i="1"/>
  <c r="N961" i="1" s="1"/>
  <c r="O964" i="1"/>
  <c r="N964" i="1" s="1"/>
  <c r="O968" i="1"/>
  <c r="N968" i="1" s="1"/>
  <c r="O969" i="1"/>
  <c r="N969" i="1" s="1"/>
  <c r="O972" i="1"/>
  <c r="N972" i="1" s="1"/>
  <c r="O976" i="1"/>
  <c r="N976" i="1" s="1"/>
  <c r="O977" i="1"/>
  <c r="N977" i="1" s="1"/>
  <c r="O980" i="1"/>
  <c r="N980" i="1" s="1"/>
  <c r="O984" i="1"/>
  <c r="N984" i="1" s="1"/>
  <c r="O985" i="1"/>
  <c r="N985" i="1" s="1"/>
  <c r="O988" i="1"/>
  <c r="N988" i="1" s="1"/>
  <c r="O992" i="1"/>
  <c r="N992" i="1" s="1"/>
  <c r="O993" i="1"/>
  <c r="N993" i="1" s="1"/>
  <c r="O996" i="1"/>
  <c r="N996" i="1" s="1"/>
  <c r="O997" i="1"/>
  <c r="N997" i="1" s="1"/>
  <c r="O1000" i="1"/>
  <c r="N1000" i="1" s="1"/>
  <c r="O1001" i="1"/>
  <c r="N1001" i="1" s="1"/>
  <c r="O1004" i="1"/>
  <c r="N1004" i="1" s="1"/>
  <c r="O1008" i="1"/>
  <c r="N1008" i="1" s="1"/>
  <c r="O1009" i="1"/>
  <c r="N1009" i="1" s="1"/>
  <c r="O1012" i="1"/>
  <c r="N1012" i="1" s="1"/>
  <c r="O1013" i="1"/>
  <c r="N1013" i="1" s="1"/>
  <c r="O1015" i="1"/>
  <c r="N1015" i="1" s="1"/>
  <c r="O1016" i="1"/>
  <c r="N1016" i="1" s="1"/>
  <c r="O1017" i="1"/>
  <c r="N1017" i="1" s="1"/>
  <c r="O1020" i="1"/>
  <c r="N1020" i="1" s="1"/>
  <c r="O1024" i="1"/>
  <c r="N1024" i="1" s="1"/>
  <c r="O1025" i="1"/>
  <c r="N1025" i="1" s="1"/>
  <c r="O1028" i="1"/>
  <c r="N1028" i="1" s="1"/>
  <c r="O1029" i="1"/>
  <c r="N1029" i="1" s="1"/>
  <c r="O1032" i="1"/>
  <c r="N1032" i="1" s="1"/>
  <c r="O1033" i="1"/>
  <c r="N1033" i="1" s="1"/>
  <c r="O1036" i="1"/>
  <c r="N1036" i="1" s="1"/>
  <c r="O1040" i="1"/>
  <c r="N1040" i="1" s="1"/>
  <c r="O1041" i="1"/>
  <c r="N1041" i="1" s="1"/>
  <c r="O1044" i="1"/>
  <c r="N1044" i="1" s="1"/>
  <c r="O1045" i="1"/>
  <c r="N1045" i="1" s="1"/>
  <c r="O1047" i="1"/>
  <c r="N1047" i="1" s="1"/>
  <c r="O1048" i="1"/>
  <c r="N1048" i="1" s="1"/>
  <c r="O1049" i="1"/>
  <c r="N1049" i="1" s="1"/>
  <c r="O1052" i="1"/>
  <c r="N1052" i="1" s="1"/>
  <c r="O1056" i="1"/>
  <c r="N1056" i="1" s="1"/>
  <c r="O1057" i="1"/>
  <c r="N1057" i="1" s="1"/>
  <c r="O1060" i="1"/>
  <c r="N1060" i="1" s="1"/>
  <c r="O1061" i="1"/>
  <c r="N1061" i="1" s="1"/>
  <c r="O1064" i="1"/>
  <c r="N1064" i="1" s="1"/>
  <c r="O1065" i="1"/>
  <c r="N1065" i="1" s="1"/>
  <c r="O1068" i="1"/>
  <c r="N1068" i="1" s="1"/>
  <c r="O1072" i="1"/>
  <c r="N1072" i="1" s="1"/>
  <c r="O1073" i="1"/>
  <c r="N1073" i="1" s="1"/>
  <c r="O1076" i="1"/>
  <c r="N1076" i="1" s="1"/>
  <c r="O1077" i="1"/>
  <c r="N1077" i="1" s="1"/>
  <c r="O1079" i="1"/>
  <c r="N1079" i="1" s="1"/>
  <c r="O1080" i="1"/>
  <c r="N1080" i="1" s="1"/>
  <c r="O1081" i="1"/>
  <c r="N1081" i="1" s="1"/>
  <c r="O1084" i="1"/>
  <c r="N1084" i="1" s="1"/>
  <c r="O1088" i="1"/>
  <c r="N1088" i="1" s="1"/>
  <c r="O1089" i="1"/>
  <c r="N1089" i="1" s="1"/>
  <c r="O1092" i="1"/>
  <c r="N1092" i="1" s="1"/>
  <c r="O1093" i="1"/>
  <c r="N1093" i="1" s="1"/>
  <c r="O1096" i="1"/>
  <c r="N1096" i="1" s="1"/>
  <c r="O1097" i="1"/>
  <c r="N1097" i="1" s="1"/>
  <c r="O1100" i="1"/>
  <c r="N1100" i="1" s="1"/>
  <c r="O1104" i="1"/>
  <c r="N1104" i="1" s="1"/>
  <c r="O1105" i="1"/>
  <c r="N1105" i="1" s="1"/>
  <c r="O1108" i="1"/>
  <c r="N1108" i="1" s="1"/>
  <c r="O1109" i="1"/>
  <c r="N1109" i="1" s="1"/>
  <c r="O1111" i="1"/>
  <c r="N1111" i="1" s="1"/>
  <c r="O1112" i="1"/>
  <c r="N1112" i="1" s="1"/>
  <c r="O1113" i="1"/>
  <c r="N1113" i="1" s="1"/>
  <c r="O1116" i="1"/>
  <c r="N1116" i="1" s="1"/>
  <c r="O1120" i="1"/>
  <c r="N1120" i="1" s="1"/>
  <c r="O1121" i="1"/>
  <c r="N1121" i="1" s="1"/>
  <c r="O1124" i="1"/>
  <c r="N1124" i="1" s="1"/>
  <c r="O1125" i="1"/>
  <c r="N1125" i="1" s="1"/>
  <c r="O1128" i="1"/>
  <c r="N1128" i="1" s="1"/>
  <c r="O1129" i="1"/>
  <c r="N1129" i="1" s="1"/>
  <c r="O1132" i="1"/>
  <c r="N1132" i="1" s="1"/>
  <c r="O1136" i="1"/>
  <c r="N1136" i="1" s="1"/>
  <c r="O1137" i="1"/>
  <c r="N1137" i="1" s="1"/>
  <c r="O1140" i="1"/>
  <c r="N1140" i="1" s="1"/>
  <c r="O1141" i="1"/>
  <c r="N1141" i="1" s="1"/>
  <c r="O1143" i="1"/>
  <c r="N1143" i="1" s="1"/>
  <c r="O1144" i="1"/>
  <c r="N1144" i="1" s="1"/>
  <c r="O1145" i="1"/>
  <c r="N1145" i="1" s="1"/>
  <c r="O1148" i="1"/>
  <c r="N1148" i="1" s="1"/>
  <c r="O1152" i="1"/>
  <c r="N1152" i="1" s="1"/>
  <c r="O1153" i="1"/>
  <c r="N1153" i="1" s="1"/>
  <c r="O1156" i="1"/>
  <c r="N1156" i="1" s="1"/>
  <c r="O1157" i="1"/>
  <c r="N1157" i="1" s="1"/>
  <c r="O1160" i="1"/>
  <c r="N1160" i="1" s="1"/>
  <c r="O1161" i="1"/>
  <c r="N1161" i="1" s="1"/>
  <c r="O1164" i="1"/>
  <c r="N1164" i="1" s="1"/>
  <c r="O1168" i="1"/>
  <c r="N1168" i="1" s="1"/>
  <c r="O1169" i="1"/>
  <c r="N1169" i="1" s="1"/>
  <c r="O1172" i="1"/>
  <c r="N1172" i="1" s="1"/>
  <c r="O1173" i="1"/>
  <c r="N1173" i="1" s="1"/>
  <c r="O1175" i="1"/>
  <c r="N1175" i="1" s="1"/>
  <c r="O1176" i="1"/>
  <c r="N1176" i="1" s="1"/>
  <c r="O1177" i="1"/>
  <c r="N1177" i="1" s="1"/>
  <c r="O1180" i="1"/>
  <c r="N1180" i="1" s="1"/>
  <c r="O1184" i="1"/>
  <c r="N1184" i="1" s="1"/>
  <c r="O1185" i="1"/>
  <c r="N1185" i="1" s="1"/>
  <c r="O1188" i="1"/>
  <c r="N1188" i="1" s="1"/>
  <c r="O1189" i="1"/>
  <c r="N1189" i="1" s="1"/>
  <c r="O1192" i="1"/>
  <c r="N1192" i="1" s="1"/>
  <c r="O1193" i="1"/>
  <c r="N1193" i="1" s="1"/>
  <c r="O1196" i="1"/>
  <c r="N1196" i="1" s="1"/>
  <c r="O1197" i="1"/>
  <c r="N1197" i="1" s="1"/>
  <c r="O1199" i="1"/>
  <c r="N1199" i="1" s="1"/>
  <c r="O1200" i="1"/>
  <c r="N1200" i="1" s="1"/>
  <c r="O1201" i="1"/>
  <c r="N1201" i="1" s="1"/>
  <c r="O1204" i="1"/>
  <c r="N1204" i="1" s="1"/>
  <c r="O1205" i="1"/>
  <c r="N1205" i="1" s="1"/>
  <c r="O1208" i="1"/>
  <c r="N1208" i="1" s="1"/>
  <c r="O1209" i="1"/>
  <c r="N1209" i="1" s="1"/>
  <c r="O1212" i="1"/>
  <c r="N1212" i="1" s="1"/>
  <c r="O1213" i="1"/>
  <c r="N1213" i="1" s="1"/>
  <c r="O1215" i="1"/>
  <c r="N1215" i="1" s="1"/>
  <c r="O1216" i="1"/>
  <c r="N1216" i="1" s="1"/>
  <c r="O1217" i="1"/>
  <c r="N1217" i="1" s="1"/>
  <c r="O1220" i="1"/>
  <c r="N1220" i="1" s="1"/>
  <c r="O1221" i="1"/>
  <c r="N1221" i="1" s="1"/>
  <c r="O1224" i="1"/>
  <c r="N1224" i="1" s="1"/>
  <c r="O1225" i="1"/>
  <c r="N1225" i="1" s="1"/>
  <c r="O1228" i="1"/>
  <c r="N1228" i="1" s="1"/>
  <c r="O1229" i="1"/>
  <c r="N1229" i="1" s="1"/>
  <c r="O1231" i="1"/>
  <c r="N1231" i="1" s="1"/>
  <c r="O1232" i="1"/>
  <c r="N1232" i="1" s="1"/>
  <c r="O1233" i="1"/>
  <c r="N1233" i="1" s="1"/>
  <c r="O1236" i="1"/>
  <c r="N1236" i="1" s="1"/>
  <c r="O1237" i="1"/>
  <c r="N1237" i="1" s="1"/>
  <c r="O1240" i="1"/>
  <c r="N1240" i="1" s="1"/>
  <c r="O1241" i="1"/>
  <c r="N1241" i="1" s="1"/>
  <c r="O1244" i="1"/>
  <c r="N1244" i="1" s="1"/>
  <c r="O1245" i="1"/>
  <c r="N1245" i="1" s="1"/>
  <c r="O1247" i="1"/>
  <c r="N1247" i="1" s="1"/>
  <c r="O1248" i="1"/>
  <c r="N1248" i="1" s="1"/>
  <c r="O1249" i="1"/>
  <c r="N1249" i="1" s="1"/>
  <c r="O1252" i="1"/>
  <c r="N1252" i="1" s="1"/>
  <c r="O1253" i="1"/>
  <c r="N1253" i="1" s="1"/>
  <c r="O1256" i="1"/>
  <c r="N1256" i="1" s="1"/>
  <c r="O1257" i="1"/>
  <c r="N1257" i="1" s="1"/>
  <c r="O1260" i="1"/>
  <c r="N1260" i="1" s="1"/>
  <c r="O1261" i="1"/>
  <c r="N1261" i="1" s="1"/>
  <c r="O1263" i="1"/>
  <c r="N1263" i="1" s="1"/>
  <c r="O1264" i="1"/>
  <c r="N1264" i="1" s="1"/>
  <c r="O1265" i="1"/>
  <c r="N1265" i="1" s="1"/>
  <c r="O1268" i="1"/>
  <c r="N1268" i="1" s="1"/>
  <c r="O1269" i="1"/>
  <c r="N1269" i="1" s="1"/>
  <c r="O1272" i="1"/>
  <c r="N1272" i="1" s="1"/>
  <c r="O1273" i="1"/>
  <c r="N1273" i="1" s="1"/>
  <c r="O1276" i="1"/>
  <c r="N1276" i="1" s="1"/>
  <c r="O1277" i="1"/>
  <c r="N1277" i="1" s="1"/>
  <c r="O1279" i="1"/>
  <c r="N1279" i="1" s="1"/>
  <c r="O1280" i="1"/>
  <c r="N1280" i="1" s="1"/>
  <c r="O1281" i="1"/>
  <c r="N1281" i="1" s="1"/>
  <c r="O1284" i="1"/>
  <c r="N1284" i="1" s="1"/>
  <c r="O1285" i="1"/>
  <c r="N1285" i="1" s="1"/>
  <c r="O1288" i="1"/>
  <c r="N1288" i="1" s="1"/>
  <c r="O1289" i="1"/>
  <c r="N1289" i="1" s="1"/>
  <c r="O1292" i="1"/>
  <c r="N1292" i="1" s="1"/>
  <c r="O1293" i="1"/>
  <c r="N1293" i="1" s="1"/>
  <c r="O1295" i="1"/>
  <c r="N1295" i="1" s="1"/>
  <c r="O1296" i="1"/>
  <c r="N1296" i="1" s="1"/>
  <c r="O1297" i="1"/>
  <c r="N1297" i="1" s="1"/>
  <c r="O1300" i="1"/>
  <c r="N1300" i="1" s="1"/>
  <c r="O1301" i="1"/>
  <c r="N1301" i="1" s="1"/>
  <c r="O1304" i="1"/>
  <c r="N1304" i="1" s="1"/>
  <c r="O1305" i="1"/>
  <c r="N1305" i="1" s="1"/>
  <c r="O1308" i="1"/>
  <c r="N1308" i="1" s="1"/>
  <c r="O1309" i="1"/>
  <c r="N1309" i="1" s="1"/>
  <c r="O1311" i="1"/>
  <c r="N1311" i="1" s="1"/>
  <c r="O1312" i="1"/>
  <c r="N1312" i="1" s="1"/>
  <c r="O1313" i="1"/>
  <c r="N1313" i="1" s="1"/>
  <c r="O1316" i="1"/>
  <c r="N1316" i="1" s="1"/>
  <c r="O1317" i="1"/>
  <c r="N1317" i="1" s="1"/>
  <c r="O1320" i="1"/>
  <c r="N1320" i="1" s="1"/>
  <c r="O1321" i="1"/>
  <c r="N1321" i="1" s="1"/>
  <c r="O1324" i="1"/>
  <c r="N1324" i="1" s="1"/>
  <c r="O1325" i="1"/>
  <c r="N1325" i="1" s="1"/>
  <c r="O1327" i="1"/>
  <c r="N1327" i="1" s="1"/>
  <c r="O1328" i="1"/>
  <c r="N1328" i="1" s="1"/>
  <c r="O1329" i="1"/>
  <c r="N1329" i="1" s="1"/>
  <c r="O1332" i="1"/>
  <c r="N1332" i="1" s="1"/>
  <c r="O1333" i="1"/>
  <c r="N1333" i="1" s="1"/>
  <c r="O1336" i="1"/>
  <c r="N1336" i="1" s="1"/>
  <c r="O1337" i="1"/>
  <c r="N1337" i="1" s="1"/>
  <c r="O1340" i="1"/>
  <c r="N1340" i="1" s="1"/>
  <c r="O1341" i="1"/>
  <c r="N1341" i="1" s="1"/>
  <c r="O1343" i="1"/>
  <c r="N1343" i="1" s="1"/>
  <c r="O1344" i="1"/>
  <c r="N1344" i="1" s="1"/>
  <c r="O1345" i="1"/>
  <c r="N1345" i="1" s="1"/>
  <c r="O1348" i="1"/>
  <c r="N1348" i="1" s="1"/>
  <c r="O1349" i="1"/>
  <c r="N1349" i="1" s="1"/>
  <c r="O1352" i="1"/>
  <c r="N1352" i="1" s="1"/>
  <c r="O1353" i="1"/>
  <c r="N1353" i="1" s="1"/>
  <c r="O1356" i="1"/>
  <c r="N1356" i="1" s="1"/>
  <c r="O1357" i="1"/>
  <c r="N1357" i="1" s="1"/>
  <c r="O1359" i="1"/>
  <c r="N1359" i="1" s="1"/>
  <c r="O1360" i="1"/>
  <c r="N1360" i="1" s="1"/>
  <c r="O1361" i="1"/>
  <c r="N1361" i="1" s="1"/>
  <c r="O1364" i="1"/>
  <c r="N1364" i="1" s="1"/>
  <c r="O1365" i="1"/>
  <c r="N1365" i="1" s="1"/>
  <c r="O1368" i="1"/>
  <c r="N1368" i="1" s="1"/>
  <c r="O1369" i="1"/>
  <c r="N1369" i="1" s="1"/>
  <c r="O1372" i="1"/>
  <c r="N1372" i="1" s="1"/>
  <c r="O1373" i="1"/>
  <c r="N1373" i="1" s="1"/>
  <c r="O1375" i="1"/>
  <c r="N1375" i="1" s="1"/>
  <c r="O1376" i="1"/>
  <c r="N1376" i="1" s="1"/>
  <c r="O1377" i="1"/>
  <c r="N1377" i="1" s="1"/>
  <c r="O1380" i="1"/>
  <c r="N1380" i="1" s="1"/>
  <c r="O1381" i="1"/>
  <c r="N1381" i="1" s="1"/>
  <c r="O1384" i="1"/>
  <c r="N1384" i="1" s="1"/>
  <c r="O1385" i="1"/>
  <c r="N1385" i="1" s="1"/>
  <c r="O1388" i="1"/>
  <c r="N1388" i="1" s="1"/>
  <c r="O1389" i="1"/>
  <c r="N1389" i="1" s="1"/>
  <c r="O1391" i="1"/>
  <c r="N1391" i="1" s="1"/>
  <c r="O1392" i="1"/>
  <c r="N1392" i="1" s="1"/>
  <c r="O1393" i="1"/>
  <c r="N1393" i="1" s="1"/>
  <c r="O1396" i="1"/>
  <c r="N1396" i="1" s="1"/>
  <c r="O1397" i="1"/>
  <c r="N1397" i="1" s="1"/>
  <c r="O1400" i="1"/>
  <c r="N1400" i="1" s="1"/>
  <c r="O1401" i="1"/>
  <c r="N1401" i="1" s="1"/>
  <c r="O1404" i="1"/>
  <c r="N1404" i="1" s="1"/>
  <c r="O1405" i="1"/>
  <c r="N1405" i="1" s="1"/>
  <c r="O1407" i="1"/>
  <c r="N1407" i="1" s="1"/>
  <c r="O1408" i="1"/>
  <c r="N1408" i="1" s="1"/>
  <c r="O1409" i="1"/>
  <c r="N1409" i="1" s="1"/>
  <c r="O1412" i="1"/>
  <c r="N1412" i="1" s="1"/>
  <c r="O1413" i="1"/>
  <c r="N1413" i="1" s="1"/>
  <c r="O1416" i="1"/>
  <c r="N1416" i="1" s="1"/>
  <c r="O1417" i="1"/>
  <c r="N1417" i="1" s="1"/>
  <c r="O1420" i="1"/>
  <c r="N1420" i="1" s="1"/>
  <c r="O1421" i="1"/>
  <c r="N1421" i="1" s="1"/>
  <c r="O1423" i="1"/>
  <c r="N1423" i="1" s="1"/>
  <c r="O1424" i="1"/>
  <c r="N1424" i="1" s="1"/>
  <c r="O1425" i="1"/>
  <c r="N1425" i="1" s="1"/>
  <c r="O1428" i="1"/>
  <c r="N1428" i="1" s="1"/>
  <c r="O1429" i="1"/>
  <c r="N1429" i="1" s="1"/>
  <c r="O1432" i="1"/>
  <c r="N1432" i="1" s="1"/>
  <c r="O1433" i="1"/>
  <c r="N1433" i="1" s="1"/>
  <c r="O1436" i="1"/>
  <c r="N1436" i="1" s="1"/>
  <c r="O1437" i="1"/>
  <c r="N1437" i="1" s="1"/>
  <c r="O1439" i="1"/>
  <c r="N1439" i="1" s="1"/>
  <c r="O1440" i="1"/>
  <c r="N1440" i="1" s="1"/>
  <c r="O1441" i="1"/>
  <c r="N1441" i="1" s="1"/>
  <c r="O1444" i="1"/>
  <c r="N1444" i="1" s="1"/>
  <c r="O1445" i="1"/>
  <c r="N1445" i="1" s="1"/>
  <c r="O1448" i="1"/>
  <c r="N1448" i="1" s="1"/>
  <c r="O1449" i="1"/>
  <c r="N1449" i="1" s="1"/>
  <c r="O1452" i="1"/>
  <c r="N1452" i="1" s="1"/>
  <c r="O1453" i="1"/>
  <c r="N1453" i="1" s="1"/>
  <c r="O1455" i="1"/>
  <c r="N1455" i="1" s="1"/>
  <c r="O1456" i="1"/>
  <c r="N1456" i="1" s="1"/>
  <c r="O1457" i="1"/>
  <c r="N1457" i="1" s="1"/>
  <c r="O1460" i="1"/>
  <c r="N1460" i="1" s="1"/>
  <c r="O1461" i="1"/>
  <c r="N1461" i="1" s="1"/>
  <c r="O1464" i="1"/>
  <c r="N1464" i="1" s="1"/>
  <c r="O1465" i="1"/>
  <c r="N1465" i="1" s="1"/>
  <c r="O1468" i="1"/>
  <c r="N1468" i="1" s="1"/>
  <c r="O1469" i="1"/>
  <c r="N1469" i="1" s="1"/>
  <c r="O1471" i="1"/>
  <c r="N1471" i="1" s="1"/>
  <c r="O1472" i="1"/>
  <c r="N1472" i="1" s="1"/>
  <c r="O1473" i="1"/>
  <c r="N1473" i="1" s="1"/>
  <c r="O1476" i="1"/>
  <c r="N1476" i="1" s="1"/>
  <c r="O1477" i="1"/>
  <c r="N1477" i="1" s="1"/>
  <c r="O1480" i="1"/>
  <c r="N1480" i="1" s="1"/>
  <c r="O1481" i="1"/>
  <c r="N1481" i="1" s="1"/>
  <c r="O1484" i="1"/>
  <c r="N1484" i="1" s="1"/>
  <c r="O1485" i="1"/>
  <c r="N1485" i="1" s="1"/>
  <c r="O1487" i="1"/>
  <c r="N1487" i="1" s="1"/>
  <c r="O1488" i="1"/>
  <c r="N1488" i="1" s="1"/>
  <c r="O1489" i="1"/>
  <c r="N1489" i="1" s="1"/>
  <c r="O1492" i="1"/>
  <c r="N1492" i="1" s="1"/>
  <c r="O1493" i="1"/>
  <c r="N1493" i="1" s="1"/>
  <c r="O1496" i="1"/>
  <c r="N1496" i="1" s="1"/>
  <c r="O1497" i="1"/>
  <c r="N1497" i="1" s="1"/>
  <c r="O1500" i="1"/>
  <c r="N1500" i="1" s="1"/>
  <c r="O1501" i="1"/>
  <c r="N1501" i="1" s="1"/>
  <c r="O1503" i="1"/>
  <c r="N1503" i="1" s="1"/>
  <c r="O1504" i="1"/>
  <c r="N1504" i="1" s="1"/>
  <c r="O1505" i="1"/>
  <c r="N1505" i="1" s="1"/>
  <c r="O1508" i="1"/>
  <c r="N1508" i="1" s="1"/>
  <c r="O1509" i="1"/>
  <c r="N1509" i="1" s="1"/>
  <c r="O1512" i="1"/>
  <c r="N1512" i="1" s="1"/>
  <c r="O1513" i="1"/>
  <c r="N1513" i="1" s="1"/>
  <c r="O1516" i="1"/>
  <c r="N1516" i="1" s="1"/>
  <c r="O1517" i="1"/>
  <c r="N1517" i="1" s="1"/>
  <c r="O1519" i="1"/>
  <c r="N1519" i="1" s="1"/>
  <c r="O1520" i="1"/>
  <c r="N1520" i="1" s="1"/>
  <c r="O1521" i="1"/>
  <c r="N1521" i="1" s="1"/>
  <c r="O1524" i="1"/>
  <c r="N1524" i="1" s="1"/>
  <c r="O1525" i="1"/>
  <c r="N1525" i="1" s="1"/>
  <c r="O1528" i="1"/>
  <c r="N1528" i="1" s="1"/>
  <c r="O1529" i="1"/>
  <c r="N1529" i="1" s="1"/>
  <c r="O1532" i="1"/>
  <c r="N1532" i="1" s="1"/>
  <c r="O1533" i="1"/>
  <c r="N1533" i="1" s="1"/>
  <c r="O1535" i="1"/>
  <c r="N1535" i="1" s="1"/>
  <c r="O1536" i="1"/>
  <c r="N1536" i="1" s="1"/>
  <c r="O1537" i="1"/>
  <c r="N1537" i="1" s="1"/>
  <c r="O1540" i="1"/>
  <c r="N1540" i="1" s="1"/>
  <c r="O1541" i="1"/>
  <c r="N1541" i="1" s="1"/>
  <c r="O1544" i="1"/>
  <c r="N1544" i="1" s="1"/>
  <c r="O1545" i="1"/>
  <c r="N1545" i="1" s="1"/>
  <c r="O1548" i="1"/>
  <c r="N1548" i="1" s="1"/>
  <c r="O1549" i="1"/>
  <c r="N1549" i="1" s="1"/>
  <c r="O1551" i="1"/>
  <c r="N1551" i="1" s="1"/>
  <c r="O1552" i="1"/>
  <c r="N1552" i="1" s="1"/>
  <c r="O1553" i="1"/>
  <c r="N1553" i="1" s="1"/>
  <c r="O1556" i="1"/>
  <c r="N1556" i="1" s="1"/>
  <c r="O1557" i="1"/>
  <c r="N1557" i="1" s="1"/>
  <c r="O1560" i="1"/>
  <c r="N1560" i="1" s="1"/>
  <c r="O1561" i="1"/>
  <c r="N1561" i="1" s="1"/>
  <c r="O1564" i="1"/>
  <c r="N1564" i="1" s="1"/>
  <c r="O1565" i="1"/>
  <c r="N1565" i="1" s="1"/>
  <c r="O1566" i="1"/>
  <c r="N1566" i="1" s="1"/>
  <c r="O1568" i="1"/>
  <c r="N1568" i="1" s="1"/>
  <c r="O1569" i="1"/>
  <c r="N1569" i="1" s="1"/>
  <c r="O1570" i="1"/>
  <c r="N1570" i="1" s="1"/>
  <c r="O1572" i="1"/>
  <c r="N1572" i="1" s="1"/>
  <c r="O1573" i="1"/>
  <c r="N1573" i="1" s="1"/>
  <c r="O1574" i="1"/>
  <c r="N1574" i="1" s="1"/>
  <c r="O1576" i="1"/>
  <c r="N1576" i="1" s="1"/>
  <c r="O1577" i="1"/>
  <c r="N1577" i="1" s="1"/>
  <c r="O1578" i="1"/>
  <c r="N1578" i="1" s="1"/>
  <c r="O1580" i="1"/>
  <c r="N1580" i="1" s="1"/>
  <c r="O1581" i="1"/>
  <c r="N1581" i="1" s="1"/>
  <c r="O1582" i="1"/>
  <c r="N1582" i="1" s="1"/>
  <c r="O1584" i="1"/>
  <c r="N1584" i="1" s="1"/>
  <c r="O1585" i="1"/>
  <c r="N1585" i="1" s="1"/>
  <c r="O1586" i="1"/>
  <c r="N1586" i="1" s="1"/>
  <c r="O1588" i="1"/>
  <c r="N1588" i="1" s="1"/>
  <c r="O1589" i="1"/>
  <c r="N1589" i="1" s="1"/>
  <c r="O1590" i="1"/>
  <c r="N1590" i="1" s="1"/>
  <c r="O1592" i="1"/>
  <c r="N1592" i="1" s="1"/>
  <c r="O1593" i="1"/>
  <c r="N1593" i="1" s="1"/>
  <c r="O1594" i="1"/>
  <c r="N1594" i="1" s="1"/>
  <c r="O1596" i="1"/>
  <c r="N1596" i="1" s="1"/>
  <c r="O1597" i="1"/>
  <c r="N1597" i="1" s="1"/>
  <c r="O1598" i="1"/>
  <c r="N1598" i="1" s="1"/>
  <c r="O1600" i="1"/>
  <c r="N1600" i="1" s="1"/>
  <c r="O1601" i="1"/>
  <c r="N1601" i="1" s="1"/>
  <c r="O1602" i="1"/>
  <c r="N1602" i="1" s="1"/>
  <c r="O1604" i="1"/>
  <c r="N1604" i="1" s="1"/>
  <c r="O1605" i="1"/>
  <c r="N1605" i="1" s="1"/>
  <c r="O1606" i="1"/>
  <c r="N1606" i="1" s="1"/>
  <c r="O1608" i="1"/>
  <c r="N1608" i="1" s="1"/>
  <c r="O1609" i="1"/>
  <c r="N1609" i="1" s="1"/>
  <c r="O1610" i="1"/>
  <c r="N1610" i="1" s="1"/>
  <c r="O1612" i="1"/>
  <c r="N1612" i="1" s="1"/>
  <c r="O1613" i="1"/>
  <c r="N1613" i="1" s="1"/>
  <c r="O1614" i="1"/>
  <c r="N1614" i="1" s="1"/>
  <c r="O1616" i="1"/>
  <c r="N1616" i="1" s="1"/>
  <c r="O1617" i="1"/>
  <c r="N1617" i="1" s="1"/>
  <c r="O1618" i="1"/>
  <c r="N1618" i="1" s="1"/>
  <c r="O1620" i="1"/>
  <c r="N1620" i="1" s="1"/>
  <c r="O1621" i="1"/>
  <c r="N1621" i="1" s="1"/>
  <c r="O1622" i="1"/>
  <c r="N1622" i="1" s="1"/>
  <c r="O1624" i="1"/>
  <c r="N1624" i="1" s="1"/>
  <c r="O1625" i="1"/>
  <c r="N1625" i="1" s="1"/>
  <c r="O1626" i="1"/>
  <c r="N1626" i="1" s="1"/>
  <c r="O1628" i="1"/>
  <c r="N1628" i="1" s="1"/>
  <c r="O1629" i="1"/>
  <c r="N1629" i="1" s="1"/>
  <c r="O1630" i="1"/>
  <c r="N1630" i="1" s="1"/>
  <c r="O1632" i="1"/>
  <c r="N1632" i="1" s="1"/>
  <c r="O1633" i="1"/>
  <c r="N1633" i="1" s="1"/>
  <c r="O1634" i="1"/>
  <c r="N1634" i="1" s="1"/>
  <c r="O1636" i="1"/>
  <c r="N1636" i="1" s="1"/>
  <c r="O1637" i="1"/>
  <c r="N1637" i="1" s="1"/>
  <c r="O1638" i="1"/>
  <c r="N1638" i="1" s="1"/>
  <c r="O1640" i="1"/>
  <c r="N1640" i="1" s="1"/>
  <c r="O1641" i="1"/>
  <c r="N1641" i="1" s="1"/>
  <c r="O1642" i="1"/>
  <c r="N1642" i="1" s="1"/>
  <c r="O1644" i="1"/>
  <c r="N1644" i="1" s="1"/>
  <c r="O1645" i="1"/>
  <c r="N1645" i="1" s="1"/>
  <c r="O1646" i="1"/>
  <c r="N1646" i="1" s="1"/>
  <c r="O1648" i="1"/>
  <c r="N1648" i="1" s="1"/>
  <c r="O1649" i="1"/>
  <c r="N1649" i="1" s="1"/>
  <c r="O1650" i="1"/>
  <c r="N1650" i="1" s="1"/>
  <c r="O1652" i="1"/>
  <c r="N1652" i="1" s="1"/>
  <c r="O1653" i="1"/>
  <c r="N1653" i="1" s="1"/>
  <c r="O1654" i="1"/>
  <c r="N1654" i="1" s="1"/>
  <c r="O1656" i="1"/>
  <c r="N1656" i="1" s="1"/>
  <c r="O1657" i="1"/>
  <c r="N1657" i="1" s="1"/>
  <c r="O1658" i="1"/>
  <c r="N1658" i="1" s="1"/>
  <c r="O1660" i="1"/>
  <c r="N1660" i="1" s="1"/>
  <c r="O1661" i="1"/>
  <c r="N1661" i="1" s="1"/>
  <c r="O1662" i="1"/>
  <c r="N1662" i="1" s="1"/>
  <c r="O1664" i="1"/>
  <c r="N1664" i="1" s="1"/>
  <c r="O1665" i="1"/>
  <c r="N1665" i="1" s="1"/>
  <c r="O1666" i="1"/>
  <c r="N1666" i="1" s="1"/>
  <c r="O1668" i="1"/>
  <c r="N1668" i="1" s="1"/>
  <c r="O1669" i="1"/>
  <c r="N1669" i="1" s="1"/>
  <c r="O1670" i="1"/>
  <c r="N1670" i="1" s="1"/>
  <c r="O1672" i="1"/>
  <c r="N1672" i="1" s="1"/>
  <c r="O1673" i="1"/>
  <c r="N1673" i="1" s="1"/>
  <c r="O1674" i="1"/>
  <c r="N1674" i="1" s="1"/>
  <c r="O1676" i="1"/>
  <c r="N1676" i="1" s="1"/>
  <c r="O1677" i="1"/>
  <c r="N1677" i="1" s="1"/>
  <c r="O1678" i="1"/>
  <c r="N1678" i="1" s="1"/>
  <c r="O1680" i="1"/>
  <c r="N1680" i="1" s="1"/>
  <c r="O1681" i="1"/>
  <c r="N1681" i="1" s="1"/>
  <c r="O1682" i="1"/>
  <c r="N1682" i="1" s="1"/>
  <c r="O1684" i="1"/>
  <c r="N1684" i="1" s="1"/>
  <c r="O1685" i="1"/>
  <c r="N1685" i="1" s="1"/>
  <c r="O1686" i="1"/>
  <c r="N1686" i="1" s="1"/>
  <c r="O1688" i="1"/>
  <c r="N1688" i="1" s="1"/>
  <c r="O1689" i="1"/>
  <c r="N1689" i="1" s="1"/>
  <c r="O1690" i="1"/>
  <c r="N1690" i="1" s="1"/>
  <c r="O1692" i="1"/>
  <c r="N1692" i="1" s="1"/>
  <c r="O1693" i="1"/>
  <c r="N1693" i="1" s="1"/>
  <c r="O1694" i="1"/>
  <c r="N1694" i="1" s="1"/>
  <c r="O1696" i="1"/>
  <c r="N1696" i="1" s="1"/>
  <c r="O1697" i="1"/>
  <c r="N1697" i="1" s="1"/>
  <c r="O1698" i="1"/>
  <c r="N1698" i="1" s="1"/>
  <c r="O1700" i="1"/>
  <c r="N1700" i="1" s="1"/>
  <c r="O1701" i="1"/>
  <c r="N1701" i="1" s="1"/>
  <c r="O1702" i="1"/>
  <c r="N1702" i="1" s="1"/>
  <c r="O1704" i="1"/>
  <c r="N1704" i="1" s="1"/>
  <c r="O1705" i="1"/>
  <c r="N1705" i="1" s="1"/>
  <c r="O1706" i="1"/>
  <c r="N1706" i="1" s="1"/>
  <c r="O1708" i="1"/>
  <c r="N1708" i="1" s="1"/>
  <c r="O1709" i="1"/>
  <c r="N1709" i="1" s="1"/>
  <c r="O1710" i="1"/>
  <c r="N1710" i="1" s="1"/>
  <c r="O4" i="1"/>
  <c r="N4" i="1" s="1"/>
  <c r="O5" i="1"/>
  <c r="N5" i="1" s="1"/>
  <c r="O7" i="1"/>
  <c r="N7" i="1" s="1"/>
  <c r="O8" i="1"/>
  <c r="N8" i="1" s="1"/>
  <c r="O9" i="1"/>
  <c r="N9" i="1" s="1"/>
  <c r="E20" i="7" a="1"/>
  <c r="E20" i="7" s="1"/>
  <c r="F20" i="7" a="1"/>
  <c r="F20" i="7" s="1"/>
  <c r="M4" i="1"/>
  <c r="M5" i="1"/>
  <c r="G20" i="7" s="1" a="1"/>
  <c r="G20" i="7" s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M2" i="1"/>
  <c r="D20" i="7" s="1" a="1"/>
  <c r="D20" i="7" s="1"/>
  <c r="E12" i="7" a="1"/>
  <c r="E12" i="7" s="1"/>
  <c r="F12" i="7" a="1"/>
  <c r="F12" i="7" s="1"/>
  <c r="G12" i="7" a="1"/>
  <c r="G12" i="7" s="1"/>
  <c r="D12" i="7" a="1"/>
  <c r="D12" i="7" s="1"/>
  <c r="E11" i="7" a="1"/>
  <c r="E11" i="7" s="1"/>
  <c r="F11" i="7" a="1"/>
  <c r="F11" i="7" s="1"/>
  <c r="G11" i="7" a="1"/>
  <c r="G11" i="7" s="1"/>
  <c r="D11" i="7" a="1"/>
  <c r="D11" i="7" s="1"/>
  <c r="E10" i="7" a="1"/>
  <c r="E10" i="7" s="1"/>
  <c r="F10" i="7" a="1"/>
  <c r="F10" i="7" s="1"/>
  <c r="F13" i="7" s="1"/>
  <c r="G10" i="7" a="1"/>
  <c r="G10" i="7" s="1"/>
  <c r="G13" i="7" s="1"/>
  <c r="D10" i="7" a="1"/>
  <c r="D10" i="7" s="1"/>
  <c r="E8" i="7" a="1"/>
  <c r="E8" i="7" s="1"/>
  <c r="F8" i="7" a="1"/>
  <c r="F8" i="7" s="1"/>
  <c r="G8" i="7" a="1"/>
  <c r="G8" i="7" s="1"/>
  <c r="D8" i="7" a="1"/>
  <c r="D8" i="7" s="1"/>
  <c r="D7" i="7" a="1"/>
  <c r="D7" i="7" s="1"/>
  <c r="G7" i="7" a="1"/>
  <c r="G7" i="7" s="1"/>
  <c r="E7" i="7" a="1"/>
  <c r="E7" i="7" s="1"/>
  <c r="F7" i="7" a="1"/>
  <c r="F7" i="7" s="1"/>
  <c r="L2" i="1" a="1"/>
  <c r="L2" i="1" s="1"/>
  <c r="D9" i="7" l="1"/>
  <c r="F19" i="7"/>
  <c r="D13" i="7"/>
  <c r="E19" i="7"/>
  <c r="G19" i="7"/>
  <c r="I32" i="7"/>
  <c r="I33" i="7" s="1"/>
  <c r="H32" i="7"/>
  <c r="H33" i="7" s="1"/>
  <c r="H20" i="7" s="1"/>
  <c r="I20" i="7" s="1"/>
  <c r="D21" i="7" a="1"/>
  <c r="D21" i="7" s="1"/>
  <c r="E21" i="7" a="1"/>
  <c r="E21" i="7" s="1"/>
  <c r="G21" i="7" a="1"/>
  <c r="G21" i="7" s="1"/>
  <c r="F21" i="7" a="1"/>
  <c r="F21" i="7" s="1"/>
  <c r="E13" i="7"/>
  <c r="F9" i="7"/>
  <c r="F14" i="7" s="1"/>
  <c r="E9" i="7"/>
  <c r="G9" i="7"/>
  <c r="G14" i="7" s="1"/>
  <c r="D14" i="7"/>
  <c r="H28" i="7" l="1"/>
  <c r="I28" i="7"/>
  <c r="I31" i="7"/>
  <c r="H36" i="7"/>
  <c r="I36" i="7"/>
  <c r="H31" i="7"/>
  <c r="H29" i="7"/>
  <c r="H19" i="7" s="1"/>
  <c r="H27" i="7"/>
  <c r="I27" i="7"/>
  <c r="I29" i="7"/>
  <c r="E14" i="7"/>
  <c r="I19" i="7" l="1"/>
  <c r="H7" i="7"/>
  <c r="I37" i="7"/>
  <c r="I35" i="7"/>
  <c r="H35" i="7"/>
  <c r="H37" i="7"/>
  <c r="H21" i="7" s="1"/>
  <c r="I21" i="7" s="1"/>
  <c r="H14" i="7" l="1"/>
  <c r="I7" i="7"/>
  <c r="H9" i="7"/>
  <c r="I14" i="7" l="1"/>
  <c r="I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<sst xmlns="http://schemas.openxmlformats.org/spreadsheetml/2006/main" count="9491" uniqueCount="623">
  <si>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</si>
  <si>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</si>
  <si>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</si>
  <si>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</si>
  <si>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</si>
  <si>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</si>
  <si>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</si>
  <si>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</si>
  <si>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</si>
  <si>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</si>
  <si>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</si>
  <si>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</si>
  <si>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</si>
  <si>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</si>
  <si>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</si>
  <si>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</si>
  <si>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</si>
  <si>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</si>
  <si>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</si>
  <si>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</si>
  <si>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</si>
  <si>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</si>
  <si>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</si>
  <si>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</si>
  <si>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</si>
  <si>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</si>
  <si>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</si>
  <si>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</si>
  <si>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</si>
  <si>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</si>
  <si>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</si>
  <si>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</si>
  <si>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</si>
  <si>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</si>
  <si>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</si>
  <si>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</si>
  <si>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</si>
  <si>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</si>
  <si>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</si>
  <si>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</si>
  <si>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</si>
  <si>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</si>
  <si>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</si>
  <si>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</si>
  <si>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</si>
  <si>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</si>
  <si>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</si>
  <si>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</si>
  <si>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</si>
  <si>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</si>
  <si>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</si>
  <si>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</si>
  <si>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</si>
  <si>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</si>
  <si>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</si>
  <si>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</si>
  <si>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</si>
  <si>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</si>
  <si>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</si>
  <si>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</si>
  <si>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</si>
  <si>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</si>
  <si>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</si>
  <si>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</si>
  <si>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</si>
  <si>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</si>
  <si>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</si>
  <si>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</si>
  <si>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</si>
  <si>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</si>
  <si>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</si>
  <si>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</si>
  <si>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</si>
  <si>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</si>
  <si>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</si>
  <si>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</si>
  <si>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</si>
  <si>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</si>
  <si>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</si>
  <si>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</si>
  <si>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</si>
  <si>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</si>
  <si>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</si>
  <si>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</si>
  <si>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</si>
  <si>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</si>
  <si>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</si>
  <si>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</si>
  <si>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</si>
  <si>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</si>
  <si>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</si>
  <si>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</si>
  <si>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</si>
  <si>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</si>
  <si>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</si>
  <si>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</si>
  <si>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</si>
  <si>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</si>
  <si>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</si>
  <si>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</si>
  <si>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</si>
  <si>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</si>
  <si>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</si>
  <si>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</si>
  <si>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</si>
  <si>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</si>
  <si>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</si>
  <si>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</si>
  <si>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</si>
  <si>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</si>
  <si>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</si>
  <si>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</si>
  <si>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</si>
  <si>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</si>
  <si>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</si>
  <si>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</si>
  <si>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</si>
  <si>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</si>
  <si>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</si>
  <si>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</si>
  <si>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</si>
  <si>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</si>
  <si>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</si>
  <si>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</si>
  <si>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</si>
  <si>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</si>
  <si>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</si>
  <si>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</si>
  <si>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</si>
  <si>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</si>
  <si>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</si>
  <si>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</si>
  <si>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</si>
  <si>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</si>
  <si>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</si>
  <si>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</si>
  <si>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</si>
  <si>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</si>
  <si>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</si>
  <si>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</si>
  <si>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</si>
  <si>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</si>
  <si>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</si>
  <si>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</si>
  <si>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</si>
  <si>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</si>
  <si>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</si>
  <si>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</si>
  <si>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</si>
  <si>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</si>
  <si>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</si>
  <si>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</si>
  <si>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</si>
  <si>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</si>
  <si>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</si>
  <si>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</si>
  <si>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</si>
  <si>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</si>
  <si>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</si>
  <si>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</si>
  <si>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</si>
  <si>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</si>
  <si>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</si>
  <si>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</si>
  <si>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</si>
  <si>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</si>
  <si>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</si>
  <si>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</si>
  <si>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</si>
  <si>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</si>
  <si>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</si>
  <si>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</si>
  <si>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</si>
  <si>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</si>
  <si>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</si>
  <si>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</si>
  <si>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</si>
  <si>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</si>
  <si>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</si>
  <si>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</si>
  <si>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</si>
  <si>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</si>
  <si>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</si>
  <si>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</si>
  <si>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</si>
  <si>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</si>
  <si>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</si>
  <si>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</si>
  <si>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</si>
  <si>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</si>
  <si>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</si>
  <si>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</si>
  <si>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</si>
  <si>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</si>
  <si>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</si>
  <si>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</si>
  <si>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</si>
  <si>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</si>
  <si>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</si>
  <si>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</si>
  <si>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</si>
  <si>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</si>
  <si>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</si>
  <si>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</si>
  <si>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</si>
  <si>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</si>
  <si>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</si>
  <si>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</si>
  <si>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</si>
  <si>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</si>
  <si>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</si>
  <si>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</si>
  <si>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</si>
  <si>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</si>
  <si>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</si>
  <si>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</si>
  <si>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</si>
  <si>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</si>
  <si>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</si>
  <si>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</si>
  <si>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</si>
  <si>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</si>
  <si>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</si>
  <si>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</si>
  <si>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</si>
  <si>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</si>
  <si>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</si>
  <si>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</si>
  <si>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</si>
  <si>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</si>
  <si>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</si>
  <si>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</si>
  <si>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</si>
  <si>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</si>
  <si>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</si>
  <si>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</si>
  <si>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</si>
  <si>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</si>
  <si>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</si>
  <si>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</si>
  <si>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</si>
  <si>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</si>
  <si>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</si>
  <si>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</si>
  <si>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</si>
  <si>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</si>
  <si>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</si>
  <si>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</si>
  <si>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</si>
  <si>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</si>
  <si>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</si>
  <si>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</si>
  <si>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</si>
  <si>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</si>
  <si>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</si>
  <si>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</si>
  <si>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</si>
  <si>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</si>
  <si>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</si>
  <si>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</si>
  <si>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</si>
  <si>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</si>
  <si>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</si>
  <si>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</si>
  <si>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</si>
  <si>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</si>
  <si>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</si>
  <si>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</si>
  <si>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</si>
  <si>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</si>
  <si>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</si>
  <si>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</si>
  <si>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</si>
  <si>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</si>
  <si>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</si>
  <si>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</si>
  <si>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</si>
  <si>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</si>
  <si>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</si>
  <si>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</si>
  <si>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</si>
  <si>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</si>
  <si>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</si>
  <si>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</si>
  <si>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</si>
  <si>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</si>
  <si>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</si>
  <si>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</si>
  <si>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</si>
  <si>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</si>
  <si>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</si>
  <si>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</si>
  <si>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</si>
  <si>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</si>
  <si>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</si>
  <si>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</si>
  <si>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</si>
  <si>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</si>
  <si>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</si>
  <si>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</si>
  <si>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</si>
  <si>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</si>
  <si>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</si>
  <si>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</si>
  <si>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</si>
  <si>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</si>
  <si>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</si>
  <si>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</si>
  <si>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</si>
  <si>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</si>
  <si>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</si>
  <si>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</si>
  <si>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</si>
  <si>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</si>
  <si>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</si>
  <si>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</si>
  <si>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</si>
  <si>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</si>
  <si>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</si>
  <si>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</si>
  <si>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</si>
  <si>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</si>
  <si>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</si>
  <si>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</si>
  <si>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</si>
  <si>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</si>
  <si>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</si>
  <si>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</si>
  <si>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</si>
  <si>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</si>
  <si>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</si>
  <si>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</si>
  <si>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</si>
  <si>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</si>
  <si>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</si>
  <si>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</si>
  <si>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</si>
  <si>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</si>
  <si>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</si>
  <si>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</si>
  <si>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</si>
  <si>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</si>
  <si>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</si>
  <si>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</si>
  <si>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</si>
  <si>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</si>
  <si>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</si>
  <si>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</si>
  <si>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</si>
  <si>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</si>
  <si>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</si>
  <si>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</si>
  <si>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</si>
  <si>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</si>
  <si>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</si>
  <si>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</si>
  <si>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</si>
  <si>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</si>
  <si>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</si>
  <si>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</si>
  <si>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</si>
  <si>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</si>
  <si>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</si>
  <si>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</si>
  <si>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</si>
  <si>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</si>
  <si>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</si>
  <si>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</si>
  <si>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</si>
  <si>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</si>
  <si>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</si>
  <si>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</si>
  <si>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</si>
  <si>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</si>
  <si>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</si>
  <si>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</si>
  <si>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</si>
  <si>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</si>
  <si>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</si>
  <si>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</si>
  <si>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</si>
  <si>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</si>
  <si>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</si>
  <si>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</si>
  <si>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</si>
  <si>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</si>
  <si>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</si>
  <si>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</si>
  <si>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</si>
  <si>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</si>
  <si>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</si>
  <si>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</si>
  <si>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</si>
  <si>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</si>
  <si>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</si>
  <si>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</si>
  <si>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</si>
  <si>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</si>
  <si>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</si>
  <si>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</si>
  <si>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</si>
  <si>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</si>
  <si>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</si>
  <si>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</si>
  <si>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</si>
  <si>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</si>
  <si>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</si>
  <si>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</si>
  <si>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</si>
  <si>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</si>
  <si>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</si>
  <si>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</si>
  <si>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</si>
  <si>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</si>
  <si>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</si>
  <si>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</si>
  <si>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</si>
  <si>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</si>
  <si>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</si>
  <si>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</si>
  <si>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</si>
  <si>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</si>
  <si>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</si>
  <si>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</si>
  <si>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</si>
  <si>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</si>
  <si>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</si>
  <si>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</si>
  <si>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</si>
  <si>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</si>
  <si>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</si>
  <si>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</si>
  <si>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</si>
  <si>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</si>
  <si>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</si>
  <si>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</si>
  <si>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</si>
  <si>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</si>
  <si>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</si>
  <si>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</si>
  <si>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</si>
  <si>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</si>
  <si>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</si>
  <si>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</si>
  <si>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</si>
  <si>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</si>
  <si>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</si>
  <si>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</si>
  <si>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</si>
  <si>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</si>
  <si>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</si>
  <si>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</si>
  <si>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</si>
  <si>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</si>
  <si>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</si>
  <si>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</si>
  <si>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</si>
  <si>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</si>
  <si>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</si>
  <si>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</si>
  <si>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</si>
  <si>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</si>
  <si>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</si>
  <si>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</si>
  <si>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</si>
  <si>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</si>
  <si>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</si>
  <si>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</si>
  <si>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</si>
  <si>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</si>
  <si>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</si>
  <si>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</si>
  <si>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</si>
  <si>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</si>
  <si>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</si>
  <si>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</si>
  <si>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</si>
  <si>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</si>
  <si>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</si>
  <si>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</si>
  <si>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</si>
  <si>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</si>
  <si>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</si>
  <si>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</si>
  <si>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</si>
  <si>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</si>
  <si>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</si>
  <si>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</si>
  <si>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</si>
  <si>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</si>
  <si>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</si>
  <si>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</si>
  <si>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</si>
  <si>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</si>
  <si>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</si>
  <si>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</si>
  <si>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</si>
  <si>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</si>
  <si>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</si>
  <si>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</si>
  <si>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</si>
  <si>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</si>
  <si>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</si>
  <si>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</si>
  <si>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</si>
  <si>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</si>
  <si>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</si>
  <si>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</si>
  <si>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</si>
  <si>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</si>
  <si>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</si>
  <si>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</si>
  <si>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</si>
  <si>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</si>
  <si>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</si>
  <si>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</si>
  <si>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</si>
  <si>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</si>
  <si>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</si>
  <si>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</si>
  <si>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</si>
  <si>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</si>
  <si>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</si>
  <si>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</si>
  <si>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</si>
  <si>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</si>
  <si>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</si>
  <si>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</si>
  <si>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</si>
  <si>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</si>
  <si>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</si>
  <si>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</si>
  <si>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</si>
  <si>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</si>
  <si>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</si>
  <si>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</si>
  <si>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</si>
  <si>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</si>
  <si>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</si>
  <si>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</si>
  <si>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</si>
  <si>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</si>
  <si>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</si>
  <si>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</si>
  <si>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</si>
  <si>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</si>
  <si>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</si>
  <si>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</si>
  <si>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</si>
  <si>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</si>
  <si>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</si>
  <si>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</si>
  <si>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</si>
  <si>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</si>
  <si>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</si>
  <si>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</si>
  <si>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</si>
  <si>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</si>
  <si>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</si>
  <si>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</si>
  <si>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</si>
  <si>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</si>
  <si>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</si>
  <si>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</si>
  <si>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</si>
  <si>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</si>
  <si>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</si>
  <si>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</si>
  <si>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</si>
  <si>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</si>
  <si>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</si>
  <si>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</si>
  <si>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</si>
  <si>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</si>
  <si>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</si>
  <si>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</si>
  <si>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</si>
  <si>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</si>
  <si>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Average of  Total Revenue </t>
  </si>
  <si>
    <t>year</t>
  </si>
  <si>
    <t>Mean</t>
  </si>
  <si>
    <t>Median</t>
  </si>
  <si>
    <t>Revenue</t>
  </si>
  <si>
    <t>Gross Profit</t>
  </si>
  <si>
    <t>Operating Income / EBIT</t>
  </si>
  <si>
    <t>Historical</t>
  </si>
  <si>
    <t>Income Statement</t>
  </si>
  <si>
    <t xml:space="preserve"> COGS</t>
  </si>
  <si>
    <t xml:space="preserve"> Sales, General and Admin</t>
  </si>
  <si>
    <t xml:space="preserve"> Other Operating Expenses</t>
  </si>
  <si>
    <t xml:space="preserve"> Research and Development</t>
  </si>
  <si>
    <t xml:space="preserve"> Total operating Expenses</t>
  </si>
  <si>
    <t>year 5</t>
  </si>
  <si>
    <t>year 6</t>
  </si>
  <si>
    <t>Operating Statistics</t>
  </si>
  <si>
    <t>Revenue Growth (%)</t>
  </si>
  <si>
    <t>Gross Margin</t>
  </si>
  <si>
    <t>Operating Margin</t>
  </si>
  <si>
    <t>Assumptions</t>
  </si>
  <si>
    <t>base year</t>
  </si>
  <si>
    <t>Operating Profit</t>
  </si>
  <si>
    <t>Base Case</t>
  </si>
  <si>
    <t>Waek Case</t>
  </si>
  <si>
    <t>Strong Case</t>
  </si>
  <si>
    <t>Operating Scenarios - Sensitivity Analysis</t>
  </si>
  <si>
    <t>Forecast</t>
  </si>
  <si>
    <t>Scenario</t>
  </si>
  <si>
    <t>Industrials Total</t>
  </si>
  <si>
    <t>Range</t>
  </si>
  <si>
    <t>Standard Deviation</t>
  </si>
  <si>
    <t>Minimum</t>
  </si>
  <si>
    <t>Maximum</t>
  </si>
  <si>
    <t>Desciptive Analysis</t>
  </si>
  <si>
    <t>Q1</t>
  </si>
  <si>
    <t>Q3</t>
  </si>
  <si>
    <t>IQR</t>
  </si>
  <si>
    <t>Variance</t>
  </si>
  <si>
    <t>Sum of Gross Profit</t>
  </si>
  <si>
    <t>Gross Profit year 1</t>
  </si>
  <si>
    <t>Gross Profit year 4</t>
  </si>
  <si>
    <t>Data</t>
  </si>
  <si>
    <t>How is the Change in Terms of Gross Profit Between Year 1 and Year 4 for Industrials Sector?</t>
  </si>
  <si>
    <t>Persentage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</si>
</sst>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0.00.E+00"/>
    <numFmt numFmtId="167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E4F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/>
    <xf numFmtId="0" fontId="0" fillId="0" borderId="13" xfId="0" applyBorder="1"/>
    <xf numFmtId="0" fontId="0" fillId="0" borderId="15" xfId="0" applyBorder="1"/>
    <xf numFmtId="0" fontId="18" fillId="0" borderId="13" xfId="0" applyFont="1" applyBorder="1"/>
    <xf numFmtId="0" fontId="19" fillId="0" borderId="13" xfId="0" applyFont="1" applyBorder="1"/>
    <xf numFmtId="0" fontId="19" fillId="34" borderId="15" xfId="0" applyFont="1" applyFill="1" applyBorder="1"/>
    <xf numFmtId="0" fontId="20" fillId="0" borderId="13" xfId="0" applyFont="1" applyBorder="1"/>
    <xf numFmtId="0" fontId="21" fillId="0" borderId="13" xfId="0" applyFont="1" applyBorder="1"/>
    <xf numFmtId="0" fontId="23" fillId="0" borderId="13" xfId="0" applyFont="1" applyBorder="1"/>
    <xf numFmtId="0" fontId="16" fillId="0" borderId="10" xfId="0" applyFont="1" applyBorder="1"/>
    <xf numFmtId="164" fontId="0" fillId="0" borderId="13" xfId="0" applyNumberFormat="1" applyBorder="1"/>
    <xf numFmtId="164" fontId="22" fillId="0" borderId="13" xfId="0" applyNumberFormat="1" applyFont="1" applyBorder="1"/>
    <xf numFmtId="164" fontId="0" fillId="34" borderId="15" xfId="0" applyNumberFormat="1" applyFill="1" applyBorder="1"/>
    <xf numFmtId="0" fontId="16" fillId="0" borderId="21" xfId="0" applyFont="1" applyBorder="1"/>
    <xf numFmtId="164" fontId="0" fillId="0" borderId="22" xfId="0" applyNumberFormat="1" applyBorder="1"/>
    <xf numFmtId="164" fontId="22" fillId="0" borderId="22" xfId="0" applyNumberFormat="1" applyFont="1" applyBorder="1"/>
    <xf numFmtId="164" fontId="0" fillId="34" borderId="23" xfId="0" applyNumberFormat="1" applyFill="1" applyBorder="1"/>
    <xf numFmtId="0" fontId="0" fillId="0" borderId="22" xfId="0" applyBorder="1"/>
    <xf numFmtId="0" fontId="0" fillId="0" borderId="23" xfId="0" applyBorder="1"/>
    <xf numFmtId="9" fontId="0" fillId="0" borderId="0" xfId="42" applyFont="1" applyBorder="1"/>
    <xf numFmtId="2" fontId="0" fillId="0" borderId="0" xfId="0" applyNumberFormat="1"/>
    <xf numFmtId="2" fontId="0" fillId="0" borderId="16" xfId="0" applyNumberFormat="1" applyBorder="1"/>
    <xf numFmtId="0" fontId="0" fillId="0" borderId="16" xfId="0" applyBorder="1"/>
    <xf numFmtId="0" fontId="0" fillId="33" borderId="0" xfId="0" applyFill="1"/>
    <xf numFmtId="2" fontId="0" fillId="0" borderId="14" xfId="0" applyNumberFormat="1" applyBorder="1"/>
    <xf numFmtId="2" fontId="0" fillId="0" borderId="17" xfId="0" applyNumberFormat="1" applyBorder="1"/>
    <xf numFmtId="0" fontId="0" fillId="36" borderId="13" xfId="0" applyFill="1" applyBorder="1"/>
    <xf numFmtId="0" fontId="0" fillId="36" borderId="22" xfId="0" applyFill="1" applyBorder="1"/>
    <xf numFmtId="0" fontId="0" fillId="0" borderId="10" xfId="0" applyBorder="1"/>
    <xf numFmtId="0" fontId="0" fillId="37" borderId="24" xfId="0" applyFill="1" applyBorder="1"/>
    <xf numFmtId="0" fontId="0" fillId="37" borderId="25" xfId="0" applyFill="1" applyBorder="1"/>
    <xf numFmtId="0" fontId="0" fillId="37" borderId="26" xfId="0" applyFill="1" applyBorder="1"/>
    <xf numFmtId="0" fontId="0" fillId="37" borderId="27" xfId="0" applyFill="1" applyBorder="1"/>
    <xf numFmtId="0" fontId="0" fillId="37" borderId="28" xfId="0" applyFill="1" applyBorder="1"/>
    <xf numFmtId="0" fontId="0" fillId="37" borderId="29" xfId="0" applyFill="1" applyBorder="1"/>
    <xf numFmtId="0" fontId="24" fillId="0" borderId="0" xfId="0" applyFont="1"/>
    <xf numFmtId="0" fontId="24" fillId="0" borderId="13" xfId="0" applyFont="1" applyBorder="1"/>
    <xf numFmtId="0" fontId="16" fillId="0" borderId="0" xfId="0" applyFont="1"/>
    <xf numFmtId="2" fontId="0" fillId="0" borderId="13" xfId="0" applyNumberFormat="1" applyBorder="1"/>
    <xf numFmtId="2" fontId="0" fillId="0" borderId="15" xfId="0" applyNumberFormat="1" applyBorder="1"/>
    <xf numFmtId="0" fontId="0" fillId="33" borderId="30" xfId="0" applyFill="1" applyBorder="1"/>
    <xf numFmtId="0" fontId="16" fillId="0" borderId="13" xfId="0" applyFont="1" applyBorder="1" applyAlignment="1">
      <alignment horizontal="center"/>
    </xf>
    <xf numFmtId="165" fontId="0" fillId="0" borderId="0" xfId="43" applyNumberFormat="1" applyFont="1" applyBorder="1"/>
    <xf numFmtId="165" fontId="0" fillId="0" borderId="14" xfId="43" applyNumberFormat="1" applyFont="1" applyBorder="1"/>
    <xf numFmtId="43" fontId="0" fillId="0" borderId="0" xfId="43" applyFont="1" applyBorder="1"/>
    <xf numFmtId="43" fontId="0" fillId="0" borderId="14" xfId="43" applyFont="1" applyBorder="1"/>
    <xf numFmtId="166" fontId="0" fillId="0" borderId="0" xfId="43" applyNumberFormat="1" applyFont="1" applyBorder="1"/>
    <xf numFmtId="166" fontId="0" fillId="0" borderId="14" xfId="43" applyNumberFormat="1" applyFont="1" applyBorder="1"/>
    <xf numFmtId="165" fontId="0" fillId="0" borderId="16" xfId="43" applyNumberFormat="1" applyFont="1" applyBorder="1"/>
    <xf numFmtId="165" fontId="0" fillId="0" borderId="17" xfId="43" applyNumberFormat="1" applyFont="1" applyBorder="1"/>
    <xf numFmtId="164" fontId="0" fillId="0" borderId="21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164" fontId="0" fillId="0" borderId="23" xfId="0" applyNumberFormat="1" applyBorder="1"/>
    <xf numFmtId="164" fontId="0" fillId="0" borderId="17" xfId="0" applyNumberFormat="1" applyBorder="1"/>
    <xf numFmtId="0" fontId="0" fillId="34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6" xfId="0" applyBorder="1"/>
    <xf numFmtId="0" fontId="16" fillId="34" borderId="18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3" borderId="22" xfId="0" applyFont="1" applyFill="1" applyBorder="1"/>
    <xf numFmtId="0" fontId="16" fillId="33" borderId="23" xfId="0" applyFont="1" applyFill="1" applyBorder="1"/>
    <xf numFmtId="167" fontId="0" fillId="0" borderId="0" xfId="0" applyNumberFormat="1"/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4" fillId="35" borderId="18" xfId="0" applyFont="1" applyFill="1" applyBorder="1" applyAlignment="1">
      <alignment horizontal="center"/>
    </xf>
    <xf numFmtId="0" fontId="24" fillId="35" borderId="19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4" fillId="35" borderId="10" xfId="0" applyFont="1" applyFill="1" applyBorder="1" applyAlignment="1">
      <alignment horizontal="center"/>
    </xf>
    <xf numFmtId="0" fontId="24" fillId="35" borderId="11" xfId="0" applyFont="1" applyFill="1" applyBorder="1" applyAlignment="1">
      <alignment horizontal="center"/>
    </xf>
    <xf numFmtId="0" fontId="24" fillId="35" borderId="12" xfId="0" applyFont="1" applyFill="1" applyBorder="1" applyAlignment="1">
      <alignment horizontal="center"/>
    </xf>
    <xf numFmtId="0" fontId="19" fillId="35" borderId="16" xfId="0" applyFont="1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25" fillId="38" borderId="37" xfId="0" applyFont="1" applyFill="1" applyBorder="1" applyAlignment="1">
      <alignment horizontal="center" vertical="center"/>
    </xf>
    <xf numFmtId="0" fontId="0" fillId="38" borderId="33" xfId="0" applyFill="1" applyBorder="1" applyAlignment="1">
      <alignment horizontal="center" vertical="center"/>
    </xf>
    <xf numFmtId="0" fontId="0" fillId="38" borderId="38" xfId="0" applyFill="1" applyBorder="1" applyAlignment="1">
      <alignment horizontal="center" vertical="center"/>
    </xf>
    <xf numFmtId="0" fontId="0" fillId="38" borderId="34" xfId="0" applyFill="1" applyBorder="1" applyAlignment="1">
      <alignment horizontal="center" vertical="center"/>
    </xf>
    <xf numFmtId="0" fontId="0" fillId="38" borderId="35" xfId="0" applyFill="1" applyBorder="1" applyAlignment="1">
      <alignment horizontal="center" vertical="center"/>
    </xf>
    <xf numFmtId="0" fontId="0" fillId="38" borderId="39" xfId="0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EBE4F4"/>
      <color rgb="FFE5F5FF"/>
      <color rgb="FFE1EFF7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Persentage Change Between Year 1 and 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Statistic'!$C$1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'Summary Statistic'!$C$2:$C$63</c:f>
              <c:numCache>
                <c:formatCode>0.0</c:formatCode>
                <c:ptCount val="62"/>
                <c:pt idx="0" formatCode="General">
                  <c:v>0</c:v>
                </c:pt>
                <c:pt idx="1">
                  <c:v>64.646109519971191</c:v>
                </c:pt>
                <c:pt idx="2">
                  <c:v>20.89801767375209</c:v>
                </c:pt>
                <c:pt idx="3">
                  <c:v>9.0956703910614536</c:v>
                </c:pt>
                <c:pt idx="4">
                  <c:v>3.1898165481093228</c:v>
                </c:pt>
                <c:pt idx="5">
                  <c:v>35.344043649590787</c:v>
                </c:pt>
                <c:pt idx="6">
                  <c:v>11.991714546396075</c:v>
                </c:pt>
                <c:pt idx="7">
                  <c:v>18.675239771543517</c:v>
                </c:pt>
                <c:pt idx="8">
                  <c:v>19.200869579430851</c:v>
                </c:pt>
                <c:pt idx="9">
                  <c:v>32.074889480551313</c:v>
                </c:pt>
                <c:pt idx="10">
                  <c:v>108.23349122318196</c:v>
                </c:pt>
                <c:pt idx="11">
                  <c:v>33.116076970825574</c:v>
                </c:pt>
                <c:pt idx="12">
                  <c:v>52.182708688245313</c:v>
                </c:pt>
                <c:pt idx="13">
                  <c:v>40.989945862335652</c:v>
                </c:pt>
                <c:pt idx="14">
                  <c:v>56.672369546621049</c:v>
                </c:pt>
                <c:pt idx="15">
                  <c:v>25.370086778968865</c:v>
                </c:pt>
                <c:pt idx="16">
                  <c:v>51.872119815668206</c:v>
                </c:pt>
                <c:pt idx="17">
                  <c:v>14.268092320487133</c:v>
                </c:pt>
                <c:pt idx="18">
                  <c:v>14.370284387695879</c:v>
                </c:pt>
                <c:pt idx="19">
                  <c:v>25.690905709503443</c:v>
                </c:pt>
                <c:pt idx="20">
                  <c:v>-30.779759401719975</c:v>
                </c:pt>
                <c:pt idx="21">
                  <c:v>-32.17856639909872</c:v>
                </c:pt>
                <c:pt idx="22">
                  <c:v>-42.109492371397117</c:v>
                </c:pt>
                <c:pt idx="23">
                  <c:v>21.477161184936598</c:v>
                </c:pt>
                <c:pt idx="24">
                  <c:v>71.466093600764097</c:v>
                </c:pt>
                <c:pt idx="25">
                  <c:v>20.755693888809326</c:v>
                </c:pt>
                <c:pt idx="26">
                  <c:v>5.1734756723465409</c:v>
                </c:pt>
                <c:pt idx="27">
                  <c:v>25.395277791319327</c:v>
                </c:pt>
                <c:pt idx="28">
                  <c:v>-6.5246338215712383</c:v>
                </c:pt>
                <c:pt idx="29">
                  <c:v>-2.1572030746342676</c:v>
                </c:pt>
                <c:pt idx="30">
                  <c:v>10.18935978358882</c:v>
                </c:pt>
                <c:pt idx="31">
                  <c:v>47.693644618892925</c:v>
                </c:pt>
                <c:pt idx="32">
                  <c:v>13.863315003927729</c:v>
                </c:pt>
                <c:pt idx="33">
                  <c:v>29.486390339991758</c:v>
                </c:pt>
                <c:pt idx="34">
                  <c:v>-3.8192555754137851</c:v>
                </c:pt>
                <c:pt idx="35">
                  <c:v>13.760786664050112</c:v>
                </c:pt>
                <c:pt idx="36">
                  <c:v>-1.4974826891555679</c:v>
                </c:pt>
                <c:pt idx="37">
                  <c:v>-13.371666856149256</c:v>
                </c:pt>
                <c:pt idx="38">
                  <c:v>2.0589231290213341</c:v>
                </c:pt>
                <c:pt idx="39">
                  <c:v>-31.957186544342509</c:v>
                </c:pt>
                <c:pt idx="40">
                  <c:v>32.719953996549741</c:v>
                </c:pt>
                <c:pt idx="41">
                  <c:v>-4.0431651630363694</c:v>
                </c:pt>
                <c:pt idx="42">
                  <c:v>13.665700121597604</c:v>
                </c:pt>
                <c:pt idx="43">
                  <c:v>34.957844951675924</c:v>
                </c:pt>
                <c:pt idx="44">
                  <c:v>-37.077974276527328</c:v>
                </c:pt>
                <c:pt idx="45">
                  <c:v>14.3207673432969</c:v>
                </c:pt>
                <c:pt idx="46">
                  <c:v>17.943107221006567</c:v>
                </c:pt>
                <c:pt idx="47">
                  <c:v>72.667667272296384</c:v>
                </c:pt>
                <c:pt idx="48">
                  <c:v>2.1859881741623366</c:v>
                </c:pt>
                <c:pt idx="49">
                  <c:v>-27.044745704477531</c:v>
                </c:pt>
                <c:pt idx="50">
                  <c:v>-11.035161346164298</c:v>
                </c:pt>
                <c:pt idx="51">
                  <c:v>4.018691588785047</c:v>
                </c:pt>
                <c:pt idx="52">
                  <c:v>8.0504371629351201</c:v>
                </c:pt>
                <c:pt idx="53">
                  <c:v>0.49646270323941916</c:v>
                </c:pt>
                <c:pt idx="54">
                  <c:v>-4.6271777003484322</c:v>
                </c:pt>
                <c:pt idx="55">
                  <c:v>5.0575447570332477</c:v>
                </c:pt>
                <c:pt idx="56">
                  <c:v>2.37183446571958</c:v>
                </c:pt>
                <c:pt idx="57">
                  <c:v>41.92337904257468</c:v>
                </c:pt>
                <c:pt idx="58">
                  <c:v>12.012102874432678</c:v>
                </c:pt>
                <c:pt idx="59">
                  <c:v>35.226494099733536</c:v>
                </c:pt>
                <c:pt idx="60">
                  <c:v>-9.8980286126671171</c:v>
                </c:pt>
                <c:pt idx="61">
                  <c:v>38.261948344492119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D-4AF9-B5CC-B036C8C15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02879"/>
        <c:axId val="531061279"/>
      </c:lineChart>
      <c:catAx>
        <c:axId val="879202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61279"/>
        <c:crosses val="autoZero"/>
        <c:auto val="1"/>
        <c:lblAlgn val="ctr"/>
        <c:lblOffset val="100"/>
        <c:noMultiLvlLbl val="0"/>
      </c:catAx>
      <c:valAx>
        <c:axId val="53106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0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Gross Profit of Industrials Sector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Profit of Industrials Sector in Year 1</a:t>
          </a:r>
        </a:p>
      </cx:txPr>
    </cx:title>
    <cx:plotArea>
      <cx:plotAreaRegion>
        <cx:series layoutId="clusteredColumn" uniqueId="{08C63BAE-C9BD-4D8E-A35C-664EE67D56E5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Gross Profit of Industrials Sector in Year 4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47F99DD6-796D-4C0C-B20D-46C2FF060087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Variation of values in Year 1 </a:t>
            </a:r>
            <a:endParaRPr lang="en-US">
              <a:effectLst/>
            </a:endParaRPr>
          </a:p>
        </cx:rich>
      </cx:tx>
    </cx:title>
    <cx:plotArea>
      <cx:plotAreaRegion>
        <cx:series layoutId="boxWhisker" uniqueId="{5B182BB8-3D7C-43F2-895B-648E89C1A7F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Variation of values in Year 4</a:t>
            </a:r>
            <a:endParaRPr lang="en-US">
              <a:effectLst/>
            </a:endParaRPr>
          </a:p>
        </cx:rich>
      </cx:tx>
    </cx:title>
    <cx:plotArea>
      <cx:plotAreaRegion>
        <cx:series layoutId="boxWhisker" uniqueId="{EDC131BD-9438-444D-99F9-3C971FC71C1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Boxplot Comparison </a:t>
            </a:r>
            <a:endParaRPr lang="en-US">
              <a:effectLst/>
            </a:endParaRPr>
          </a:p>
        </cx:rich>
      </cx:tx>
    </cx:title>
    <cx:plotArea>
      <cx:plotAreaRegion>
        <cx:series layoutId="boxWhisker" uniqueId="{DD8D982C-DC6B-467C-AD2D-F767699FF621}">
          <cx:tx>
            <cx:txData>
              <cx:f>_xlchart.v1.4</cx:f>
              <cx:v>Gross Profit year 1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A717F2F-FC87-45F3-A3AA-3B140985CE70}">
          <cx:tx>
            <cx:txData>
              <cx:f>_xlchart.v1.6</cx:f>
              <cx:v>Gross Profit year 4</cx:v>
            </cx:txData>
          </cx:tx>
          <cx:spPr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10193</xdr:colOff>
      <xdr:row>2</xdr:row>
      <xdr:rowOff>97712</xdr:rowOff>
    </xdr:from>
    <xdr:to>
      <xdr:col>15</xdr:col>
      <xdr:colOff>314992</xdr:colOff>
      <xdr:row>16</xdr:row>
      <xdr:rowOff>164304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DFAAF28-C3F5-45E4-B12C-043985E017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63793" y="507287"/>
              <a:ext cx="4571999" cy="27431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428980</xdr:colOff>
      <xdr:row>2</xdr:row>
      <xdr:rowOff>96258</xdr:rowOff>
    </xdr:from>
    <xdr:to>
      <xdr:col>23</xdr:col>
      <xdr:colOff>123575</xdr:colOff>
      <xdr:row>16</xdr:row>
      <xdr:rowOff>162850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F4FBFA5-171D-6CD7-211D-03149B8C41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49780" y="505833"/>
              <a:ext cx="4571395" cy="27431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15431</xdr:colOff>
      <xdr:row>17</xdr:row>
      <xdr:rowOff>122073</xdr:rowOff>
    </xdr:from>
    <xdr:to>
      <xdr:col>15</xdr:col>
      <xdr:colOff>354097</xdr:colOff>
      <xdr:row>31</xdr:row>
      <xdr:rowOff>113606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0100DF2-8918-E416-5507-2A6A6ABE76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69031" y="3398673"/>
              <a:ext cx="4605866" cy="26585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464555</xdr:colOff>
      <xdr:row>17</xdr:row>
      <xdr:rowOff>120961</xdr:rowOff>
    </xdr:from>
    <xdr:to>
      <xdr:col>23</xdr:col>
      <xdr:colOff>198460</xdr:colOff>
      <xdr:row>31</xdr:row>
      <xdr:rowOff>112494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4FDD761-B2D1-0ED4-2E53-CC05622CEA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85355" y="3397561"/>
              <a:ext cx="4610705" cy="26585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81972</xdr:colOff>
      <xdr:row>19</xdr:row>
      <xdr:rowOff>176006</xdr:rowOff>
    </xdr:from>
    <xdr:to>
      <xdr:col>7</xdr:col>
      <xdr:colOff>331304</xdr:colOff>
      <xdr:row>33</xdr:row>
      <xdr:rowOff>144946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A7AA2AC-1DC2-3934-04CD-2AE1C4C72D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1572" y="3833606"/>
              <a:ext cx="4973732" cy="2635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266076</xdr:colOff>
      <xdr:row>34</xdr:row>
      <xdr:rowOff>171035</xdr:rowOff>
    </xdr:from>
    <xdr:to>
      <xdr:col>13</xdr:col>
      <xdr:colOff>134593</xdr:colOff>
      <xdr:row>49</xdr:row>
      <xdr:rowOff>118855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FA3A9FA-9F58-A7C2-068E-62D42870F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14.708673611109" createdVersion="8" refreshedVersion="8" minRefreshableVersion="3" recordCount="1710" xr:uid="{F510DAA6-CFF2-49C2-BC5B-F8D04D4BFB0F}">
  <cacheSource type="worksheet">
    <worksheetSource ref="B1:L1711" sheet="Data File"/>
  </cacheSource>
  <cacheFields count="1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 count="446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15.356219907408" createdVersion="8" refreshedVersion="8" minRefreshableVersion="3" recordCount="1710" xr:uid="{B087F913-3960-4769-B072-ECC4E7019232}">
  <cacheSource type="worksheet">
    <worksheetSource ref="B1:B1711" sheet="Data Fil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16.510434490738" createdVersion="8" refreshedVersion="8" minRefreshableVersion="3" recordCount="1711" xr:uid="{1DE10A0F-DCF4-4250-B2FC-495936BE0B0A}">
  <cacheSource type="worksheet">
    <worksheetSource ref="B1:P1048576" sheet="Data File"/>
  </cacheSource>
  <cacheFields count="15">
    <cacheField name="Ticker 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year" numFmtId="0">
      <sharedItems containsString="0" containsBlank="1" containsNumber="1" containsInteger="1" minValue="2003" maxValue="2017"/>
    </cacheField>
    <cacheField name="Gross Margin" numFmtId="0">
      <sharedItems containsBlank="1" containsMixedTypes="1" containsNumber="1" minValue="-0.79656106317314346" maxValue="0.98960858058225376"/>
    </cacheField>
    <cacheField name="Operating Margin" numFmtId="0">
      <sharedItems containsBlank="1" containsMixedTypes="1" containsNumber="1" minValue="-4.0490365032116555" maxValue="0.67995342994577035"/>
    </cacheField>
    <cacheField name="Operating Profit" numFmtId="0">
      <sharedItems containsBlank="1" containsMixedTypes="1" containsNumber="1" containsInteger="1" minValue="-25845000000" maxValue="71230000000"/>
    </cacheField>
    <cacheField name="Gross Profit" numFmtId="0">
      <sharedItems containsBlank="1" containsMixedTypes="1" containsNumber="1" containsInteger="1" minValue="-12647000000" maxValue="1494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x v="0"/>
    <x v="0"/>
    <n v="12977000000"/>
    <x v="0"/>
    <n v="845000000"/>
    <x v="0"/>
    <x v="0"/>
    <x v="0"/>
  </r>
  <r>
    <x v="0"/>
    <x v="1"/>
    <d v="2013-12-31T00:00:00"/>
    <x v="1"/>
    <x v="1"/>
    <n v="12913000000"/>
    <x v="0"/>
    <n v="853000000"/>
    <x v="0"/>
    <x v="0"/>
    <x v="1"/>
  </r>
  <r>
    <x v="0"/>
    <x v="2"/>
    <d v="2014-12-31T00:00:00"/>
    <x v="2"/>
    <x v="2"/>
    <n v="20686000000"/>
    <x v="0"/>
    <n v="1295000000"/>
    <x v="0"/>
    <x v="0"/>
    <x v="2"/>
  </r>
  <r>
    <x v="0"/>
    <x v="3"/>
    <d v="2015-12-31T00:00:00"/>
    <x v="3"/>
    <x v="3"/>
    <n v="21275000000"/>
    <x v="0"/>
    <n v="1364000000"/>
    <x v="0"/>
    <x v="0"/>
    <x v="3"/>
  </r>
  <r>
    <x v="1"/>
    <x v="0"/>
    <d v="2012-12-29T00:00:00"/>
    <x v="4"/>
    <x v="4"/>
    <n v="2440721000"/>
    <x v="0"/>
    <s v=" $-   "/>
    <x v="1"/>
    <x v="1"/>
    <x v="0"/>
  </r>
  <r>
    <x v="1"/>
    <x v="1"/>
    <d v="2013-12-28T00:00:00"/>
    <x v="5"/>
    <x v="5"/>
    <n v="2591828000"/>
    <x v="0"/>
    <s v=" $-   "/>
    <x v="1"/>
    <x v="1"/>
    <x v="1"/>
  </r>
  <r>
    <x v="1"/>
    <x v="2"/>
    <d v="2015-01-03T00:00:00"/>
    <x v="6"/>
    <x v="6"/>
    <n v="3601903000"/>
    <x v="0"/>
    <s v=" $-   "/>
    <x v="1"/>
    <x v="1"/>
    <x v="3"/>
  </r>
  <r>
    <x v="1"/>
    <x v="3"/>
    <d v="2016-01-02T00:00:00"/>
    <x v="7"/>
    <x v="7"/>
    <n v="3596992000"/>
    <x v="0"/>
    <s v=" $-   "/>
    <x v="1"/>
    <x v="1"/>
    <x v="4"/>
  </r>
  <r>
    <x v="2"/>
    <x v="0"/>
    <d v="2013-09-28T00:00:00"/>
    <x v="8"/>
    <x v="8"/>
    <n v="10830000000"/>
    <x v="1"/>
    <s v=" $-   "/>
    <x v="2"/>
    <x v="2"/>
    <x v="1"/>
  </r>
  <r>
    <x v="2"/>
    <x v="1"/>
    <d v="2014-09-27T00:00:00"/>
    <x v="9"/>
    <x v="9"/>
    <n v="11993000000"/>
    <x v="2"/>
    <s v=" $-   "/>
    <x v="2"/>
    <x v="2"/>
    <x v="2"/>
  </r>
  <r>
    <x v="2"/>
    <x v="2"/>
    <d v="2015-09-26T00:00:00"/>
    <x v="10"/>
    <x v="10"/>
    <n v="14329000000"/>
    <x v="3"/>
    <s v=" $-   "/>
    <x v="2"/>
    <x v="2"/>
    <x v="3"/>
  </r>
  <r>
    <x v="2"/>
    <x v="3"/>
    <d v="2016-09-24T00:00:00"/>
    <x v="11"/>
    <x v="11"/>
    <n v="14194000000"/>
    <x v="4"/>
    <s v=" $-   "/>
    <x v="2"/>
    <x v="2"/>
    <x v="4"/>
  </r>
  <r>
    <x v="3"/>
    <x v="0"/>
    <d v="2012-12-31T00:00:00"/>
    <x v="12"/>
    <x v="12"/>
    <n v="4989000000"/>
    <x v="5"/>
    <s v=" $-   "/>
    <x v="3"/>
    <x v="3"/>
    <x v="0"/>
  </r>
  <r>
    <x v="3"/>
    <x v="1"/>
    <d v="2013-12-31T00:00:00"/>
    <x v="13"/>
    <x v="13"/>
    <n v="5352000000"/>
    <x v="6"/>
    <s v=" $-   "/>
    <x v="3"/>
    <x v="3"/>
    <x v="1"/>
  </r>
  <r>
    <x v="3"/>
    <x v="2"/>
    <d v="2014-12-31T00:00:00"/>
    <x v="14"/>
    <x v="14"/>
    <n v="8474000000"/>
    <x v="7"/>
    <s v=" $-   "/>
    <x v="3"/>
    <x v="3"/>
    <x v="2"/>
  </r>
  <r>
    <x v="3"/>
    <x v="3"/>
    <d v="2015-12-31T00:00:00"/>
    <x v="15"/>
    <x v="15"/>
    <n v="6387000000"/>
    <x v="8"/>
    <s v=" $-   "/>
    <x v="3"/>
    <x v="3"/>
    <x v="3"/>
  </r>
  <r>
    <x v="4"/>
    <x v="0"/>
    <d v="2013-09-30T00:00:00"/>
    <x v="16"/>
    <x v="16"/>
    <n v="1447234000"/>
    <x v="0"/>
    <n v="162186000"/>
    <x v="3"/>
    <x v="4"/>
    <x v="1"/>
  </r>
  <r>
    <x v="4"/>
    <x v="1"/>
    <d v="2014-09-30T00:00:00"/>
    <x v="17"/>
    <x v="17"/>
    <n v="2011595000"/>
    <x v="0"/>
    <n v="188680000"/>
    <x v="3"/>
    <x v="4"/>
    <x v="2"/>
  </r>
  <r>
    <x v="4"/>
    <x v="2"/>
    <d v="2015-09-30T00:00:00"/>
    <x v="18"/>
    <x v="18"/>
    <n v="2858458000"/>
    <x v="0"/>
    <n v="248635000"/>
    <x v="3"/>
    <x v="4"/>
    <x v="3"/>
  </r>
  <r>
    <x v="4"/>
    <x v="3"/>
    <d v="2016-09-30T00:00:00"/>
    <x v="19"/>
    <x v="19"/>
    <n v="2382097000"/>
    <x v="0"/>
    <n v="364735000"/>
    <x v="3"/>
    <x v="4"/>
    <x v="4"/>
  </r>
  <r>
    <x v="5"/>
    <x v="0"/>
    <d v="2012-12-31T00:00:00"/>
    <x v="20"/>
    <x v="20"/>
    <n v="6735000000"/>
    <x v="9"/>
    <n v="595000000"/>
    <x v="3"/>
    <x v="5"/>
    <x v="0"/>
  </r>
  <r>
    <x v="5"/>
    <x v="1"/>
    <d v="2013-12-31T00:00:00"/>
    <x v="21"/>
    <x v="21"/>
    <n v="6372000000"/>
    <x v="10"/>
    <n v="588000000"/>
    <x v="3"/>
    <x v="5"/>
    <x v="1"/>
  </r>
  <r>
    <x v="5"/>
    <x v="2"/>
    <d v="2014-12-31T00:00:00"/>
    <x v="22"/>
    <x v="22"/>
    <n v="6530000000"/>
    <x v="11"/>
    <n v="555000000"/>
    <x v="3"/>
    <x v="5"/>
    <x v="2"/>
  </r>
  <r>
    <x v="5"/>
    <x v="3"/>
    <d v="2015-12-31T00:00:00"/>
    <x v="23"/>
    <x v="23"/>
    <n v="6785000000"/>
    <x v="12"/>
    <n v="601000000"/>
    <x v="3"/>
    <x v="5"/>
    <x v="3"/>
  </r>
  <r>
    <x v="6"/>
    <x v="0"/>
    <d v="2013-11-29T00:00:00"/>
    <x v="24"/>
    <x v="24"/>
    <n v="2140578000"/>
    <x v="13"/>
    <n v="52254000"/>
    <x v="2"/>
    <x v="6"/>
    <x v="1"/>
  </r>
  <r>
    <x v="6"/>
    <x v="1"/>
    <d v="2014-11-28T00:00:00"/>
    <x v="25"/>
    <x v="25"/>
    <n v="2195640000"/>
    <x v="14"/>
    <n v="52424000"/>
    <x v="2"/>
    <x v="6"/>
    <x v="2"/>
  </r>
  <r>
    <x v="6"/>
    <x v="2"/>
    <d v="2015-11-27T00:00:00"/>
    <x v="26"/>
    <x v="26"/>
    <n v="2215161000"/>
    <x v="15"/>
    <n v="68649000"/>
    <x v="2"/>
    <x v="6"/>
    <x v="3"/>
  </r>
  <r>
    <x v="6"/>
    <x v="3"/>
    <d v="2016-12-02T00:00:00"/>
    <x v="27"/>
    <x v="27"/>
    <n v="2487907000"/>
    <x v="16"/>
    <n v="78534000"/>
    <x v="2"/>
    <x v="6"/>
    <x v="4"/>
  </r>
  <r>
    <x v="7"/>
    <x v="0"/>
    <d v="2013-11-02T00:00:00"/>
    <x v="28"/>
    <x v="28"/>
    <n v="396233000"/>
    <x v="17"/>
    <n v="220000"/>
    <x v="2"/>
    <x v="7"/>
    <x v="1"/>
  </r>
  <r>
    <x v="7"/>
    <x v="1"/>
    <d v="2014-11-01T00:00:00"/>
    <x v="29"/>
    <x v="29"/>
    <n v="454676000"/>
    <x v="18"/>
    <n v="26020000"/>
    <x v="2"/>
    <x v="7"/>
    <x v="2"/>
  </r>
  <r>
    <x v="7"/>
    <x v="2"/>
    <d v="2015-10-31T00:00:00"/>
    <x v="30"/>
    <x v="30"/>
    <n v="702644000"/>
    <x v="19"/>
    <n v="88318000"/>
    <x v="2"/>
    <x v="7"/>
    <x v="3"/>
  </r>
  <r>
    <x v="7"/>
    <x v="3"/>
    <d v="2016-10-29T00:00:00"/>
    <x v="31"/>
    <x v="31"/>
    <n v="461438000"/>
    <x v="20"/>
    <n v="70123000"/>
    <x v="2"/>
    <x v="7"/>
    <x v="4"/>
  </r>
  <r>
    <x v="8"/>
    <x v="0"/>
    <d v="2012-12-31T00:00:00"/>
    <x v="32"/>
    <x v="32"/>
    <n v="1665000000"/>
    <x v="0"/>
    <s v=" $-   "/>
    <x v="4"/>
    <x v="8"/>
    <x v="0"/>
  </r>
  <r>
    <x v="8"/>
    <x v="1"/>
    <d v="2013-12-31T00:00:00"/>
    <x v="33"/>
    <x v="33"/>
    <n v="1759000000"/>
    <x v="0"/>
    <s v=" $-   "/>
    <x v="4"/>
    <x v="8"/>
    <x v="1"/>
  </r>
  <r>
    <x v="8"/>
    <x v="2"/>
    <d v="2014-12-31T00:00:00"/>
    <x v="34"/>
    <x v="34"/>
    <n v="1907000000"/>
    <x v="0"/>
    <s v=" $-   "/>
    <x v="4"/>
    <x v="8"/>
    <x v="2"/>
  </r>
  <r>
    <x v="8"/>
    <x v="3"/>
    <d v="2015-12-31T00:00:00"/>
    <x v="35"/>
    <x v="35"/>
    <n v="2010000000"/>
    <x v="0"/>
    <s v=" $-   "/>
    <x v="4"/>
    <x v="8"/>
    <x v="3"/>
  </r>
  <r>
    <x v="9"/>
    <x v="0"/>
    <d v="2012-12-31T00:00:00"/>
    <x v="36"/>
    <x v="36"/>
    <n v="108059000"/>
    <x v="0"/>
    <n v="166876000"/>
    <x v="2"/>
    <x v="9"/>
    <x v="0"/>
  </r>
  <r>
    <x v="9"/>
    <x v="1"/>
    <d v="2013-12-31T00:00:00"/>
    <x v="37"/>
    <x v="37"/>
    <n v="109115000"/>
    <x v="0"/>
    <n v="216119000"/>
    <x v="2"/>
    <x v="9"/>
    <x v="1"/>
  </r>
  <r>
    <x v="9"/>
    <x v="2"/>
    <d v="2014-12-31T00:00:00"/>
    <x v="38"/>
    <x v="38"/>
    <n v="247412000"/>
    <x v="0"/>
    <n v="313082000"/>
    <x v="2"/>
    <x v="9"/>
    <x v="2"/>
  </r>
  <r>
    <x v="9"/>
    <x v="3"/>
    <d v="2015-12-31T00:00:00"/>
    <x v="39"/>
    <x v="39"/>
    <n v="203046000"/>
    <x v="0"/>
    <n v="492140000"/>
    <x v="2"/>
    <x v="9"/>
    <x v="3"/>
  </r>
  <r>
    <x v="10"/>
    <x v="0"/>
    <d v="2013-01-31T00:00:00"/>
    <x v="40"/>
    <x v="40"/>
    <n v="1081800000"/>
    <x v="21"/>
    <n v="42100000"/>
    <x v="2"/>
    <x v="6"/>
    <x v="1"/>
  </r>
  <r>
    <x v="10"/>
    <x v="1"/>
    <d v="2014-01-31T00:00:00"/>
    <x v="41"/>
    <x v="41"/>
    <n v="1054400000"/>
    <x v="22"/>
    <n v="36500000"/>
    <x v="2"/>
    <x v="6"/>
    <x v="2"/>
  </r>
  <r>
    <x v="10"/>
    <x v="2"/>
    <d v="2015-01-31T00:00:00"/>
    <x v="42"/>
    <x v="42"/>
    <n v="1281300000"/>
    <x v="23"/>
    <n v="39800000"/>
    <x v="2"/>
    <x v="6"/>
    <x v="3"/>
  </r>
  <r>
    <x v="10"/>
    <x v="3"/>
    <d v="2016-01-31T00:00:00"/>
    <x v="43"/>
    <x v="43"/>
    <n v="1308900000"/>
    <x v="24"/>
    <n v="33200000"/>
    <x v="2"/>
    <x v="6"/>
    <x v="4"/>
  </r>
  <r>
    <x v="11"/>
    <x v="0"/>
    <d v="2012-12-31T00:00:00"/>
    <x v="44"/>
    <x v="44"/>
    <n v="443000000"/>
    <x v="0"/>
    <n v="673000000"/>
    <x v="5"/>
    <x v="10"/>
    <x v="0"/>
  </r>
  <r>
    <x v="11"/>
    <x v="1"/>
    <d v="2013-12-31T00:00:00"/>
    <x v="45"/>
    <x v="45"/>
    <n v="458000000"/>
    <x v="0"/>
    <n v="706000000"/>
    <x v="5"/>
    <x v="10"/>
    <x v="1"/>
  </r>
  <r>
    <x v="11"/>
    <x v="2"/>
    <d v="2014-12-31T00:00:00"/>
    <x v="46"/>
    <x v="46"/>
    <n v="468000000"/>
    <x v="0"/>
    <n v="745000000"/>
    <x v="5"/>
    <x v="10"/>
    <x v="2"/>
  </r>
  <r>
    <x v="11"/>
    <x v="3"/>
    <d v="2015-12-31T00:00:00"/>
    <x v="47"/>
    <x v="47"/>
    <n v="542000000"/>
    <x v="0"/>
    <n v="796000000"/>
    <x v="5"/>
    <x v="10"/>
    <x v="3"/>
  </r>
  <r>
    <x v="12"/>
    <x v="0"/>
    <d v="2012-12-31T00:00:00"/>
    <x v="48"/>
    <x v="48"/>
    <n v="3812000000"/>
    <x v="0"/>
    <n v="1782000000"/>
    <x v="5"/>
    <x v="11"/>
    <x v="0"/>
  </r>
  <r>
    <x v="12"/>
    <x v="1"/>
    <d v="2013-12-31T00:00:00"/>
    <x v="49"/>
    <x v="49"/>
    <n v="3329800000"/>
    <x v="0"/>
    <n v="1712500000"/>
    <x v="5"/>
    <x v="11"/>
    <x v="1"/>
  </r>
  <r>
    <x v="12"/>
    <x v="2"/>
    <d v="2014-12-31T00:00:00"/>
    <x v="50"/>
    <x v="50"/>
    <n v="3667900000"/>
    <x v="0"/>
    <n v="1897600000"/>
    <x v="5"/>
    <x v="11"/>
    <x v="2"/>
  </r>
  <r>
    <x v="12"/>
    <x v="3"/>
    <d v="2015-12-31T00:00:00"/>
    <x v="51"/>
    <x v="51"/>
    <n v="3676500000"/>
    <x v="0"/>
    <n v="2009700000"/>
    <x v="5"/>
    <x v="11"/>
    <x v="3"/>
  </r>
  <r>
    <x v="13"/>
    <x v="0"/>
    <d v="2012-12-31T00:00:00"/>
    <x v="52"/>
    <x v="52"/>
    <s v=" $-   "/>
    <x v="0"/>
    <n v="3727000000"/>
    <x v="6"/>
    <x v="12"/>
    <x v="0"/>
  </r>
  <r>
    <x v="13"/>
    <x v="1"/>
    <d v="2013-12-31T00:00:00"/>
    <x v="53"/>
    <x v="53"/>
    <s v=" $-   "/>
    <x v="0"/>
    <n v="3489000000"/>
    <x v="6"/>
    <x v="12"/>
    <x v="1"/>
  </r>
  <r>
    <x v="13"/>
    <x v="2"/>
    <d v="2014-12-31T00:00:00"/>
    <x v="54"/>
    <x v="54"/>
    <s v=" $-   "/>
    <x v="0"/>
    <n v="3547000000"/>
    <x v="6"/>
    <x v="12"/>
    <x v="2"/>
  </r>
  <r>
    <x v="13"/>
    <x v="3"/>
    <d v="2015-12-31T00:00:00"/>
    <x v="55"/>
    <x v="55"/>
    <s v=" $-   "/>
    <x v="0"/>
    <n v="3672000000"/>
    <x v="6"/>
    <x v="12"/>
    <x v="3"/>
  </r>
  <r>
    <x v="14"/>
    <x v="0"/>
    <d v="2012-12-31T00:00:00"/>
    <x v="56"/>
    <x v="56"/>
    <n v="21491000000"/>
    <x v="0"/>
    <s v=" $-   "/>
    <x v="6"/>
    <x v="13"/>
    <x v="0"/>
  </r>
  <r>
    <x v="14"/>
    <x v="1"/>
    <d v="2013-12-31T00:00:00"/>
    <x v="57"/>
    <x v="57"/>
    <n v="22005000000"/>
    <x v="0"/>
    <s v=" $-   "/>
    <x v="6"/>
    <x v="13"/>
    <x v="1"/>
  </r>
  <r>
    <x v="14"/>
    <x v="2"/>
    <d v="2014-12-31T00:00:00"/>
    <x v="58"/>
    <x v="58"/>
    <n v="18491000000"/>
    <x v="0"/>
    <s v=" $-   "/>
    <x v="6"/>
    <x v="13"/>
    <x v="2"/>
  </r>
  <r>
    <x v="14"/>
    <x v="3"/>
    <d v="2015-12-31T00:00:00"/>
    <x v="59"/>
    <x v="59"/>
    <n v="16417000000"/>
    <x v="0"/>
    <s v=" $-   "/>
    <x v="6"/>
    <x v="13"/>
    <x v="3"/>
  </r>
  <r>
    <x v="15"/>
    <x v="0"/>
    <d v="2012-12-31T00:00:00"/>
    <x v="60"/>
    <x v="60"/>
    <n v="61732000"/>
    <x v="0"/>
    <n v="325173000"/>
    <x v="7"/>
    <x v="14"/>
    <x v="0"/>
  </r>
  <r>
    <x v="15"/>
    <x v="1"/>
    <d v="2013-12-31T00:00:00"/>
    <x v="61"/>
    <x v="61"/>
    <n v="53073000"/>
    <x v="0"/>
    <n v="291910000"/>
    <x v="7"/>
    <x v="14"/>
    <x v="1"/>
  </r>
  <r>
    <x v="15"/>
    <x v="2"/>
    <d v="2014-12-31T00:00:00"/>
    <x v="62"/>
    <x v="62"/>
    <n v="56621000"/>
    <x v="0"/>
    <n v="282608000"/>
    <x v="7"/>
    <x v="14"/>
    <x v="2"/>
  </r>
  <r>
    <x v="15"/>
    <x v="3"/>
    <d v="2015-12-31T00:00:00"/>
    <x v="63"/>
    <x v="63"/>
    <n v="53546000"/>
    <x v="0"/>
    <n v="306301000"/>
    <x v="7"/>
    <x v="14"/>
    <x v="3"/>
  </r>
  <r>
    <x v="16"/>
    <x v="0"/>
    <d v="2013-12-31T00:00:00"/>
    <x v="64"/>
    <x v="64"/>
    <s v=" $-   "/>
    <x v="0"/>
    <n v="1470287000"/>
    <x v="6"/>
    <x v="15"/>
    <x v="1"/>
  </r>
  <r>
    <x v="16"/>
    <x v="1"/>
    <d v="2014-12-31T00:00:00"/>
    <x v="65"/>
    <x v="65"/>
    <s v=" $-   "/>
    <x v="0"/>
    <n v="1485558000"/>
    <x v="6"/>
    <x v="15"/>
    <x v="2"/>
  </r>
  <r>
    <x v="16"/>
    <x v="2"/>
    <d v="2015-12-31T00:00:00"/>
    <x v="66"/>
    <x v="66"/>
    <s v=" $-   "/>
    <x v="0"/>
    <n v="1402573000"/>
    <x v="6"/>
    <x v="15"/>
    <x v="3"/>
  </r>
  <r>
    <x v="16"/>
    <x v="3"/>
    <d v="2016-12-31T00:00:00"/>
    <x v="67"/>
    <x v="67"/>
    <s v=" $-   "/>
    <x v="0"/>
    <n v="1351314000"/>
    <x v="6"/>
    <x v="15"/>
    <x v="4"/>
  </r>
  <r>
    <x v="17"/>
    <x v="0"/>
    <d v="2012-12-31T00:00:00"/>
    <x v="68"/>
    <x v="68"/>
    <n v="433448000"/>
    <x v="25"/>
    <n v="20962000"/>
    <x v="2"/>
    <x v="16"/>
    <x v="0"/>
  </r>
  <r>
    <x v="17"/>
    <x v="1"/>
    <d v="2013-12-31T00:00:00"/>
    <x v="69"/>
    <x v="69"/>
    <n v="535598000"/>
    <x v="26"/>
    <n v="21547000"/>
    <x v="2"/>
    <x v="16"/>
    <x v="1"/>
  </r>
  <r>
    <x v="17"/>
    <x v="2"/>
    <d v="2014-12-31T00:00:00"/>
    <x v="70"/>
    <x v="70"/>
    <n v="704880000"/>
    <x v="27"/>
    <n v="32057000"/>
    <x v="2"/>
    <x v="16"/>
    <x v="2"/>
  </r>
  <r>
    <x v="17"/>
    <x v="3"/>
    <d v="2015-12-31T00:00:00"/>
    <x v="71"/>
    <x v="71"/>
    <n v="829253000"/>
    <x v="28"/>
    <n v="27067000"/>
    <x v="2"/>
    <x v="16"/>
    <x v="3"/>
  </r>
  <r>
    <x v="18"/>
    <x v="0"/>
    <d v="2012-12-31T00:00:00"/>
    <x v="72"/>
    <x v="72"/>
    <n v="308456000"/>
    <x v="29"/>
    <s v=" $-   "/>
    <x v="8"/>
    <x v="17"/>
    <x v="0"/>
  </r>
  <r>
    <x v="18"/>
    <x v="1"/>
    <d v="2013-12-31T00:00:00"/>
    <x v="73"/>
    <x v="73"/>
    <n v="158189000"/>
    <x v="30"/>
    <s v=" $-   "/>
    <x v="8"/>
    <x v="17"/>
    <x v="1"/>
  </r>
  <r>
    <x v="18"/>
    <x v="2"/>
    <d v="2014-12-31T00:00:00"/>
    <x v="74"/>
    <x v="74"/>
    <n v="355135000"/>
    <x v="31"/>
    <s v=" $-   "/>
    <x v="8"/>
    <x v="17"/>
    <x v="2"/>
  </r>
  <r>
    <x v="18"/>
    <x v="3"/>
    <d v="2015-12-31T00:00:00"/>
    <x v="75"/>
    <x v="75"/>
    <n v="512274000"/>
    <x v="32"/>
    <s v=" $-   "/>
    <x v="8"/>
    <x v="17"/>
    <x v="3"/>
  </r>
  <r>
    <x v="19"/>
    <x v="0"/>
    <d v="2012-12-31T00:00:00"/>
    <x v="76"/>
    <x v="76"/>
    <n v="1542000000"/>
    <x v="0"/>
    <n v="264000000"/>
    <x v="0"/>
    <x v="0"/>
    <x v="0"/>
  </r>
  <r>
    <x v="19"/>
    <x v="1"/>
    <d v="2013-12-31T00:00:00"/>
    <x v="77"/>
    <x v="77"/>
    <n v="1693000000"/>
    <x v="0"/>
    <n v="270000000"/>
    <x v="0"/>
    <x v="0"/>
    <x v="1"/>
  </r>
  <r>
    <x v="19"/>
    <x v="2"/>
    <d v="2014-12-31T00:00:00"/>
    <x v="78"/>
    <x v="78"/>
    <n v="1817000000"/>
    <x v="0"/>
    <n v="294000000"/>
    <x v="0"/>
    <x v="0"/>
    <x v="2"/>
  </r>
  <r>
    <x v="19"/>
    <x v="3"/>
    <d v="2015-12-31T00:00:00"/>
    <x v="79"/>
    <x v="79"/>
    <n v="2013000000"/>
    <x v="0"/>
    <n v="320000000"/>
    <x v="0"/>
    <x v="0"/>
    <x v="3"/>
  </r>
  <r>
    <x v="20"/>
    <x v="0"/>
    <d v="2012-12-31T00:00:00"/>
    <x v="80"/>
    <x v="80"/>
    <s v=" $-   "/>
    <x v="0"/>
    <n v="8002000000"/>
    <x v="6"/>
    <x v="13"/>
    <x v="0"/>
  </r>
  <r>
    <x v="20"/>
    <x v="1"/>
    <d v="2013-12-31T00:00:00"/>
    <x v="81"/>
    <x v="81"/>
    <n v="1278000000"/>
    <x v="0"/>
    <n v="8389000000"/>
    <x v="6"/>
    <x v="13"/>
    <x v="1"/>
  </r>
  <r>
    <x v="20"/>
    <x v="2"/>
    <d v="2014-12-31T00:00:00"/>
    <x v="82"/>
    <x v="82"/>
    <n v="919000000"/>
    <x v="0"/>
    <n v="8476000000"/>
    <x v="6"/>
    <x v="13"/>
    <x v="2"/>
  </r>
  <r>
    <x v="20"/>
    <x v="3"/>
    <d v="2015-12-31T00:00:00"/>
    <x v="83"/>
    <x v="83"/>
    <n v="761000000"/>
    <x v="0"/>
    <n v="8445000000"/>
    <x v="6"/>
    <x v="13"/>
    <x v="3"/>
  </r>
  <r>
    <x v="21"/>
    <x v="0"/>
    <d v="2013-12-31T00:00:00"/>
    <x v="84"/>
    <x v="84"/>
    <n v="483100000"/>
    <x v="0"/>
    <s v=" $-   "/>
    <x v="0"/>
    <x v="18"/>
    <x v="1"/>
  </r>
  <r>
    <x v="21"/>
    <x v="1"/>
    <d v="2014-12-31T00:00:00"/>
    <x v="85"/>
    <x v="85"/>
    <n v="527400000"/>
    <x v="0"/>
    <s v=" $-   "/>
    <x v="0"/>
    <x v="18"/>
    <x v="2"/>
  </r>
  <r>
    <x v="21"/>
    <x v="2"/>
    <d v="2015-12-31T00:00:00"/>
    <x v="86"/>
    <x v="86"/>
    <n v="510500000"/>
    <x v="0"/>
    <s v=" $-   "/>
    <x v="0"/>
    <x v="18"/>
    <x v="3"/>
  </r>
  <r>
    <x v="21"/>
    <x v="3"/>
    <d v="2016-12-31T00:00:00"/>
    <x v="87"/>
    <x v="87"/>
    <n v="559800000"/>
    <x v="0"/>
    <s v=" $-   "/>
    <x v="0"/>
    <x v="18"/>
    <x v="4"/>
  </r>
  <r>
    <x v="22"/>
    <x v="0"/>
    <d v="2013-12-31T00:00:00"/>
    <x v="88"/>
    <x v="88"/>
    <n v="493726000"/>
    <x v="33"/>
    <n v="417000"/>
    <x v="3"/>
    <x v="19"/>
    <x v="1"/>
  </r>
  <r>
    <x v="22"/>
    <x v="1"/>
    <d v="2014-12-31T00:00:00"/>
    <x v="89"/>
    <x v="89"/>
    <n v="650000000"/>
    <x v="34"/>
    <s v=" $-   "/>
    <x v="3"/>
    <x v="19"/>
    <x v="2"/>
  </r>
  <r>
    <x v="22"/>
    <x v="2"/>
    <d v="2015-12-31T00:00:00"/>
    <x v="90"/>
    <x v="90"/>
    <n v="927000000"/>
    <x v="35"/>
    <n v="117000000"/>
    <x v="3"/>
    <x v="19"/>
    <x v="3"/>
  </r>
  <r>
    <x v="22"/>
    <x v="3"/>
    <d v="2016-12-31T00:00:00"/>
    <x v="91"/>
    <x v="91"/>
    <n v="990000000"/>
    <x v="36"/>
    <n v="322000000"/>
    <x v="3"/>
    <x v="19"/>
    <x v="4"/>
  </r>
  <r>
    <x v="23"/>
    <x v="0"/>
    <d v="2013-10-27T00:00:00"/>
    <x v="92"/>
    <x v="92"/>
    <n v="898000000"/>
    <x v="37"/>
    <s v=" $-   "/>
    <x v="2"/>
    <x v="20"/>
    <x v="1"/>
  </r>
  <r>
    <x v="23"/>
    <x v="1"/>
    <d v="2014-10-26T00:00:00"/>
    <x v="93"/>
    <x v="93"/>
    <n v="895000000"/>
    <x v="38"/>
    <s v=" $-   "/>
    <x v="2"/>
    <x v="20"/>
    <x v="2"/>
  </r>
  <r>
    <x v="23"/>
    <x v="2"/>
    <d v="2015-10-25T00:00:00"/>
    <x v="94"/>
    <x v="94"/>
    <n v="808000000"/>
    <x v="39"/>
    <s v=" $-   "/>
    <x v="2"/>
    <x v="20"/>
    <x v="3"/>
  </r>
  <r>
    <x v="23"/>
    <x v="3"/>
    <d v="2016-10-30T00:00:00"/>
    <x v="95"/>
    <x v="95"/>
    <n v="819000000"/>
    <x v="40"/>
    <s v=" $-   "/>
    <x v="2"/>
    <x v="20"/>
    <x v="4"/>
  </r>
  <r>
    <x v="24"/>
    <x v="0"/>
    <d v="2012-12-31T00:00:00"/>
    <x v="96"/>
    <x v="96"/>
    <n v="380532000"/>
    <x v="0"/>
    <n v="53677000"/>
    <x v="0"/>
    <x v="21"/>
    <x v="0"/>
  </r>
  <r>
    <x v="24"/>
    <x v="1"/>
    <d v="2013-12-31T00:00:00"/>
    <x v="97"/>
    <x v="97"/>
    <n v="398177000"/>
    <x v="0"/>
    <n v="57238000"/>
    <x v="0"/>
    <x v="21"/>
    <x v="1"/>
  </r>
  <r>
    <x v="24"/>
    <x v="2"/>
    <d v="2014-12-31T00:00:00"/>
    <x v="98"/>
    <x v="98"/>
    <n v="462637000"/>
    <x v="0"/>
    <n v="63724000"/>
    <x v="0"/>
    <x v="21"/>
    <x v="2"/>
  </r>
  <r>
    <x v="24"/>
    <x v="3"/>
    <d v="2015-12-31T00:00:00"/>
    <x v="99"/>
    <x v="99"/>
    <n v="448592000"/>
    <x v="0"/>
    <n v="68707000"/>
    <x v="0"/>
    <x v="21"/>
    <x v="3"/>
  </r>
  <r>
    <x v="25"/>
    <x v="0"/>
    <d v="2013-12-31T00:00:00"/>
    <x v="100"/>
    <x v="100"/>
    <n v="5380000000"/>
    <x v="41"/>
    <s v=" $-   "/>
    <x v="3"/>
    <x v="19"/>
    <x v="1"/>
  </r>
  <r>
    <x v="25"/>
    <x v="1"/>
    <d v="2014-12-31T00:00:00"/>
    <x v="101"/>
    <x v="101"/>
    <n v="5153000000"/>
    <x v="42"/>
    <s v=" $-   "/>
    <x v="3"/>
    <x v="19"/>
    <x v="2"/>
  </r>
  <r>
    <x v="25"/>
    <x v="2"/>
    <d v="2015-12-31T00:00:00"/>
    <x v="102"/>
    <x v="102"/>
    <n v="4895000000"/>
    <x v="43"/>
    <s v=" $-   "/>
    <x v="3"/>
    <x v="19"/>
    <x v="3"/>
  </r>
  <r>
    <x v="25"/>
    <x v="3"/>
    <d v="2016-12-31T00:00:00"/>
    <x v="103"/>
    <x v="103"/>
    <n v="5195000000"/>
    <x v="44"/>
    <s v=" $-   "/>
    <x v="3"/>
    <x v="19"/>
    <x v="4"/>
  </r>
  <r>
    <x v="26"/>
    <x v="0"/>
    <d v="2012-12-31T00:00:00"/>
    <x v="104"/>
    <x v="104"/>
    <n v="3927000000"/>
    <x v="0"/>
    <n v="2877000000"/>
    <x v="6"/>
    <x v="22"/>
    <x v="0"/>
  </r>
  <r>
    <x v="26"/>
    <x v="1"/>
    <d v="2013-12-31T00:00:00"/>
    <x v="105"/>
    <x v="105"/>
    <n v="3862000000"/>
    <x v="0"/>
    <n v="3132000000"/>
    <x v="6"/>
    <x v="22"/>
    <x v="1"/>
  </r>
  <r>
    <x v="26"/>
    <x v="2"/>
    <d v="2014-12-31T00:00:00"/>
    <x v="106"/>
    <x v="106"/>
    <n v="3808000000"/>
    <x v="0"/>
    <n v="3603000000"/>
    <x v="6"/>
    <x v="22"/>
    <x v="2"/>
  </r>
  <r>
    <x v="26"/>
    <x v="3"/>
    <d v="2015-12-31T00:00:00"/>
    <x v="107"/>
    <x v="107"/>
    <n v="3750000000"/>
    <x v="0"/>
    <n v="3630000000"/>
    <x v="6"/>
    <x v="22"/>
    <x v="3"/>
  </r>
  <r>
    <x v="27"/>
    <x v="0"/>
    <d v="2012-12-31T00:00:00"/>
    <x v="108"/>
    <x v="108"/>
    <n v="389486000"/>
    <x v="0"/>
    <n v="644276000"/>
    <x v="7"/>
    <x v="23"/>
    <x v="0"/>
  </r>
  <r>
    <x v="27"/>
    <x v="1"/>
    <d v="2013-12-31T00:00:00"/>
    <x v="109"/>
    <x v="109"/>
    <n v="487084000"/>
    <x v="0"/>
    <n v="800145000"/>
    <x v="7"/>
    <x v="23"/>
    <x v="1"/>
  </r>
  <r>
    <x v="27"/>
    <x v="2"/>
    <d v="2014-12-31T00:00:00"/>
    <x v="110"/>
    <x v="110"/>
    <n v="515059000"/>
    <x v="0"/>
    <n v="1003802000"/>
    <x v="7"/>
    <x v="23"/>
    <x v="2"/>
  </r>
  <r>
    <x v="27"/>
    <x v="3"/>
    <d v="2015-12-31T00:00:00"/>
    <x v="111"/>
    <x v="111"/>
    <n v="564531000"/>
    <x v="0"/>
    <n v="1285328000"/>
    <x v="7"/>
    <x v="23"/>
    <x v="3"/>
  </r>
  <r>
    <x v="28"/>
    <x v="0"/>
    <d v="2013-12-31T00:00:00"/>
    <x v="112"/>
    <x v="112"/>
    <n v="19526000000"/>
    <x v="0"/>
    <s v=" $-   "/>
    <x v="1"/>
    <x v="24"/>
    <x v="1"/>
  </r>
  <r>
    <x v="28"/>
    <x v="1"/>
    <d v="2014-12-31T00:00:00"/>
    <x v="113"/>
    <x v="113"/>
    <n v="26058000000"/>
    <x v="0"/>
    <s v=" $-   "/>
    <x v="1"/>
    <x v="24"/>
    <x v="2"/>
  </r>
  <r>
    <x v="28"/>
    <x v="2"/>
    <d v="2015-12-31T00:00:00"/>
    <x v="114"/>
    <x v="114"/>
    <n v="33122000000"/>
    <x v="0"/>
    <s v=" $-   "/>
    <x v="1"/>
    <x v="24"/>
    <x v="3"/>
  </r>
  <r>
    <x v="28"/>
    <x v="3"/>
    <d v="2016-12-31T00:00:00"/>
    <x v="115"/>
    <x v="115"/>
    <n v="43536000000"/>
    <x v="0"/>
    <s v=" $-   "/>
    <x v="1"/>
    <x v="24"/>
    <x v="4"/>
  </r>
  <r>
    <x v="29"/>
    <x v="0"/>
    <d v="2013-12-31T00:00:00"/>
    <x v="116"/>
    <x v="116"/>
    <n v="1924300000"/>
    <x v="0"/>
    <n v="95300000"/>
    <x v="1"/>
    <x v="25"/>
    <x v="1"/>
  </r>
  <r>
    <x v="29"/>
    <x v="1"/>
    <d v="2014-12-31T00:00:00"/>
    <x v="117"/>
    <x v="117"/>
    <n v="2061000000"/>
    <x v="0"/>
    <n v="106900000"/>
    <x v="1"/>
    <x v="25"/>
    <x v="2"/>
  </r>
  <r>
    <x v="29"/>
    <x v="2"/>
    <d v="2015-12-31T00:00:00"/>
    <x v="118"/>
    <x v="118"/>
    <n v="2245600000"/>
    <x v="0"/>
    <n v="127400000"/>
    <x v="1"/>
    <x v="25"/>
    <x v="3"/>
  </r>
  <r>
    <x v="29"/>
    <x v="3"/>
    <d v="2016-12-31T00:00:00"/>
    <x v="119"/>
    <x v="119"/>
    <n v="2280300000"/>
    <x v="0"/>
    <n v="143400000"/>
    <x v="1"/>
    <x v="25"/>
    <x v="4"/>
  </r>
  <r>
    <x v="30"/>
    <x v="0"/>
    <d v="2012-12-31T00:00:00"/>
    <x v="120"/>
    <x v="120"/>
    <n v="8680500000"/>
    <x v="0"/>
    <n v="233000000"/>
    <x v="3"/>
    <x v="26"/>
    <x v="0"/>
  </r>
  <r>
    <x v="30"/>
    <x v="1"/>
    <d v="2013-12-31T00:00:00"/>
    <x v="121"/>
    <x v="121"/>
    <n v="9952900000"/>
    <x v="0"/>
    <n v="245300000"/>
    <x v="3"/>
    <x v="26"/>
    <x v="1"/>
  </r>
  <r>
    <x v="30"/>
    <x v="2"/>
    <d v="2014-12-31T00:00:00"/>
    <x v="122"/>
    <x v="122"/>
    <n v="11748400000"/>
    <x v="0"/>
    <n v="220900000"/>
    <x v="3"/>
    <x v="26"/>
    <x v="2"/>
  </r>
  <r>
    <x v="30"/>
    <x v="3"/>
    <d v="2015-12-31T00:00:00"/>
    <x v="123"/>
    <x v="123"/>
    <n v="12534800000"/>
    <x v="0"/>
    <n v="230100000"/>
    <x v="3"/>
    <x v="26"/>
    <x v="3"/>
  </r>
  <r>
    <x v="31"/>
    <x v="0"/>
    <d v="2012-12-31T00:00:00"/>
    <x v="124"/>
    <x v="124"/>
    <n v="1333000000"/>
    <x v="0"/>
    <n v="6881000000"/>
    <x v="9"/>
    <x v="27"/>
    <x v="0"/>
  </r>
  <r>
    <x v="31"/>
    <x v="1"/>
    <d v="2013-12-31T00:00:00"/>
    <x v="125"/>
    <x v="125"/>
    <n v="1286000000"/>
    <x v="0"/>
    <n v="5866000000"/>
    <x v="9"/>
    <x v="27"/>
    <x v="1"/>
  </r>
  <r>
    <x v="31"/>
    <x v="2"/>
    <d v="2014-12-31T00:00:00"/>
    <x v="126"/>
    <x v="126"/>
    <n v="1095000000"/>
    <x v="0"/>
    <n v="9720000000"/>
    <x v="9"/>
    <x v="27"/>
    <x v="2"/>
  </r>
  <r>
    <x v="31"/>
    <x v="3"/>
    <d v="2015-12-31T00:00:00"/>
    <x v="127"/>
    <x v="127"/>
    <n v="791000000"/>
    <x v="0"/>
    <n v="29372000000"/>
    <x v="9"/>
    <x v="27"/>
    <x v="3"/>
  </r>
  <r>
    <x v="32"/>
    <x v="0"/>
    <d v="2013-12-31T00:00:00"/>
    <x v="128"/>
    <x v="128"/>
    <n v="2256000000"/>
    <x v="0"/>
    <n v="3927000000"/>
    <x v="9"/>
    <x v="27"/>
    <x v="1"/>
  </r>
  <r>
    <x v="32"/>
    <x v="1"/>
    <d v="2014-12-31T00:00:00"/>
    <x v="129"/>
    <x v="129"/>
    <n v="2725000000"/>
    <x v="0"/>
    <n v="4550000000"/>
    <x v="9"/>
    <x v="27"/>
    <x v="2"/>
  </r>
  <r>
    <x v="32"/>
    <x v="2"/>
    <d v="2015-12-31T00:00:00"/>
    <x v="130"/>
    <x v="130"/>
    <n v="2000000000"/>
    <x v="0"/>
    <n v="4603000000"/>
    <x v="9"/>
    <x v="27"/>
    <x v="3"/>
  </r>
  <r>
    <x v="32"/>
    <x v="3"/>
    <d v="2016-12-31T00:00:00"/>
    <x v="131"/>
    <x v="131"/>
    <n v="2094000000"/>
    <x v="0"/>
    <n v="4301000000"/>
    <x v="9"/>
    <x v="27"/>
    <x v="4"/>
  </r>
  <r>
    <x v="33"/>
    <x v="0"/>
    <d v="2013-09-30T00:00:00"/>
    <x v="132"/>
    <x v="132"/>
    <n v="1018600000"/>
    <x v="45"/>
    <s v=" $-   "/>
    <x v="8"/>
    <x v="28"/>
    <x v="1"/>
  </r>
  <r>
    <x v="33"/>
    <x v="1"/>
    <d v="2014-09-30T00:00:00"/>
    <x v="133"/>
    <x v="133"/>
    <n v="1007400000"/>
    <x v="46"/>
    <s v=" $-   "/>
    <x v="8"/>
    <x v="28"/>
    <x v="2"/>
  </r>
  <r>
    <x v="33"/>
    <x v="2"/>
    <d v="2015-09-30T00:00:00"/>
    <x v="134"/>
    <x v="134"/>
    <n v="895300000"/>
    <x v="47"/>
    <s v=" $-   "/>
    <x v="8"/>
    <x v="28"/>
    <x v="3"/>
  </r>
  <r>
    <x v="33"/>
    <x v="3"/>
    <d v="2016-09-30T00:00:00"/>
    <x v="135"/>
    <x v="135"/>
    <n v="797600000"/>
    <x v="48"/>
    <s v=" $-   "/>
    <x v="8"/>
    <x v="28"/>
    <x v="4"/>
  </r>
  <r>
    <x v="34"/>
    <x v="0"/>
    <d v="2012-12-31T00:00:00"/>
    <x v="136"/>
    <x v="136"/>
    <n v="512900000"/>
    <x v="0"/>
    <s v=" $-   "/>
    <x v="2"/>
    <x v="29"/>
    <x v="0"/>
  </r>
  <r>
    <x v="34"/>
    <x v="1"/>
    <d v="2013-12-31T00:00:00"/>
    <x v="137"/>
    <x v="137"/>
    <n v="548000000"/>
    <x v="0"/>
    <s v=" $-   "/>
    <x v="2"/>
    <x v="29"/>
    <x v="1"/>
  </r>
  <r>
    <x v="34"/>
    <x v="2"/>
    <d v="2014-12-31T00:00:00"/>
    <x v="138"/>
    <x v="138"/>
    <n v="645100000"/>
    <x v="0"/>
    <s v=" $-   "/>
    <x v="2"/>
    <x v="29"/>
    <x v="2"/>
  </r>
  <r>
    <x v="34"/>
    <x v="3"/>
    <d v="2015-12-31T00:00:00"/>
    <x v="139"/>
    <x v="139"/>
    <n v="669100000"/>
    <x v="0"/>
    <s v=" $-   "/>
    <x v="2"/>
    <x v="29"/>
    <x v="3"/>
  </r>
  <r>
    <x v="35"/>
    <x v="0"/>
    <d v="2012-12-31T00:00:00"/>
    <x v="140"/>
    <x v="140"/>
    <n v="997000000"/>
    <x v="49"/>
    <n v="1460000000"/>
    <x v="0"/>
    <x v="30"/>
    <x v="0"/>
  </r>
  <r>
    <x v="35"/>
    <x v="1"/>
    <d v="2013-12-31T00:00:00"/>
    <x v="141"/>
    <x v="141"/>
    <n v="1008000000"/>
    <x v="50"/>
    <n v="1421000000"/>
    <x v="0"/>
    <x v="30"/>
    <x v="1"/>
  </r>
  <r>
    <x v="35"/>
    <x v="2"/>
    <d v="2014-12-31T00:00:00"/>
    <x v="142"/>
    <x v="142"/>
    <n v="995000000"/>
    <x v="51"/>
    <n v="1371000000"/>
    <x v="0"/>
    <x v="30"/>
    <x v="2"/>
  </r>
  <r>
    <x v="35"/>
    <x v="3"/>
    <d v="2015-12-31T00:00:00"/>
    <x v="143"/>
    <x v="143"/>
    <n v="979000000"/>
    <x v="52"/>
    <n v="1280000000"/>
    <x v="0"/>
    <x v="30"/>
    <x v="3"/>
  </r>
  <r>
    <x v="36"/>
    <x v="0"/>
    <d v="2012-12-31T00:00:00"/>
    <x v="144"/>
    <x v="144"/>
    <n v="1139000000"/>
    <x v="53"/>
    <s v=" $-   "/>
    <x v="2"/>
    <x v="31"/>
    <x v="0"/>
  </r>
  <r>
    <x v="36"/>
    <x v="1"/>
    <d v="2013-12-31T00:00:00"/>
    <x v="145"/>
    <x v="145"/>
    <n v="1096000000"/>
    <x v="54"/>
    <s v=" $-   "/>
    <x v="2"/>
    <x v="31"/>
    <x v="1"/>
  </r>
  <r>
    <x v="36"/>
    <x v="2"/>
    <d v="2014-12-31T00:00:00"/>
    <x v="146"/>
    <x v="146"/>
    <n v="1129000000"/>
    <x v="55"/>
    <s v=" $-   "/>
    <x v="2"/>
    <x v="31"/>
    <x v="2"/>
  </r>
  <r>
    <x v="36"/>
    <x v="3"/>
    <d v="2015-12-31T00:00:00"/>
    <x v="147"/>
    <x v="147"/>
    <n v="1114000000"/>
    <x v="56"/>
    <s v=" $-   "/>
    <x v="2"/>
    <x v="31"/>
    <x v="3"/>
  </r>
  <r>
    <x v="37"/>
    <x v="0"/>
    <d v="2015-11-01T00:00:00"/>
    <x v="148"/>
    <x v="148"/>
    <n v="486000000"/>
    <x v="57"/>
    <n v="249000000"/>
    <x v="2"/>
    <x v="7"/>
    <x v="3"/>
  </r>
  <r>
    <x v="37"/>
    <x v="1"/>
    <d v="2016-10-30T00:00:00"/>
    <x v="149"/>
    <x v="149"/>
    <n v="806000000"/>
    <x v="58"/>
    <n v="1873000000"/>
    <x v="2"/>
    <x v="7"/>
    <x v="4"/>
  </r>
  <r>
    <x v="38"/>
    <x v="0"/>
    <d v="2012-12-31T00:00:00"/>
    <x v="150"/>
    <x v="150"/>
    <n v="1148900000"/>
    <x v="0"/>
    <s v=" $-   "/>
    <x v="8"/>
    <x v="32"/>
    <x v="0"/>
  </r>
  <r>
    <x v="38"/>
    <x v="1"/>
    <d v="2013-12-28T00:00:00"/>
    <x v="151"/>
    <x v="151"/>
    <n v="1174200000"/>
    <x v="0"/>
    <s v=" $-   "/>
    <x v="8"/>
    <x v="32"/>
    <x v="1"/>
  </r>
  <r>
    <x v="38"/>
    <x v="2"/>
    <d v="2015-01-03T00:00:00"/>
    <x v="152"/>
    <x v="152"/>
    <n v="1158900000"/>
    <x v="0"/>
    <s v=" $-   "/>
    <x v="8"/>
    <x v="32"/>
    <x v="3"/>
  </r>
  <r>
    <x v="38"/>
    <x v="3"/>
    <d v="2016-01-02T00:00:00"/>
    <x v="153"/>
    <x v="153"/>
    <n v="1108100000"/>
    <x v="0"/>
    <s v=" $-   "/>
    <x v="8"/>
    <x v="32"/>
    <x v="4"/>
  </r>
  <r>
    <x v="39"/>
    <x v="0"/>
    <d v="2012-12-31T00:00:00"/>
    <x v="154"/>
    <x v="154"/>
    <n v="220758000"/>
    <x v="0"/>
    <n v="380402000"/>
    <x v="5"/>
    <x v="33"/>
    <x v="0"/>
  </r>
  <r>
    <x v="39"/>
    <x v="1"/>
    <d v="2013-12-31T00:00:00"/>
    <x v="155"/>
    <x v="155"/>
    <n v="234000000"/>
    <x v="0"/>
    <n v="407000000"/>
    <x v="5"/>
    <x v="33"/>
    <x v="1"/>
  </r>
  <r>
    <x v="39"/>
    <x v="2"/>
    <d v="2014-12-31T00:00:00"/>
    <x v="156"/>
    <x v="156"/>
    <n v="236000000"/>
    <x v="0"/>
    <n v="424000000"/>
    <x v="5"/>
    <x v="33"/>
    <x v="2"/>
  </r>
  <r>
    <x v="39"/>
    <x v="3"/>
    <d v="2015-12-31T00:00:00"/>
    <x v="157"/>
    <x v="157"/>
    <n v="243000000"/>
    <x v="0"/>
    <n v="440000000"/>
    <x v="5"/>
    <x v="33"/>
    <x v="3"/>
  </r>
  <r>
    <x v="40"/>
    <x v="0"/>
    <d v="2012-12-31T00:00:00"/>
    <x v="158"/>
    <x v="158"/>
    <n v="23392000000"/>
    <x v="0"/>
    <n v="1712000000"/>
    <x v="6"/>
    <x v="34"/>
    <x v="0"/>
  </r>
  <r>
    <x v="40"/>
    <x v="1"/>
    <d v="2013-12-31T00:00:00"/>
    <x v="159"/>
    <x v="159"/>
    <n v="23150000000"/>
    <x v="0"/>
    <n v="1832000000"/>
    <x v="6"/>
    <x v="34"/>
    <x v="1"/>
  </r>
  <r>
    <x v="40"/>
    <x v="2"/>
    <d v="2014-12-31T00:00:00"/>
    <x v="160"/>
    <x v="160"/>
    <n v="23153000000"/>
    <x v="0"/>
    <n v="2044000000"/>
    <x v="6"/>
    <x v="34"/>
    <x v="2"/>
  </r>
  <r>
    <x v="40"/>
    <x v="3"/>
    <d v="2015-12-31T00:00:00"/>
    <x v="161"/>
    <x v="161"/>
    <n v="22892000000"/>
    <x v="0"/>
    <n v="1988000000"/>
    <x v="6"/>
    <x v="34"/>
    <x v="3"/>
  </r>
  <r>
    <x v="41"/>
    <x v="0"/>
    <d v="2013-08-31T00:00:00"/>
    <x v="162"/>
    <x v="162"/>
    <n v="607600000"/>
    <x v="0"/>
    <s v=" $-   "/>
    <x v="0"/>
    <x v="21"/>
    <x v="1"/>
  </r>
  <r>
    <x v="41"/>
    <x v="1"/>
    <d v="2014-08-31T00:00:00"/>
    <x v="163"/>
    <x v="163"/>
    <n v="680300000"/>
    <x v="0"/>
    <s v=" $-   "/>
    <x v="0"/>
    <x v="21"/>
    <x v="2"/>
  </r>
  <r>
    <x v="41"/>
    <x v="2"/>
    <d v="2015-08-31T00:00:00"/>
    <x v="164"/>
    <x v="164"/>
    <n v="756900000"/>
    <x v="0"/>
    <s v=" $-   "/>
    <x v="0"/>
    <x v="21"/>
    <x v="3"/>
  </r>
  <r>
    <x v="41"/>
    <x v="3"/>
    <d v="2016-08-31T00:00:00"/>
    <x v="165"/>
    <x v="165"/>
    <n v="946000000"/>
    <x v="0"/>
    <s v=" $-   "/>
    <x v="0"/>
    <x v="21"/>
    <x v="4"/>
  </r>
  <r>
    <x v="42"/>
    <x v="0"/>
    <d v="2013-08-31T00:00:00"/>
    <x v="166"/>
    <x v="166"/>
    <n v="2967837000"/>
    <x v="0"/>
    <s v=" $-   "/>
    <x v="1"/>
    <x v="25"/>
    <x v="1"/>
  </r>
  <r>
    <x v="42"/>
    <x v="1"/>
    <d v="2014-08-30T00:00:00"/>
    <x v="167"/>
    <x v="167"/>
    <n v="3104684000"/>
    <x v="0"/>
    <s v=" $-   "/>
    <x v="1"/>
    <x v="25"/>
    <x v="2"/>
  </r>
  <r>
    <x v="42"/>
    <x v="2"/>
    <d v="2015-08-29T00:00:00"/>
    <x v="168"/>
    <x v="168"/>
    <n v="3373980000"/>
    <x v="0"/>
    <s v=" $-   "/>
    <x v="1"/>
    <x v="25"/>
    <x v="3"/>
  </r>
  <r>
    <x v="42"/>
    <x v="3"/>
    <d v="2016-08-27T00:00:00"/>
    <x v="169"/>
    <x v="169"/>
    <n v="3548341000"/>
    <x v="0"/>
    <s v=" $-   "/>
    <x v="1"/>
    <x v="25"/>
    <x v="4"/>
  </r>
  <r>
    <x v="43"/>
    <x v="0"/>
    <d v="2013-12-31T00:00:00"/>
    <x v="170"/>
    <x v="170"/>
    <n v="3742000000"/>
    <x v="59"/>
    <s v=" $-   "/>
    <x v="0"/>
    <x v="30"/>
    <x v="1"/>
  </r>
  <r>
    <x v="43"/>
    <x v="1"/>
    <d v="2014-12-31T00:00:00"/>
    <x v="171"/>
    <x v="171"/>
    <n v="3480000000"/>
    <x v="60"/>
    <s v=" $-   "/>
    <x v="0"/>
    <x v="30"/>
    <x v="2"/>
  </r>
  <r>
    <x v="43"/>
    <x v="2"/>
    <d v="2015-12-31T00:00:00"/>
    <x v="172"/>
    <x v="172"/>
    <n v="3251000000"/>
    <x v="61"/>
    <s v=" $-   "/>
    <x v="0"/>
    <x v="30"/>
    <x v="3"/>
  </r>
  <r>
    <x v="43"/>
    <x v="3"/>
    <d v="2016-12-31T00:00:00"/>
    <x v="173"/>
    <x v="173"/>
    <n v="3313000000"/>
    <x v="62"/>
    <s v=" $-   "/>
    <x v="0"/>
    <x v="30"/>
    <x v="4"/>
  </r>
  <r>
    <x v="44"/>
    <x v="0"/>
    <d v="2012-12-31T00:00:00"/>
    <x v="174"/>
    <x v="174"/>
    <n v="70829000000"/>
    <x v="0"/>
    <n v="9433000000"/>
    <x v="6"/>
    <x v="35"/>
    <x v="0"/>
  </r>
  <r>
    <x v="44"/>
    <x v="1"/>
    <d v="2013-12-31T00:00:00"/>
    <x v="175"/>
    <x v="175"/>
    <n v="68128000000"/>
    <x v="0"/>
    <n v="4642000000"/>
    <x v="6"/>
    <x v="35"/>
    <x v="1"/>
  </r>
  <r>
    <x v="44"/>
    <x v="2"/>
    <d v="2014-12-31T00:00:00"/>
    <x v="176"/>
    <x v="176"/>
    <n v="74181000000"/>
    <x v="0"/>
    <n v="3211000000"/>
    <x v="6"/>
    <x v="35"/>
    <x v="2"/>
  </r>
  <r>
    <x v="44"/>
    <x v="3"/>
    <d v="2015-12-31T00:00:00"/>
    <x v="177"/>
    <x v="177"/>
    <n v="56358000000"/>
    <x v="0"/>
    <n v="3995000000"/>
    <x v="6"/>
    <x v="35"/>
    <x v="3"/>
  </r>
  <r>
    <x v="45"/>
    <x v="0"/>
    <d v="2012-12-31T00:00:00"/>
    <x v="178"/>
    <x v="178"/>
    <n v="3283000000"/>
    <x v="63"/>
    <s v=" $-   "/>
    <x v="3"/>
    <x v="5"/>
    <x v="0"/>
  </r>
  <r>
    <x v="45"/>
    <x v="1"/>
    <d v="2013-12-31T00:00:00"/>
    <x v="179"/>
    <x v="179"/>
    <n v="3084000000"/>
    <x v="64"/>
    <s v=" $-   "/>
    <x v="3"/>
    <x v="5"/>
    <x v="1"/>
  </r>
  <r>
    <x v="45"/>
    <x v="2"/>
    <d v="2014-12-31T00:00:00"/>
    <x v="180"/>
    <x v="180"/>
    <n v="3315000000"/>
    <x v="65"/>
    <s v=" $-   "/>
    <x v="3"/>
    <x v="5"/>
    <x v="2"/>
  </r>
  <r>
    <x v="45"/>
    <x v="3"/>
    <d v="2015-12-31T00:00:00"/>
    <x v="181"/>
    <x v="181"/>
    <n v="3094000000"/>
    <x v="66"/>
    <s v=" $-   "/>
    <x v="3"/>
    <x v="5"/>
    <x v="3"/>
  </r>
  <r>
    <x v="46"/>
    <x v="0"/>
    <d v="2013-03-02T00:00:00"/>
    <x v="182"/>
    <x v="182"/>
    <n v="2750537000"/>
    <x v="0"/>
    <s v=" $-   "/>
    <x v="1"/>
    <x v="25"/>
    <x v="1"/>
  </r>
  <r>
    <x v="46"/>
    <x v="1"/>
    <d v="2014-03-01T00:00:00"/>
    <x v="183"/>
    <x v="183"/>
    <n v="2950995000"/>
    <x v="0"/>
    <s v=" $-   "/>
    <x v="1"/>
    <x v="25"/>
    <x v="2"/>
  </r>
  <r>
    <x v="46"/>
    <x v="2"/>
    <d v="2015-02-28T00:00:00"/>
    <x v="184"/>
    <x v="184"/>
    <n v="3065486000"/>
    <x v="0"/>
    <s v=" $-   "/>
    <x v="1"/>
    <x v="25"/>
    <x v="3"/>
  </r>
  <r>
    <x v="46"/>
    <x v="3"/>
    <d v="2016-02-27T00:00:00"/>
    <x v="185"/>
    <x v="185"/>
    <n v="3205407000"/>
    <x v="0"/>
    <s v=" $-   "/>
    <x v="1"/>
    <x v="25"/>
    <x v="4"/>
  </r>
  <r>
    <x v="47"/>
    <x v="0"/>
    <d v="2012-12-31T00:00:00"/>
    <x v="186"/>
    <x v="186"/>
    <n v="5650000000"/>
    <x v="0"/>
    <n v="1167000000"/>
    <x v="6"/>
    <x v="35"/>
    <x v="0"/>
  </r>
  <r>
    <x v="47"/>
    <x v="1"/>
    <d v="2013-12-31T00:00:00"/>
    <x v="187"/>
    <x v="187"/>
    <n v="5625000000"/>
    <x v="0"/>
    <n v="698000000"/>
    <x v="6"/>
    <x v="35"/>
    <x v="1"/>
  </r>
  <r>
    <x v="47"/>
    <x v="2"/>
    <d v="2014-12-31T00:00:00"/>
    <x v="188"/>
    <x v="188"/>
    <n v="5715000000"/>
    <x v="0"/>
    <n v="342000000"/>
    <x v="6"/>
    <x v="35"/>
    <x v="2"/>
  </r>
  <r>
    <x v="47"/>
    <x v="3"/>
    <d v="2015-12-31T00:00:00"/>
    <x v="189"/>
    <x v="90"/>
    <n v="5996000000"/>
    <x v="0"/>
    <n v="533000000"/>
    <x v="6"/>
    <x v="35"/>
    <x v="3"/>
  </r>
  <r>
    <x v="48"/>
    <x v="0"/>
    <d v="2012-03-03T00:00:00"/>
    <x v="190"/>
    <x v="189"/>
    <n v="8755000000"/>
    <x v="0"/>
    <s v=" $-   "/>
    <x v="1"/>
    <x v="36"/>
    <x v="0"/>
  </r>
  <r>
    <x v="48"/>
    <x v="1"/>
    <d v="2014-02-01T00:00:00"/>
    <x v="191"/>
    <x v="190"/>
    <n v="8106000000"/>
    <x v="0"/>
    <s v=" $-   "/>
    <x v="1"/>
    <x v="36"/>
    <x v="2"/>
  </r>
  <r>
    <x v="48"/>
    <x v="2"/>
    <d v="2015-01-31T00:00:00"/>
    <x v="192"/>
    <x v="191"/>
    <n v="7592000000"/>
    <x v="0"/>
    <s v=" $-   "/>
    <x v="1"/>
    <x v="36"/>
    <x v="3"/>
  </r>
  <r>
    <x v="48"/>
    <x v="3"/>
    <d v="2016-01-30T00:00:00"/>
    <x v="193"/>
    <x v="192"/>
    <n v="7618000000"/>
    <x v="0"/>
    <s v=" $-   "/>
    <x v="1"/>
    <x v="36"/>
    <x v="4"/>
  </r>
  <r>
    <x v="49"/>
    <x v="0"/>
    <d v="2013-12-31T00:00:00"/>
    <x v="194"/>
    <x v="193"/>
    <n v="920300000"/>
    <x v="67"/>
    <s v=" $-   "/>
    <x v="3"/>
    <x v="5"/>
    <x v="1"/>
  </r>
  <r>
    <x v="49"/>
    <x v="1"/>
    <d v="2014-12-31T00:00:00"/>
    <x v="195"/>
    <x v="194"/>
    <n v="981500000"/>
    <x v="68"/>
    <s v=" $-   "/>
    <x v="3"/>
    <x v="5"/>
    <x v="2"/>
  </r>
  <r>
    <x v="49"/>
    <x v="2"/>
    <d v="2015-12-31T00:00:00"/>
    <x v="196"/>
    <x v="195"/>
    <n v="1012100000"/>
    <x v="69"/>
    <s v=" $-   "/>
    <x v="3"/>
    <x v="5"/>
    <x v="3"/>
  </r>
  <r>
    <x v="49"/>
    <x v="3"/>
    <d v="2016-12-31T00:00:00"/>
    <x v="197"/>
    <x v="196"/>
    <n v="1101900000"/>
    <x v="70"/>
    <s v=" $-   "/>
    <x v="3"/>
    <x v="5"/>
    <x v="4"/>
  </r>
  <r>
    <x v="50"/>
    <x v="0"/>
    <d v="2013-09-30T00:00:00"/>
    <x v="198"/>
    <x v="197"/>
    <n v="2422000000"/>
    <x v="71"/>
    <s v=" $-   "/>
    <x v="3"/>
    <x v="5"/>
    <x v="1"/>
  </r>
  <r>
    <x v="50"/>
    <x v="1"/>
    <d v="2014-09-30T00:00:00"/>
    <x v="199"/>
    <x v="198"/>
    <n v="2145000000"/>
    <x v="72"/>
    <s v=" $-   "/>
    <x v="3"/>
    <x v="5"/>
    <x v="2"/>
  </r>
  <r>
    <x v="50"/>
    <x v="2"/>
    <d v="2015-09-30T00:00:00"/>
    <x v="200"/>
    <x v="199"/>
    <n v="2563000000"/>
    <x v="73"/>
    <s v=" $-   "/>
    <x v="3"/>
    <x v="5"/>
    <x v="3"/>
  </r>
  <r>
    <x v="50"/>
    <x v="3"/>
    <d v="2016-09-30T00:00:00"/>
    <x v="201"/>
    <x v="200"/>
    <n v="3005000000"/>
    <x v="74"/>
    <s v=" $-   "/>
    <x v="3"/>
    <x v="5"/>
    <x v="4"/>
  </r>
  <r>
    <x v="51"/>
    <x v="0"/>
    <d v="2013-12-31T00:00:00"/>
    <x v="202"/>
    <x v="201"/>
    <n v="1306000000"/>
    <x v="75"/>
    <s v=" $-   "/>
    <x v="9"/>
    <x v="37"/>
    <x v="1"/>
  </r>
  <r>
    <x v="51"/>
    <x v="1"/>
    <d v="2014-12-31T00:00:00"/>
    <x v="203"/>
    <x v="202"/>
    <n v="1333000000"/>
    <x v="76"/>
    <s v=" $-   "/>
    <x v="9"/>
    <x v="37"/>
    <x v="2"/>
  </r>
  <r>
    <x v="51"/>
    <x v="2"/>
    <d v="2015-12-31T00:00:00"/>
    <x v="204"/>
    <x v="203"/>
    <n v="969000000"/>
    <x v="77"/>
    <s v=" $-   "/>
    <x v="9"/>
    <x v="37"/>
    <x v="3"/>
  </r>
  <r>
    <x v="51"/>
    <x v="3"/>
    <d v="2016-12-31T00:00:00"/>
    <x v="205"/>
    <x v="204"/>
    <n v="815000000"/>
    <x v="78"/>
    <s v=" $-   "/>
    <x v="9"/>
    <x v="37"/>
    <x v="4"/>
  </r>
  <r>
    <x v="52"/>
    <x v="0"/>
    <d v="2013-12-31T00:00:00"/>
    <x v="206"/>
    <x v="205"/>
    <n v="1797000000"/>
    <x v="79"/>
    <n v="342900000"/>
    <x v="3"/>
    <x v="19"/>
    <x v="1"/>
  </r>
  <r>
    <x v="52"/>
    <x v="1"/>
    <d v="2014-12-31T00:00:00"/>
    <x v="207"/>
    <x v="206"/>
    <n v="2193400000"/>
    <x v="80"/>
    <n v="489800000"/>
    <x v="3"/>
    <x v="19"/>
    <x v="2"/>
  </r>
  <r>
    <x v="52"/>
    <x v="2"/>
    <d v="2015-12-31T00:00:00"/>
    <x v="208"/>
    <x v="207"/>
    <n v="2143600000"/>
    <x v="81"/>
    <n v="382600000"/>
    <x v="3"/>
    <x v="19"/>
    <x v="3"/>
  </r>
  <r>
    <x v="52"/>
    <x v="3"/>
    <d v="2016-12-31T00:00:00"/>
    <x v="209"/>
    <x v="208"/>
    <n v="1972900000"/>
    <x v="82"/>
    <n v="385600000"/>
    <x v="3"/>
    <x v="19"/>
    <x v="4"/>
  </r>
  <r>
    <x v="53"/>
    <x v="0"/>
    <d v="2012-12-31T00:00:00"/>
    <x v="210"/>
    <x v="209"/>
    <n v="488300000"/>
    <x v="0"/>
    <n v="282900000"/>
    <x v="8"/>
    <x v="38"/>
    <x v="0"/>
  </r>
  <r>
    <x v="53"/>
    <x v="1"/>
    <d v="2013-12-31T00:00:00"/>
    <x v="211"/>
    <x v="210"/>
    <n v="497400000"/>
    <x v="0"/>
    <n v="299900000"/>
    <x v="8"/>
    <x v="38"/>
    <x v="1"/>
  </r>
  <r>
    <x v="53"/>
    <x v="2"/>
    <d v="2014-12-31T00:00:00"/>
    <x v="212"/>
    <x v="211"/>
    <n v="547000000"/>
    <x v="0"/>
    <n v="280900000"/>
    <x v="8"/>
    <x v="38"/>
    <x v="2"/>
  </r>
  <r>
    <x v="53"/>
    <x v="3"/>
    <d v="2015-12-31T00:00:00"/>
    <x v="213"/>
    <x v="212"/>
    <n v="646000000"/>
    <x v="0"/>
    <n v="285500000"/>
    <x v="8"/>
    <x v="38"/>
    <x v="3"/>
  </r>
  <r>
    <x v="54"/>
    <x v="0"/>
    <d v="2012-12-31T00:00:00"/>
    <x v="214"/>
    <x v="213"/>
    <n v="5017000000"/>
    <x v="83"/>
    <s v=" $-   "/>
    <x v="3"/>
    <x v="4"/>
    <x v="0"/>
  </r>
  <r>
    <x v="54"/>
    <x v="1"/>
    <d v="2013-12-31T00:00:00"/>
    <x v="215"/>
    <x v="214"/>
    <n v="4939000000"/>
    <x v="84"/>
    <s v=" $-   "/>
    <x v="3"/>
    <x v="4"/>
    <x v="1"/>
  </r>
  <r>
    <x v="54"/>
    <x v="2"/>
    <d v="2014-12-31T00:00:00"/>
    <x v="216"/>
    <x v="215"/>
    <n v="4822000000"/>
    <x v="85"/>
    <s v=" $-   "/>
    <x v="3"/>
    <x v="4"/>
    <x v="2"/>
  </r>
  <r>
    <x v="54"/>
    <x v="3"/>
    <d v="2015-12-31T00:00:00"/>
    <x v="217"/>
    <x v="216"/>
    <n v="4841000000"/>
    <x v="86"/>
    <s v=" $-   "/>
    <x v="3"/>
    <x v="4"/>
    <x v="3"/>
  </r>
  <r>
    <x v="55"/>
    <x v="0"/>
    <d v="2012-12-31T00:00:00"/>
    <x v="218"/>
    <x v="217"/>
    <n v="2529000000"/>
    <x v="87"/>
    <n v="395000000"/>
    <x v="3"/>
    <x v="5"/>
    <x v="0"/>
  </r>
  <r>
    <x v="55"/>
    <x v="1"/>
    <d v="2013-12-31T00:00:00"/>
    <x v="219"/>
    <x v="218"/>
    <n v="2678000000"/>
    <x v="88"/>
    <n v="410000000"/>
    <x v="3"/>
    <x v="5"/>
    <x v="1"/>
  </r>
  <r>
    <x v="55"/>
    <x v="2"/>
    <d v="2014-12-31T00:00:00"/>
    <x v="220"/>
    <x v="219"/>
    <n v="2817000000"/>
    <x v="89"/>
    <n v="438000000"/>
    <x v="3"/>
    <x v="5"/>
    <x v="2"/>
  </r>
  <r>
    <x v="55"/>
    <x v="3"/>
    <d v="2015-12-31T00:00:00"/>
    <x v="221"/>
    <x v="220"/>
    <n v="2996000000"/>
    <x v="90"/>
    <n v="495000000"/>
    <x v="3"/>
    <x v="5"/>
    <x v="3"/>
  </r>
  <r>
    <x v="56"/>
    <x v="0"/>
    <d v="2013-12-31T00:00:00"/>
    <x v="222"/>
    <x v="221"/>
    <n v="702300000"/>
    <x v="0"/>
    <s v=" $-   "/>
    <x v="1"/>
    <x v="39"/>
    <x v="1"/>
  </r>
  <r>
    <x v="56"/>
    <x v="1"/>
    <d v="2014-12-31T00:00:00"/>
    <x v="223"/>
    <x v="222"/>
    <n v="792700000"/>
    <x v="0"/>
    <s v=" $-   "/>
    <x v="1"/>
    <x v="39"/>
    <x v="2"/>
  </r>
  <r>
    <x v="56"/>
    <x v="2"/>
    <d v="2015-12-31T00:00:00"/>
    <x v="224"/>
    <x v="223"/>
    <n v="763400000"/>
    <x v="0"/>
    <s v=" $-   "/>
    <x v="1"/>
    <x v="39"/>
    <x v="3"/>
  </r>
  <r>
    <x v="56"/>
    <x v="3"/>
    <d v="2016-12-31T00:00:00"/>
    <x v="225"/>
    <x v="224"/>
    <n v="1707200000"/>
    <x v="0"/>
    <s v=" $-   "/>
    <x v="1"/>
    <x v="39"/>
    <x v="4"/>
  </r>
  <r>
    <x v="57"/>
    <x v="0"/>
    <d v="2012-12-31T00:00:00"/>
    <x v="226"/>
    <x v="225"/>
    <n v="93782000"/>
    <x v="0"/>
    <n v="445875000"/>
    <x v="7"/>
    <x v="14"/>
    <x v="0"/>
  </r>
  <r>
    <x v="57"/>
    <x v="1"/>
    <d v="2013-12-31T00:00:00"/>
    <x v="227"/>
    <x v="226"/>
    <n v="117073000"/>
    <x v="0"/>
    <n v="560637000"/>
    <x v="7"/>
    <x v="14"/>
    <x v="1"/>
  </r>
  <r>
    <x v="57"/>
    <x v="2"/>
    <d v="2014-12-31T00:00:00"/>
    <x v="228"/>
    <x v="227"/>
    <n v="102077000"/>
    <x v="0"/>
    <n v="628573000"/>
    <x v="7"/>
    <x v="14"/>
    <x v="2"/>
  </r>
  <r>
    <x v="57"/>
    <x v="3"/>
    <d v="2015-12-31T00:00:00"/>
    <x v="229"/>
    <x v="228"/>
    <n v="97578000"/>
    <x v="0"/>
    <n v="639542000"/>
    <x v="7"/>
    <x v="14"/>
    <x v="3"/>
  </r>
  <r>
    <x v="58"/>
    <x v="0"/>
    <d v="2013-05-26T00:00:00"/>
    <x v="230"/>
    <x v="229"/>
    <n v="2065900000"/>
    <x v="0"/>
    <s v=" $-   "/>
    <x v="4"/>
    <x v="40"/>
    <x v="1"/>
  </r>
  <r>
    <x v="58"/>
    <x v="1"/>
    <d v="2014-05-25T00:00:00"/>
    <x v="231"/>
    <x v="230"/>
    <n v="1778900000"/>
    <x v="0"/>
    <s v=" $-   "/>
    <x v="4"/>
    <x v="40"/>
    <x v="2"/>
  </r>
  <r>
    <x v="58"/>
    <x v="2"/>
    <d v="2015-05-31T00:00:00"/>
    <x v="232"/>
    <x v="231"/>
    <n v="1545300000"/>
    <x v="0"/>
    <s v=" $-   "/>
    <x v="4"/>
    <x v="40"/>
    <x v="3"/>
  </r>
  <r>
    <x v="58"/>
    <x v="3"/>
    <d v="2016-05-29T00:00:00"/>
    <x v="233"/>
    <x v="232"/>
    <n v="2209400000"/>
    <x v="0"/>
    <s v=" $-   "/>
    <x v="4"/>
    <x v="40"/>
    <x v="4"/>
  </r>
  <r>
    <x v="59"/>
    <x v="0"/>
    <d v="2013-06-30T00:00:00"/>
    <x v="234"/>
    <x v="233"/>
    <n v="2875000000"/>
    <x v="0"/>
    <n v="158000000"/>
    <x v="3"/>
    <x v="4"/>
    <x v="1"/>
  </r>
  <r>
    <x v="59"/>
    <x v="1"/>
    <d v="2014-06-30T00:00:00"/>
    <x v="235"/>
    <x v="234"/>
    <n v="3028000000"/>
    <x v="0"/>
    <n v="223000000"/>
    <x v="3"/>
    <x v="4"/>
    <x v="2"/>
  </r>
  <r>
    <x v="59"/>
    <x v="2"/>
    <d v="2015-06-30T00:00:00"/>
    <x v="236"/>
    <x v="235"/>
    <n v="3240000000"/>
    <x v="0"/>
    <n v="281000000"/>
    <x v="3"/>
    <x v="4"/>
    <x v="3"/>
  </r>
  <r>
    <x v="59"/>
    <x v="3"/>
    <d v="2016-06-30T00:00:00"/>
    <x v="237"/>
    <x v="236"/>
    <n v="3648000000"/>
    <x v="0"/>
    <n v="459000000"/>
    <x v="3"/>
    <x v="4"/>
    <x v="4"/>
  </r>
  <r>
    <x v="60"/>
    <x v="0"/>
    <d v="2013-12-31T00:00:00"/>
    <x v="238"/>
    <x v="237"/>
    <n v="6528000000"/>
    <x v="91"/>
    <s v=" $-   "/>
    <x v="0"/>
    <x v="41"/>
    <x v="1"/>
  </r>
  <r>
    <x v="60"/>
    <x v="1"/>
    <d v="2014-12-31T00:00:00"/>
    <x v="239"/>
    <x v="238"/>
    <n v="8148000000"/>
    <x v="92"/>
    <s v=" $-   "/>
    <x v="0"/>
    <x v="41"/>
    <x v="2"/>
  </r>
  <r>
    <x v="60"/>
    <x v="2"/>
    <d v="2015-12-31T00:00:00"/>
    <x v="240"/>
    <x v="239"/>
    <n v="6974000000"/>
    <x v="93"/>
    <s v=" $-   "/>
    <x v="0"/>
    <x v="41"/>
    <x v="3"/>
  </r>
  <r>
    <x v="60"/>
    <x v="3"/>
    <d v="2016-12-31T00:00:00"/>
    <x v="241"/>
    <x v="240"/>
    <n v="6588000000"/>
    <x v="94"/>
    <s v=" $-   "/>
    <x v="0"/>
    <x v="41"/>
    <x v="4"/>
  </r>
  <r>
    <x v="61"/>
    <x v="0"/>
    <d v="2012-12-31T00:00:00"/>
    <x v="242"/>
    <x v="241"/>
    <n v="2096000000"/>
    <x v="0"/>
    <n v="-6000000"/>
    <x v="6"/>
    <x v="13"/>
    <x v="0"/>
  </r>
  <r>
    <x v="61"/>
    <x v="1"/>
    <d v="2013-12-31T00:00:00"/>
    <x v="243"/>
    <x v="242"/>
    <n v="2211000000"/>
    <x v="0"/>
    <n v="15000000"/>
    <x v="6"/>
    <x v="13"/>
    <x v="1"/>
  </r>
  <r>
    <x v="61"/>
    <x v="2"/>
    <d v="2014-12-31T00:00:00"/>
    <x v="244"/>
    <x v="243"/>
    <n v="2245000000"/>
    <x v="0"/>
    <n v="-82000000"/>
    <x v="6"/>
    <x v="13"/>
    <x v="2"/>
  </r>
  <r>
    <x v="61"/>
    <x v="3"/>
    <d v="2015-12-31T00:00:00"/>
    <x v="245"/>
    <x v="244"/>
    <n v="2270000000"/>
    <x v="0"/>
    <n v="120000000"/>
    <x v="6"/>
    <x v="13"/>
    <x v="3"/>
  </r>
  <r>
    <x v="62"/>
    <x v="0"/>
    <d v="2012-12-31T00:00:00"/>
    <x v="246"/>
    <x v="245"/>
    <s v=" $-   "/>
    <x v="0"/>
    <n v="169645000"/>
    <x v="7"/>
    <x v="42"/>
    <x v="0"/>
  </r>
  <r>
    <x v="62"/>
    <x v="1"/>
    <d v="2013-12-31T00:00:00"/>
    <x v="247"/>
    <x v="246"/>
    <s v=" $-   "/>
    <x v="0"/>
    <n v="190390000"/>
    <x v="7"/>
    <x v="42"/>
    <x v="1"/>
  </r>
  <r>
    <x v="62"/>
    <x v="2"/>
    <d v="2014-12-31T00:00:00"/>
    <x v="248"/>
    <x v="247"/>
    <s v=" $-   "/>
    <x v="0"/>
    <n v="265101000"/>
    <x v="7"/>
    <x v="42"/>
    <x v="2"/>
  </r>
  <r>
    <x v="62"/>
    <x v="3"/>
    <d v="2015-12-31T00:00:00"/>
    <x v="249"/>
    <x v="248"/>
    <s v=" $-   "/>
    <x v="0"/>
    <n v="314096000"/>
    <x v="7"/>
    <x v="42"/>
    <x v="3"/>
  </r>
  <r>
    <x v="63"/>
    <x v="0"/>
    <d v="2012-12-31T00:00:00"/>
    <x v="250"/>
    <x v="249"/>
    <n v="212572000"/>
    <x v="0"/>
    <n v="622592000"/>
    <x v="7"/>
    <x v="14"/>
    <x v="0"/>
  </r>
  <r>
    <x v="63"/>
    <x v="1"/>
    <d v="2013-12-31T00:00:00"/>
    <x v="251"/>
    <x v="250"/>
    <n v="213519000"/>
    <x v="0"/>
    <n v="741342000"/>
    <x v="7"/>
    <x v="14"/>
    <x v="1"/>
  </r>
  <r>
    <x v="63"/>
    <x v="2"/>
    <d v="2014-12-31T00:00:00"/>
    <x v="252"/>
    <x v="251"/>
    <n v="257296000"/>
    <x v="0"/>
    <n v="985781000"/>
    <x v="7"/>
    <x v="14"/>
    <x v="2"/>
  </r>
  <r>
    <x v="63"/>
    <x v="3"/>
    <d v="2015-12-31T00:00:00"/>
    <x v="253"/>
    <x v="252"/>
    <n v="310921000"/>
    <x v="0"/>
    <n v="1036178000"/>
    <x v="7"/>
    <x v="14"/>
    <x v="3"/>
  </r>
  <r>
    <x v="64"/>
    <x v="0"/>
    <d v="2013-11-30T00:00:00"/>
    <x v="254"/>
    <x v="253"/>
    <n v="1879000000"/>
    <x v="0"/>
    <n v="1590000000"/>
    <x v="1"/>
    <x v="43"/>
    <x v="1"/>
  </r>
  <r>
    <x v="64"/>
    <x v="1"/>
    <d v="2014-11-30T00:00:00"/>
    <x v="255"/>
    <x v="254"/>
    <n v="2054000000"/>
    <x v="0"/>
    <n v="1637000000"/>
    <x v="1"/>
    <x v="43"/>
    <x v="2"/>
  </r>
  <r>
    <x v="64"/>
    <x v="2"/>
    <d v="2015-11-30T00:00:00"/>
    <x v="256"/>
    <x v="255"/>
    <n v="2067000000"/>
    <x v="0"/>
    <n v="1626000000"/>
    <x v="1"/>
    <x v="43"/>
    <x v="3"/>
  </r>
  <r>
    <x v="64"/>
    <x v="3"/>
    <d v="2016-11-30T00:00:00"/>
    <x v="257"/>
    <x v="256"/>
    <n v="2197000000"/>
    <x v="0"/>
    <n v="1738000000"/>
    <x v="1"/>
    <x v="43"/>
    <x v="4"/>
  </r>
  <r>
    <x v="65"/>
    <x v="0"/>
    <d v="2013-12-31T00:00:00"/>
    <x v="258"/>
    <x v="257"/>
    <n v="1684500000"/>
    <x v="95"/>
    <n v="262800000"/>
    <x v="3"/>
    <x v="19"/>
    <x v="1"/>
  </r>
  <r>
    <x v="65"/>
    <x v="1"/>
    <d v="2014-12-31T00:00:00"/>
    <x v="259"/>
    <x v="258"/>
    <n v="2027900000"/>
    <x v="96"/>
    <n v="258300000"/>
    <x v="3"/>
    <x v="19"/>
    <x v="2"/>
  </r>
  <r>
    <x v="65"/>
    <x v="2"/>
    <d v="2015-12-31T00:00:00"/>
    <x v="260"/>
    <x v="259"/>
    <n v="2305400000"/>
    <x v="97"/>
    <n v="279000000"/>
    <x v="3"/>
    <x v="19"/>
    <x v="3"/>
  </r>
  <r>
    <x v="65"/>
    <x v="3"/>
    <d v="2016-12-31T00:00:00"/>
    <x v="261"/>
    <x v="260"/>
    <n v="2657700000"/>
    <x v="98"/>
    <n v="459000000"/>
    <x v="3"/>
    <x v="19"/>
    <x v="4"/>
  </r>
  <r>
    <x v="66"/>
    <x v="0"/>
    <d v="2013-12-28T00:00:00"/>
    <x v="262"/>
    <x v="261"/>
    <n v="1468434000"/>
    <x v="99"/>
    <n v="12794000"/>
    <x v="3"/>
    <x v="44"/>
    <x v="1"/>
  </r>
  <r>
    <x v="66"/>
    <x v="1"/>
    <d v="2015-01-03T00:00:00"/>
    <x v="263"/>
    <x v="262"/>
    <n v="1628961000"/>
    <x v="100"/>
    <n v="13476000"/>
    <x v="3"/>
    <x v="44"/>
    <x v="3"/>
  </r>
  <r>
    <x v="66"/>
    <x v="2"/>
    <d v="2016-01-02T00:00:00"/>
    <x v="264"/>
    <x v="263"/>
    <n v="2262024000"/>
    <x v="101"/>
    <n v="91527000"/>
    <x v="3"/>
    <x v="44"/>
    <x v="4"/>
  </r>
  <r>
    <x v="66"/>
    <x v="3"/>
    <d v="2016-12-31T00:00:00"/>
    <x v="265"/>
    <x v="264"/>
    <n v="2464380000"/>
    <x v="102"/>
    <n v="90546000"/>
    <x v="3"/>
    <x v="44"/>
    <x v="4"/>
  </r>
  <r>
    <x v="67"/>
    <x v="0"/>
    <d v="2012-12-31T00:00:00"/>
    <x v="266"/>
    <x v="265"/>
    <n v="200900000"/>
    <x v="0"/>
    <s v=" $-   "/>
    <x v="8"/>
    <x v="45"/>
    <x v="0"/>
  </r>
  <r>
    <x v="67"/>
    <x v="1"/>
    <d v="2013-12-31T00:00:00"/>
    <x v="267"/>
    <x v="266"/>
    <n v="150200000"/>
    <x v="0"/>
    <s v=" $-   "/>
    <x v="8"/>
    <x v="45"/>
    <x v="1"/>
  </r>
  <r>
    <x v="67"/>
    <x v="2"/>
    <d v="2014-12-31T00:00:00"/>
    <x v="268"/>
    <x v="267"/>
    <n v="205200000"/>
    <x v="0"/>
    <s v=" $-   "/>
    <x v="8"/>
    <x v="45"/>
    <x v="2"/>
  </r>
  <r>
    <x v="67"/>
    <x v="3"/>
    <d v="2015-12-31T00:00:00"/>
    <x v="269"/>
    <x v="268"/>
    <n v="319000000"/>
    <x v="0"/>
    <s v=" $-   "/>
    <x v="8"/>
    <x v="45"/>
    <x v="3"/>
  </r>
  <r>
    <x v="68"/>
    <x v="0"/>
    <d v="2012-12-31T00:00:00"/>
    <x v="270"/>
    <x v="269"/>
    <n v="3380000000"/>
    <x v="0"/>
    <n v="490000000"/>
    <x v="6"/>
    <x v="46"/>
    <x v="0"/>
  </r>
  <r>
    <x v="68"/>
    <x v="1"/>
    <d v="2013-12-31T00:00:00"/>
    <x v="271"/>
    <x v="270"/>
    <n v="3142000000"/>
    <x v="0"/>
    <n v="581000000"/>
    <x v="6"/>
    <x v="46"/>
    <x v="1"/>
  </r>
  <r>
    <x v="68"/>
    <x v="2"/>
    <d v="2014-12-31T00:00:00"/>
    <x v="272"/>
    <x v="271"/>
    <n v="3247000000"/>
    <x v="0"/>
    <n v="464000000"/>
    <x v="6"/>
    <x v="46"/>
    <x v="2"/>
  </r>
  <r>
    <x v="68"/>
    <x v="3"/>
    <d v="2015-12-31T00:00:00"/>
    <x v="273"/>
    <x v="272"/>
    <n v="3113000000"/>
    <x v="0"/>
    <n v="448000000"/>
    <x v="6"/>
    <x v="46"/>
    <x v="3"/>
  </r>
  <r>
    <x v="69"/>
    <x v="0"/>
    <d v="2012-12-31T00:00:00"/>
    <x v="274"/>
    <x v="273"/>
    <n v="746300000"/>
    <x v="0"/>
    <s v=" $-   "/>
    <x v="4"/>
    <x v="47"/>
    <x v="0"/>
  </r>
  <r>
    <x v="69"/>
    <x v="1"/>
    <d v="2013-12-31T00:00:00"/>
    <x v="275"/>
    <x v="274"/>
    <n v="815800000"/>
    <x v="0"/>
    <s v=" $-   "/>
    <x v="4"/>
    <x v="47"/>
    <x v="1"/>
  </r>
  <r>
    <x v="69"/>
    <x v="2"/>
    <d v="2014-12-31T00:00:00"/>
    <x v="276"/>
    <x v="275"/>
    <n v="811700000"/>
    <x v="0"/>
    <s v=" $-   "/>
    <x v="4"/>
    <x v="47"/>
    <x v="2"/>
  </r>
  <r>
    <x v="69"/>
    <x v="3"/>
    <d v="2015-12-31T00:00:00"/>
    <x v="277"/>
    <x v="276"/>
    <n v="837600000"/>
    <x v="0"/>
    <s v=" $-   "/>
    <x v="4"/>
    <x v="47"/>
    <x v="3"/>
  </r>
  <r>
    <x v="70"/>
    <x v="0"/>
    <d v="2012-12-31T00:00:00"/>
    <x v="278"/>
    <x v="277"/>
    <n v="723000000"/>
    <x v="0"/>
    <n v="2811000000"/>
    <x v="9"/>
    <x v="48"/>
    <x v="0"/>
  </r>
  <r>
    <x v="70"/>
    <x v="1"/>
    <d v="2013-12-31T00:00:00"/>
    <x v="279"/>
    <x v="278"/>
    <n v="686000000"/>
    <x v="0"/>
    <n v="2903000000"/>
    <x v="9"/>
    <x v="48"/>
    <x v="1"/>
  </r>
  <r>
    <x v="70"/>
    <x v="2"/>
    <d v="2014-12-31T00:00:00"/>
    <x v="280"/>
    <x v="279"/>
    <n v="554000000"/>
    <x v="0"/>
    <n v="2915000000"/>
    <x v="9"/>
    <x v="48"/>
    <x v="2"/>
  </r>
  <r>
    <x v="70"/>
    <x v="3"/>
    <d v="2015-12-31T00:00:00"/>
    <x v="281"/>
    <x v="280"/>
    <n v="334000000"/>
    <x v="0"/>
    <n v="2229000000"/>
    <x v="9"/>
    <x v="48"/>
    <x v="3"/>
  </r>
  <r>
    <x v="71"/>
    <x v="0"/>
    <d v="2012-12-31T00:00:00"/>
    <x v="282"/>
    <x v="281"/>
    <n v="1042251000"/>
    <x v="0"/>
    <s v=" $-   "/>
    <x v="0"/>
    <x v="49"/>
    <x v="0"/>
  </r>
  <r>
    <x v="71"/>
    <x v="1"/>
    <d v="2013-12-31T00:00:00"/>
    <x v="283"/>
    <x v="282"/>
    <n v="1153445000"/>
    <x v="0"/>
    <s v=" $-   "/>
    <x v="0"/>
    <x v="49"/>
    <x v="1"/>
  </r>
  <r>
    <x v="71"/>
    <x v="2"/>
    <d v="2014-12-31T00:00:00"/>
    <x v="284"/>
    <x v="283"/>
    <n v="1259234000"/>
    <x v="0"/>
    <s v=" $-   "/>
    <x v="0"/>
    <x v="49"/>
    <x v="2"/>
  </r>
  <r>
    <x v="71"/>
    <x v="3"/>
    <d v="2015-12-31T00:00:00"/>
    <x v="285"/>
    <x v="284"/>
    <n v="1410170000"/>
    <x v="0"/>
    <s v=" $-   "/>
    <x v="0"/>
    <x v="49"/>
    <x v="3"/>
  </r>
  <r>
    <x v="72"/>
    <x v="0"/>
    <d v="2013-12-31T00:00:00"/>
    <x v="286"/>
    <x v="285"/>
    <n v="47000000"/>
    <x v="0"/>
    <n v="1854000000"/>
    <x v="1"/>
    <x v="50"/>
    <x v="1"/>
  </r>
  <r>
    <x v="72"/>
    <x v="1"/>
    <d v="2014-12-31T00:00:00"/>
    <x v="287"/>
    <x v="286"/>
    <n v="62000000"/>
    <x v="0"/>
    <n v="2102000000"/>
    <x v="1"/>
    <x v="50"/>
    <x v="2"/>
  </r>
  <r>
    <x v="72"/>
    <x v="2"/>
    <d v="2015-12-31T00:00:00"/>
    <x v="288"/>
    <x v="287"/>
    <n v="89000000"/>
    <x v="0"/>
    <n v="2125000000"/>
    <x v="1"/>
    <x v="50"/>
    <x v="3"/>
  </r>
  <r>
    <x v="72"/>
    <x v="3"/>
    <d v="2016-12-31T00:00:00"/>
    <x v="289"/>
    <x v="288"/>
    <n v="86000000"/>
    <x v="0"/>
    <n v="6907000000"/>
    <x v="1"/>
    <x v="50"/>
    <x v="4"/>
  </r>
  <r>
    <x v="73"/>
    <x v="0"/>
    <d v="2012-12-31T00:00:00"/>
    <x v="290"/>
    <x v="289"/>
    <s v=" $-   "/>
    <x v="0"/>
    <n v="8742000000"/>
    <x v="3"/>
    <x v="26"/>
    <x v="0"/>
  </r>
  <r>
    <x v="73"/>
    <x v="1"/>
    <d v="2013-12-31T00:00:00"/>
    <x v="291"/>
    <x v="290"/>
    <s v=" $-   "/>
    <x v="0"/>
    <n v="9339000000"/>
    <x v="3"/>
    <x v="26"/>
    <x v="1"/>
  </r>
  <r>
    <x v="73"/>
    <x v="2"/>
    <d v="2014-12-31T00:00:00"/>
    <x v="292"/>
    <x v="291"/>
    <s v=" $-   "/>
    <x v="0"/>
    <n v="10276000000"/>
    <x v="3"/>
    <x v="26"/>
    <x v="2"/>
  </r>
  <r>
    <x v="73"/>
    <x v="3"/>
    <d v="2015-12-31T00:00:00"/>
    <x v="293"/>
    <x v="292"/>
    <s v=" $-   "/>
    <x v="0"/>
    <n v="11259000000"/>
    <x v="3"/>
    <x v="26"/>
    <x v="3"/>
  </r>
  <r>
    <x v="74"/>
    <x v="0"/>
    <d v="2012-12-31T00:00:00"/>
    <x v="294"/>
    <x v="44"/>
    <s v=" $-   "/>
    <x v="0"/>
    <n v="14000000"/>
    <x v="6"/>
    <x v="13"/>
    <x v="0"/>
  </r>
  <r>
    <x v="74"/>
    <x v="1"/>
    <d v="2013-12-31T00:00:00"/>
    <x v="295"/>
    <x v="293"/>
    <s v=" $-   "/>
    <x v="0"/>
    <n v="15000000"/>
    <x v="6"/>
    <x v="13"/>
    <x v="1"/>
  </r>
  <r>
    <x v="74"/>
    <x v="2"/>
    <d v="2014-12-31T00:00:00"/>
    <x v="296"/>
    <x v="294"/>
    <s v=" $-   "/>
    <x v="0"/>
    <n v="14000000"/>
    <x v="6"/>
    <x v="13"/>
    <x v="2"/>
  </r>
  <r>
    <x v="74"/>
    <x v="3"/>
    <d v="2015-12-31T00:00:00"/>
    <x v="297"/>
    <x v="295"/>
    <s v=" $-   "/>
    <x v="0"/>
    <n v="13000000"/>
    <x v="6"/>
    <x v="13"/>
    <x v="3"/>
  </r>
  <r>
    <x v="75"/>
    <x v="0"/>
    <d v="2012-12-31T00:00:00"/>
    <x v="298"/>
    <x v="296"/>
    <n v="6043000000"/>
    <x v="0"/>
    <s v=" $-   "/>
    <x v="4"/>
    <x v="47"/>
    <x v="0"/>
  </r>
  <r>
    <x v="75"/>
    <x v="1"/>
    <d v="2013-12-31T00:00:00"/>
    <x v="299"/>
    <x v="297"/>
    <n v="6645000000"/>
    <x v="0"/>
    <s v=" $-   "/>
    <x v="4"/>
    <x v="47"/>
    <x v="1"/>
  </r>
  <r>
    <x v="75"/>
    <x v="2"/>
    <d v="2014-12-31T00:00:00"/>
    <x v="300"/>
    <x v="298"/>
    <n v="6552000000"/>
    <x v="0"/>
    <s v=" $-   "/>
    <x v="4"/>
    <x v="47"/>
    <x v="2"/>
  </r>
  <r>
    <x v="75"/>
    <x v="3"/>
    <d v="2015-12-31T00:00:00"/>
    <x v="301"/>
    <x v="299"/>
    <n v="6610000000"/>
    <x v="0"/>
    <s v=" $-   "/>
    <x v="4"/>
    <x v="47"/>
    <x v="3"/>
  </r>
  <r>
    <x v="76"/>
    <x v="0"/>
    <d v="2013-06-30T00:00:00"/>
    <x v="302"/>
    <x v="300"/>
    <n v="1291000000"/>
    <x v="103"/>
    <s v=" $-   "/>
    <x v="4"/>
    <x v="47"/>
    <x v="1"/>
  </r>
  <r>
    <x v="76"/>
    <x v="1"/>
    <d v="2014-06-30T00:00:00"/>
    <x v="303"/>
    <x v="301"/>
    <n v="1254000000"/>
    <x v="104"/>
    <s v=" $-   "/>
    <x v="4"/>
    <x v="47"/>
    <x v="2"/>
  </r>
  <r>
    <x v="76"/>
    <x v="2"/>
    <d v="2015-06-30T00:00:00"/>
    <x v="304"/>
    <x v="302"/>
    <n v="1321000000"/>
    <x v="105"/>
    <s v=" $-   "/>
    <x v="4"/>
    <x v="47"/>
    <x v="3"/>
  </r>
  <r>
    <x v="76"/>
    <x v="3"/>
    <d v="2016-06-30T00:00:00"/>
    <x v="305"/>
    <x v="303"/>
    <n v="1393000000"/>
    <x v="106"/>
    <s v=" $-   "/>
    <x v="4"/>
    <x v="47"/>
    <x v="4"/>
  </r>
  <r>
    <x v="77"/>
    <x v="0"/>
    <d v="2013-12-31T00:00:00"/>
    <x v="306"/>
    <x v="304"/>
    <n v="1670000000"/>
    <x v="0"/>
    <n v="46000000"/>
    <x v="6"/>
    <x v="46"/>
    <x v="1"/>
  </r>
  <r>
    <x v="77"/>
    <x v="1"/>
    <d v="2014-12-31T00:00:00"/>
    <x v="307"/>
    <x v="305"/>
    <n v="1611000000"/>
    <x v="0"/>
    <n v="27000000"/>
    <x v="6"/>
    <x v="46"/>
    <x v="2"/>
  </r>
  <r>
    <x v="77"/>
    <x v="2"/>
    <d v="2015-12-31T00:00:00"/>
    <x v="308"/>
    <x v="306"/>
    <n v="1859000000"/>
    <x v="0"/>
    <n v="147000000"/>
    <x v="6"/>
    <x v="46"/>
    <x v="3"/>
  </r>
  <r>
    <x v="77"/>
    <x v="3"/>
    <d v="2016-12-31T00:00:00"/>
    <x v="309"/>
    <x v="307"/>
    <n v="1836000000"/>
    <x v="0"/>
    <n v="248000000"/>
    <x v="6"/>
    <x v="46"/>
    <x v="4"/>
  </r>
  <r>
    <x v="78"/>
    <x v="0"/>
    <d v="2013-12-31T00:00:00"/>
    <x v="310"/>
    <x v="308"/>
    <n v="203733000"/>
    <x v="0"/>
    <n v="96054000"/>
    <x v="1"/>
    <x v="51"/>
    <x v="1"/>
  </r>
  <r>
    <x v="78"/>
    <x v="1"/>
    <d v="2014-12-31T00:00:00"/>
    <x v="311"/>
    <x v="309"/>
    <n v="273897000"/>
    <x v="0"/>
    <n v="110474000"/>
    <x v="1"/>
    <x v="51"/>
    <x v="2"/>
  </r>
  <r>
    <x v="78"/>
    <x v="2"/>
    <d v="2015-12-31T00:00:00"/>
    <x v="312"/>
    <x v="310"/>
    <n v="250214000"/>
    <x v="0"/>
    <n v="130368000"/>
    <x v="1"/>
    <x v="51"/>
    <x v="3"/>
  </r>
  <r>
    <x v="78"/>
    <x v="3"/>
    <d v="2016-12-31T00:00:00"/>
    <x v="313"/>
    <x v="311"/>
    <n v="276240000"/>
    <x v="0"/>
    <n v="146368000"/>
    <x v="1"/>
    <x v="51"/>
    <x v="4"/>
  </r>
  <r>
    <x v="79"/>
    <x v="0"/>
    <d v="2013-12-31T00:00:00"/>
    <x v="314"/>
    <x v="312"/>
    <n v="1827000000"/>
    <x v="107"/>
    <s v=" $-   "/>
    <x v="0"/>
    <x v="52"/>
    <x v="1"/>
  </r>
  <r>
    <x v="79"/>
    <x v="1"/>
    <d v="2014-12-31T00:00:00"/>
    <x v="315"/>
    <x v="313"/>
    <n v="2112000000"/>
    <x v="108"/>
    <s v=" $-   "/>
    <x v="0"/>
    <x v="52"/>
    <x v="2"/>
  </r>
  <r>
    <x v="79"/>
    <x v="2"/>
    <d v="2015-12-31T00:00:00"/>
    <x v="316"/>
    <x v="314"/>
    <n v="2169000000"/>
    <x v="109"/>
    <s v=" $-   "/>
    <x v="0"/>
    <x v="52"/>
    <x v="3"/>
  </r>
  <r>
    <x v="79"/>
    <x v="3"/>
    <d v="2016-12-31T00:00:00"/>
    <x v="317"/>
    <x v="315"/>
    <n v="2189000000"/>
    <x v="110"/>
    <s v=" $-   "/>
    <x v="0"/>
    <x v="52"/>
    <x v="4"/>
  </r>
  <r>
    <x v="80"/>
    <x v="0"/>
    <d v="2013-12-31T00:00:00"/>
    <x v="318"/>
    <x v="316"/>
    <n v="234000000"/>
    <x v="0"/>
    <n v="628000000"/>
    <x v="5"/>
    <x v="10"/>
    <x v="1"/>
  </r>
  <r>
    <x v="80"/>
    <x v="1"/>
    <d v="2014-12-31T00:00:00"/>
    <x v="319"/>
    <x v="317"/>
    <n v="252000000"/>
    <x v="0"/>
    <n v="685000000"/>
    <x v="5"/>
    <x v="10"/>
    <x v="2"/>
  </r>
  <r>
    <x v="80"/>
    <x v="2"/>
    <d v="2015-12-31T00:00:00"/>
    <x v="320"/>
    <x v="318"/>
    <n v="262000000"/>
    <x v="0"/>
    <n v="750000000"/>
    <x v="5"/>
    <x v="10"/>
    <x v="3"/>
  </r>
  <r>
    <x v="80"/>
    <x v="3"/>
    <d v="2016-12-31T00:00:00"/>
    <x v="321"/>
    <x v="319"/>
    <n v="281000000"/>
    <x v="0"/>
    <n v="811000000"/>
    <x v="5"/>
    <x v="10"/>
    <x v="4"/>
  </r>
  <r>
    <x v="81"/>
    <x v="0"/>
    <d v="2012-12-31T00:00:00"/>
    <x v="322"/>
    <x v="320"/>
    <n v="1105000000"/>
    <x v="0"/>
    <n v="88000000"/>
    <x v="3"/>
    <x v="26"/>
    <x v="0"/>
  </r>
  <r>
    <x v="81"/>
    <x v="1"/>
    <d v="2013-12-31T00:00:00"/>
    <x v="323"/>
    <x v="321"/>
    <n v="1264000000"/>
    <x v="0"/>
    <n v="327000000"/>
    <x v="3"/>
    <x v="26"/>
    <x v="1"/>
  </r>
  <r>
    <x v="81"/>
    <x v="2"/>
    <d v="2014-12-31T00:00:00"/>
    <x v="217"/>
    <x v="322"/>
    <n v="2012000000"/>
    <x v="0"/>
    <n v="1406000000"/>
    <x v="3"/>
    <x v="26"/>
    <x v="2"/>
  </r>
  <r>
    <x v="81"/>
    <x v="3"/>
    <d v="2015-12-31T00:00:00"/>
    <x v="324"/>
    <x v="323"/>
    <n v="2977000000"/>
    <x v="0"/>
    <n v="1836000000"/>
    <x v="3"/>
    <x v="26"/>
    <x v="3"/>
  </r>
  <r>
    <x v="82"/>
    <x v="0"/>
    <d v="2012-12-31T00:00:00"/>
    <x v="325"/>
    <x v="324"/>
    <n v="365000000"/>
    <x v="0"/>
    <n v="1050000000"/>
    <x v="5"/>
    <x v="10"/>
    <x v="0"/>
  </r>
  <r>
    <x v="82"/>
    <x v="1"/>
    <d v="2013-12-31T00:00:00"/>
    <x v="326"/>
    <x v="325"/>
    <n v="387000000"/>
    <x v="0"/>
    <n v="954000000"/>
    <x v="5"/>
    <x v="10"/>
    <x v="1"/>
  </r>
  <r>
    <x v="82"/>
    <x v="2"/>
    <d v="2014-12-31T00:00:00"/>
    <x v="327"/>
    <x v="326"/>
    <n v="388000000"/>
    <x v="0"/>
    <n v="1013000000"/>
    <x v="5"/>
    <x v="10"/>
    <x v="2"/>
  </r>
  <r>
    <x v="82"/>
    <x v="3"/>
    <d v="2015-12-31T00:00:00"/>
    <x v="328"/>
    <x v="327"/>
    <n v="374000000"/>
    <x v="0"/>
    <n v="970000000"/>
    <x v="5"/>
    <x v="10"/>
    <x v="3"/>
  </r>
  <r>
    <x v="83"/>
    <x v="0"/>
    <d v="2012-12-31T00:00:00"/>
    <x v="329"/>
    <x v="328"/>
    <n v="11188000000"/>
    <x v="0"/>
    <n v="5024000000"/>
    <x v="6"/>
    <x v="34"/>
    <x v="0"/>
  </r>
  <r>
    <x v="83"/>
    <x v="1"/>
    <d v="2013-12-31T00:00:00"/>
    <x v="330"/>
    <x v="329"/>
    <n v="11682000000"/>
    <x v="0"/>
    <n v="4124000000"/>
    <x v="6"/>
    <x v="34"/>
    <x v="1"/>
  </r>
  <r>
    <x v="83"/>
    <x v="2"/>
    <d v="2014-12-31T00:00:00"/>
    <x v="331"/>
    <x v="330"/>
    <n v="11648000000"/>
    <x v="0"/>
    <n v="4073000000"/>
    <x v="6"/>
    <x v="34"/>
    <x v="2"/>
  </r>
  <r>
    <x v="83"/>
    <x v="3"/>
    <d v="2015-12-31T00:00:00"/>
    <x v="332"/>
    <x v="331"/>
    <n v="12566000000"/>
    <x v="0"/>
    <n v="4966000000"/>
    <x v="6"/>
    <x v="34"/>
    <x v="3"/>
  </r>
  <r>
    <x v="84"/>
    <x v="0"/>
    <d v="2012-12-31T00:00:00"/>
    <x v="333"/>
    <x v="332"/>
    <n v="170113000"/>
    <x v="0"/>
    <n v="451405000"/>
    <x v="9"/>
    <x v="27"/>
    <x v="0"/>
  </r>
  <r>
    <x v="84"/>
    <x v="1"/>
    <d v="2013-12-31T00:00:00"/>
    <x v="334"/>
    <x v="333"/>
    <n v="147651000"/>
    <x v="0"/>
    <n v="651052000"/>
    <x v="9"/>
    <x v="27"/>
    <x v="1"/>
  </r>
  <r>
    <x v="84"/>
    <x v="2"/>
    <d v="2014-12-31T00:00:00"/>
    <x v="335"/>
    <x v="334"/>
    <n v="129602000"/>
    <x v="0"/>
    <n v="632760000"/>
    <x v="9"/>
    <x v="27"/>
    <x v="2"/>
  </r>
  <r>
    <x v="84"/>
    <x v="3"/>
    <d v="2015-12-31T00:00:00"/>
    <x v="336"/>
    <x v="335"/>
    <n v="112253000"/>
    <x v="0"/>
    <n v="622211000"/>
    <x v="9"/>
    <x v="27"/>
    <x v="3"/>
  </r>
  <r>
    <x v="85"/>
    <x v="0"/>
    <d v="2013-09-30T00:00:00"/>
    <x v="337"/>
    <x v="336"/>
    <n v="495000000"/>
    <x v="0"/>
    <s v=" $-   "/>
    <x v="0"/>
    <x v="53"/>
    <x v="1"/>
  </r>
  <r>
    <x v="85"/>
    <x v="1"/>
    <d v="2014-09-30T00:00:00"/>
    <x v="338"/>
    <x v="337"/>
    <n v="594000000"/>
    <x v="0"/>
    <s v=" $-   "/>
    <x v="0"/>
    <x v="53"/>
    <x v="2"/>
  </r>
  <r>
    <x v="85"/>
    <x v="2"/>
    <d v="2015-09-30T00:00:00"/>
    <x v="339"/>
    <x v="338"/>
    <n v="606000000"/>
    <x v="0"/>
    <s v=" $-   "/>
    <x v="0"/>
    <x v="53"/>
    <x v="3"/>
  </r>
  <r>
    <x v="85"/>
    <x v="3"/>
    <d v="2016-09-30T00:00:00"/>
    <x v="340"/>
    <x v="339"/>
    <n v="638000000"/>
    <x v="0"/>
    <s v=" $-   "/>
    <x v="0"/>
    <x v="53"/>
    <x v="4"/>
  </r>
  <r>
    <x v="86"/>
    <x v="0"/>
    <d v="2013-10-31T00:00:00"/>
    <x v="341"/>
    <x v="340"/>
    <n v="610735000"/>
    <x v="111"/>
    <n v="30239000"/>
    <x v="3"/>
    <x v="54"/>
    <x v="1"/>
  </r>
  <r>
    <x v="86"/>
    <x v="1"/>
    <d v="2014-10-31T00:00:00"/>
    <x v="342"/>
    <x v="341"/>
    <n v="683115000"/>
    <x v="112"/>
    <n v="35710000"/>
    <x v="3"/>
    <x v="54"/>
    <x v="2"/>
  </r>
  <r>
    <x v="86"/>
    <x v="2"/>
    <d v="2015-10-31T00:00:00"/>
    <x v="343"/>
    <x v="342"/>
    <n v="712543000"/>
    <x v="113"/>
    <n v="51459000"/>
    <x v="3"/>
    <x v="54"/>
    <x v="3"/>
  </r>
  <r>
    <x v="86"/>
    <x v="3"/>
    <d v="2016-10-31T00:00:00"/>
    <x v="344"/>
    <x v="343"/>
    <n v="722798000"/>
    <x v="114"/>
    <n v="60790000"/>
    <x v="3"/>
    <x v="54"/>
    <x v="4"/>
  </r>
  <r>
    <x v="87"/>
    <x v="0"/>
    <d v="2013-09-01T00:00:00"/>
    <x v="345"/>
    <x v="344"/>
    <n v="10104000000"/>
    <x v="0"/>
    <s v=" $-   "/>
    <x v="4"/>
    <x v="55"/>
    <x v="1"/>
  </r>
  <r>
    <x v="87"/>
    <x v="1"/>
    <d v="2014-08-31T00:00:00"/>
    <x v="346"/>
    <x v="345"/>
    <n v="10899000000"/>
    <x v="0"/>
    <s v=" $-   "/>
    <x v="4"/>
    <x v="55"/>
    <x v="2"/>
  </r>
  <r>
    <x v="87"/>
    <x v="2"/>
    <d v="2015-08-30T00:00:00"/>
    <x v="347"/>
    <x v="346"/>
    <n v="11445000000"/>
    <x v="0"/>
    <s v=" $-   "/>
    <x v="4"/>
    <x v="55"/>
    <x v="3"/>
  </r>
  <r>
    <x v="87"/>
    <x v="3"/>
    <d v="2016-08-28T00:00:00"/>
    <x v="348"/>
    <x v="347"/>
    <n v="12068000000"/>
    <x v="0"/>
    <s v=" $-   "/>
    <x v="4"/>
    <x v="55"/>
    <x v="4"/>
  </r>
  <r>
    <x v="88"/>
    <x v="0"/>
    <d v="2003-06-30T00:00:00"/>
    <x v="349"/>
    <x v="348"/>
    <n v="2410000"/>
    <x v="115"/>
    <s v=" $-   "/>
    <x v="4"/>
    <x v="56"/>
    <x v="5"/>
  </r>
  <r>
    <x v="88"/>
    <x v="1"/>
    <d v="2004-06-30T00:00:00"/>
    <x v="350"/>
    <x v="349"/>
    <n v="3940000"/>
    <x v="116"/>
    <n v="163000"/>
    <x v="4"/>
    <x v="56"/>
    <x v="6"/>
  </r>
  <r>
    <x v="88"/>
    <x v="2"/>
    <d v="2006-02-28T00:00:00"/>
    <x v="351"/>
    <x v="350"/>
    <n v="15359000"/>
    <x v="0"/>
    <s v=" $-   "/>
    <x v="4"/>
    <x v="56"/>
    <x v="7"/>
  </r>
  <r>
    <x v="88"/>
    <x v="3"/>
    <d v="2007-02-28T00:00:00"/>
    <x v="352"/>
    <x v="351"/>
    <n v="25853000"/>
    <x v="0"/>
    <s v=" $-   "/>
    <x v="4"/>
    <x v="56"/>
    <x v="8"/>
  </r>
  <r>
    <x v="89"/>
    <x v="0"/>
    <d v="2013-07-28T00:00:00"/>
    <x v="353"/>
    <x v="352"/>
    <n v="1653000000"/>
    <x v="117"/>
    <s v=" $-   "/>
    <x v="4"/>
    <x v="40"/>
    <x v="1"/>
  </r>
  <r>
    <x v="89"/>
    <x v="1"/>
    <d v="2014-08-03T00:00:00"/>
    <x v="354"/>
    <x v="353"/>
    <n v="1527000000"/>
    <x v="118"/>
    <s v=" $-   "/>
    <x v="4"/>
    <x v="40"/>
    <x v="2"/>
  </r>
  <r>
    <x v="89"/>
    <x v="2"/>
    <d v="2015-08-02T00:00:00"/>
    <x v="355"/>
    <x v="354"/>
    <n v="1509000000"/>
    <x v="119"/>
    <s v=" $-   "/>
    <x v="4"/>
    <x v="40"/>
    <x v="3"/>
  </r>
  <r>
    <x v="89"/>
    <x v="3"/>
    <d v="2016-07-31T00:00:00"/>
    <x v="356"/>
    <x v="355"/>
    <n v="1665000000"/>
    <x v="120"/>
    <s v=" $-   "/>
    <x v="4"/>
    <x v="40"/>
    <x v="4"/>
  </r>
  <r>
    <x v="90"/>
    <x v="0"/>
    <d v="2013-01-31T00:00:00"/>
    <x v="357"/>
    <x v="356"/>
    <n v="2047847000"/>
    <x v="121"/>
    <s v=" $-   "/>
    <x v="2"/>
    <x v="16"/>
    <x v="1"/>
  </r>
  <r>
    <x v="90"/>
    <x v="1"/>
    <d v="2014-01-31T00:00:00"/>
    <x v="358"/>
    <x v="357"/>
    <n v="2764851000"/>
    <x v="122"/>
    <s v=" $-   "/>
    <x v="2"/>
    <x v="16"/>
    <x v="2"/>
  </r>
  <r>
    <x v="90"/>
    <x v="2"/>
    <d v="2015-01-31T00:00:00"/>
    <x v="359"/>
    <x v="358"/>
    <n v="3437032000"/>
    <x v="123"/>
    <s v=" $-   "/>
    <x v="2"/>
    <x v="16"/>
    <x v="3"/>
  </r>
  <r>
    <x v="90"/>
    <x v="3"/>
    <d v="2016-01-31T00:00:00"/>
    <x v="360"/>
    <x v="359"/>
    <n v="3951445000"/>
    <x v="124"/>
    <s v=" $-   "/>
    <x v="2"/>
    <x v="16"/>
    <x v="4"/>
  </r>
  <r>
    <x v="91"/>
    <x v="0"/>
    <d v="2013-07-27T00:00:00"/>
    <x v="361"/>
    <x v="360"/>
    <n v="11802000000"/>
    <x v="125"/>
    <n v="395000000"/>
    <x v="2"/>
    <x v="57"/>
    <x v="1"/>
  </r>
  <r>
    <x v="91"/>
    <x v="1"/>
    <d v="2014-07-26T00:00:00"/>
    <x v="362"/>
    <x v="361"/>
    <n v="11437000000"/>
    <x v="126"/>
    <n v="275000000"/>
    <x v="2"/>
    <x v="57"/>
    <x v="2"/>
  </r>
  <r>
    <x v="91"/>
    <x v="2"/>
    <d v="2015-07-25T00:00:00"/>
    <x v="363"/>
    <x v="362"/>
    <n v="11861000000"/>
    <x v="127"/>
    <n v="359000000"/>
    <x v="2"/>
    <x v="57"/>
    <x v="3"/>
  </r>
  <r>
    <x v="91"/>
    <x v="3"/>
    <d v="2016-07-30T00:00:00"/>
    <x v="364"/>
    <x v="363"/>
    <n v="11433000000"/>
    <x v="128"/>
    <n v="303000000"/>
    <x v="2"/>
    <x v="57"/>
    <x v="4"/>
  </r>
  <r>
    <x v="92"/>
    <x v="0"/>
    <d v="2015-04-03T00:00:00"/>
    <x v="365"/>
    <x v="364"/>
    <n v="194207000"/>
    <x v="0"/>
    <n v="137058000"/>
    <x v="2"/>
    <x v="58"/>
    <x v="3"/>
  </r>
  <r>
    <x v="92"/>
    <x v="1"/>
    <d v="2016-04-01T00:00:00"/>
    <x v="366"/>
    <x v="365"/>
    <n v="187244000"/>
    <x v="0"/>
    <n v="182242000"/>
    <x v="2"/>
    <x v="58"/>
    <x v="4"/>
  </r>
  <r>
    <x v="93"/>
    <x v="0"/>
    <d v="2013-12-31T00:00:00"/>
    <x v="367"/>
    <x v="366"/>
    <n v="3518000000"/>
    <x v="0"/>
    <n v="1104000000"/>
    <x v="0"/>
    <x v="59"/>
    <x v="1"/>
  </r>
  <r>
    <x v="93"/>
    <x v="1"/>
    <d v="2014-12-26T00:00:00"/>
    <x v="368"/>
    <x v="367"/>
    <n v="3805000000"/>
    <x v="0"/>
    <n v="1151000000"/>
    <x v="0"/>
    <x v="59"/>
    <x v="2"/>
  </r>
  <r>
    <x v="93"/>
    <x v="2"/>
    <d v="2015-12-25T00:00:00"/>
    <x v="369"/>
    <x v="368"/>
    <n v="3726000000"/>
    <x v="0"/>
    <n v="1208000000"/>
    <x v="0"/>
    <x v="59"/>
    <x v="3"/>
  </r>
  <r>
    <x v="93"/>
    <x v="3"/>
    <d v="2016-12-30T00:00:00"/>
    <x v="370"/>
    <x v="369"/>
    <n v="3597000000"/>
    <x v="0"/>
    <n v="1301000000"/>
    <x v="0"/>
    <x v="59"/>
    <x v="4"/>
  </r>
  <r>
    <x v="94"/>
    <x v="0"/>
    <d v="2013-05-31T00:00:00"/>
    <x v="371"/>
    <x v="370"/>
    <n v="1187331000"/>
    <x v="0"/>
    <s v=" $-   "/>
    <x v="0"/>
    <x v="60"/>
    <x v="1"/>
  </r>
  <r>
    <x v="94"/>
    <x v="1"/>
    <d v="2014-05-31T00:00:00"/>
    <x v="372"/>
    <x v="371"/>
    <n v="1147039000"/>
    <x v="0"/>
    <s v=" $-   "/>
    <x v="0"/>
    <x v="60"/>
    <x v="2"/>
  </r>
  <r>
    <x v="94"/>
    <x v="2"/>
    <d v="2015-05-31T00:00:00"/>
    <x v="373"/>
    <x v="372"/>
    <n v="1224930000"/>
    <x v="0"/>
    <s v=" $-   "/>
    <x v="0"/>
    <x v="60"/>
    <x v="3"/>
  </r>
  <r>
    <x v="94"/>
    <x v="3"/>
    <d v="2016-05-31T00:00:00"/>
    <x v="374"/>
    <x v="373"/>
    <n v="1348122000"/>
    <x v="0"/>
    <s v=" $-   "/>
    <x v="0"/>
    <x v="60"/>
    <x v="4"/>
  </r>
  <r>
    <x v="95"/>
    <x v="0"/>
    <d v="2012-12-31T00:00:00"/>
    <x v="375"/>
    <x v="374"/>
    <n v="3244000000"/>
    <x v="0"/>
    <n v="4780000000"/>
    <x v="10"/>
    <x v="61"/>
    <x v="0"/>
  </r>
  <r>
    <x v="95"/>
    <x v="1"/>
    <d v="2013-12-31T00:00:00"/>
    <x v="376"/>
    <x v="375"/>
    <n v="3502000000"/>
    <x v="0"/>
    <n v="4541000000"/>
    <x v="10"/>
    <x v="61"/>
    <x v="1"/>
  </r>
  <r>
    <x v="95"/>
    <x v="2"/>
    <d v="2014-12-31T00:00:00"/>
    <x v="377"/>
    <x v="376"/>
    <n v="3347000000"/>
    <x v="0"/>
    <n v="4428000000"/>
    <x v="10"/>
    <x v="61"/>
    <x v="2"/>
  </r>
  <r>
    <x v="95"/>
    <x v="3"/>
    <d v="2015-12-31T00:00:00"/>
    <x v="378"/>
    <x v="377"/>
    <n v="3328000000"/>
    <x v="0"/>
    <n v="4189000000"/>
    <x v="10"/>
    <x v="61"/>
    <x v="3"/>
  </r>
  <r>
    <x v="96"/>
    <x v="0"/>
    <d v="2012-12-31T00:00:00"/>
    <x v="379"/>
    <x v="378"/>
    <n v="1557646000"/>
    <x v="0"/>
    <n v="149089000"/>
    <x v="2"/>
    <x v="58"/>
    <x v="0"/>
  </r>
  <r>
    <x v="96"/>
    <x v="1"/>
    <d v="2013-12-31T00:00:00"/>
    <x v="380"/>
    <x v="379"/>
    <n v="1727600000"/>
    <x v="0"/>
    <n v="172200000"/>
    <x v="2"/>
    <x v="58"/>
    <x v="1"/>
  </r>
  <r>
    <x v="96"/>
    <x v="2"/>
    <d v="2014-12-31T00:00:00"/>
    <x v="381"/>
    <x v="380"/>
    <n v="2037000000"/>
    <x v="0"/>
    <n v="199700000"/>
    <x v="2"/>
    <x v="58"/>
    <x v="2"/>
  </r>
  <r>
    <x v="96"/>
    <x v="3"/>
    <d v="2015-12-31T00:00:00"/>
    <x v="382"/>
    <x v="381"/>
    <n v="2508600000"/>
    <x v="0"/>
    <n v="325200000"/>
    <x v="2"/>
    <x v="58"/>
    <x v="3"/>
  </r>
  <r>
    <x v="97"/>
    <x v="0"/>
    <d v="2013-12-31T00:00:00"/>
    <x v="383"/>
    <x v="382"/>
    <n v="1476916000"/>
    <x v="129"/>
    <n v="41668000"/>
    <x v="2"/>
    <x v="16"/>
    <x v="1"/>
  </r>
  <r>
    <x v="97"/>
    <x v="1"/>
    <d v="2014-12-31T00:00:00"/>
    <x v="384"/>
    <x v="383"/>
    <n v="1600187000"/>
    <x v="130"/>
    <n v="39577000"/>
    <x v="2"/>
    <x v="16"/>
    <x v="2"/>
  </r>
  <r>
    <x v="97"/>
    <x v="2"/>
    <d v="2015-12-31T00:00:00"/>
    <x v="385"/>
    <x v="384"/>
    <n v="1538027000"/>
    <x v="131"/>
    <n v="41595000"/>
    <x v="2"/>
    <x v="16"/>
    <x v="3"/>
  </r>
  <r>
    <x v="97"/>
    <x v="3"/>
    <d v="2016-12-31T00:00:00"/>
    <x v="386"/>
    <x v="385"/>
    <n v="1620006000"/>
    <x v="132"/>
    <n v="29173000"/>
    <x v="2"/>
    <x v="16"/>
    <x v="4"/>
  </r>
  <r>
    <x v="98"/>
    <x v="0"/>
    <d v="2013-12-31T00:00:00"/>
    <x v="387"/>
    <x v="386"/>
    <s v=" $-   "/>
    <x v="0"/>
    <s v=" $-   "/>
    <x v="4"/>
    <x v="62"/>
    <x v="1"/>
  </r>
  <r>
    <x v="98"/>
    <x v="1"/>
    <d v="2014-12-31T00:00:00"/>
    <x v="388"/>
    <x v="387"/>
    <s v=" $-   "/>
    <x v="0"/>
    <s v=" $-   "/>
    <x v="4"/>
    <x v="62"/>
    <x v="2"/>
  </r>
  <r>
    <x v="98"/>
    <x v="2"/>
    <d v="2015-12-31T00:00:00"/>
    <x v="389"/>
    <x v="388"/>
    <s v=" $-   "/>
    <x v="0"/>
    <s v=" $-   "/>
    <x v="4"/>
    <x v="62"/>
    <x v="3"/>
  </r>
  <r>
    <x v="98"/>
    <x v="3"/>
    <d v="2016-12-31T00:00:00"/>
    <x v="390"/>
    <x v="389"/>
    <s v=" $-   "/>
    <x v="0"/>
    <s v=" $-   "/>
    <x v="4"/>
    <x v="62"/>
    <x v="4"/>
  </r>
  <r>
    <x v="99"/>
    <x v="0"/>
    <d v="2012-12-31T00:00:00"/>
    <x v="391"/>
    <x v="390"/>
    <n v="17100000000"/>
    <x v="0"/>
    <n v="13413000000"/>
    <x v="9"/>
    <x v="48"/>
    <x v="0"/>
  </r>
  <r>
    <x v="99"/>
    <x v="1"/>
    <d v="2013-12-31T00:00:00"/>
    <x v="392"/>
    <x v="391"/>
    <n v="17573000000"/>
    <x v="0"/>
    <n v="14186000000"/>
    <x v="9"/>
    <x v="48"/>
    <x v="1"/>
  </r>
  <r>
    <x v="99"/>
    <x v="2"/>
    <d v="2014-12-31T00:00:00"/>
    <x v="393"/>
    <x v="392"/>
    <n v="17034000000"/>
    <x v="0"/>
    <n v="16793000000"/>
    <x v="9"/>
    <x v="48"/>
    <x v="2"/>
  </r>
  <r>
    <x v="99"/>
    <x v="3"/>
    <d v="2015-12-31T00:00:00"/>
    <x v="394"/>
    <x v="393"/>
    <n v="16473000000"/>
    <x v="0"/>
    <n v="21037000000"/>
    <x v="9"/>
    <x v="48"/>
    <x v="3"/>
  </r>
  <r>
    <x v="100"/>
    <x v="0"/>
    <d v="2012-12-31T00:00:00"/>
    <x v="395"/>
    <x v="394"/>
    <n v="133796000"/>
    <x v="0"/>
    <n v="579315000"/>
    <x v="9"/>
    <x v="27"/>
    <x v="0"/>
  </r>
  <r>
    <x v="100"/>
    <x v="1"/>
    <d v="2013-12-31T00:00:00"/>
    <x v="396"/>
    <x v="395"/>
    <n v="169815000"/>
    <x v="0"/>
    <n v="778655000"/>
    <x v="9"/>
    <x v="27"/>
    <x v="1"/>
  </r>
  <r>
    <x v="100"/>
    <x v="2"/>
    <d v="2014-12-31T00:00:00"/>
    <x v="397"/>
    <x v="396"/>
    <n v="204161000"/>
    <x v="0"/>
    <n v="986812000"/>
    <x v="9"/>
    <x v="27"/>
    <x v="2"/>
  </r>
  <r>
    <x v="100"/>
    <x v="3"/>
    <d v="2015-12-31T00:00:00"/>
    <x v="398"/>
    <x v="397"/>
    <n v="230734000"/>
    <x v="0"/>
    <n v="1230853000"/>
    <x v="9"/>
    <x v="27"/>
    <x v="3"/>
  </r>
  <r>
    <x v="101"/>
    <x v="0"/>
    <d v="2012-12-31T00:00:00"/>
    <x v="399"/>
    <x v="398"/>
    <n v="550000000"/>
    <x v="0"/>
    <n v="1127000000"/>
    <x v="5"/>
    <x v="11"/>
    <x v="0"/>
  </r>
  <r>
    <x v="101"/>
    <x v="1"/>
    <d v="2013-12-31T00:00:00"/>
    <x v="400"/>
    <x v="399"/>
    <n v="563000000"/>
    <x v="0"/>
    <n v="1208000000"/>
    <x v="5"/>
    <x v="11"/>
    <x v="1"/>
  </r>
  <r>
    <x v="101"/>
    <x v="2"/>
    <d v="2014-12-31T00:00:00"/>
    <x v="401"/>
    <x v="400"/>
    <n v="542000000"/>
    <x v="0"/>
    <n v="1292000000"/>
    <x v="5"/>
    <x v="11"/>
    <x v="2"/>
  </r>
  <r>
    <x v="101"/>
    <x v="3"/>
    <d v="2015-12-31T00:00:00"/>
    <x v="402"/>
    <x v="401"/>
    <n v="551000000"/>
    <x v="0"/>
    <n v="1395000000"/>
    <x v="5"/>
    <x v="11"/>
    <x v="3"/>
  </r>
  <r>
    <x v="102"/>
    <x v="0"/>
    <d v="2013-12-31T00:00:00"/>
    <x v="403"/>
    <x v="402"/>
    <n v="11349000000"/>
    <x v="0"/>
    <n v="1658000000"/>
    <x v="0"/>
    <x v="0"/>
    <x v="1"/>
  </r>
  <r>
    <x v="102"/>
    <x v="1"/>
    <d v="2014-12-31T00:00:00"/>
    <x v="404"/>
    <x v="403"/>
    <n v="12702000000"/>
    <x v="0"/>
    <n v="1771000000"/>
    <x v="0"/>
    <x v="0"/>
    <x v="2"/>
  </r>
  <r>
    <x v="102"/>
    <x v="2"/>
    <d v="2015-12-31T00:00:00"/>
    <x v="405"/>
    <x v="404"/>
    <n v="13936000000"/>
    <x v="0"/>
    <n v="1835000000"/>
    <x v="0"/>
    <x v="0"/>
    <x v="3"/>
  </r>
  <r>
    <x v="102"/>
    <x v="3"/>
    <d v="2016-12-31T00:00:00"/>
    <x v="406"/>
    <x v="405"/>
    <n v="14845000000"/>
    <x v="0"/>
    <n v="1902000000"/>
    <x v="0"/>
    <x v="0"/>
    <x v="4"/>
  </r>
  <r>
    <x v="103"/>
    <x v="0"/>
    <d v="2013-12-31T00:00:00"/>
    <x v="407"/>
    <x v="406"/>
    <n v="6564000000"/>
    <x v="133"/>
    <s v=" $-   "/>
    <x v="8"/>
    <x v="63"/>
    <x v="1"/>
  </r>
  <r>
    <x v="103"/>
    <x v="1"/>
    <d v="2014-12-31T00:00:00"/>
    <x v="408"/>
    <x v="407"/>
    <n v="5536000000"/>
    <x v="134"/>
    <s v=" $-   "/>
    <x v="8"/>
    <x v="63"/>
    <x v="2"/>
  </r>
  <r>
    <x v="103"/>
    <x v="2"/>
    <d v="2015-12-31T00:00:00"/>
    <x v="409"/>
    <x v="408"/>
    <n v="5074000000"/>
    <x v="135"/>
    <s v=" $-   "/>
    <x v="8"/>
    <x v="63"/>
    <x v="3"/>
  </r>
  <r>
    <x v="103"/>
    <x v="3"/>
    <d v="2016-12-31T00:00:00"/>
    <x v="410"/>
    <x v="409"/>
    <n v="5005000000"/>
    <x v="136"/>
    <s v=" $-   "/>
    <x v="8"/>
    <x v="63"/>
    <x v="4"/>
  </r>
  <r>
    <x v="104"/>
    <x v="0"/>
    <d v="2013-10-31T00:00:00"/>
    <x v="411"/>
    <x v="410"/>
    <n v="4426100000"/>
    <x v="137"/>
    <s v=" $-   "/>
    <x v="0"/>
    <x v="41"/>
    <x v="1"/>
  </r>
  <r>
    <x v="104"/>
    <x v="1"/>
    <d v="2014-10-31T00:00:00"/>
    <x v="412"/>
    <x v="411"/>
    <n v="4377700000"/>
    <x v="138"/>
    <s v=" $-   "/>
    <x v="0"/>
    <x v="41"/>
    <x v="2"/>
  </r>
  <r>
    <x v="104"/>
    <x v="2"/>
    <d v="2015-10-31T00:00:00"/>
    <x v="413"/>
    <x v="412"/>
    <n v="3834400000"/>
    <x v="139"/>
    <s v=" $-   "/>
    <x v="0"/>
    <x v="41"/>
    <x v="3"/>
  </r>
  <r>
    <x v="104"/>
    <x v="3"/>
    <d v="2016-10-31T00:00:00"/>
    <x v="414"/>
    <x v="413"/>
    <n v="4018300000"/>
    <x v="140"/>
    <s v=" $-   "/>
    <x v="0"/>
    <x v="41"/>
    <x v="4"/>
  </r>
  <r>
    <x v="105"/>
    <x v="0"/>
    <d v="2012-11-30T00:00:00"/>
    <x v="415"/>
    <x v="414"/>
    <n v="3052000000"/>
    <x v="0"/>
    <n v="848000000"/>
    <x v="6"/>
    <x v="34"/>
    <x v="0"/>
  </r>
  <r>
    <x v="105"/>
    <x v="1"/>
    <d v="2013-12-31T00:00:00"/>
    <x v="416"/>
    <x v="415"/>
    <n v="3194000000"/>
    <x v="0"/>
    <n v="1086000000"/>
    <x v="6"/>
    <x v="34"/>
    <x v="1"/>
  </r>
  <r>
    <x v="105"/>
    <x v="2"/>
    <d v="2014-12-31T00:00:00"/>
    <x v="417"/>
    <x v="416"/>
    <n v="3340000000"/>
    <x v="0"/>
    <n v="1443000000"/>
    <x v="6"/>
    <x v="34"/>
    <x v="2"/>
  </r>
  <r>
    <x v="105"/>
    <x v="3"/>
    <d v="2015-12-31T00:00:00"/>
    <x v="418"/>
    <x v="417"/>
    <n v="3615000000"/>
    <x v="0"/>
    <n v="1512000000"/>
    <x v="6"/>
    <x v="34"/>
    <x v="3"/>
  </r>
  <r>
    <x v="106"/>
    <x v="0"/>
    <d v="2013-02-01T00:00:00"/>
    <x v="419"/>
    <x v="418"/>
    <n v="3430125000"/>
    <x v="0"/>
    <s v=" $-   "/>
    <x v="1"/>
    <x v="64"/>
    <x v="1"/>
  </r>
  <r>
    <x v="106"/>
    <x v="1"/>
    <d v="2014-01-31T00:00:00"/>
    <x v="420"/>
    <x v="419"/>
    <n v="3699557000"/>
    <x v="0"/>
    <s v=" $-   "/>
    <x v="1"/>
    <x v="64"/>
    <x v="2"/>
  </r>
  <r>
    <x v="106"/>
    <x v="2"/>
    <d v="2015-01-30T00:00:00"/>
    <x v="421"/>
    <x v="420"/>
    <n v="4033414000"/>
    <x v="0"/>
    <s v=" $-   "/>
    <x v="1"/>
    <x v="64"/>
    <x v="3"/>
  </r>
  <r>
    <x v="106"/>
    <x v="3"/>
    <d v="2016-01-29T00:00:00"/>
    <x v="422"/>
    <x v="421"/>
    <n v="4365797000"/>
    <x v="0"/>
    <s v=" $-   "/>
    <x v="1"/>
    <x v="64"/>
    <x v="4"/>
  </r>
  <r>
    <x v="107"/>
    <x v="0"/>
    <d v="2012-12-31T00:00:00"/>
    <x v="423"/>
    <x v="422"/>
    <n v="1742000000"/>
    <x v="0"/>
    <n v="75000000"/>
    <x v="3"/>
    <x v="65"/>
    <x v="0"/>
  </r>
  <r>
    <x v="107"/>
    <x v="1"/>
    <d v="2013-12-31T00:00:00"/>
    <x v="424"/>
    <x v="423"/>
    <n v="1740000000"/>
    <x v="0"/>
    <n v="79000000"/>
    <x v="3"/>
    <x v="65"/>
    <x v="1"/>
  </r>
  <r>
    <x v="107"/>
    <x v="2"/>
    <d v="2014-12-31T00:00:00"/>
    <x v="425"/>
    <x v="424"/>
    <n v="1721000000"/>
    <x v="0"/>
    <n v="94000000"/>
    <x v="3"/>
    <x v="65"/>
    <x v="2"/>
  </r>
  <r>
    <x v="107"/>
    <x v="3"/>
    <d v="2015-12-31T00:00:00"/>
    <x v="426"/>
    <x v="425"/>
    <n v="1356000000"/>
    <x v="0"/>
    <n v="81000000"/>
    <x v="3"/>
    <x v="65"/>
    <x v="3"/>
  </r>
  <r>
    <x v="108"/>
    <x v="0"/>
    <d v="2013-09-30T00:00:00"/>
    <x v="427"/>
    <x v="426"/>
    <n v="649900000"/>
    <x v="0"/>
    <s v=" $-   "/>
    <x v="1"/>
    <x v="66"/>
    <x v="1"/>
  </r>
  <r>
    <x v="108"/>
    <x v="1"/>
    <d v="2014-09-30T00:00:00"/>
    <x v="428"/>
    <x v="427"/>
    <n v="826900000"/>
    <x v="0"/>
    <s v=" $-   "/>
    <x v="1"/>
    <x v="66"/>
    <x v="2"/>
  </r>
  <r>
    <x v="108"/>
    <x v="2"/>
    <d v="2015-09-30T00:00:00"/>
    <x v="429"/>
    <x v="428"/>
    <n v="1003000000"/>
    <x v="0"/>
    <s v=" $-   "/>
    <x v="1"/>
    <x v="66"/>
    <x v="3"/>
  </r>
  <r>
    <x v="108"/>
    <x v="3"/>
    <d v="2016-09-30T00:00:00"/>
    <x v="430"/>
    <x v="429"/>
    <n v="1100300000"/>
    <x v="0"/>
    <s v=" $-   "/>
    <x v="1"/>
    <x v="66"/>
    <x v="4"/>
  </r>
  <r>
    <x v="109"/>
    <x v="0"/>
    <d v="2012-12-31T00:00:00"/>
    <x v="431"/>
    <x v="430"/>
    <n v="5181200000"/>
    <x v="141"/>
    <s v=" $-   "/>
    <x v="0"/>
    <x v="53"/>
    <x v="0"/>
  </r>
  <r>
    <x v="109"/>
    <x v="1"/>
    <d v="2013-12-31T00:00:00"/>
    <x v="432"/>
    <x v="431"/>
    <n v="5117100000"/>
    <x v="142"/>
    <s v=" $-   "/>
    <x v="0"/>
    <x v="53"/>
    <x v="1"/>
  </r>
  <r>
    <x v="109"/>
    <x v="2"/>
    <d v="2014-12-31T00:00:00"/>
    <x v="433"/>
    <x v="432"/>
    <n v="5389000000"/>
    <x v="143"/>
    <s v=" $-   "/>
    <x v="0"/>
    <x v="53"/>
    <x v="2"/>
  </r>
  <r>
    <x v="109"/>
    <x v="3"/>
    <d v="2015-12-31T00:00:00"/>
    <x v="434"/>
    <x v="433"/>
    <n v="6054300000"/>
    <x v="144"/>
    <s v=" $-   "/>
    <x v="0"/>
    <x v="53"/>
    <x v="3"/>
  </r>
  <r>
    <x v="110"/>
    <x v="0"/>
    <d v="2013-09-28T00:00:00"/>
    <x v="435"/>
    <x v="434"/>
    <n v="8365000000"/>
    <x v="0"/>
    <n v="2192000000"/>
    <x v="1"/>
    <x v="67"/>
    <x v="1"/>
  </r>
  <r>
    <x v="110"/>
    <x v="1"/>
    <d v="2014-09-27T00:00:00"/>
    <x v="436"/>
    <x v="435"/>
    <n v="8565000000"/>
    <x v="0"/>
    <n v="2288000000"/>
    <x v="1"/>
    <x v="67"/>
    <x v="2"/>
  </r>
  <r>
    <x v="110"/>
    <x v="2"/>
    <d v="2015-10-03T00:00:00"/>
    <x v="437"/>
    <x v="436"/>
    <n v="8523000000"/>
    <x v="0"/>
    <n v="2354000000"/>
    <x v="1"/>
    <x v="67"/>
    <x v="3"/>
  </r>
  <r>
    <x v="110"/>
    <x v="3"/>
    <d v="2016-10-01T00:00:00"/>
    <x v="438"/>
    <x v="437"/>
    <n v="8754000000"/>
    <x v="0"/>
    <n v="2527000000"/>
    <x v="1"/>
    <x v="67"/>
    <x v="4"/>
  </r>
  <r>
    <x v="111"/>
    <x v="0"/>
    <d v="2013-12-31T00:00:00"/>
    <x v="439"/>
    <x v="438"/>
    <n v="1598000000"/>
    <x v="0"/>
    <n v="276000000"/>
    <x v="1"/>
    <x v="50"/>
    <x v="1"/>
  </r>
  <r>
    <x v="111"/>
    <x v="1"/>
    <d v="2014-12-31T00:00:00"/>
    <x v="440"/>
    <x v="439"/>
    <n v="1692000000"/>
    <x v="0"/>
    <n v="329000000"/>
    <x v="1"/>
    <x v="50"/>
    <x v="2"/>
  </r>
  <r>
    <x v="111"/>
    <x v="2"/>
    <d v="2015-12-31T00:00:00"/>
    <x v="441"/>
    <x v="440"/>
    <n v="1669000000"/>
    <x v="0"/>
    <n v="330000000"/>
    <x v="1"/>
    <x v="50"/>
    <x v="3"/>
  </r>
  <r>
    <x v="111"/>
    <x v="3"/>
    <d v="2016-12-31T00:00:00"/>
    <x v="442"/>
    <x v="441"/>
    <n v="1690000000"/>
    <x v="0"/>
    <n v="322000000"/>
    <x v="1"/>
    <x v="50"/>
    <x v="4"/>
  </r>
  <r>
    <x v="112"/>
    <x v="0"/>
    <d v="2013-12-31T00:00:00"/>
    <x v="439"/>
    <x v="438"/>
    <n v="1598000000"/>
    <x v="0"/>
    <n v="276000000"/>
    <x v="1"/>
    <x v="50"/>
    <x v="1"/>
  </r>
  <r>
    <x v="112"/>
    <x v="1"/>
    <d v="2014-12-31T00:00:00"/>
    <x v="440"/>
    <x v="439"/>
    <n v="1692000000"/>
    <x v="0"/>
    <n v="329000000"/>
    <x v="1"/>
    <x v="50"/>
    <x v="2"/>
  </r>
  <r>
    <x v="112"/>
    <x v="2"/>
    <d v="2015-12-31T00:00:00"/>
    <x v="441"/>
    <x v="440"/>
    <n v="1669000000"/>
    <x v="0"/>
    <n v="330000000"/>
    <x v="1"/>
    <x v="50"/>
    <x v="3"/>
  </r>
  <r>
    <x v="112"/>
    <x v="3"/>
    <d v="2016-12-31T00:00:00"/>
    <x v="442"/>
    <x v="441"/>
    <n v="1690000000"/>
    <x v="0"/>
    <n v="322000000"/>
    <x v="1"/>
    <x v="50"/>
    <x v="4"/>
  </r>
  <r>
    <x v="113"/>
    <x v="0"/>
    <d v="2013-12-31T00:00:00"/>
    <x v="443"/>
    <x v="442"/>
    <n v="916000000"/>
    <x v="0"/>
    <n v="97000000"/>
    <x v="1"/>
    <x v="39"/>
    <x v="1"/>
  </r>
  <r>
    <x v="113"/>
    <x v="1"/>
    <d v="2014-12-31T00:00:00"/>
    <x v="444"/>
    <x v="443"/>
    <n v="1036000000"/>
    <x v="0"/>
    <n v="94000000"/>
    <x v="1"/>
    <x v="39"/>
    <x v="2"/>
  </r>
  <r>
    <x v="113"/>
    <x v="2"/>
    <d v="2015-12-31T00:00:00"/>
    <x v="445"/>
    <x v="444"/>
    <n v="1017000000"/>
    <x v="0"/>
    <n v="93000000"/>
    <x v="1"/>
    <x v="39"/>
    <x v="3"/>
  </r>
  <r>
    <x v="113"/>
    <x v="3"/>
    <d v="2016-12-31T00:00:00"/>
    <x v="446"/>
    <x v="445"/>
    <n v="1145000000"/>
    <x v="0"/>
    <n v="134000000"/>
    <x v="1"/>
    <x v="39"/>
    <x v="4"/>
  </r>
  <r>
    <x v="114"/>
    <x v="0"/>
    <d v="2012-12-31T00:00:00"/>
    <x v="447"/>
    <x v="446"/>
    <n v="68538000"/>
    <x v="0"/>
    <n v="382553000"/>
    <x v="7"/>
    <x v="23"/>
    <x v="0"/>
  </r>
  <r>
    <x v="114"/>
    <x v="1"/>
    <d v="2013-12-31T00:00:00"/>
    <x v="448"/>
    <x v="447"/>
    <n v="69323000"/>
    <x v="0"/>
    <n v="475464000"/>
    <x v="7"/>
    <x v="23"/>
    <x v="1"/>
  </r>
  <r>
    <x v="114"/>
    <x v="2"/>
    <d v="2014-12-31T00:00:00"/>
    <x v="449"/>
    <x v="448"/>
    <n v="89468000"/>
    <x v="0"/>
    <n v="538513000"/>
    <x v="7"/>
    <x v="23"/>
    <x v="2"/>
  </r>
  <r>
    <x v="114"/>
    <x v="3"/>
    <d v="2015-12-31T00:00:00"/>
    <x v="450"/>
    <x v="449"/>
    <n v="139616000"/>
    <x v="0"/>
    <n v="570527000"/>
    <x v="7"/>
    <x v="23"/>
    <x v="3"/>
  </r>
  <r>
    <x v="115"/>
    <x v="0"/>
    <d v="2013-02-02T00:00:00"/>
    <x v="451"/>
    <x v="450"/>
    <n v="1732600000"/>
    <x v="0"/>
    <s v=" $-   "/>
    <x v="1"/>
    <x v="64"/>
    <x v="1"/>
  </r>
  <r>
    <x v="115"/>
    <x v="1"/>
    <d v="2014-02-01T00:00:00"/>
    <x v="452"/>
    <x v="451"/>
    <n v="1819500000"/>
    <x v="0"/>
    <s v=" $-   "/>
    <x v="1"/>
    <x v="64"/>
    <x v="2"/>
  </r>
  <r>
    <x v="115"/>
    <x v="2"/>
    <d v="2015-01-31T00:00:00"/>
    <x v="453"/>
    <x v="452"/>
    <n v="1993800000"/>
    <x v="0"/>
    <s v=" $-   "/>
    <x v="1"/>
    <x v="64"/>
    <x v="3"/>
  </r>
  <r>
    <x v="115"/>
    <x v="3"/>
    <d v="2016-01-30T00:00:00"/>
    <x v="454"/>
    <x v="453"/>
    <n v="3607000000"/>
    <x v="0"/>
    <s v=" $-   "/>
    <x v="1"/>
    <x v="64"/>
    <x v="4"/>
  </r>
  <r>
    <x v="116"/>
    <x v="0"/>
    <d v="2012-12-31T00:00:00"/>
    <x v="455"/>
    <x v="454"/>
    <n v="1123200000"/>
    <x v="0"/>
    <n v="78300000"/>
    <x v="0"/>
    <x v="68"/>
    <x v="0"/>
  </r>
  <r>
    <x v="116"/>
    <x v="1"/>
    <d v="2013-12-31T00:00:00"/>
    <x v="456"/>
    <x v="454"/>
    <n v="1058000000"/>
    <x v="0"/>
    <n v="60400000"/>
    <x v="0"/>
    <x v="68"/>
    <x v="1"/>
  </r>
  <r>
    <x v="116"/>
    <x v="2"/>
    <d v="2014-12-31T00:00:00"/>
    <x v="457"/>
    <x v="454"/>
    <n v="1105700000"/>
    <x v="0"/>
    <n v="52500000"/>
    <x v="0"/>
    <x v="68"/>
    <x v="2"/>
  </r>
  <r>
    <x v="116"/>
    <x v="3"/>
    <d v="2015-12-31T00:00:00"/>
    <x v="458"/>
    <x v="454"/>
    <n v="1209100000"/>
    <x v="0"/>
    <n v="58700000"/>
    <x v="0"/>
    <x v="68"/>
    <x v="3"/>
  </r>
  <r>
    <x v="117"/>
    <x v="0"/>
    <d v="2013-12-31T00:00:00"/>
    <x v="459"/>
    <x v="455"/>
    <n v="1616921000"/>
    <x v="0"/>
    <s v=" $-   "/>
    <x v="0"/>
    <x v="52"/>
    <x v="1"/>
  </r>
  <r>
    <x v="117"/>
    <x v="1"/>
    <d v="2014-12-31T00:00:00"/>
    <x v="460"/>
    <x v="456"/>
    <n v="1758765000"/>
    <x v="0"/>
    <s v=" $-   "/>
    <x v="0"/>
    <x v="52"/>
    <x v="2"/>
  </r>
  <r>
    <x v="117"/>
    <x v="2"/>
    <d v="2015-12-31T00:00:00"/>
    <x v="461"/>
    <x v="457"/>
    <n v="1647382000"/>
    <x v="0"/>
    <s v=" $-   "/>
    <x v="0"/>
    <x v="52"/>
    <x v="3"/>
  </r>
  <r>
    <x v="117"/>
    <x v="3"/>
    <d v="2016-12-31T00:00:00"/>
    <x v="462"/>
    <x v="458"/>
    <n v="1757523000"/>
    <x v="0"/>
    <s v=" $-   "/>
    <x v="0"/>
    <x v="52"/>
    <x v="4"/>
  </r>
  <r>
    <x v="118"/>
    <x v="0"/>
    <d v="2013-12-31T00:00:00"/>
    <x v="463"/>
    <x v="459"/>
    <n v="2337000000"/>
    <x v="0"/>
    <n v="115000000"/>
    <x v="4"/>
    <x v="69"/>
    <x v="1"/>
  </r>
  <r>
    <x v="118"/>
    <x v="1"/>
    <d v="2014-12-31T00:00:00"/>
    <x v="464"/>
    <x v="460"/>
    <n v="2335000000"/>
    <x v="0"/>
    <n v="115000000"/>
    <x v="4"/>
    <x v="69"/>
    <x v="2"/>
  </r>
  <r>
    <x v="118"/>
    <x v="2"/>
    <d v="2015-12-31T00:00:00"/>
    <x v="465"/>
    <x v="461"/>
    <n v="2320000000"/>
    <x v="0"/>
    <n v="105000000"/>
    <x v="4"/>
    <x v="69"/>
    <x v="3"/>
  </r>
  <r>
    <x v="118"/>
    <x v="3"/>
    <d v="2016-12-31T00:00:00"/>
    <x v="466"/>
    <x v="462"/>
    <n v="2326000000"/>
    <x v="0"/>
    <n v="99000000"/>
    <x v="4"/>
    <x v="69"/>
    <x v="4"/>
  </r>
  <r>
    <x v="119"/>
    <x v="0"/>
    <d v="2013-05-26T00:00:00"/>
    <x v="467"/>
    <x v="463"/>
    <n v="625200000"/>
    <x v="0"/>
    <n v="278300000"/>
    <x v="1"/>
    <x v="51"/>
    <x v="1"/>
  </r>
  <r>
    <x v="119"/>
    <x v="1"/>
    <d v="2014-05-25T00:00:00"/>
    <x v="468"/>
    <x v="464"/>
    <n v="665400000"/>
    <x v="0"/>
    <n v="304400000"/>
    <x v="1"/>
    <x v="51"/>
    <x v="2"/>
  </r>
  <r>
    <x v="119"/>
    <x v="2"/>
    <d v="2015-05-31T00:00:00"/>
    <x v="469"/>
    <x v="465"/>
    <n v="673500000"/>
    <x v="0"/>
    <n v="319300000"/>
    <x v="1"/>
    <x v="51"/>
    <x v="3"/>
  </r>
  <r>
    <x v="119"/>
    <x v="3"/>
    <d v="2016-05-29T00:00:00"/>
    <x v="470"/>
    <x v="466"/>
    <n v="622900000"/>
    <x v="0"/>
    <n v="290200000"/>
    <x v="1"/>
    <x v="51"/>
    <x v="4"/>
  </r>
  <r>
    <x v="120"/>
    <x v="0"/>
    <d v="2012-12-31T00:00:00"/>
    <x v="471"/>
    <x v="467"/>
    <n v="965000000"/>
    <x v="0"/>
    <n v="2145000000"/>
    <x v="5"/>
    <x v="11"/>
    <x v="0"/>
  </r>
  <r>
    <x v="120"/>
    <x v="1"/>
    <d v="2013-12-31T00:00:00"/>
    <x v="472"/>
    <x v="468"/>
    <n v="1274000000"/>
    <x v="0"/>
    <n v="2668000000"/>
    <x v="5"/>
    <x v="11"/>
    <x v="1"/>
  </r>
  <r>
    <x v="120"/>
    <x v="2"/>
    <d v="2014-12-31T00:00:00"/>
    <x v="473"/>
    <x v="469"/>
    <n v="1213000000"/>
    <x v="0"/>
    <n v="3066000000"/>
    <x v="5"/>
    <x v="11"/>
    <x v="2"/>
  </r>
  <r>
    <x v="120"/>
    <x v="3"/>
    <d v="2015-12-31T00:00:00"/>
    <x v="474"/>
    <x v="470"/>
    <n v="1135000000"/>
    <x v="0"/>
    <n v="3144000000"/>
    <x v="5"/>
    <x v="11"/>
    <x v="3"/>
  </r>
  <r>
    <x v="121"/>
    <x v="0"/>
    <d v="2012-12-31T00:00:00"/>
    <x v="475"/>
    <x v="471"/>
    <n v="889879000"/>
    <x v="0"/>
    <n v="341969000"/>
    <x v="3"/>
    <x v="65"/>
    <x v="0"/>
  </r>
  <r>
    <x v="121"/>
    <x v="1"/>
    <d v="2013-12-31T00:00:00"/>
    <x v="476"/>
    <x v="472"/>
    <n v="1516508000"/>
    <x v="0"/>
    <n v="528737000"/>
    <x v="3"/>
    <x v="65"/>
    <x v="1"/>
  </r>
  <r>
    <x v="121"/>
    <x v="2"/>
    <d v="2014-12-31T00:00:00"/>
    <x v="477"/>
    <x v="473"/>
    <n v="1278506000"/>
    <x v="0"/>
    <n v="590935000"/>
    <x v="3"/>
    <x v="65"/>
    <x v="2"/>
  </r>
  <r>
    <x v="121"/>
    <x v="3"/>
    <d v="2015-12-31T00:00:00"/>
    <x v="478"/>
    <x v="474"/>
    <n v="1947135000"/>
    <x v="0"/>
    <n v="638024000"/>
    <x v="3"/>
    <x v="65"/>
    <x v="3"/>
  </r>
  <r>
    <x v="122"/>
    <x v="0"/>
    <d v="2013-12-31T00:00:00"/>
    <x v="479"/>
    <x v="475"/>
    <n v="2743000000"/>
    <x v="0"/>
    <n v="2780000000"/>
    <x v="9"/>
    <x v="27"/>
    <x v="1"/>
  </r>
  <r>
    <x v="122"/>
    <x v="1"/>
    <d v="2014-12-31T00:00:00"/>
    <x v="480"/>
    <x v="476"/>
    <n v="8290000000"/>
    <x v="0"/>
    <n v="3319000000"/>
    <x v="9"/>
    <x v="27"/>
    <x v="2"/>
  </r>
  <r>
    <x v="122"/>
    <x v="2"/>
    <d v="2015-12-31T00:00:00"/>
    <x v="481"/>
    <x v="477"/>
    <n v="7741000000"/>
    <x v="0"/>
    <n v="3129000000"/>
    <x v="9"/>
    <x v="27"/>
    <x v="3"/>
  </r>
  <r>
    <x v="122"/>
    <x v="3"/>
    <d v="2016-12-31T00:00:00"/>
    <x v="482"/>
    <x v="478"/>
    <n v="6476000000"/>
    <x v="0"/>
    <n v="1792000000"/>
    <x v="9"/>
    <x v="27"/>
    <x v="4"/>
  </r>
  <r>
    <x v="123"/>
    <x v="0"/>
    <d v="2013-03-31T00:00:00"/>
    <x v="483"/>
    <x v="479"/>
    <n v="1078000000"/>
    <x v="145"/>
    <n v="30000000"/>
    <x v="2"/>
    <x v="31"/>
    <x v="1"/>
  </r>
  <r>
    <x v="123"/>
    <x v="1"/>
    <d v="2014-03-31T00:00:00"/>
    <x v="484"/>
    <x v="480"/>
    <n v="1055000000"/>
    <x v="146"/>
    <n v="16000000"/>
    <x v="2"/>
    <x v="31"/>
    <x v="2"/>
  </r>
  <r>
    <x v="123"/>
    <x v="2"/>
    <d v="2015-03-31T00:00:00"/>
    <x v="485"/>
    <x v="481"/>
    <n v="1030000000"/>
    <x v="147"/>
    <n v="14000000"/>
    <x v="2"/>
    <x v="31"/>
    <x v="3"/>
  </r>
  <r>
    <x v="123"/>
    <x v="3"/>
    <d v="2016-03-31T00:00:00"/>
    <x v="486"/>
    <x v="482"/>
    <n v="1028000000"/>
    <x v="148"/>
    <n v="7000000"/>
    <x v="2"/>
    <x v="31"/>
    <x v="4"/>
  </r>
  <r>
    <x v="124"/>
    <x v="0"/>
    <d v="2013-12-31T00:00:00"/>
    <x v="487"/>
    <x v="483"/>
    <n v="3260000000"/>
    <x v="149"/>
    <n v="136000000"/>
    <x v="2"/>
    <x v="16"/>
    <x v="1"/>
  </r>
  <r>
    <x v="124"/>
    <x v="1"/>
    <d v="2014-12-31T00:00:00"/>
    <x v="488"/>
    <x v="484"/>
    <n v="3593000000"/>
    <x v="150"/>
    <n v="75000000"/>
    <x v="2"/>
    <x v="16"/>
    <x v="2"/>
  </r>
  <r>
    <x v="124"/>
    <x v="2"/>
    <d v="2015-12-31T00:00:00"/>
    <x v="489"/>
    <x v="485"/>
    <n v="3660000000"/>
    <x v="151"/>
    <n v="41000000"/>
    <x v="2"/>
    <x v="16"/>
    <x v="3"/>
  </r>
  <r>
    <x v="124"/>
    <x v="3"/>
    <d v="2016-12-31T00:00:00"/>
    <x v="490"/>
    <x v="486"/>
    <n v="3499000000"/>
    <x v="152"/>
    <n v="34000000"/>
    <x v="2"/>
    <x v="16"/>
    <x v="4"/>
  </r>
  <r>
    <x v="125"/>
    <x v="0"/>
    <d v="2012-12-31T00:00:00"/>
    <x v="491"/>
    <x v="487"/>
    <n v="4018300000"/>
    <x v="0"/>
    <s v=" $-   "/>
    <x v="8"/>
    <x v="17"/>
    <x v="0"/>
  </r>
  <r>
    <x v="125"/>
    <x v="1"/>
    <d v="2013-12-31T00:00:00"/>
    <x v="492"/>
    <x v="488"/>
    <n v="4360300000"/>
    <x v="0"/>
    <s v=" $-   "/>
    <x v="8"/>
    <x v="17"/>
    <x v="1"/>
  </r>
  <r>
    <x v="125"/>
    <x v="2"/>
    <d v="2014-12-31T00:00:00"/>
    <x v="493"/>
    <x v="489"/>
    <n v="4577600000"/>
    <x v="0"/>
    <s v=" $-   "/>
    <x v="8"/>
    <x v="17"/>
    <x v="2"/>
  </r>
  <r>
    <x v="125"/>
    <x v="3"/>
    <d v="2015-12-31T00:00:00"/>
    <x v="494"/>
    <x v="490"/>
    <n v="4345500000"/>
    <x v="0"/>
    <s v=" $-   "/>
    <x v="8"/>
    <x v="17"/>
    <x v="3"/>
  </r>
  <r>
    <x v="126"/>
    <x v="0"/>
    <d v="2013-12-31T00:00:00"/>
    <x v="495"/>
    <x v="491"/>
    <n v="1895000000"/>
    <x v="0"/>
    <n v="1024000000"/>
    <x v="5"/>
    <x v="11"/>
    <x v="1"/>
  </r>
  <r>
    <x v="126"/>
    <x v="1"/>
    <d v="2014-12-31T00:00:00"/>
    <x v="496"/>
    <x v="492"/>
    <n v="1877000000"/>
    <x v="0"/>
    <n v="1071000000"/>
    <x v="5"/>
    <x v="11"/>
    <x v="2"/>
  </r>
  <r>
    <x v="126"/>
    <x v="2"/>
    <d v="2015-12-31T00:00:00"/>
    <x v="497"/>
    <x v="493"/>
    <n v="1937000000"/>
    <x v="0"/>
    <n v="1130000000"/>
    <x v="5"/>
    <x v="11"/>
    <x v="3"/>
  </r>
  <r>
    <x v="126"/>
    <x v="3"/>
    <d v="2016-12-31T00:00:00"/>
    <x v="498"/>
    <x v="494"/>
    <n v="2031000000"/>
    <x v="0"/>
    <n v="1216000000"/>
    <x v="5"/>
    <x v="11"/>
    <x v="4"/>
  </r>
  <r>
    <x v="127"/>
    <x v="0"/>
    <d v="2012-12-31T00:00:00"/>
    <x v="499"/>
    <x v="495"/>
    <n v="673500000"/>
    <x v="0"/>
    <n v="160000000"/>
    <x v="0"/>
    <x v="68"/>
    <x v="0"/>
  </r>
  <r>
    <x v="127"/>
    <x v="1"/>
    <d v="2013-12-31T00:00:00"/>
    <x v="500"/>
    <x v="496"/>
    <n v="715800000"/>
    <x v="0"/>
    <n v="189600000"/>
    <x v="0"/>
    <x v="68"/>
    <x v="1"/>
  </r>
  <r>
    <x v="127"/>
    <x v="2"/>
    <d v="2014-12-31T00:00:00"/>
    <x v="501"/>
    <x v="497"/>
    <n v="751700000"/>
    <x v="0"/>
    <n v="201800000"/>
    <x v="0"/>
    <x v="68"/>
    <x v="2"/>
  </r>
  <r>
    <x v="127"/>
    <x v="3"/>
    <d v="2015-12-31T00:00:00"/>
    <x v="502"/>
    <x v="498"/>
    <n v="884300000"/>
    <x v="0"/>
    <n v="198000000"/>
    <x v="0"/>
    <x v="68"/>
    <x v="3"/>
  </r>
  <r>
    <x v="128"/>
    <x v="0"/>
    <d v="2012-12-31T00:00:00"/>
    <x v="503"/>
    <x v="499"/>
    <n v="296000000"/>
    <x v="0"/>
    <n v="1562000000"/>
    <x v="5"/>
    <x v="11"/>
    <x v="0"/>
  </r>
  <r>
    <x v="128"/>
    <x v="1"/>
    <d v="2013-12-31T00:00:00"/>
    <x v="504"/>
    <x v="500"/>
    <n v="309000000"/>
    <x v="0"/>
    <n v="1622000000"/>
    <x v="5"/>
    <x v="11"/>
    <x v="1"/>
  </r>
  <r>
    <x v="128"/>
    <x v="2"/>
    <d v="2014-12-31T00:00:00"/>
    <x v="505"/>
    <x v="501"/>
    <n v="322000000"/>
    <x v="0"/>
    <n v="1720000000"/>
    <x v="5"/>
    <x v="11"/>
    <x v="2"/>
  </r>
  <r>
    <x v="128"/>
    <x v="3"/>
    <d v="2015-12-31T00:00:00"/>
    <x v="506"/>
    <x v="502"/>
    <n v="336000000"/>
    <x v="0"/>
    <n v="1919000000"/>
    <x v="5"/>
    <x v="11"/>
    <x v="3"/>
  </r>
  <r>
    <x v="129"/>
    <x v="0"/>
    <d v="2013-06-30T00:00:00"/>
    <x v="507"/>
    <x v="503"/>
    <n v="6597000000"/>
    <x v="0"/>
    <s v=" $-   "/>
    <x v="4"/>
    <x v="56"/>
    <x v="1"/>
  </r>
  <r>
    <x v="129"/>
    <x v="1"/>
    <d v="2014-06-30T00:00:00"/>
    <x v="508"/>
    <x v="504"/>
    <n v="6985900000"/>
    <x v="0"/>
    <s v=" $-   "/>
    <x v="4"/>
    <x v="56"/>
    <x v="2"/>
  </r>
  <r>
    <x v="129"/>
    <x v="2"/>
    <d v="2015-06-30T00:00:00"/>
    <x v="509"/>
    <x v="505"/>
    <n v="7073500000"/>
    <x v="0"/>
    <s v=" $-   "/>
    <x v="4"/>
    <x v="56"/>
    <x v="3"/>
  </r>
  <r>
    <x v="129"/>
    <x v="3"/>
    <d v="2016-06-30T00:00:00"/>
    <x v="510"/>
    <x v="506"/>
    <n v="7337800000"/>
    <x v="0"/>
    <s v=" $-   "/>
    <x v="4"/>
    <x v="56"/>
    <x v="4"/>
  </r>
  <r>
    <x v="130"/>
    <x v="0"/>
    <d v="2012-12-31T00:00:00"/>
    <x v="511"/>
    <x v="507"/>
    <n v="644000000"/>
    <x v="153"/>
    <s v=" $-   "/>
    <x v="8"/>
    <x v="63"/>
    <x v="0"/>
  </r>
  <r>
    <x v="130"/>
    <x v="1"/>
    <d v="2013-12-31T00:00:00"/>
    <x v="512"/>
    <x v="508"/>
    <n v="645000000"/>
    <x v="154"/>
    <s v=" $-   "/>
    <x v="8"/>
    <x v="63"/>
    <x v="1"/>
  </r>
  <r>
    <x v="130"/>
    <x v="2"/>
    <d v="2014-12-31T00:00:00"/>
    <x v="513"/>
    <x v="509"/>
    <n v="755000000"/>
    <x v="155"/>
    <s v=" $-   "/>
    <x v="8"/>
    <x v="63"/>
    <x v="2"/>
  </r>
  <r>
    <x v="130"/>
    <x v="3"/>
    <d v="2015-12-31T00:00:00"/>
    <x v="514"/>
    <x v="510"/>
    <n v="762000000"/>
    <x v="156"/>
    <s v=" $-   "/>
    <x v="8"/>
    <x v="63"/>
    <x v="3"/>
  </r>
  <r>
    <x v="131"/>
    <x v="0"/>
    <d v="2013-09-30T00:00:00"/>
    <x v="515"/>
    <x v="511"/>
    <n v="6010000000"/>
    <x v="0"/>
    <s v=" $-   "/>
    <x v="0"/>
    <x v="53"/>
    <x v="1"/>
  </r>
  <r>
    <x v="131"/>
    <x v="1"/>
    <d v="2014-09-30T00:00:00"/>
    <x v="516"/>
    <x v="512"/>
    <n v="4375000000"/>
    <x v="0"/>
    <s v=" $-   "/>
    <x v="0"/>
    <x v="53"/>
    <x v="2"/>
  </r>
  <r>
    <x v="131"/>
    <x v="2"/>
    <d v="2015-09-30T00:00:00"/>
    <x v="517"/>
    <x v="513"/>
    <n v="4065000000"/>
    <x v="0"/>
    <s v=" $-   "/>
    <x v="0"/>
    <x v="53"/>
    <x v="3"/>
  </r>
  <r>
    <x v="131"/>
    <x v="3"/>
    <d v="2016-09-30T00:00:00"/>
    <x v="518"/>
    <x v="514"/>
    <n v="3758000000"/>
    <x v="0"/>
    <s v=" $-   "/>
    <x v="0"/>
    <x v="53"/>
    <x v="4"/>
  </r>
  <r>
    <x v="132"/>
    <x v="0"/>
    <d v="2012-12-31T00:00:00"/>
    <x v="519"/>
    <x v="515"/>
    <n v="3862434000"/>
    <x v="0"/>
    <n v="3169703000"/>
    <x v="9"/>
    <x v="27"/>
    <x v="0"/>
  </r>
  <r>
    <x v="132"/>
    <x v="1"/>
    <d v="2013-12-31T00:00:00"/>
    <x v="520"/>
    <x v="516"/>
    <n v="4621096000"/>
    <x v="0"/>
    <n v="3600976000"/>
    <x v="9"/>
    <x v="27"/>
    <x v="1"/>
  </r>
  <r>
    <x v="132"/>
    <x v="2"/>
    <d v="2014-12-31T00:00:00"/>
    <x v="521"/>
    <x v="517"/>
    <n v="5285634000"/>
    <x v="0"/>
    <n v="3997041000"/>
    <x v="9"/>
    <x v="27"/>
    <x v="2"/>
  </r>
  <r>
    <x v="132"/>
    <x v="3"/>
    <d v="2015-12-31T00:00:00"/>
    <x v="522"/>
    <x v="518"/>
    <n v="3174320000"/>
    <x v="0"/>
    <n v="3313644000"/>
    <x v="9"/>
    <x v="27"/>
    <x v="3"/>
  </r>
  <r>
    <x v="133"/>
    <x v="0"/>
    <d v="2012-12-31T00:00:00"/>
    <x v="523"/>
    <x v="519"/>
    <n v="531180000"/>
    <x v="0"/>
    <s v=" $-   "/>
    <x v="7"/>
    <x v="14"/>
    <x v="0"/>
  </r>
  <r>
    <x v="133"/>
    <x v="1"/>
    <d v="2013-12-31T00:00:00"/>
    <x v="524"/>
    <x v="520"/>
    <n v="621413000"/>
    <x v="0"/>
    <s v=" $-   "/>
    <x v="7"/>
    <x v="14"/>
    <x v="1"/>
  </r>
  <r>
    <x v="133"/>
    <x v="2"/>
    <d v="2014-12-31T00:00:00"/>
    <x v="525"/>
    <x v="521"/>
    <n v="734119000"/>
    <x v="0"/>
    <s v=" $-   "/>
    <x v="7"/>
    <x v="14"/>
    <x v="2"/>
  </r>
  <r>
    <x v="133"/>
    <x v="3"/>
    <d v="2015-12-31T00:00:00"/>
    <x v="526"/>
    <x v="522"/>
    <n v="825296000"/>
    <x v="0"/>
    <s v=" $-   "/>
    <x v="7"/>
    <x v="14"/>
    <x v="3"/>
  </r>
  <r>
    <x v="134"/>
    <x v="0"/>
    <d v="2012-12-31T00:00:00"/>
    <x v="527"/>
    <x v="523"/>
    <n v="47233000"/>
    <x v="0"/>
    <n v="560669000"/>
    <x v="7"/>
    <x v="14"/>
    <x v="0"/>
  </r>
  <r>
    <x v="134"/>
    <x v="1"/>
    <d v="2013-12-31T00:00:00"/>
    <x v="528"/>
    <x v="524"/>
    <n v="62179000"/>
    <x v="0"/>
    <n v="978973000"/>
    <x v="7"/>
    <x v="14"/>
    <x v="1"/>
  </r>
  <r>
    <x v="134"/>
    <x v="2"/>
    <d v="2014-12-31T00:00:00"/>
    <x v="529"/>
    <x v="525"/>
    <n v="50948000"/>
    <x v="0"/>
    <n v="758861000"/>
    <x v="7"/>
    <x v="14"/>
    <x v="2"/>
  </r>
  <r>
    <x v="134"/>
    <x v="3"/>
    <d v="2015-12-31T00:00:00"/>
    <x v="530"/>
    <x v="526"/>
    <n v="65082000"/>
    <x v="0"/>
    <n v="765895000"/>
    <x v="7"/>
    <x v="14"/>
    <x v="3"/>
  </r>
  <r>
    <x v="135"/>
    <x v="0"/>
    <d v="2013-12-31T00:00:00"/>
    <x v="531"/>
    <x v="527"/>
    <n v="200849000"/>
    <x v="0"/>
    <n v="653132000"/>
    <x v="9"/>
    <x v="27"/>
    <x v="1"/>
  </r>
  <r>
    <x v="135"/>
    <x v="1"/>
    <d v="2014-12-31T00:00:00"/>
    <x v="532"/>
    <x v="528"/>
    <n v="238134000"/>
    <x v="0"/>
    <n v="679298000"/>
    <x v="9"/>
    <x v="27"/>
    <x v="2"/>
  </r>
  <r>
    <x v="135"/>
    <x v="2"/>
    <d v="2015-12-31T00:00:00"/>
    <x v="533"/>
    <x v="529"/>
    <n v="249925000"/>
    <x v="0"/>
    <n v="819216000"/>
    <x v="9"/>
    <x v="27"/>
    <x v="3"/>
  </r>
  <r>
    <x v="135"/>
    <x v="3"/>
    <d v="2016-12-31T00:00:00"/>
    <x v="534"/>
    <x v="530"/>
    <n v="272747000"/>
    <x v="0"/>
    <n v="927920000"/>
    <x v="9"/>
    <x v="27"/>
    <x v="4"/>
  </r>
  <r>
    <x v="136"/>
    <x v="0"/>
    <d v="2012-12-31T00:00:00"/>
    <x v="535"/>
    <x v="531"/>
    <n v="747356000"/>
    <x v="0"/>
    <n v="740791000"/>
    <x v="5"/>
    <x v="10"/>
    <x v="0"/>
  </r>
  <r>
    <x v="136"/>
    <x v="1"/>
    <d v="2013-12-31T00:00:00"/>
    <x v="536"/>
    <x v="532"/>
    <n v="914149000"/>
    <x v="0"/>
    <n v="859680000"/>
    <x v="5"/>
    <x v="10"/>
    <x v="1"/>
  </r>
  <r>
    <x v="136"/>
    <x v="2"/>
    <d v="2014-12-31T00:00:00"/>
    <x v="537"/>
    <x v="533"/>
    <n v="1034507000"/>
    <x v="0"/>
    <n v="625361000"/>
    <x v="5"/>
    <x v="10"/>
    <x v="2"/>
  </r>
  <r>
    <x v="136"/>
    <x v="3"/>
    <d v="2015-12-31T00:00:00"/>
    <x v="538"/>
    <x v="534"/>
    <n v="1086274000"/>
    <x v="0"/>
    <n v="688195000"/>
    <x v="5"/>
    <x v="10"/>
    <x v="3"/>
  </r>
  <r>
    <x v="137"/>
    <x v="0"/>
    <d v="2012-12-31T00:00:00"/>
    <x v="539"/>
    <x v="535"/>
    <n v="24573000"/>
    <x v="0"/>
    <n v="169173000"/>
    <x v="7"/>
    <x v="70"/>
    <x v="0"/>
  </r>
  <r>
    <x v="137"/>
    <x v="1"/>
    <d v="2013-12-31T00:00:00"/>
    <x v="540"/>
    <x v="536"/>
    <n v="26684000"/>
    <x v="0"/>
    <n v="192420000"/>
    <x v="7"/>
    <x v="70"/>
    <x v="1"/>
  </r>
  <r>
    <x v="137"/>
    <x v="2"/>
    <d v="2014-12-31T00:00:00"/>
    <x v="541"/>
    <x v="537"/>
    <n v="40878000"/>
    <x v="0"/>
    <n v="360592000"/>
    <x v="7"/>
    <x v="70"/>
    <x v="2"/>
  </r>
  <r>
    <x v="137"/>
    <x v="3"/>
    <d v="2015-12-31T00:00:00"/>
    <x v="542"/>
    <x v="538"/>
    <n v="40090000"/>
    <x v="0"/>
    <n v="453423000"/>
    <x v="7"/>
    <x v="70"/>
    <x v="3"/>
  </r>
  <r>
    <x v="138"/>
    <x v="0"/>
    <d v="2012-12-31T00:00:00"/>
    <x v="543"/>
    <x v="454"/>
    <n v="921000000"/>
    <x v="0"/>
    <n v="471000000"/>
    <x v="6"/>
    <x v="71"/>
    <x v="0"/>
  </r>
  <r>
    <x v="138"/>
    <x v="1"/>
    <d v="2013-12-31T00:00:00"/>
    <x v="544"/>
    <x v="454"/>
    <n v="888000000"/>
    <x v="0"/>
    <n v="256000000"/>
    <x v="6"/>
    <x v="71"/>
    <x v="1"/>
  </r>
  <r>
    <x v="138"/>
    <x v="2"/>
    <d v="2014-12-31T00:00:00"/>
    <x v="545"/>
    <x v="454"/>
    <n v="958000000"/>
    <x v="0"/>
    <n v="136000000"/>
    <x v="6"/>
    <x v="71"/>
    <x v="2"/>
  </r>
  <r>
    <x v="138"/>
    <x v="3"/>
    <d v="2015-12-31T00:00:00"/>
    <x v="546"/>
    <x v="454"/>
    <n v="1048000000"/>
    <x v="0"/>
    <n v="61000000"/>
    <x v="6"/>
    <x v="71"/>
    <x v="3"/>
  </r>
  <r>
    <x v="139"/>
    <x v="0"/>
    <d v="2012-12-31T00:00:00"/>
    <x v="547"/>
    <x v="539"/>
    <n v="2894000000"/>
    <x v="157"/>
    <s v=" $-   "/>
    <x v="0"/>
    <x v="53"/>
    <x v="0"/>
  </r>
  <r>
    <x v="139"/>
    <x v="1"/>
    <d v="2013-12-31T00:00:00"/>
    <x v="548"/>
    <x v="540"/>
    <n v="3886000000"/>
    <x v="158"/>
    <s v=" $-   "/>
    <x v="0"/>
    <x v="53"/>
    <x v="1"/>
  </r>
  <r>
    <x v="139"/>
    <x v="2"/>
    <d v="2014-12-31T00:00:00"/>
    <x v="549"/>
    <x v="541"/>
    <n v="3810000000"/>
    <x v="159"/>
    <s v=" $-   "/>
    <x v="0"/>
    <x v="53"/>
    <x v="2"/>
  </r>
  <r>
    <x v="139"/>
    <x v="3"/>
    <d v="2015-12-31T00:00:00"/>
    <x v="550"/>
    <x v="542"/>
    <n v="3596000000"/>
    <x v="160"/>
    <s v=" $-   "/>
    <x v="0"/>
    <x v="53"/>
    <x v="3"/>
  </r>
  <r>
    <x v="140"/>
    <x v="0"/>
    <d v="2012-12-31T00:00:00"/>
    <x v="551"/>
    <x v="543"/>
    <n v="917162000"/>
    <x v="0"/>
    <n v="1144585000"/>
    <x v="5"/>
    <x v="11"/>
    <x v="0"/>
  </r>
  <r>
    <x v="140"/>
    <x v="1"/>
    <d v="2013-12-31T00:00:00"/>
    <x v="552"/>
    <x v="544"/>
    <n v="888051000"/>
    <x v="0"/>
    <n v="1261044000"/>
    <x v="5"/>
    <x v="11"/>
    <x v="1"/>
  </r>
  <r>
    <x v="140"/>
    <x v="2"/>
    <d v="2014-12-31T00:00:00"/>
    <x v="553"/>
    <x v="545"/>
    <n v="863455000"/>
    <x v="0"/>
    <n v="1318638000"/>
    <x v="5"/>
    <x v="11"/>
    <x v="2"/>
  </r>
  <r>
    <x v="140"/>
    <x v="3"/>
    <d v="2015-12-31T00:00:00"/>
    <x v="554"/>
    <x v="546"/>
    <n v="1074998000"/>
    <x v="0"/>
    <n v="1337276000"/>
    <x v="5"/>
    <x v="11"/>
    <x v="3"/>
  </r>
  <r>
    <x v="141"/>
    <x v="0"/>
    <d v="2012-12-31T00:00:00"/>
    <x v="555"/>
    <x v="547"/>
    <n v="697400000"/>
    <x v="161"/>
    <s v=" $-   "/>
    <x v="3"/>
    <x v="5"/>
    <x v="0"/>
  </r>
  <r>
    <x v="141"/>
    <x v="1"/>
    <d v="2013-12-31T00:00:00"/>
    <x v="556"/>
    <x v="548"/>
    <n v="749700000"/>
    <x v="162"/>
    <s v=" $-   "/>
    <x v="3"/>
    <x v="5"/>
    <x v="1"/>
  </r>
  <r>
    <x v="141"/>
    <x v="2"/>
    <d v="2014-12-31T00:00:00"/>
    <x v="557"/>
    <x v="549"/>
    <n v="928700000"/>
    <x v="163"/>
    <s v=" $-   "/>
    <x v="3"/>
    <x v="5"/>
    <x v="2"/>
  </r>
  <r>
    <x v="141"/>
    <x v="3"/>
    <d v="2015-12-31T00:00:00"/>
    <x v="558"/>
    <x v="550"/>
    <n v="850700000"/>
    <x v="164"/>
    <s v=" $-   "/>
    <x v="3"/>
    <x v="5"/>
    <x v="3"/>
  </r>
  <r>
    <x v="142"/>
    <x v="0"/>
    <d v="2013-12-31T00:00:00"/>
    <x v="559"/>
    <x v="551"/>
    <n v="1095000000"/>
    <x v="0"/>
    <n v="2153000000"/>
    <x v="5"/>
    <x v="10"/>
    <x v="1"/>
  </r>
  <r>
    <x v="142"/>
    <x v="1"/>
    <d v="2014-12-31T00:00:00"/>
    <x v="560"/>
    <x v="552"/>
    <n v="1154000000"/>
    <x v="0"/>
    <n v="2314000000"/>
    <x v="5"/>
    <x v="10"/>
    <x v="2"/>
  </r>
  <r>
    <x v="142"/>
    <x v="2"/>
    <d v="2015-12-31T00:00:00"/>
    <x v="561"/>
    <x v="553"/>
    <n v="1200000000"/>
    <x v="0"/>
    <n v="2450000000"/>
    <x v="5"/>
    <x v="10"/>
    <x v="3"/>
  </r>
  <r>
    <x v="142"/>
    <x v="3"/>
    <d v="2016-12-31T00:00:00"/>
    <x v="562"/>
    <x v="554"/>
    <n v="1576000000"/>
    <x v="0"/>
    <n v="3936000000"/>
    <x v="5"/>
    <x v="10"/>
    <x v="4"/>
  </r>
  <r>
    <x v="143"/>
    <x v="0"/>
    <d v="2012-12-31T00:00:00"/>
    <x v="563"/>
    <x v="555"/>
    <n v="1264632000"/>
    <x v="0"/>
    <n v="39940000"/>
    <x v="0"/>
    <x v="49"/>
    <x v="0"/>
  </r>
  <r>
    <x v="143"/>
    <x v="1"/>
    <d v="2013-12-31T00:00:00"/>
    <x v="564"/>
    <x v="556"/>
    <n v="1282709000"/>
    <x v="0"/>
    <n v="48071000"/>
    <x v="0"/>
    <x v="49"/>
    <x v="1"/>
  </r>
  <r>
    <x v="143"/>
    <x v="2"/>
    <d v="2014-12-31T00:00:00"/>
    <x v="565"/>
    <x v="557"/>
    <n v="1337487000"/>
    <x v="0"/>
    <n v="49292000"/>
    <x v="0"/>
    <x v="49"/>
    <x v="2"/>
  </r>
  <r>
    <x v="143"/>
    <x v="3"/>
    <d v="2015-12-31T00:00:00"/>
    <x v="566"/>
    <x v="558"/>
    <n v="1420281000"/>
    <x v="0"/>
    <n v="46012000"/>
    <x v="0"/>
    <x v="49"/>
    <x v="3"/>
  </r>
  <r>
    <x v="144"/>
    <x v="0"/>
    <d v="2013-12-31T00:00:00"/>
    <x v="567"/>
    <x v="559"/>
    <n v="3151043000"/>
    <x v="0"/>
    <n v="71731000"/>
    <x v="1"/>
    <x v="24"/>
    <x v="1"/>
  </r>
  <r>
    <x v="144"/>
    <x v="1"/>
    <d v="2014-12-31T00:00:00"/>
    <x v="568"/>
    <x v="560"/>
    <n v="3919856000"/>
    <x v="0"/>
    <n v="76773000"/>
    <x v="1"/>
    <x v="24"/>
    <x v="2"/>
  </r>
  <r>
    <x v="144"/>
    <x v="2"/>
    <d v="2015-12-31T00:00:00"/>
    <x v="569"/>
    <x v="561"/>
    <n v="4785243000"/>
    <x v="0"/>
    <n v="156458000"/>
    <x v="1"/>
    <x v="24"/>
    <x v="3"/>
  </r>
  <r>
    <x v="144"/>
    <x v="3"/>
    <d v="2016-12-31T00:00:00"/>
    <x v="570"/>
    <x v="562"/>
    <n v="6280728000"/>
    <x v="0"/>
    <n v="317141000"/>
    <x v="1"/>
    <x v="24"/>
    <x v="4"/>
  </r>
  <r>
    <x v="145"/>
    <x v="0"/>
    <d v="2012-12-31T00:00:00"/>
    <x v="571"/>
    <x v="563"/>
    <n v="58323000"/>
    <x v="0"/>
    <n v="74453000"/>
    <x v="7"/>
    <x v="23"/>
    <x v="0"/>
  </r>
  <r>
    <x v="145"/>
    <x v="1"/>
    <d v="2013-12-31T00:00:00"/>
    <x v="572"/>
    <x v="564"/>
    <n v="63268000"/>
    <x v="0"/>
    <n v="95232000"/>
    <x v="7"/>
    <x v="23"/>
    <x v="1"/>
  </r>
  <r>
    <x v="145"/>
    <x v="2"/>
    <d v="2014-12-31T00:00:00"/>
    <x v="573"/>
    <x v="565"/>
    <n v="71369000"/>
    <x v="0"/>
    <n v="115076000"/>
    <x v="7"/>
    <x v="23"/>
    <x v="2"/>
  </r>
  <r>
    <x v="145"/>
    <x v="3"/>
    <d v="2015-12-31T00:00:00"/>
    <x v="574"/>
    <x v="566"/>
    <n v="80791000"/>
    <x v="0"/>
    <n v="133457000"/>
    <x v="7"/>
    <x v="23"/>
    <x v="3"/>
  </r>
  <r>
    <x v="146"/>
    <x v="0"/>
    <d v="2013-12-31T00:00:00"/>
    <x v="575"/>
    <x v="567"/>
    <n v="10850000000"/>
    <x v="0"/>
    <s v=" $-   "/>
    <x v="1"/>
    <x v="72"/>
    <x v="1"/>
  </r>
  <r>
    <x v="146"/>
    <x v="1"/>
    <d v="2014-12-31T00:00:00"/>
    <x v="576"/>
    <x v="568"/>
    <n v="11842000000"/>
    <x v="0"/>
    <s v=" $-   "/>
    <x v="1"/>
    <x v="72"/>
    <x v="2"/>
  </r>
  <r>
    <x v="146"/>
    <x v="2"/>
    <d v="2015-12-31T00:00:00"/>
    <x v="577"/>
    <x v="569"/>
    <n v="10502000000"/>
    <x v="0"/>
    <s v=" $-   "/>
    <x v="1"/>
    <x v="72"/>
    <x v="3"/>
  </r>
  <r>
    <x v="146"/>
    <x v="3"/>
    <d v="2016-12-31T00:00:00"/>
    <x v="578"/>
    <x v="570"/>
    <n v="12196000000"/>
    <x v="0"/>
    <s v=" $-   "/>
    <x v="1"/>
    <x v="72"/>
    <x v="4"/>
  </r>
  <r>
    <x v="147"/>
    <x v="0"/>
    <d v="2013-12-31T00:00:00"/>
    <x v="579"/>
    <x v="571"/>
    <n v="1007431000"/>
    <x v="0"/>
    <s v=" $-   "/>
    <x v="0"/>
    <x v="18"/>
    <x v="1"/>
  </r>
  <r>
    <x v="147"/>
    <x v="1"/>
    <d v="2014-12-31T00:00:00"/>
    <x v="580"/>
    <x v="572"/>
    <n v="1110776000"/>
    <x v="0"/>
    <s v=" $-   "/>
    <x v="0"/>
    <x v="18"/>
    <x v="2"/>
  </r>
  <r>
    <x v="147"/>
    <x v="2"/>
    <d v="2015-12-31T00:00:00"/>
    <x v="581"/>
    <x v="573"/>
    <n v="1121590000"/>
    <x v="0"/>
    <s v=" $-   "/>
    <x v="0"/>
    <x v="18"/>
    <x v="3"/>
  </r>
  <r>
    <x v="147"/>
    <x v="3"/>
    <d v="2016-12-31T00:00:00"/>
    <x v="582"/>
    <x v="574"/>
    <n v="1169470000"/>
    <x v="0"/>
    <s v=" $-   "/>
    <x v="0"/>
    <x v="18"/>
    <x v="4"/>
  </r>
  <r>
    <x v="148"/>
    <x v="0"/>
    <d v="2013-12-31T00:00:00"/>
    <x v="583"/>
    <x v="575"/>
    <n v="1778000000"/>
    <x v="165"/>
    <s v=" $-   "/>
    <x v="2"/>
    <x v="16"/>
    <x v="1"/>
  </r>
  <r>
    <x v="148"/>
    <x v="1"/>
    <d v="2014-12-31T00:00:00"/>
    <x v="584"/>
    <x v="576"/>
    <n v="2653000000"/>
    <x v="166"/>
    <s v=" $-   "/>
    <x v="2"/>
    <x v="16"/>
    <x v="2"/>
  </r>
  <r>
    <x v="148"/>
    <x v="2"/>
    <d v="2015-12-31T00:00:00"/>
    <x v="585"/>
    <x v="577"/>
    <n v="4020000000"/>
    <x v="167"/>
    <s v=" $-   "/>
    <x v="2"/>
    <x v="16"/>
    <x v="3"/>
  </r>
  <r>
    <x v="148"/>
    <x v="3"/>
    <d v="2016-12-31T00:00:00"/>
    <x v="586"/>
    <x v="578"/>
    <n v="5503000000"/>
    <x v="168"/>
    <s v=" $-   "/>
    <x v="2"/>
    <x v="16"/>
    <x v="4"/>
  </r>
  <r>
    <x v="149"/>
    <x v="0"/>
    <d v="2012-12-31T00:00:00"/>
    <x v="587"/>
    <x v="579"/>
    <n v="873100000"/>
    <x v="0"/>
    <n v="7400000"/>
    <x v="0"/>
    <x v="18"/>
    <x v="0"/>
  </r>
  <r>
    <x v="149"/>
    <x v="1"/>
    <d v="2013-12-31T00:00:00"/>
    <x v="588"/>
    <x v="580"/>
    <n v="938700000"/>
    <x v="0"/>
    <n v="9400000"/>
    <x v="0"/>
    <x v="18"/>
    <x v="1"/>
  </r>
  <r>
    <x v="149"/>
    <x v="2"/>
    <d v="2014-12-31T00:00:00"/>
    <x v="589"/>
    <x v="581"/>
    <n v="943300000"/>
    <x v="0"/>
    <n v="13100000"/>
    <x v="0"/>
    <x v="18"/>
    <x v="2"/>
  </r>
  <r>
    <x v="149"/>
    <x v="3"/>
    <d v="2015-12-31T00:00:00"/>
    <x v="590"/>
    <x v="582"/>
    <n v="1047600000"/>
    <x v="0"/>
    <n v="21600000"/>
    <x v="0"/>
    <x v="18"/>
    <x v="3"/>
  </r>
  <r>
    <x v="150"/>
    <x v="0"/>
    <d v="2012-12-31T00:00:00"/>
    <x v="591"/>
    <x v="583"/>
    <n v="431000000"/>
    <x v="169"/>
    <s v=" $-   "/>
    <x v="8"/>
    <x v="73"/>
    <x v="0"/>
  </r>
  <r>
    <x v="150"/>
    <x v="1"/>
    <d v="2013-12-31T00:00:00"/>
    <x v="592"/>
    <x v="584"/>
    <n v="657000000"/>
    <x v="170"/>
    <s v=" $-   "/>
    <x v="8"/>
    <x v="73"/>
    <x v="1"/>
  </r>
  <r>
    <x v="150"/>
    <x v="2"/>
    <d v="2014-12-31T00:00:00"/>
    <x v="593"/>
    <x v="585"/>
    <n v="592000000"/>
    <x v="171"/>
    <s v=" $-   "/>
    <x v="8"/>
    <x v="73"/>
    <x v="2"/>
  </r>
  <r>
    <x v="150"/>
    <x v="3"/>
    <d v="2015-12-31T00:00:00"/>
    <x v="594"/>
    <x v="586"/>
    <n v="569000000"/>
    <x v="172"/>
    <s v=" $-   "/>
    <x v="8"/>
    <x v="73"/>
    <x v="3"/>
  </r>
  <r>
    <x v="151"/>
    <x v="0"/>
    <d v="2013-05-31T00:00:00"/>
    <x v="595"/>
    <x v="587"/>
    <n v="20359000000"/>
    <x v="0"/>
    <n v="2386000000"/>
    <x v="0"/>
    <x v="49"/>
    <x v="1"/>
  </r>
  <r>
    <x v="151"/>
    <x v="1"/>
    <d v="2014-05-31T00:00:00"/>
    <x v="596"/>
    <x v="588"/>
    <n v="22113000000"/>
    <x v="0"/>
    <n v="2587000000"/>
    <x v="0"/>
    <x v="49"/>
    <x v="2"/>
  </r>
  <r>
    <x v="151"/>
    <x v="2"/>
    <d v="2015-05-31T00:00:00"/>
    <x v="597"/>
    <x v="589"/>
    <n v="25715000000"/>
    <x v="0"/>
    <n v="2611000000"/>
    <x v="0"/>
    <x v="49"/>
    <x v="3"/>
  </r>
  <r>
    <x v="151"/>
    <x v="3"/>
    <d v="2016-05-31T00:00:00"/>
    <x v="598"/>
    <x v="590"/>
    <n v="27330000000"/>
    <x v="0"/>
    <n v="2631000000"/>
    <x v="0"/>
    <x v="49"/>
    <x v="4"/>
  </r>
  <r>
    <x v="152"/>
    <x v="0"/>
    <d v="2012-12-31T00:00:00"/>
    <x v="599"/>
    <x v="591"/>
    <n v="5353000000"/>
    <x v="0"/>
    <n v="1051000000"/>
    <x v="5"/>
    <x v="11"/>
    <x v="0"/>
  </r>
  <r>
    <x v="152"/>
    <x v="1"/>
    <d v="2013-12-31T00:00:00"/>
    <x v="600"/>
    <x v="592"/>
    <n v="4315000000"/>
    <x v="0"/>
    <n v="1741000000"/>
    <x v="5"/>
    <x v="11"/>
    <x v="1"/>
  </r>
  <r>
    <x v="152"/>
    <x v="2"/>
    <d v="2014-12-31T00:00:00"/>
    <x v="601"/>
    <x v="593"/>
    <n v="5759000000"/>
    <x v="0"/>
    <n v="1232000000"/>
    <x v="5"/>
    <x v="11"/>
    <x v="2"/>
  </r>
  <r>
    <x v="152"/>
    <x v="3"/>
    <d v="2015-12-31T00:00:00"/>
    <x v="602"/>
    <x v="594"/>
    <n v="4969000000"/>
    <x v="0"/>
    <n v="1550000000"/>
    <x v="5"/>
    <x v="11"/>
    <x v="3"/>
  </r>
  <r>
    <x v="153"/>
    <x v="0"/>
    <d v="2013-09-30T00:00:00"/>
    <x v="603"/>
    <x v="595"/>
    <n v="587835000"/>
    <x v="173"/>
    <s v=" $-   "/>
    <x v="2"/>
    <x v="57"/>
    <x v="1"/>
  </r>
  <r>
    <x v="153"/>
    <x v="1"/>
    <d v="2014-09-30T00:00:00"/>
    <x v="604"/>
    <x v="596"/>
    <n v="664738000"/>
    <x v="174"/>
    <s v=" $-   "/>
    <x v="2"/>
    <x v="57"/>
    <x v="2"/>
  </r>
  <r>
    <x v="153"/>
    <x v="2"/>
    <d v="2015-09-30T00:00:00"/>
    <x v="605"/>
    <x v="597"/>
    <n v="738080000"/>
    <x v="175"/>
    <s v=" $-   "/>
    <x v="2"/>
    <x v="57"/>
    <x v="3"/>
  </r>
  <r>
    <x v="153"/>
    <x v="3"/>
    <d v="2016-09-30T00:00:00"/>
    <x v="606"/>
    <x v="598"/>
    <n v="767174000"/>
    <x v="176"/>
    <s v=" $-   "/>
    <x v="2"/>
    <x v="57"/>
    <x v="4"/>
  </r>
  <r>
    <x v="154"/>
    <x v="0"/>
    <d v="2012-12-31T00:00:00"/>
    <x v="607"/>
    <x v="599"/>
    <n v="763300000"/>
    <x v="0"/>
    <s v=" $-   "/>
    <x v="2"/>
    <x v="16"/>
    <x v="0"/>
  </r>
  <r>
    <x v="154"/>
    <x v="1"/>
    <d v="2013-12-31T00:00:00"/>
    <x v="608"/>
    <x v="600"/>
    <n v="907800000"/>
    <x v="0"/>
    <s v=" $-   "/>
    <x v="2"/>
    <x v="16"/>
    <x v="1"/>
  </r>
  <r>
    <x v="154"/>
    <x v="2"/>
    <d v="2014-12-31T00:00:00"/>
    <x v="609"/>
    <x v="601"/>
    <n v="814900000"/>
    <x v="0"/>
    <s v=" $-   "/>
    <x v="2"/>
    <x v="16"/>
    <x v="2"/>
  </r>
  <r>
    <x v="154"/>
    <x v="3"/>
    <d v="2015-12-31T00:00:00"/>
    <x v="610"/>
    <x v="602"/>
    <n v="1102800000"/>
    <x v="0"/>
    <s v=" $-   "/>
    <x v="2"/>
    <x v="16"/>
    <x v="3"/>
  </r>
  <r>
    <x v="155"/>
    <x v="0"/>
    <d v="2012-12-31T00:00:00"/>
    <x v="611"/>
    <x v="603"/>
    <n v="824000000"/>
    <x v="0"/>
    <s v=" $-   "/>
    <x v="2"/>
    <x v="16"/>
    <x v="0"/>
  </r>
  <r>
    <x v="155"/>
    <x v="1"/>
    <d v="2013-12-31T00:00:00"/>
    <x v="612"/>
    <x v="604"/>
    <n v="977000000"/>
    <x v="0"/>
    <s v=" $-   "/>
    <x v="2"/>
    <x v="16"/>
    <x v="1"/>
  </r>
  <r>
    <x v="155"/>
    <x v="2"/>
    <d v="2014-12-31T00:00:00"/>
    <x v="613"/>
    <x v="605"/>
    <n v="975000000"/>
    <x v="0"/>
    <s v=" $-   "/>
    <x v="2"/>
    <x v="16"/>
    <x v="2"/>
  </r>
  <r>
    <x v="155"/>
    <x v="3"/>
    <d v="2015-12-31T00:00:00"/>
    <x v="614"/>
    <x v="606"/>
    <n v="1034000000"/>
    <x v="0"/>
    <s v=" $-   "/>
    <x v="2"/>
    <x v="16"/>
    <x v="3"/>
  </r>
  <r>
    <x v="156"/>
    <x v="0"/>
    <d v="2013-02-02T00:00:00"/>
    <x v="615"/>
    <x v="607"/>
    <n v="1294000000"/>
    <x v="0"/>
    <n v="118000000"/>
    <x v="1"/>
    <x v="74"/>
    <x v="1"/>
  </r>
  <r>
    <x v="156"/>
    <x v="1"/>
    <d v="2014-02-01T00:00:00"/>
    <x v="616"/>
    <x v="608"/>
    <n v="1334000000"/>
    <x v="0"/>
    <n v="133000000"/>
    <x v="1"/>
    <x v="74"/>
    <x v="2"/>
  </r>
  <r>
    <x v="156"/>
    <x v="2"/>
    <d v="2015-01-31T00:00:00"/>
    <x v="617"/>
    <x v="609"/>
    <n v="1426000000"/>
    <x v="0"/>
    <n v="139000000"/>
    <x v="1"/>
    <x v="74"/>
    <x v="3"/>
  </r>
  <r>
    <x v="156"/>
    <x v="3"/>
    <d v="2016-01-30T00:00:00"/>
    <x v="618"/>
    <x v="610"/>
    <n v="1415000000"/>
    <x v="0"/>
    <n v="148000000"/>
    <x v="1"/>
    <x v="74"/>
    <x v="4"/>
  </r>
  <r>
    <x v="157"/>
    <x v="0"/>
    <d v="2012-12-31T00:00:00"/>
    <x v="619"/>
    <x v="611"/>
    <n v="292500000"/>
    <x v="177"/>
    <s v=" $-   "/>
    <x v="2"/>
    <x v="75"/>
    <x v="0"/>
  </r>
  <r>
    <x v="157"/>
    <x v="1"/>
    <d v="2013-12-31T00:00:00"/>
    <x v="620"/>
    <x v="612"/>
    <n v="322739000"/>
    <x v="178"/>
    <s v=" $-   "/>
    <x v="2"/>
    <x v="75"/>
    <x v="1"/>
  </r>
  <r>
    <x v="157"/>
    <x v="2"/>
    <d v="2014-12-31T00:00:00"/>
    <x v="621"/>
    <x v="613"/>
    <n v="331995000"/>
    <x v="179"/>
    <s v=" $-   "/>
    <x v="2"/>
    <x v="75"/>
    <x v="2"/>
  </r>
  <r>
    <x v="157"/>
    <x v="3"/>
    <d v="2015-12-31T00:00:00"/>
    <x v="622"/>
    <x v="614"/>
    <n v="313544000"/>
    <x v="180"/>
    <s v=" $-   "/>
    <x v="2"/>
    <x v="75"/>
    <x v="3"/>
  </r>
  <r>
    <x v="158"/>
    <x v="0"/>
    <d v="2013-12-31T00:00:00"/>
    <x v="623"/>
    <x v="615"/>
    <n v="175148000"/>
    <x v="0"/>
    <s v=" $-   "/>
    <x v="0"/>
    <x v="76"/>
    <x v="1"/>
  </r>
  <r>
    <x v="158"/>
    <x v="1"/>
    <d v="2014-12-31T00:00:00"/>
    <x v="624"/>
    <x v="616"/>
    <n v="182711000"/>
    <x v="0"/>
    <s v=" $-   "/>
    <x v="0"/>
    <x v="76"/>
    <x v="2"/>
  </r>
  <r>
    <x v="158"/>
    <x v="2"/>
    <d v="2015-12-31T00:00:00"/>
    <x v="625"/>
    <x v="617"/>
    <n v="408225000"/>
    <x v="0"/>
    <s v=" $-   "/>
    <x v="0"/>
    <x v="76"/>
    <x v="3"/>
  </r>
  <r>
    <x v="158"/>
    <x v="3"/>
    <d v="2016-12-31T00:00:00"/>
    <x v="626"/>
    <x v="618"/>
    <n v="191073000"/>
    <x v="0"/>
    <s v=" $-   "/>
    <x v="0"/>
    <x v="76"/>
    <x v="4"/>
  </r>
  <r>
    <x v="159"/>
    <x v="0"/>
    <d v="2013-12-31T00:00:00"/>
    <x v="627"/>
    <x v="619"/>
    <n v="966829000"/>
    <x v="0"/>
    <s v=" $-   "/>
    <x v="0"/>
    <x v="52"/>
    <x v="1"/>
  </r>
  <r>
    <x v="159"/>
    <x v="1"/>
    <d v="2014-12-31T00:00:00"/>
    <x v="628"/>
    <x v="620"/>
    <n v="936900000"/>
    <x v="0"/>
    <s v=" $-   "/>
    <x v="0"/>
    <x v="52"/>
    <x v="2"/>
  </r>
  <r>
    <x v="159"/>
    <x v="2"/>
    <d v="2015-12-31T00:00:00"/>
    <x v="629"/>
    <x v="621"/>
    <n v="971611000"/>
    <x v="0"/>
    <s v=" $-   "/>
    <x v="0"/>
    <x v="52"/>
    <x v="3"/>
  </r>
  <r>
    <x v="159"/>
    <x v="3"/>
    <d v="2016-12-31T00:00:00"/>
    <x v="630"/>
    <x v="622"/>
    <n v="965322000"/>
    <x v="0"/>
    <s v=" $-   "/>
    <x v="0"/>
    <x v="52"/>
    <x v="4"/>
  </r>
  <r>
    <x v="160"/>
    <x v="0"/>
    <d v="2012-12-31T00:00:00"/>
    <x v="631"/>
    <x v="623"/>
    <n v="489700000"/>
    <x v="181"/>
    <s v=" $-   "/>
    <x v="8"/>
    <x v="63"/>
    <x v="0"/>
  </r>
  <r>
    <x v="160"/>
    <x v="1"/>
    <d v="2013-12-31T00:00:00"/>
    <x v="632"/>
    <x v="624"/>
    <n v="496100000"/>
    <x v="182"/>
    <s v=" $-   "/>
    <x v="8"/>
    <x v="63"/>
    <x v="1"/>
  </r>
  <r>
    <x v="160"/>
    <x v="2"/>
    <d v="2014-12-31T00:00:00"/>
    <x v="633"/>
    <x v="625"/>
    <n v="589800000"/>
    <x v="183"/>
    <s v=" $-   "/>
    <x v="8"/>
    <x v="63"/>
    <x v="2"/>
  </r>
  <r>
    <x v="160"/>
    <x v="3"/>
    <d v="2015-12-31T00:00:00"/>
    <x v="634"/>
    <x v="626"/>
    <n v="737900000"/>
    <x v="184"/>
    <s v=" $-   "/>
    <x v="8"/>
    <x v="63"/>
    <x v="3"/>
  </r>
  <r>
    <x v="161"/>
    <x v="0"/>
    <d v="2013-12-31T00:00:00"/>
    <x v="635"/>
    <x v="627"/>
    <n v="31970000"/>
    <x v="0"/>
    <n v="160828000"/>
    <x v="7"/>
    <x v="77"/>
    <x v="1"/>
  </r>
  <r>
    <x v="161"/>
    <x v="1"/>
    <d v="2014-12-31T00:00:00"/>
    <x v="636"/>
    <x v="628"/>
    <n v="32316000"/>
    <x v="0"/>
    <n v="170814000"/>
    <x v="7"/>
    <x v="77"/>
    <x v="2"/>
  </r>
  <r>
    <x v="161"/>
    <x v="2"/>
    <d v="2015-12-31T00:00:00"/>
    <x v="637"/>
    <x v="629"/>
    <n v="35645000"/>
    <x v="0"/>
    <n v="174796000"/>
    <x v="7"/>
    <x v="77"/>
    <x v="3"/>
  </r>
  <r>
    <x v="161"/>
    <x v="3"/>
    <d v="2016-12-31T00:00:00"/>
    <x v="638"/>
    <x v="630"/>
    <n v="33399000"/>
    <x v="0"/>
    <n v="193585000"/>
    <x v="7"/>
    <x v="77"/>
    <x v="4"/>
  </r>
  <r>
    <x v="162"/>
    <x v="0"/>
    <d v="2012-12-31T00:00:00"/>
    <x v="639"/>
    <x v="631"/>
    <n v="280928000"/>
    <x v="185"/>
    <s v=" $-   "/>
    <x v="2"/>
    <x v="7"/>
    <x v="0"/>
  </r>
  <r>
    <x v="162"/>
    <x v="1"/>
    <d v="2013-12-31T00:00:00"/>
    <x v="640"/>
    <x v="632"/>
    <n v="270261000"/>
    <x v="186"/>
    <s v=" $-   "/>
    <x v="2"/>
    <x v="7"/>
    <x v="1"/>
  </r>
  <r>
    <x v="162"/>
    <x v="2"/>
    <d v="2014-12-31T00:00:00"/>
    <x v="641"/>
    <x v="633"/>
    <n v="253827000"/>
    <x v="187"/>
    <s v=" $-   "/>
    <x v="2"/>
    <x v="7"/>
    <x v="2"/>
  </r>
  <r>
    <x v="162"/>
    <x v="3"/>
    <d v="2015-12-31T00:00:00"/>
    <x v="642"/>
    <x v="634"/>
    <n v="255192000"/>
    <x v="188"/>
    <s v=" $-   "/>
    <x v="2"/>
    <x v="7"/>
    <x v="3"/>
  </r>
  <r>
    <x v="163"/>
    <x v="0"/>
    <d v="2012-12-31T00:00:00"/>
    <x v="643"/>
    <x v="454"/>
    <n v="2676141000"/>
    <x v="0"/>
    <n v="1266807000"/>
    <x v="10"/>
    <x v="61"/>
    <x v="0"/>
  </r>
  <r>
    <x v="163"/>
    <x v="1"/>
    <d v="2013-12-31T00:00:00"/>
    <x v="644"/>
    <x v="454"/>
    <n v="2616000000"/>
    <x v="0"/>
    <n v="1170000000"/>
    <x v="10"/>
    <x v="61"/>
    <x v="1"/>
  </r>
  <r>
    <x v="163"/>
    <x v="2"/>
    <d v="2014-12-31T00:00:00"/>
    <x v="645"/>
    <x v="454"/>
    <n v="2671000000"/>
    <x v="0"/>
    <n v="1139000000"/>
    <x v="10"/>
    <x v="61"/>
    <x v="2"/>
  </r>
  <r>
    <x v="163"/>
    <x v="3"/>
    <d v="2015-12-31T00:00:00"/>
    <x v="646"/>
    <x v="454"/>
    <n v="3275000000"/>
    <x v="0"/>
    <n v="1320000000"/>
    <x v="10"/>
    <x v="61"/>
    <x v="3"/>
  </r>
  <r>
    <x v="164"/>
    <x v="0"/>
    <d v="2013-12-31T00:00:00"/>
    <x v="647"/>
    <x v="635"/>
    <n v="2039000000"/>
    <x v="0"/>
    <s v=" $-   "/>
    <x v="0"/>
    <x v="30"/>
    <x v="1"/>
  </r>
  <r>
    <x v="164"/>
    <x v="1"/>
    <d v="2014-12-31T00:00:00"/>
    <x v="648"/>
    <x v="636"/>
    <n v="1984000000"/>
    <x v="0"/>
    <s v=" $-   "/>
    <x v="0"/>
    <x v="30"/>
    <x v="2"/>
  </r>
  <r>
    <x v="164"/>
    <x v="2"/>
    <d v="2015-12-31T00:00:00"/>
    <x v="649"/>
    <x v="637"/>
    <n v="1952000000"/>
    <x v="0"/>
    <s v=" $-   "/>
    <x v="0"/>
    <x v="30"/>
    <x v="3"/>
  </r>
  <r>
    <x v="164"/>
    <x v="3"/>
    <d v="2016-12-31T00:00:00"/>
    <x v="650"/>
    <x v="638"/>
    <n v="1940000000"/>
    <x v="0"/>
    <s v=" $-   "/>
    <x v="0"/>
    <x v="30"/>
    <x v="4"/>
  </r>
  <r>
    <x v="165"/>
    <x v="0"/>
    <d v="2012-12-31T00:00:00"/>
    <x v="651"/>
    <x v="639"/>
    <n v="72163000"/>
    <x v="0"/>
    <n v="768820000"/>
    <x v="7"/>
    <x v="77"/>
    <x v="0"/>
  </r>
  <r>
    <x v="165"/>
    <x v="1"/>
    <d v="2013-12-31T00:00:00"/>
    <x v="652"/>
    <x v="640"/>
    <n v="76864000"/>
    <x v="0"/>
    <n v="749722000"/>
    <x v="7"/>
    <x v="77"/>
    <x v="1"/>
  </r>
  <r>
    <x v="165"/>
    <x v="2"/>
    <d v="2014-12-31T00:00:00"/>
    <x v="653"/>
    <x v="641"/>
    <n v="88705000"/>
    <x v="0"/>
    <n v="708406000"/>
    <x v="7"/>
    <x v="77"/>
    <x v="2"/>
  </r>
  <r>
    <x v="165"/>
    <x v="3"/>
    <d v="2015-12-31T00:00:00"/>
    <x v="654"/>
    <x v="642"/>
    <n v="72363000"/>
    <x v="0"/>
    <n v="643689000"/>
    <x v="7"/>
    <x v="77"/>
    <x v="3"/>
  </r>
  <r>
    <x v="166"/>
    <x v="0"/>
    <d v="2012-12-31T00:00:00"/>
    <x v="655"/>
    <x v="643"/>
    <n v="1461000000"/>
    <x v="189"/>
    <s v=" $-   "/>
    <x v="3"/>
    <x v="19"/>
    <x v="0"/>
  </r>
  <r>
    <x v="166"/>
    <x v="1"/>
    <d v="2013-12-31T00:00:00"/>
    <x v="656"/>
    <x v="644"/>
    <n v="1699000000"/>
    <x v="190"/>
    <s v=" $-   "/>
    <x v="3"/>
    <x v="19"/>
    <x v="1"/>
  </r>
  <r>
    <x v="166"/>
    <x v="2"/>
    <d v="2014-12-31T00:00:00"/>
    <x v="657"/>
    <x v="645"/>
    <n v="2983000000"/>
    <x v="191"/>
    <s v=" $-   "/>
    <x v="3"/>
    <x v="19"/>
    <x v="2"/>
  </r>
  <r>
    <x v="166"/>
    <x v="3"/>
    <d v="2015-12-31T00:00:00"/>
    <x v="658"/>
    <x v="646"/>
    <n v="3426000000"/>
    <x v="192"/>
    <s v=" $-   "/>
    <x v="3"/>
    <x v="19"/>
    <x v="3"/>
  </r>
  <r>
    <x v="167"/>
    <x v="0"/>
    <d v="2013-05-26T00:00:00"/>
    <x v="659"/>
    <x v="647"/>
    <n v="3552300000"/>
    <x v="0"/>
    <s v=" $-   "/>
    <x v="4"/>
    <x v="40"/>
    <x v="1"/>
  </r>
  <r>
    <x v="167"/>
    <x v="1"/>
    <d v="2014-05-25T00:00:00"/>
    <x v="660"/>
    <x v="648"/>
    <n v="3474300000"/>
    <x v="0"/>
    <s v=" $-   "/>
    <x v="4"/>
    <x v="40"/>
    <x v="2"/>
  </r>
  <r>
    <x v="167"/>
    <x v="2"/>
    <d v="2015-05-31T00:00:00"/>
    <x v="661"/>
    <x v="649"/>
    <n v="3328000000"/>
    <x v="0"/>
    <s v=" $-   "/>
    <x v="4"/>
    <x v="40"/>
    <x v="3"/>
  </r>
  <r>
    <x v="167"/>
    <x v="3"/>
    <d v="2016-05-29T00:00:00"/>
    <x v="662"/>
    <x v="650"/>
    <n v="3118900000"/>
    <x v="0"/>
    <s v=" $-   "/>
    <x v="4"/>
    <x v="40"/>
    <x v="4"/>
  </r>
  <r>
    <x v="168"/>
    <x v="0"/>
    <d v="2013-12-31T00:00:00"/>
    <x v="663"/>
    <x v="651"/>
    <n v="1126000000"/>
    <x v="193"/>
    <n v="31000000"/>
    <x v="2"/>
    <x v="29"/>
    <x v="1"/>
  </r>
  <r>
    <x v="168"/>
    <x v="1"/>
    <d v="2014-12-31T00:00:00"/>
    <x v="664"/>
    <x v="652"/>
    <n v="1202000000"/>
    <x v="194"/>
    <n v="33000000"/>
    <x v="2"/>
    <x v="29"/>
    <x v="2"/>
  </r>
  <r>
    <x v="168"/>
    <x v="2"/>
    <d v="2015-12-31T00:00:00"/>
    <x v="665"/>
    <x v="653"/>
    <n v="1508000000"/>
    <x v="195"/>
    <n v="54000000"/>
    <x v="2"/>
    <x v="29"/>
    <x v="3"/>
  </r>
  <r>
    <x v="168"/>
    <x v="3"/>
    <d v="2016-12-31T00:00:00"/>
    <x v="666"/>
    <x v="654"/>
    <n v="1472000000"/>
    <x v="196"/>
    <n v="64000000"/>
    <x v="2"/>
    <x v="29"/>
    <x v="4"/>
  </r>
  <r>
    <x v="169"/>
    <x v="0"/>
    <d v="2013-12-31T00:00:00"/>
    <x v="667"/>
    <x v="655"/>
    <n v="12382000000"/>
    <x v="0"/>
    <s v=" $-   "/>
    <x v="1"/>
    <x v="72"/>
    <x v="1"/>
  </r>
  <r>
    <x v="169"/>
    <x v="1"/>
    <d v="2014-12-31T00:00:00"/>
    <x v="668"/>
    <x v="656"/>
    <n v="12158000000"/>
    <x v="0"/>
    <s v=" $-   "/>
    <x v="1"/>
    <x v="72"/>
    <x v="2"/>
  </r>
  <r>
    <x v="169"/>
    <x v="2"/>
    <d v="2015-12-31T00:00:00"/>
    <x v="669"/>
    <x v="657"/>
    <n v="13405000000"/>
    <x v="0"/>
    <s v=" $-   "/>
    <x v="1"/>
    <x v="72"/>
    <x v="3"/>
  </r>
  <r>
    <x v="169"/>
    <x v="3"/>
    <d v="2016-12-31T00:00:00"/>
    <x v="670"/>
    <x v="658"/>
    <n v="11710000000"/>
    <x v="0"/>
    <s v=" $-   "/>
    <x v="1"/>
    <x v="72"/>
    <x v="4"/>
  </r>
  <r>
    <x v="170"/>
    <x v="0"/>
    <d v="2012-12-31T00:00:00"/>
    <x v="671"/>
    <x v="659"/>
    <n v="2656530000"/>
    <x v="0"/>
    <n v="98383000"/>
    <x v="1"/>
    <x v="25"/>
    <x v="0"/>
  </r>
  <r>
    <x v="170"/>
    <x v="1"/>
    <d v="2013-12-31T00:00:00"/>
    <x v="672"/>
    <x v="660"/>
    <n v="3028028000"/>
    <x v="0"/>
    <n v="133957000"/>
    <x v="1"/>
    <x v="25"/>
    <x v="1"/>
  </r>
  <r>
    <x v="170"/>
    <x v="2"/>
    <d v="2014-12-31T00:00:00"/>
    <x v="673"/>
    <x v="661"/>
    <n v="3314030000"/>
    <x v="0"/>
    <n v="148313000"/>
    <x v="1"/>
    <x v="25"/>
    <x v="2"/>
  </r>
  <r>
    <x v="170"/>
    <x v="3"/>
    <d v="2015-12-31T00:00:00"/>
    <x v="674"/>
    <x v="662"/>
    <n v="3277390000"/>
    <x v="0"/>
    <n v="141675000"/>
    <x v="1"/>
    <x v="25"/>
    <x v="3"/>
  </r>
  <r>
    <x v="171"/>
    <x v="0"/>
    <d v="2013-05-31T00:00:00"/>
    <x v="675"/>
    <x v="663"/>
    <n v="1156635000"/>
    <x v="0"/>
    <s v=" $-   "/>
    <x v="2"/>
    <x v="9"/>
    <x v="1"/>
  </r>
  <r>
    <x v="171"/>
    <x v="1"/>
    <d v="2014-05-31T00:00:00"/>
    <x v="676"/>
    <x v="664"/>
    <n v="1196512000"/>
    <x v="0"/>
    <s v=" $-   "/>
    <x v="2"/>
    <x v="9"/>
    <x v="2"/>
  </r>
  <r>
    <x v="171"/>
    <x v="2"/>
    <d v="2015-05-31T00:00:00"/>
    <x v="677"/>
    <x v="665"/>
    <n v="1295014000"/>
    <x v="0"/>
    <s v=" $-   "/>
    <x v="2"/>
    <x v="9"/>
    <x v="3"/>
  </r>
  <r>
    <x v="171"/>
    <x v="3"/>
    <d v="2016-05-31T00:00:00"/>
    <x v="678"/>
    <x v="666"/>
    <n v="1325567000"/>
    <x v="0"/>
    <s v=" $-   "/>
    <x v="2"/>
    <x v="9"/>
    <x v="4"/>
  </r>
  <r>
    <x v="172"/>
    <x v="0"/>
    <d v="2013-02-02T00:00:00"/>
    <x v="679"/>
    <x v="667"/>
    <s v=" $-   "/>
    <x v="0"/>
    <s v=" $-   "/>
    <x v="1"/>
    <x v="74"/>
    <x v="1"/>
  </r>
  <r>
    <x v="172"/>
    <x v="1"/>
    <d v="2014-02-01T00:00:00"/>
    <x v="680"/>
    <x v="668"/>
    <s v=" $-   "/>
    <x v="0"/>
    <s v=" $-   "/>
    <x v="1"/>
    <x v="74"/>
    <x v="2"/>
  </r>
  <r>
    <x v="172"/>
    <x v="2"/>
    <d v="2015-01-31T00:00:00"/>
    <x v="681"/>
    <x v="669"/>
    <s v=" $-   "/>
    <x v="0"/>
    <s v=" $-   "/>
    <x v="1"/>
    <x v="74"/>
    <x v="3"/>
  </r>
  <r>
    <x v="172"/>
    <x v="3"/>
    <d v="2016-01-30T00:00:00"/>
    <x v="682"/>
    <x v="670"/>
    <s v=" $-   "/>
    <x v="0"/>
    <s v=" $-   "/>
    <x v="1"/>
    <x v="74"/>
    <x v="4"/>
  </r>
  <r>
    <x v="173"/>
    <x v="0"/>
    <d v="2012-12-29T00:00:00"/>
    <x v="683"/>
    <x v="671"/>
    <n v="508547000"/>
    <x v="197"/>
    <s v=" $-   "/>
    <x v="1"/>
    <x v="78"/>
    <x v="0"/>
  </r>
  <r>
    <x v="173"/>
    <x v="1"/>
    <d v="2013-12-28T00:00:00"/>
    <x v="684"/>
    <x v="672"/>
    <n v="468345000"/>
    <x v="198"/>
    <s v=" $-   "/>
    <x v="1"/>
    <x v="78"/>
    <x v="1"/>
  </r>
  <r>
    <x v="173"/>
    <x v="2"/>
    <d v="2014-12-27T00:00:00"/>
    <x v="685"/>
    <x v="673"/>
    <n v="518665000"/>
    <x v="199"/>
    <s v=" $-   "/>
    <x v="1"/>
    <x v="78"/>
    <x v="2"/>
  </r>
  <r>
    <x v="173"/>
    <x v="3"/>
    <d v="2015-12-26T00:00:00"/>
    <x v="686"/>
    <x v="674"/>
    <n v="562080000"/>
    <x v="200"/>
    <s v=" $-   "/>
    <x v="1"/>
    <x v="78"/>
    <x v="3"/>
  </r>
  <r>
    <x v="174"/>
    <x v="0"/>
    <d v="2013-12-31T00:00:00"/>
    <x v="687"/>
    <x v="675"/>
    <n v="2816000000"/>
    <x v="0"/>
    <s v=" $-   "/>
    <x v="1"/>
    <x v="79"/>
    <x v="1"/>
  </r>
  <r>
    <x v="174"/>
    <x v="1"/>
    <d v="2014-12-31T00:00:00"/>
    <x v="688"/>
    <x v="676"/>
    <n v="2815000000"/>
    <x v="0"/>
    <s v=" $-   "/>
    <x v="1"/>
    <x v="79"/>
    <x v="2"/>
  </r>
  <r>
    <x v="174"/>
    <x v="2"/>
    <d v="2015-12-31T00:00:00"/>
    <x v="689"/>
    <x v="677"/>
    <n v="2728000000"/>
    <x v="0"/>
    <s v=" $-   "/>
    <x v="1"/>
    <x v="79"/>
    <x v="3"/>
  </r>
  <r>
    <x v="174"/>
    <x v="3"/>
    <d v="2016-12-31T00:00:00"/>
    <x v="690"/>
    <x v="678"/>
    <n v="2617000000"/>
    <x v="0"/>
    <s v=" $-   "/>
    <x v="1"/>
    <x v="79"/>
    <x v="4"/>
  </r>
  <r>
    <x v="175"/>
    <x v="0"/>
    <d v="2012-12-31T00:00:00"/>
    <x v="691"/>
    <x v="679"/>
    <n v="2785035000"/>
    <x v="0"/>
    <s v=" $-   "/>
    <x v="0"/>
    <x v="80"/>
    <x v="0"/>
  </r>
  <r>
    <x v="175"/>
    <x v="1"/>
    <d v="2013-12-31T00:00:00"/>
    <x v="692"/>
    <x v="680"/>
    <n v="2839629000"/>
    <x v="0"/>
    <s v=" $-   "/>
    <x v="0"/>
    <x v="80"/>
    <x v="1"/>
  </r>
  <r>
    <x v="175"/>
    <x v="2"/>
    <d v="2014-12-31T00:00:00"/>
    <x v="693"/>
    <x v="681"/>
    <n v="2967125000"/>
    <x v="0"/>
    <s v=" $-   "/>
    <x v="0"/>
    <x v="80"/>
    <x v="2"/>
  </r>
  <r>
    <x v="175"/>
    <x v="3"/>
    <d v="2015-12-31T00:00:00"/>
    <x v="694"/>
    <x v="682"/>
    <n v="2931108000"/>
    <x v="0"/>
    <s v=" $-   "/>
    <x v="0"/>
    <x v="80"/>
    <x v="3"/>
  </r>
  <r>
    <x v="176"/>
    <x v="0"/>
    <d v="2013-12-31T00:00:00"/>
    <x v="695"/>
    <x v="683"/>
    <n v="1333000000"/>
    <x v="0"/>
    <s v=" $-   "/>
    <x v="9"/>
    <x v="37"/>
    <x v="1"/>
  </r>
  <r>
    <x v="176"/>
    <x v="1"/>
    <d v="2014-12-31T00:00:00"/>
    <x v="696"/>
    <x v="684"/>
    <n v="293000000"/>
    <x v="0"/>
    <s v=" $-   "/>
    <x v="9"/>
    <x v="37"/>
    <x v="2"/>
  </r>
  <r>
    <x v="176"/>
    <x v="2"/>
    <d v="2015-12-31T00:00:00"/>
    <x v="697"/>
    <x v="685"/>
    <n v="200000000"/>
    <x v="0"/>
    <s v=" $-   "/>
    <x v="9"/>
    <x v="37"/>
    <x v="3"/>
  </r>
  <r>
    <x v="176"/>
    <x v="3"/>
    <d v="2016-12-31T00:00:00"/>
    <x v="698"/>
    <x v="686"/>
    <n v="228000000"/>
    <x v="0"/>
    <s v=" $-   "/>
    <x v="9"/>
    <x v="37"/>
    <x v="4"/>
  </r>
  <r>
    <x v="177"/>
    <x v="0"/>
    <d v="2013-06-30T00:00:00"/>
    <x v="699"/>
    <x v="687"/>
    <n v="902869000"/>
    <x v="0"/>
    <s v=" $-   "/>
    <x v="1"/>
    <x v="78"/>
    <x v="1"/>
  </r>
  <r>
    <x v="177"/>
    <x v="1"/>
    <d v="2014-06-30T00:00:00"/>
    <x v="700"/>
    <x v="688"/>
    <n v="1126940000"/>
    <x v="0"/>
    <s v=" $-   "/>
    <x v="1"/>
    <x v="78"/>
    <x v="2"/>
  </r>
  <r>
    <x v="177"/>
    <x v="2"/>
    <d v="2015-06-30T00:00:00"/>
    <x v="701"/>
    <x v="689"/>
    <n v="1347510000"/>
    <x v="0"/>
    <s v=" $-   "/>
    <x v="1"/>
    <x v="78"/>
    <x v="3"/>
  </r>
  <r>
    <x v="177"/>
    <x v="3"/>
    <d v="2016-06-30T00:00:00"/>
    <x v="702"/>
    <x v="690"/>
    <n v="1513064000"/>
    <x v="0"/>
    <s v=" $-   "/>
    <x v="1"/>
    <x v="78"/>
    <x v="4"/>
  </r>
  <r>
    <x v="178"/>
    <x v="0"/>
    <d v="2012-12-31T00:00:00"/>
    <x v="703"/>
    <x v="691"/>
    <n v="1269586000"/>
    <x v="201"/>
    <n v="92369000"/>
    <x v="1"/>
    <x v="81"/>
    <x v="0"/>
  </r>
  <r>
    <x v="178"/>
    <x v="1"/>
    <d v="2013-12-29T00:00:00"/>
    <x v="704"/>
    <x v="692"/>
    <n v="1269777000"/>
    <x v="202"/>
    <n v="125876000"/>
    <x v="1"/>
    <x v="81"/>
    <x v="1"/>
  </r>
  <r>
    <x v="178"/>
    <x v="2"/>
    <d v="2014-12-28T00:00:00"/>
    <x v="705"/>
    <x v="693"/>
    <n v="1315793000"/>
    <x v="203"/>
    <n v="99794000"/>
    <x v="1"/>
    <x v="81"/>
    <x v="2"/>
  </r>
  <r>
    <x v="178"/>
    <x v="3"/>
    <d v="2015-12-27T00:00:00"/>
    <x v="706"/>
    <x v="694"/>
    <n v="1370183000"/>
    <x v="204"/>
    <n v="86171000"/>
    <x v="1"/>
    <x v="81"/>
    <x v="3"/>
  </r>
  <r>
    <x v="179"/>
    <x v="0"/>
    <d v="2012-12-31T00:00:00"/>
    <x v="707"/>
    <x v="695"/>
    <n v="1789327000"/>
    <x v="0"/>
    <n v="193937000"/>
    <x v="6"/>
    <x v="35"/>
    <x v="0"/>
  </r>
  <r>
    <x v="179"/>
    <x v="1"/>
    <d v="2013-12-31T00:00:00"/>
    <x v="708"/>
    <x v="696"/>
    <n v="1716639000"/>
    <x v="0"/>
    <n v="131409000"/>
    <x v="6"/>
    <x v="35"/>
    <x v="1"/>
  </r>
  <r>
    <x v="179"/>
    <x v="2"/>
    <d v="2014-12-31T00:00:00"/>
    <x v="709"/>
    <x v="697"/>
    <n v="1843069000"/>
    <x v="0"/>
    <n v="120266000"/>
    <x v="6"/>
    <x v="35"/>
    <x v="2"/>
  </r>
  <r>
    <x v="179"/>
    <x v="3"/>
    <d v="2015-12-31T00:00:00"/>
    <x v="710"/>
    <x v="698"/>
    <n v="1948041000"/>
    <x v="0"/>
    <n v="127821000"/>
    <x v="6"/>
    <x v="35"/>
    <x v="3"/>
  </r>
  <r>
    <x v="180"/>
    <x v="0"/>
    <d v="2013-12-28T00:00:00"/>
    <x v="711"/>
    <x v="699"/>
    <n v="1096507000"/>
    <x v="0"/>
    <s v=" $-   "/>
    <x v="1"/>
    <x v="82"/>
    <x v="1"/>
  </r>
  <r>
    <x v="180"/>
    <x v="1"/>
    <d v="2015-01-03T00:00:00"/>
    <x v="712"/>
    <x v="700"/>
    <n v="1340453000"/>
    <x v="0"/>
    <s v=" $-   "/>
    <x v="1"/>
    <x v="82"/>
    <x v="3"/>
  </r>
  <r>
    <x v="180"/>
    <x v="2"/>
    <d v="2016-01-02T00:00:00"/>
    <x v="713"/>
    <x v="701"/>
    <n v="1541214000"/>
    <x v="0"/>
    <s v=" $-   "/>
    <x v="1"/>
    <x v="82"/>
    <x v="4"/>
  </r>
  <r>
    <x v="180"/>
    <x v="3"/>
    <d v="2016-12-31T00:00:00"/>
    <x v="714"/>
    <x v="702"/>
    <n v="1500399000"/>
    <x v="0"/>
    <s v=" $-   "/>
    <x v="1"/>
    <x v="82"/>
    <x v="4"/>
  </r>
  <r>
    <x v="181"/>
    <x v="0"/>
    <d v="2012-12-31T00:00:00"/>
    <x v="715"/>
    <x v="703"/>
    <n v="20801000000"/>
    <x v="0"/>
    <n v="1679000000"/>
    <x v="3"/>
    <x v="65"/>
    <x v="0"/>
  </r>
  <r>
    <x v="181"/>
    <x v="1"/>
    <d v="2013-12-31T00:00:00"/>
    <x v="716"/>
    <x v="704"/>
    <n v="21667000000"/>
    <x v="0"/>
    <n v="1753000000"/>
    <x v="3"/>
    <x v="65"/>
    <x v="1"/>
  </r>
  <r>
    <x v="181"/>
    <x v="2"/>
    <d v="2014-12-31T00:00:00"/>
    <x v="717"/>
    <x v="705"/>
    <n v="23271000000"/>
    <x v="0"/>
    <n v="1820000000"/>
    <x v="3"/>
    <x v="65"/>
    <x v="2"/>
  </r>
  <r>
    <x v="181"/>
    <x v="3"/>
    <d v="2015-12-31T00:00:00"/>
    <x v="718"/>
    <x v="706"/>
    <n v="25171000000"/>
    <x v="0"/>
    <n v="1904000000"/>
    <x v="3"/>
    <x v="65"/>
    <x v="3"/>
  </r>
  <r>
    <x v="182"/>
    <x v="0"/>
    <d v="2012-12-31T00:00:00"/>
    <x v="719"/>
    <x v="707"/>
    <n v="158950000"/>
    <x v="0"/>
    <n v="506220000"/>
    <x v="7"/>
    <x v="14"/>
    <x v="0"/>
  </r>
  <r>
    <x v="182"/>
    <x v="1"/>
    <d v="2013-12-31T00:00:00"/>
    <x v="720"/>
    <x v="708"/>
    <n v="241719000"/>
    <x v="0"/>
    <n v="865800000"/>
    <x v="7"/>
    <x v="14"/>
    <x v="1"/>
  </r>
  <r>
    <x v="182"/>
    <x v="2"/>
    <d v="2014-12-31T00:00:00"/>
    <x v="721"/>
    <x v="709"/>
    <n v="212481000"/>
    <x v="0"/>
    <n v="844130000"/>
    <x v="7"/>
    <x v="14"/>
    <x v="2"/>
  </r>
  <r>
    <x v="182"/>
    <x v="3"/>
    <d v="2015-12-31T00:00:00"/>
    <x v="722"/>
    <x v="710"/>
    <n v="258342000"/>
    <x v="0"/>
    <n v="826240000"/>
    <x v="7"/>
    <x v="14"/>
    <x v="3"/>
  </r>
  <r>
    <x v="183"/>
    <x v="0"/>
    <d v="2013-12-31T00:00:00"/>
    <x v="723"/>
    <x v="454"/>
    <n v="401324000"/>
    <x v="0"/>
    <n v="423312000"/>
    <x v="7"/>
    <x v="14"/>
    <x v="1"/>
  </r>
  <r>
    <x v="183"/>
    <x v="1"/>
    <d v="2014-12-31T00:00:00"/>
    <x v="724"/>
    <x v="454"/>
    <n v="463059000"/>
    <x v="0"/>
    <n v="455016000"/>
    <x v="7"/>
    <x v="14"/>
    <x v="2"/>
  </r>
  <r>
    <x v="183"/>
    <x v="2"/>
    <d v="2015-12-31T00:00:00"/>
    <x v="725"/>
    <x v="454"/>
    <n v="706644000"/>
    <x v="0"/>
    <n v="504905000"/>
    <x v="7"/>
    <x v="14"/>
    <x v="3"/>
  </r>
  <r>
    <x v="183"/>
    <x v="3"/>
    <d v="2016-12-31T00:00:00"/>
    <x v="726"/>
    <x v="454"/>
    <n v="842010000"/>
    <x v="0"/>
    <n v="568108000"/>
    <x v="7"/>
    <x v="14"/>
    <x v="4"/>
  </r>
  <r>
    <x v="184"/>
    <x v="0"/>
    <d v="2013-02-03T00:00:00"/>
    <x v="727"/>
    <x v="711"/>
    <n v="16508000000"/>
    <x v="0"/>
    <n v="1568000000"/>
    <x v="1"/>
    <x v="83"/>
    <x v="1"/>
  </r>
  <r>
    <x v="184"/>
    <x v="1"/>
    <d v="2014-02-02T00:00:00"/>
    <x v="728"/>
    <x v="712"/>
    <n v="16122000000"/>
    <x v="0"/>
    <n v="1627000000"/>
    <x v="1"/>
    <x v="83"/>
    <x v="2"/>
  </r>
  <r>
    <x v="184"/>
    <x v="2"/>
    <d v="2015-02-01T00:00:00"/>
    <x v="729"/>
    <x v="713"/>
    <n v="16280000000"/>
    <x v="0"/>
    <n v="1640000000"/>
    <x v="1"/>
    <x v="83"/>
    <x v="3"/>
  </r>
  <r>
    <x v="184"/>
    <x v="3"/>
    <d v="2016-01-31T00:00:00"/>
    <x v="730"/>
    <x v="714"/>
    <n v="16801000000"/>
    <x v="0"/>
    <n v="1690000000"/>
    <x v="1"/>
    <x v="83"/>
    <x v="4"/>
  </r>
  <r>
    <x v="185"/>
    <x v="0"/>
    <d v="2012-12-31T00:00:00"/>
    <x v="731"/>
    <x v="715"/>
    <n v="1126000000"/>
    <x v="0"/>
    <n v="2866000000"/>
    <x v="9"/>
    <x v="48"/>
    <x v="0"/>
  </r>
  <r>
    <x v="185"/>
    <x v="1"/>
    <d v="2013-12-31T00:00:00"/>
    <x v="732"/>
    <x v="716"/>
    <n v="1045000000"/>
    <x v="0"/>
    <n v="2687000000"/>
    <x v="9"/>
    <x v="48"/>
    <x v="1"/>
  </r>
  <r>
    <x v="185"/>
    <x v="2"/>
    <d v="2014-12-31T00:00:00"/>
    <x v="186"/>
    <x v="174"/>
    <n v="863000000"/>
    <x v="0"/>
    <n v="3224000000"/>
    <x v="9"/>
    <x v="48"/>
    <x v="2"/>
  </r>
  <r>
    <x v="185"/>
    <x v="3"/>
    <d v="2015-12-31T00:00:00"/>
    <x v="733"/>
    <x v="717"/>
    <n v="703000000"/>
    <x v="0"/>
    <n v="3955000000"/>
    <x v="9"/>
    <x v="48"/>
    <x v="3"/>
  </r>
  <r>
    <x v="186"/>
    <x v="0"/>
    <d v="2012-12-31T00:00:00"/>
    <x v="734"/>
    <x v="718"/>
    <s v=" $-   "/>
    <x v="0"/>
    <n v="7080000000"/>
    <x v="6"/>
    <x v="13"/>
    <x v="0"/>
  </r>
  <r>
    <x v="186"/>
    <x v="1"/>
    <d v="2013-12-31T00:00:00"/>
    <x v="735"/>
    <x v="719"/>
    <s v=" $-   "/>
    <x v="0"/>
    <n v="5970000000"/>
    <x v="6"/>
    <x v="13"/>
    <x v="1"/>
  </r>
  <r>
    <x v="186"/>
    <x v="2"/>
    <d v="2014-12-31T00:00:00"/>
    <x v="736"/>
    <x v="720"/>
    <s v=" $-   "/>
    <x v="0"/>
    <n v="5757000000"/>
    <x v="6"/>
    <x v="13"/>
    <x v="2"/>
  </r>
  <r>
    <x v="186"/>
    <x v="3"/>
    <d v="2015-12-31T00:00:00"/>
    <x v="737"/>
    <x v="721"/>
    <s v=" $-   "/>
    <x v="0"/>
    <n v="5274000000"/>
    <x v="6"/>
    <x v="13"/>
    <x v="3"/>
  </r>
  <r>
    <x v="187"/>
    <x v="0"/>
    <d v="2012-12-31T00:00:00"/>
    <x v="738"/>
    <x v="722"/>
    <n v="1111232000"/>
    <x v="0"/>
    <s v=" $-   "/>
    <x v="1"/>
    <x v="84"/>
    <x v="0"/>
  </r>
  <r>
    <x v="187"/>
    <x v="1"/>
    <d v="2013-12-31T00:00:00"/>
    <x v="739"/>
    <x v="723"/>
    <n v="1124753000"/>
    <x v="0"/>
    <s v=" $-   "/>
    <x v="1"/>
    <x v="84"/>
    <x v="1"/>
  </r>
  <r>
    <x v="187"/>
    <x v="2"/>
    <d v="2014-12-31T00:00:00"/>
    <x v="740"/>
    <x v="724"/>
    <n v="1159502000"/>
    <x v="0"/>
    <s v=" $-   "/>
    <x v="1"/>
    <x v="84"/>
    <x v="2"/>
  </r>
  <r>
    <x v="187"/>
    <x v="3"/>
    <d v="2015-12-31T00:00:00"/>
    <x v="741"/>
    <x v="725"/>
    <n v="1220095000"/>
    <x v="0"/>
    <s v=" $-   "/>
    <x v="1"/>
    <x v="84"/>
    <x v="3"/>
  </r>
  <r>
    <x v="188"/>
    <x v="0"/>
    <d v="2013-09-28T00:00:00"/>
    <x v="742"/>
    <x v="726"/>
    <n v="661100000"/>
    <x v="205"/>
    <n v="112600000"/>
    <x v="3"/>
    <x v="5"/>
    <x v="1"/>
  </r>
  <r>
    <x v="188"/>
    <x v="1"/>
    <d v="2014-09-27T00:00:00"/>
    <x v="743"/>
    <x v="727"/>
    <n v="591500000"/>
    <x v="206"/>
    <n v="113800000"/>
    <x v="3"/>
    <x v="5"/>
    <x v="2"/>
  </r>
  <r>
    <x v="188"/>
    <x v="2"/>
    <d v="2015-09-26T00:00:00"/>
    <x v="744"/>
    <x v="728"/>
    <n v="624000000"/>
    <x v="207"/>
    <n v="110200000"/>
    <x v="3"/>
    <x v="5"/>
    <x v="3"/>
  </r>
  <r>
    <x v="188"/>
    <x v="3"/>
    <d v="2016-09-24T00:00:00"/>
    <x v="745"/>
    <x v="729"/>
    <n v="682400000"/>
    <x v="208"/>
    <n v="89700000"/>
    <x v="3"/>
    <x v="5"/>
    <x v="4"/>
  </r>
  <r>
    <x v="189"/>
    <x v="0"/>
    <d v="2013-12-31T00:00:00"/>
    <x v="746"/>
    <x v="436"/>
    <n v="5190000000"/>
    <x v="0"/>
    <s v=" $-   "/>
    <x v="0"/>
    <x v="53"/>
    <x v="1"/>
  </r>
  <r>
    <x v="189"/>
    <x v="1"/>
    <d v="2014-12-31T00:00:00"/>
    <x v="747"/>
    <x v="730"/>
    <n v="5518000000"/>
    <x v="0"/>
    <s v=" $-   "/>
    <x v="0"/>
    <x v="53"/>
    <x v="2"/>
  </r>
  <r>
    <x v="189"/>
    <x v="2"/>
    <d v="2015-12-31T00:00:00"/>
    <x v="748"/>
    <x v="731"/>
    <n v="5006000000"/>
    <x v="0"/>
    <s v=" $-   "/>
    <x v="0"/>
    <x v="53"/>
    <x v="3"/>
  </r>
  <r>
    <x v="189"/>
    <x v="3"/>
    <d v="2016-12-31T00:00:00"/>
    <x v="749"/>
    <x v="732"/>
    <n v="5469000000"/>
    <x v="0"/>
    <s v=" $-   "/>
    <x v="0"/>
    <x v="53"/>
    <x v="4"/>
  </r>
  <r>
    <x v="190"/>
    <x v="0"/>
    <d v="2013-09-30T00:00:00"/>
    <x v="750"/>
    <x v="733"/>
    <n v="126250000"/>
    <x v="209"/>
    <n v="455623000"/>
    <x v="9"/>
    <x v="85"/>
    <x v="1"/>
  </r>
  <r>
    <x v="190"/>
    <x v="1"/>
    <d v="2014-09-30T00:00:00"/>
    <x v="751"/>
    <x v="734"/>
    <n v="116190000"/>
    <x v="210"/>
    <n v="523984000"/>
    <x v="9"/>
    <x v="85"/>
    <x v="2"/>
  </r>
  <r>
    <x v="190"/>
    <x v="2"/>
    <d v="2015-09-30T00:00:00"/>
    <x v="752"/>
    <x v="735"/>
    <n v="122878000"/>
    <x v="211"/>
    <n v="608039000"/>
    <x v="9"/>
    <x v="85"/>
    <x v="3"/>
  </r>
  <r>
    <x v="190"/>
    <x v="3"/>
    <d v="2016-09-30T00:00:00"/>
    <x v="753"/>
    <x v="736"/>
    <n v="136287000"/>
    <x v="212"/>
    <n v="598587000"/>
    <x v="9"/>
    <x v="85"/>
    <x v="4"/>
  </r>
  <r>
    <x v="191"/>
    <x v="0"/>
    <d v="2014-10-31T00:00:00"/>
    <x v="754"/>
    <x v="737"/>
    <n v="8717000000"/>
    <x v="213"/>
    <n v="906000000"/>
    <x v="2"/>
    <x v="86"/>
    <x v="2"/>
  </r>
  <r>
    <x v="191"/>
    <x v="1"/>
    <d v="2015-10-31T00:00:00"/>
    <x v="755"/>
    <x v="738"/>
    <n v="9047000000"/>
    <x v="214"/>
    <n v="852000000"/>
    <x v="2"/>
    <x v="86"/>
    <x v="3"/>
  </r>
  <r>
    <x v="191"/>
    <x v="2"/>
    <d v="2016-10-31T00:00:00"/>
    <x v="756"/>
    <x v="739"/>
    <n v="8419000000"/>
    <x v="215"/>
    <n v="755000000"/>
    <x v="2"/>
    <x v="86"/>
    <x v="4"/>
  </r>
  <r>
    <x v="192"/>
    <x v="0"/>
    <d v="2013-10-31T00:00:00"/>
    <x v="757"/>
    <x v="740"/>
    <n v="13267000000"/>
    <x v="216"/>
    <n v="1373000000"/>
    <x v="2"/>
    <x v="2"/>
    <x v="1"/>
  </r>
  <r>
    <x v="192"/>
    <x v="1"/>
    <d v="2014-10-31T00:00:00"/>
    <x v="758"/>
    <x v="741"/>
    <n v="5361000000"/>
    <x v="217"/>
    <n v="129000000"/>
    <x v="2"/>
    <x v="2"/>
    <x v="2"/>
  </r>
  <r>
    <x v="192"/>
    <x v="2"/>
    <d v="2015-10-31T00:00:00"/>
    <x v="759"/>
    <x v="742"/>
    <n v="4663000000"/>
    <x v="218"/>
    <n v="102000000"/>
    <x v="2"/>
    <x v="2"/>
    <x v="3"/>
  </r>
  <r>
    <x v="192"/>
    <x v="3"/>
    <d v="2016-10-31T00:00:00"/>
    <x v="760"/>
    <x v="743"/>
    <n v="4019000000"/>
    <x v="219"/>
    <n v="16000000"/>
    <x v="2"/>
    <x v="2"/>
    <x v="4"/>
  </r>
  <r>
    <x v="193"/>
    <x v="0"/>
    <d v="2013-04-30T00:00:00"/>
    <x v="761"/>
    <x v="744"/>
    <n v="828095000"/>
    <x v="0"/>
    <n v="92407000"/>
    <x v="6"/>
    <x v="34"/>
    <x v="1"/>
  </r>
  <r>
    <x v="193"/>
    <x v="1"/>
    <d v="2014-04-30T00:00:00"/>
    <x v="762"/>
    <x v="745"/>
    <n v="830789000"/>
    <x v="0"/>
    <n v="115604000"/>
    <x v="6"/>
    <x v="34"/>
    <x v="2"/>
  </r>
  <r>
    <x v="193"/>
    <x v="2"/>
    <d v="2015-04-30T00:00:00"/>
    <x v="763"/>
    <x v="746"/>
    <n v="818091000"/>
    <x v="0"/>
    <n v="159804000"/>
    <x v="6"/>
    <x v="34"/>
    <x v="3"/>
  </r>
  <r>
    <x v="193"/>
    <x v="3"/>
    <d v="2016-04-30T00:00:00"/>
    <x v="764"/>
    <x v="747"/>
    <n v="905648000"/>
    <x v="0"/>
    <n v="173598000"/>
    <x v="6"/>
    <x v="34"/>
    <x v="4"/>
  </r>
  <r>
    <x v="194"/>
    <x v="0"/>
    <d v="2013-10-27T00:00:00"/>
    <x v="765"/>
    <x v="748"/>
    <n v="627340000"/>
    <x v="0"/>
    <s v=" $-   "/>
    <x v="4"/>
    <x v="40"/>
    <x v="1"/>
  </r>
  <r>
    <x v="194"/>
    <x v="1"/>
    <d v="2014-10-26T00:00:00"/>
    <x v="766"/>
    <x v="749"/>
    <n v="650948000"/>
    <x v="0"/>
    <s v=" $-   "/>
    <x v="4"/>
    <x v="40"/>
    <x v="2"/>
  </r>
  <r>
    <x v="194"/>
    <x v="2"/>
    <d v="2015-10-31T00:00:00"/>
    <x v="767"/>
    <x v="750"/>
    <n v="743611000"/>
    <x v="0"/>
    <s v=" $-   "/>
    <x v="4"/>
    <x v="40"/>
    <x v="3"/>
  </r>
  <r>
    <x v="194"/>
    <x v="3"/>
    <d v="2016-10-30T00:00:00"/>
    <x v="768"/>
    <x v="751"/>
    <n v="871974000"/>
    <x v="0"/>
    <s v=" $-   "/>
    <x v="4"/>
    <x v="40"/>
    <x v="4"/>
  </r>
  <r>
    <x v="195"/>
    <x v="0"/>
    <d v="2013-06-28T00:00:00"/>
    <x v="769"/>
    <x v="752"/>
    <n v="914000000"/>
    <x v="0"/>
    <s v=" $-   "/>
    <x v="2"/>
    <x v="87"/>
    <x v="1"/>
  </r>
  <r>
    <x v="195"/>
    <x v="1"/>
    <d v="2014-06-27T00:00:00"/>
    <x v="770"/>
    <x v="753"/>
    <n v="820000000"/>
    <x v="0"/>
    <s v=" $-   "/>
    <x v="2"/>
    <x v="87"/>
    <x v="2"/>
  </r>
  <r>
    <x v="195"/>
    <x v="2"/>
    <d v="2015-07-03T00:00:00"/>
    <x v="771"/>
    <x v="754"/>
    <n v="976000000"/>
    <x v="0"/>
    <s v=" $-   "/>
    <x v="2"/>
    <x v="87"/>
    <x v="3"/>
  </r>
  <r>
    <x v="195"/>
    <x v="3"/>
    <d v="2016-07-01T00:00:00"/>
    <x v="772"/>
    <x v="755"/>
    <n v="1186000000"/>
    <x v="0"/>
    <s v=" $-   "/>
    <x v="2"/>
    <x v="87"/>
    <x v="4"/>
  </r>
  <r>
    <x v="196"/>
    <x v="0"/>
    <d v="2012-12-29T00:00:00"/>
    <x v="773"/>
    <x v="756"/>
    <n v="1873360000"/>
    <x v="0"/>
    <s v=" $-   "/>
    <x v="3"/>
    <x v="4"/>
    <x v="0"/>
  </r>
  <r>
    <x v="196"/>
    <x v="1"/>
    <d v="2013-12-28T00:00:00"/>
    <x v="774"/>
    <x v="757"/>
    <n v="1978960000"/>
    <x v="0"/>
    <s v=" $-   "/>
    <x v="3"/>
    <x v="4"/>
    <x v="1"/>
  </r>
  <r>
    <x v="196"/>
    <x v="2"/>
    <d v="2014-12-27T00:00:00"/>
    <x v="775"/>
    <x v="758"/>
    <n v="2196173000"/>
    <x v="0"/>
    <s v=" $-   "/>
    <x v="3"/>
    <x v="4"/>
    <x v="2"/>
  </r>
  <r>
    <x v="196"/>
    <x v="3"/>
    <d v="2015-12-26T00:00:00"/>
    <x v="776"/>
    <x v="759"/>
    <n v="2243356000"/>
    <x v="0"/>
    <s v=" $-   "/>
    <x v="3"/>
    <x v="4"/>
    <x v="3"/>
  </r>
  <r>
    <x v="197"/>
    <x v="0"/>
    <d v="2012-12-31T00:00:00"/>
    <x v="777"/>
    <x v="760"/>
    <n v="2101000000"/>
    <x v="0"/>
    <n v="722000000"/>
    <x v="7"/>
    <x v="14"/>
    <x v="0"/>
  </r>
  <r>
    <x v="197"/>
    <x v="1"/>
    <d v="2013-12-31T00:00:00"/>
    <x v="778"/>
    <x v="761"/>
    <n v="1968000000"/>
    <x v="0"/>
    <n v="697000000"/>
    <x v="7"/>
    <x v="14"/>
    <x v="1"/>
  </r>
  <r>
    <x v="197"/>
    <x v="2"/>
    <d v="2014-12-31T00:00:00"/>
    <x v="779"/>
    <x v="762"/>
    <n v="1920000000"/>
    <x v="0"/>
    <n v="701000000"/>
    <x v="7"/>
    <x v="14"/>
    <x v="2"/>
  </r>
  <r>
    <x v="197"/>
    <x v="3"/>
    <d v="2015-12-31T00:00:00"/>
    <x v="780"/>
    <x v="763"/>
    <n v="2011000000"/>
    <x v="0"/>
    <n v="716000000"/>
    <x v="7"/>
    <x v="14"/>
    <x v="3"/>
  </r>
  <r>
    <x v="198"/>
    <x v="0"/>
    <d v="2012-12-31T00:00:00"/>
    <x v="781"/>
    <x v="764"/>
    <n v="1703796000"/>
    <x v="0"/>
    <s v=" $-   "/>
    <x v="4"/>
    <x v="40"/>
    <x v="0"/>
  </r>
  <r>
    <x v="198"/>
    <x v="1"/>
    <d v="2013-12-31T00:00:00"/>
    <x v="782"/>
    <x v="765"/>
    <n v="1924132000"/>
    <x v="0"/>
    <s v=" $-   "/>
    <x v="4"/>
    <x v="40"/>
    <x v="1"/>
  </r>
  <r>
    <x v="198"/>
    <x v="2"/>
    <d v="2014-12-31T00:00:00"/>
    <x v="783"/>
    <x v="766"/>
    <n v="1898284000"/>
    <x v="0"/>
    <s v=" $-   "/>
    <x v="4"/>
    <x v="40"/>
    <x v="2"/>
  </r>
  <r>
    <x v="198"/>
    <x v="3"/>
    <d v="2015-12-31T00:00:00"/>
    <x v="784"/>
    <x v="767"/>
    <n v="1969308000"/>
    <x v="0"/>
    <s v=" $-   "/>
    <x v="4"/>
    <x v="40"/>
    <x v="3"/>
  </r>
  <r>
    <x v="199"/>
    <x v="0"/>
    <d v="2013-12-31T00:00:00"/>
    <x v="785"/>
    <x v="768"/>
    <s v=" $-   "/>
    <x v="0"/>
    <n v="6688000000"/>
    <x v="3"/>
    <x v="26"/>
    <x v="1"/>
  </r>
  <r>
    <x v="199"/>
    <x v="1"/>
    <d v="2014-12-31T00:00:00"/>
    <x v="786"/>
    <x v="769"/>
    <s v=" $-   "/>
    <x v="0"/>
    <n v="7972000000"/>
    <x v="3"/>
    <x v="26"/>
    <x v="2"/>
  </r>
  <r>
    <x v="199"/>
    <x v="2"/>
    <d v="2015-12-31T00:00:00"/>
    <x v="787"/>
    <x v="770"/>
    <s v=" $-   "/>
    <x v="0"/>
    <n v="7673000000"/>
    <x v="3"/>
    <x v="26"/>
    <x v="3"/>
  </r>
  <r>
    <x v="199"/>
    <x v="3"/>
    <d v="2016-12-31T00:00:00"/>
    <x v="788"/>
    <x v="771"/>
    <s v=" $-   "/>
    <x v="0"/>
    <n v="7631000000"/>
    <x v="3"/>
    <x v="26"/>
    <x v="4"/>
  </r>
  <r>
    <x v="200"/>
    <x v="0"/>
    <d v="2012-12-31T00:00:00"/>
    <x v="789"/>
    <x v="772"/>
    <n v="22389000000"/>
    <x v="220"/>
    <s v=" $-   "/>
    <x v="2"/>
    <x v="58"/>
    <x v="0"/>
  </r>
  <r>
    <x v="200"/>
    <x v="1"/>
    <d v="2013-12-31T00:00:00"/>
    <x v="790"/>
    <x v="773"/>
    <n v="22629000000"/>
    <x v="221"/>
    <s v=" $-   "/>
    <x v="2"/>
    <x v="58"/>
    <x v="1"/>
  </r>
  <r>
    <x v="200"/>
    <x v="2"/>
    <d v="2014-12-31T00:00:00"/>
    <x v="791"/>
    <x v="774"/>
    <n v="22438000000"/>
    <x v="222"/>
    <s v=" $-   "/>
    <x v="2"/>
    <x v="58"/>
    <x v="2"/>
  </r>
  <r>
    <x v="200"/>
    <x v="3"/>
    <d v="2015-12-31T00:00:00"/>
    <x v="792"/>
    <x v="775"/>
    <n v="19748000000"/>
    <x v="223"/>
    <s v=" $-   "/>
    <x v="2"/>
    <x v="58"/>
    <x v="3"/>
  </r>
  <r>
    <x v="201"/>
    <x v="0"/>
    <d v="2012-12-31T00:00:00"/>
    <x v="793"/>
    <x v="776"/>
    <n v="354571000"/>
    <x v="224"/>
    <s v=" $-   "/>
    <x v="3"/>
    <x v="5"/>
    <x v="0"/>
  </r>
  <r>
    <x v="201"/>
    <x v="1"/>
    <d v="2013-12-31T00:00:00"/>
    <x v="794"/>
    <x v="777"/>
    <n v="401353000"/>
    <x v="225"/>
    <s v=" $-   "/>
    <x v="3"/>
    <x v="5"/>
    <x v="1"/>
  </r>
  <r>
    <x v="201"/>
    <x v="2"/>
    <d v="2014-12-31T00:00:00"/>
    <x v="795"/>
    <x v="778"/>
    <n v="457598000"/>
    <x v="226"/>
    <s v=" $-   "/>
    <x v="3"/>
    <x v="5"/>
    <x v="2"/>
  </r>
  <r>
    <x v="201"/>
    <x v="3"/>
    <d v="2015-12-31T00:00:00"/>
    <x v="796"/>
    <x v="779"/>
    <n v="482465000"/>
    <x v="227"/>
    <s v=" $-   "/>
    <x v="3"/>
    <x v="5"/>
    <x v="3"/>
  </r>
  <r>
    <x v="202"/>
    <x v="0"/>
    <d v="2012-12-31T00:00:00"/>
    <x v="797"/>
    <x v="780"/>
    <n v="453535000"/>
    <x v="228"/>
    <s v=" $-   "/>
    <x v="8"/>
    <x v="17"/>
    <x v="0"/>
  </r>
  <r>
    <x v="202"/>
    <x v="1"/>
    <d v="2013-12-31T00:00:00"/>
    <x v="798"/>
    <x v="781"/>
    <n v="505877000"/>
    <x v="229"/>
    <s v=" $-   "/>
    <x v="8"/>
    <x v="17"/>
    <x v="1"/>
  </r>
  <r>
    <x v="202"/>
    <x v="2"/>
    <d v="2014-12-31T00:00:00"/>
    <x v="799"/>
    <x v="782"/>
    <n v="514891000"/>
    <x v="230"/>
    <s v=" $-   "/>
    <x v="8"/>
    <x v="17"/>
    <x v="2"/>
  </r>
  <r>
    <x v="202"/>
    <x v="3"/>
    <d v="2015-12-31T00:00:00"/>
    <x v="800"/>
    <x v="783"/>
    <n v="509557000"/>
    <x v="231"/>
    <s v=" $-   "/>
    <x v="8"/>
    <x v="17"/>
    <x v="3"/>
  </r>
  <r>
    <x v="203"/>
    <x v="0"/>
    <d v="2013-12-29T00:00:00"/>
    <x v="801"/>
    <x v="784"/>
    <n v="397285000"/>
    <x v="232"/>
    <s v=" $-   "/>
    <x v="3"/>
    <x v="88"/>
    <x v="1"/>
  </r>
  <r>
    <x v="203"/>
    <x v="1"/>
    <d v="2014-12-28T00:00:00"/>
    <x v="802"/>
    <x v="785"/>
    <n v="471921000"/>
    <x v="233"/>
    <s v=" $-   "/>
    <x v="3"/>
    <x v="88"/>
    <x v="2"/>
  </r>
  <r>
    <x v="203"/>
    <x v="2"/>
    <d v="2016-01-03T00:00:00"/>
    <x v="803"/>
    <x v="786"/>
    <n v="522046000"/>
    <x v="234"/>
    <s v=" $-   "/>
    <x v="3"/>
    <x v="88"/>
    <x v="4"/>
  </r>
  <r>
    <x v="203"/>
    <x v="3"/>
    <d v="2017-01-01T00:00:00"/>
    <x v="804"/>
    <x v="787"/>
    <n v="584491000"/>
    <x v="235"/>
    <s v=" $-   "/>
    <x v="3"/>
    <x v="88"/>
    <x v="9"/>
  </r>
  <r>
    <x v="204"/>
    <x v="0"/>
    <d v="2013-12-28T00:00:00"/>
    <x v="805"/>
    <x v="788"/>
    <n v="8088000000"/>
    <x v="236"/>
    <n v="291000000"/>
    <x v="2"/>
    <x v="7"/>
    <x v="1"/>
  </r>
  <r>
    <x v="204"/>
    <x v="1"/>
    <d v="2014-12-27T00:00:00"/>
    <x v="806"/>
    <x v="789"/>
    <n v="8136000000"/>
    <x v="237"/>
    <n v="294000000"/>
    <x v="2"/>
    <x v="7"/>
    <x v="2"/>
  </r>
  <r>
    <x v="204"/>
    <x v="2"/>
    <d v="2015-12-26T00:00:00"/>
    <x v="807"/>
    <x v="790"/>
    <n v="7930000000"/>
    <x v="238"/>
    <n v="265000000"/>
    <x v="2"/>
    <x v="7"/>
    <x v="3"/>
  </r>
  <r>
    <x v="204"/>
    <x v="3"/>
    <d v="2016-12-31T00:00:00"/>
    <x v="808"/>
    <x v="791"/>
    <n v="8397000000"/>
    <x v="239"/>
    <n v="294000000"/>
    <x v="2"/>
    <x v="7"/>
    <x v="4"/>
  </r>
  <r>
    <x v="205"/>
    <x v="0"/>
    <d v="2013-07-31T00:00:00"/>
    <x v="809"/>
    <x v="792"/>
    <n v="1534000000"/>
    <x v="159"/>
    <n v="30000000"/>
    <x v="2"/>
    <x v="16"/>
    <x v="1"/>
  </r>
  <r>
    <x v="205"/>
    <x v="1"/>
    <d v="2014-07-31T00:00:00"/>
    <x v="810"/>
    <x v="793"/>
    <n v="1601000000"/>
    <x v="240"/>
    <n v="25000000"/>
    <x v="2"/>
    <x v="16"/>
    <x v="2"/>
  </r>
  <r>
    <x v="205"/>
    <x v="2"/>
    <d v="2015-07-31T00:00:00"/>
    <x v="811"/>
    <x v="794"/>
    <n v="1771000000"/>
    <x v="241"/>
    <n v="42000000"/>
    <x v="2"/>
    <x v="16"/>
    <x v="3"/>
  </r>
  <r>
    <x v="205"/>
    <x v="3"/>
    <d v="2016-07-31T00:00:00"/>
    <x v="812"/>
    <x v="795"/>
    <n v="1807000000"/>
    <x v="242"/>
    <n v="34000000"/>
    <x v="2"/>
    <x v="16"/>
    <x v="4"/>
  </r>
  <r>
    <x v="206"/>
    <x v="0"/>
    <d v="2012-12-31T00:00:00"/>
    <x v="813"/>
    <x v="796"/>
    <n v="3303000000"/>
    <x v="0"/>
    <n v="1473000000"/>
    <x v="8"/>
    <x v="32"/>
    <x v="0"/>
  </r>
  <r>
    <x v="206"/>
    <x v="1"/>
    <d v="2013-12-31T00:00:00"/>
    <x v="814"/>
    <x v="797"/>
    <n v="3557000000"/>
    <x v="0"/>
    <n v="1531000000"/>
    <x v="8"/>
    <x v="32"/>
    <x v="1"/>
  </r>
  <r>
    <x v="206"/>
    <x v="2"/>
    <d v="2014-12-31T00:00:00"/>
    <x v="815"/>
    <x v="798"/>
    <n v="3494000000"/>
    <x v="0"/>
    <n v="1406000000"/>
    <x v="8"/>
    <x v="32"/>
    <x v="2"/>
  </r>
  <r>
    <x v="206"/>
    <x v="3"/>
    <d v="2015-12-31T00:00:00"/>
    <x v="816"/>
    <x v="799"/>
    <n v="3219000000"/>
    <x v="0"/>
    <n v="1294000000"/>
    <x v="8"/>
    <x v="32"/>
    <x v="3"/>
  </r>
  <r>
    <x v="207"/>
    <x v="0"/>
    <d v="2012-12-31T00:00:00"/>
    <x v="817"/>
    <x v="454"/>
    <n v="6279100000"/>
    <x v="0"/>
    <s v=" $-   "/>
    <x v="1"/>
    <x v="89"/>
    <x v="0"/>
  </r>
  <r>
    <x v="207"/>
    <x v="1"/>
    <d v="2013-12-31T00:00:00"/>
    <x v="818"/>
    <x v="454"/>
    <n v="6463400000"/>
    <x v="0"/>
    <s v=" $-   "/>
    <x v="1"/>
    <x v="89"/>
    <x v="1"/>
  </r>
  <r>
    <x v="207"/>
    <x v="2"/>
    <d v="2014-12-31T00:00:00"/>
    <x v="819"/>
    <x v="454"/>
    <n v="6748500000"/>
    <x v="0"/>
    <s v=" $-   "/>
    <x v="1"/>
    <x v="89"/>
    <x v="2"/>
  </r>
  <r>
    <x v="207"/>
    <x v="3"/>
    <d v="2015-12-31T00:00:00"/>
    <x v="820"/>
    <x v="454"/>
    <n v="6742700000"/>
    <x v="0"/>
    <s v=" $-   "/>
    <x v="1"/>
    <x v="89"/>
    <x v="3"/>
  </r>
  <r>
    <x v="208"/>
    <x v="0"/>
    <d v="2012-12-31T00:00:00"/>
    <x v="821"/>
    <x v="800"/>
    <n v="850371000"/>
    <x v="0"/>
    <n v="316344000"/>
    <x v="7"/>
    <x v="14"/>
    <x v="0"/>
  </r>
  <r>
    <x v="208"/>
    <x v="1"/>
    <d v="2013-12-31T00:00:00"/>
    <x v="822"/>
    <x v="801"/>
    <n v="924031000"/>
    <x v="0"/>
    <n v="322037000"/>
    <x v="7"/>
    <x v="14"/>
    <x v="1"/>
  </r>
  <r>
    <x v="208"/>
    <x v="2"/>
    <d v="2014-12-31T00:00:00"/>
    <x v="823"/>
    <x v="802"/>
    <n v="869572000"/>
    <x v="0"/>
    <n v="353143000"/>
    <x v="7"/>
    <x v="14"/>
    <x v="2"/>
  </r>
  <r>
    <x v="208"/>
    <x v="3"/>
    <d v="2015-12-31T00:00:00"/>
    <x v="824"/>
    <x v="803"/>
    <n v="844960000"/>
    <x v="0"/>
    <n v="345464000"/>
    <x v="7"/>
    <x v="14"/>
    <x v="3"/>
  </r>
  <r>
    <x v="209"/>
    <x v="0"/>
    <d v="2013-12-31T00:00:00"/>
    <x v="825"/>
    <x v="804"/>
    <n v="574000000"/>
    <x v="243"/>
    <s v=" $-   "/>
    <x v="3"/>
    <x v="5"/>
    <x v="1"/>
  </r>
  <r>
    <x v="209"/>
    <x v="1"/>
    <d v="2014-12-31T00:00:00"/>
    <x v="826"/>
    <x v="805"/>
    <n v="691000000"/>
    <x v="244"/>
    <s v=" $-   "/>
    <x v="3"/>
    <x v="5"/>
    <x v="2"/>
  </r>
  <r>
    <x v="209"/>
    <x v="2"/>
    <d v="2015-12-31T00:00:00"/>
    <x v="827"/>
    <x v="806"/>
    <n v="640500000"/>
    <x v="245"/>
    <s v=" $-   "/>
    <x v="3"/>
    <x v="5"/>
    <x v="3"/>
  </r>
  <r>
    <x v="209"/>
    <x v="3"/>
    <d v="2016-12-31T00:00:00"/>
    <x v="828"/>
    <x v="807"/>
    <n v="705300000"/>
    <x v="246"/>
    <s v=" $-   "/>
    <x v="3"/>
    <x v="5"/>
    <x v="4"/>
  </r>
  <r>
    <x v="210"/>
    <x v="0"/>
    <d v="2013-12-31T00:00:00"/>
    <x v="829"/>
    <x v="808"/>
    <n v="2815000000"/>
    <x v="0"/>
    <n v="250000000"/>
    <x v="0"/>
    <x v="52"/>
    <x v="1"/>
  </r>
  <r>
    <x v="210"/>
    <x v="1"/>
    <d v="2014-12-31T00:00:00"/>
    <x v="830"/>
    <x v="809"/>
    <n v="2678000000"/>
    <x v="0"/>
    <n v="245000000"/>
    <x v="0"/>
    <x v="52"/>
    <x v="2"/>
  </r>
  <r>
    <x v="210"/>
    <x v="2"/>
    <d v="2015-12-31T00:00:00"/>
    <x v="831"/>
    <x v="810"/>
    <n v="2417000000"/>
    <x v="0"/>
    <n v="233000000"/>
    <x v="0"/>
    <x v="52"/>
    <x v="3"/>
  </r>
  <r>
    <x v="210"/>
    <x v="3"/>
    <d v="2016-12-31T00:00:00"/>
    <x v="832"/>
    <x v="811"/>
    <n v="2415000000"/>
    <x v="0"/>
    <n v="224000000"/>
    <x v="0"/>
    <x v="52"/>
    <x v="4"/>
  </r>
  <r>
    <x v="211"/>
    <x v="0"/>
    <d v="2012-12-31T00:00:00"/>
    <x v="833"/>
    <x v="454"/>
    <n v="3207800000"/>
    <x v="0"/>
    <s v=" $-   "/>
    <x v="6"/>
    <x v="22"/>
    <x v="0"/>
  </r>
  <r>
    <x v="211"/>
    <x v="1"/>
    <d v="2013-12-31T00:00:00"/>
    <x v="834"/>
    <x v="454"/>
    <n v="3524400000"/>
    <x v="0"/>
    <s v=" $-   "/>
    <x v="6"/>
    <x v="22"/>
    <x v="1"/>
  </r>
  <r>
    <x v="211"/>
    <x v="2"/>
    <d v="2014-12-31T00:00:00"/>
    <x v="835"/>
    <x v="454"/>
    <n v="3870200000"/>
    <x v="0"/>
    <s v=" $-   "/>
    <x v="6"/>
    <x v="22"/>
    <x v="2"/>
  </r>
  <r>
    <x v="211"/>
    <x v="3"/>
    <d v="2015-12-31T00:00:00"/>
    <x v="836"/>
    <x v="454"/>
    <n v="3764500000"/>
    <x v="0"/>
    <s v=" $-   "/>
    <x v="6"/>
    <x v="22"/>
    <x v="3"/>
  </r>
  <r>
    <x v="212"/>
    <x v="0"/>
    <d v="2012-12-31T00:00:00"/>
    <x v="837"/>
    <x v="812"/>
    <n v="1064757000"/>
    <x v="0"/>
    <n v="229166000"/>
    <x v="0"/>
    <x v="90"/>
    <x v="0"/>
  </r>
  <r>
    <x v="212"/>
    <x v="1"/>
    <d v="2013-12-31T00:00:00"/>
    <x v="838"/>
    <x v="813"/>
    <n v="1183682000"/>
    <x v="0"/>
    <n v="253380000"/>
    <x v="0"/>
    <x v="90"/>
    <x v="1"/>
  </r>
  <r>
    <x v="212"/>
    <x v="2"/>
    <d v="2014-12-31T00:00:00"/>
    <x v="839"/>
    <x v="814"/>
    <n v="1341000000"/>
    <x v="0"/>
    <n v="294496000"/>
    <x v="0"/>
    <x v="90"/>
    <x v="2"/>
  </r>
  <r>
    <x v="212"/>
    <x v="3"/>
    <d v="2015-12-31T00:00:00"/>
    <x v="840"/>
    <x v="815"/>
    <n v="1466761000"/>
    <x v="0"/>
    <n v="339613000"/>
    <x v="0"/>
    <x v="90"/>
    <x v="3"/>
  </r>
  <r>
    <x v="213"/>
    <x v="0"/>
    <d v="2013-09-27T00:00:00"/>
    <x v="841"/>
    <x v="816"/>
    <n v="1173340000"/>
    <x v="0"/>
    <s v=" $-   "/>
    <x v="0"/>
    <x v="53"/>
    <x v="1"/>
  </r>
  <r>
    <x v="213"/>
    <x v="1"/>
    <d v="2014-09-26T00:00:00"/>
    <x v="842"/>
    <x v="817"/>
    <n v="1545716000"/>
    <x v="0"/>
    <s v=" $-   "/>
    <x v="0"/>
    <x v="53"/>
    <x v="2"/>
  </r>
  <r>
    <x v="213"/>
    <x v="2"/>
    <d v="2015-10-02T00:00:00"/>
    <x v="843"/>
    <x v="818"/>
    <n v="1522811000"/>
    <x v="0"/>
    <s v=" $-   "/>
    <x v="0"/>
    <x v="53"/>
    <x v="3"/>
  </r>
  <r>
    <x v="213"/>
    <x v="3"/>
    <d v="2016-09-30T00:00:00"/>
    <x v="844"/>
    <x v="819"/>
    <n v="1429233000"/>
    <x v="0"/>
    <s v=" $-   "/>
    <x v="0"/>
    <x v="53"/>
    <x v="4"/>
  </r>
  <r>
    <x v="214"/>
    <x v="0"/>
    <d v="2012-12-31T00:00:00"/>
    <x v="845"/>
    <x v="820"/>
    <n v="1252300000"/>
    <x v="247"/>
    <s v=" $-   "/>
    <x v="2"/>
    <x v="57"/>
    <x v="0"/>
  </r>
  <r>
    <x v="214"/>
    <x v="1"/>
    <d v="2013-12-31T00:00:00"/>
    <x v="846"/>
    <x v="821"/>
    <n v="1293200000"/>
    <x v="248"/>
    <s v=" $-   "/>
    <x v="2"/>
    <x v="57"/>
    <x v="1"/>
  </r>
  <r>
    <x v="214"/>
    <x v="2"/>
    <d v="2014-12-31T00:00:00"/>
    <x v="847"/>
    <x v="822"/>
    <n v="1254700000"/>
    <x v="249"/>
    <s v=" $-   "/>
    <x v="2"/>
    <x v="57"/>
    <x v="2"/>
  </r>
  <r>
    <x v="214"/>
    <x v="3"/>
    <d v="2015-12-31T00:00:00"/>
    <x v="848"/>
    <x v="823"/>
    <n v="1172700000"/>
    <x v="250"/>
    <s v=" $-   "/>
    <x v="2"/>
    <x v="57"/>
    <x v="3"/>
  </r>
  <r>
    <x v="215"/>
    <x v="0"/>
    <d v="2012-12-31T00:00:00"/>
    <x v="849"/>
    <x v="454"/>
    <n v="64729000000"/>
    <x v="0"/>
    <n v="3385000000"/>
    <x v="6"/>
    <x v="35"/>
    <x v="0"/>
  </r>
  <r>
    <x v="215"/>
    <x v="1"/>
    <d v="2013-12-31T00:00:00"/>
    <x v="850"/>
    <x v="454"/>
    <n v="70467000000"/>
    <x v="0"/>
    <n v="225000000"/>
    <x v="6"/>
    <x v="35"/>
    <x v="1"/>
  </r>
  <r>
    <x v="215"/>
    <x v="2"/>
    <d v="2014-12-31T00:00:00"/>
    <x v="851"/>
    <x v="454"/>
    <n v="61274000000"/>
    <x v="0"/>
    <n v="3139000000"/>
    <x v="6"/>
    <x v="35"/>
    <x v="2"/>
  </r>
  <r>
    <x v="215"/>
    <x v="3"/>
    <d v="2015-12-31T00:00:00"/>
    <x v="852"/>
    <x v="454"/>
    <n v="59014000000"/>
    <x v="0"/>
    <n v="3827000000"/>
    <x v="6"/>
    <x v="35"/>
    <x v="3"/>
  </r>
  <r>
    <x v="216"/>
    <x v="0"/>
    <d v="2013-02-02T00:00:00"/>
    <x v="853"/>
    <x v="824"/>
    <n v="3357000000"/>
    <x v="0"/>
    <s v=" $-   "/>
    <x v="1"/>
    <x v="91"/>
    <x v="1"/>
  </r>
  <r>
    <x v="216"/>
    <x v="1"/>
    <d v="2014-02-01T00:00:00"/>
    <x v="854"/>
    <x v="825"/>
    <n v="3453000000"/>
    <x v="0"/>
    <s v=" $-   "/>
    <x v="1"/>
    <x v="91"/>
    <x v="2"/>
  </r>
  <r>
    <x v="216"/>
    <x v="2"/>
    <d v="2015-01-31T00:00:00"/>
    <x v="855"/>
    <x v="826"/>
    <n v="3777000000"/>
    <x v="0"/>
    <s v=" $-   "/>
    <x v="1"/>
    <x v="91"/>
    <x v="3"/>
  </r>
  <r>
    <x v="216"/>
    <x v="3"/>
    <d v="2016-01-30T00:00:00"/>
    <x v="856"/>
    <x v="827"/>
    <n v="4168000000"/>
    <x v="0"/>
    <s v=" $-   "/>
    <x v="1"/>
    <x v="91"/>
    <x v="4"/>
  </r>
  <r>
    <x v="217"/>
    <x v="0"/>
    <d v="2012-12-29T00:00:00"/>
    <x v="857"/>
    <x v="828"/>
    <n v="3872000000"/>
    <x v="0"/>
    <s v=" $-   "/>
    <x v="4"/>
    <x v="40"/>
    <x v="0"/>
  </r>
  <r>
    <x v="217"/>
    <x v="1"/>
    <d v="2013-12-28T00:00:00"/>
    <x v="858"/>
    <x v="829"/>
    <n v="3266000000"/>
    <x v="0"/>
    <s v=" $-   "/>
    <x v="4"/>
    <x v="40"/>
    <x v="1"/>
  </r>
  <r>
    <x v="217"/>
    <x v="2"/>
    <d v="2015-01-03T00:00:00"/>
    <x v="859"/>
    <x v="830"/>
    <n v="4039000000"/>
    <x v="0"/>
    <s v=" $-   "/>
    <x v="4"/>
    <x v="40"/>
    <x v="3"/>
  </r>
  <r>
    <x v="217"/>
    <x v="3"/>
    <d v="2016-01-02T00:00:00"/>
    <x v="860"/>
    <x v="831"/>
    <n v="3590000000"/>
    <x v="0"/>
    <s v=" $-   "/>
    <x v="4"/>
    <x v="40"/>
    <x v="4"/>
  </r>
  <r>
    <x v="218"/>
    <x v="0"/>
    <d v="2013-09-30T00:00:00"/>
    <x v="861"/>
    <x v="832"/>
    <n v="174085000"/>
    <x v="0"/>
    <n v="12784000"/>
    <x v="6"/>
    <x v="35"/>
    <x v="1"/>
  </r>
  <r>
    <x v="218"/>
    <x v="1"/>
    <d v="2014-09-30T00:00:00"/>
    <x v="862"/>
    <x v="833"/>
    <n v="194491000"/>
    <x v="0"/>
    <n v="13279000"/>
    <x v="6"/>
    <x v="35"/>
    <x v="2"/>
  </r>
  <r>
    <x v="218"/>
    <x v="2"/>
    <d v="2015-09-30T00:00:00"/>
    <x v="863"/>
    <x v="834"/>
    <n v="207519000"/>
    <x v="0"/>
    <n v="13338000"/>
    <x v="6"/>
    <x v="35"/>
    <x v="3"/>
  </r>
  <r>
    <x v="218"/>
    <x v="3"/>
    <d v="2016-09-30T00:00:00"/>
    <x v="864"/>
    <x v="835"/>
    <n v="224088000"/>
    <x v="0"/>
    <n v="13794000"/>
    <x v="6"/>
    <x v="35"/>
    <x v="4"/>
  </r>
  <r>
    <x v="219"/>
    <x v="0"/>
    <d v="2012-12-31T00:00:00"/>
    <x v="865"/>
    <x v="836"/>
    <n v="123524000"/>
    <x v="0"/>
    <n v="214827000"/>
    <x v="7"/>
    <x v="14"/>
    <x v="0"/>
  </r>
  <r>
    <x v="219"/>
    <x v="1"/>
    <d v="2013-12-31T00:00:00"/>
    <x v="866"/>
    <x v="837"/>
    <n v="127470000"/>
    <x v="0"/>
    <n v="224713000"/>
    <x v="7"/>
    <x v="14"/>
    <x v="1"/>
  </r>
  <r>
    <x v="219"/>
    <x v="2"/>
    <d v="2014-12-31T00:00:00"/>
    <x v="867"/>
    <x v="838"/>
    <n v="122201000"/>
    <x v="0"/>
    <n v="258074000"/>
    <x v="7"/>
    <x v="14"/>
    <x v="2"/>
  </r>
  <r>
    <x v="219"/>
    <x v="3"/>
    <d v="2015-12-31T00:00:00"/>
    <x v="868"/>
    <x v="839"/>
    <n v="122735000"/>
    <x v="0"/>
    <n v="344527000"/>
    <x v="7"/>
    <x v="14"/>
    <x v="3"/>
  </r>
  <r>
    <x v="220"/>
    <x v="0"/>
    <d v="2013-06-30T00:00:00"/>
    <x v="869"/>
    <x v="840"/>
    <n v="387812000"/>
    <x v="251"/>
    <s v=" $-   "/>
    <x v="2"/>
    <x v="20"/>
    <x v="1"/>
  </r>
  <r>
    <x v="220"/>
    <x v="1"/>
    <d v="2014-06-30T00:00:00"/>
    <x v="870"/>
    <x v="841"/>
    <n v="384907000"/>
    <x v="252"/>
    <s v=" $-   "/>
    <x v="2"/>
    <x v="20"/>
    <x v="2"/>
  </r>
  <r>
    <x v="220"/>
    <x v="2"/>
    <d v="2015-06-30T00:00:00"/>
    <x v="871"/>
    <x v="842"/>
    <n v="406864000"/>
    <x v="253"/>
    <s v=" $-   "/>
    <x v="2"/>
    <x v="20"/>
    <x v="3"/>
  </r>
  <r>
    <x v="220"/>
    <x v="3"/>
    <d v="2016-06-30T00:00:00"/>
    <x v="872"/>
    <x v="843"/>
    <n v="379399000"/>
    <x v="254"/>
    <s v=" $-   "/>
    <x v="2"/>
    <x v="20"/>
    <x v="4"/>
  </r>
  <r>
    <x v="221"/>
    <x v="0"/>
    <d v="2013-12-31T00:00:00"/>
    <x v="873"/>
    <x v="844"/>
    <n v="3706000000"/>
    <x v="0"/>
    <s v=" $-   "/>
    <x v="4"/>
    <x v="47"/>
    <x v="1"/>
  </r>
  <r>
    <x v="221"/>
    <x v="1"/>
    <d v="2014-12-31T00:00:00"/>
    <x v="874"/>
    <x v="845"/>
    <n v="4162000000"/>
    <x v="0"/>
    <s v=" $-   "/>
    <x v="4"/>
    <x v="47"/>
    <x v="2"/>
  </r>
  <r>
    <x v="221"/>
    <x v="2"/>
    <d v="2015-12-31T00:00:00"/>
    <x v="875"/>
    <x v="846"/>
    <n v="5011000000"/>
    <x v="0"/>
    <s v=" $-   "/>
    <x v="4"/>
    <x v="47"/>
    <x v="3"/>
  </r>
  <r>
    <x v="221"/>
    <x v="3"/>
    <d v="2016-12-31T00:00:00"/>
    <x v="876"/>
    <x v="847"/>
    <n v="3334000000"/>
    <x v="0"/>
    <s v=" $-   "/>
    <x v="4"/>
    <x v="47"/>
    <x v="4"/>
  </r>
  <r>
    <x v="222"/>
    <x v="0"/>
    <d v="2013-12-31T00:00:00"/>
    <x v="877"/>
    <x v="848"/>
    <n v="1007000000"/>
    <x v="0"/>
    <n v="1806000000"/>
    <x v="9"/>
    <x v="92"/>
    <x v="1"/>
  </r>
  <r>
    <x v="222"/>
    <x v="1"/>
    <d v="2014-12-31T00:00:00"/>
    <x v="878"/>
    <x v="849"/>
    <n v="1029000000"/>
    <x v="0"/>
    <n v="2040000000"/>
    <x v="9"/>
    <x v="92"/>
    <x v="2"/>
  </r>
  <r>
    <x v="222"/>
    <x v="2"/>
    <d v="2015-12-31T00:00:00"/>
    <x v="879"/>
    <x v="850"/>
    <n v="1126000000"/>
    <x v="0"/>
    <n v="2309000000"/>
    <x v="9"/>
    <x v="92"/>
    <x v="3"/>
  </r>
  <r>
    <x v="222"/>
    <x v="3"/>
    <d v="2016-12-31T00:00:00"/>
    <x v="880"/>
    <x v="851"/>
    <n v="1089000000"/>
    <x v="0"/>
    <n v="2209000000"/>
    <x v="9"/>
    <x v="92"/>
    <x v="4"/>
  </r>
  <r>
    <x v="223"/>
    <x v="0"/>
    <d v="2013-02-28T00:00:00"/>
    <x v="881"/>
    <x v="852"/>
    <n v="731767000"/>
    <x v="0"/>
    <s v=" $-   "/>
    <x v="1"/>
    <x v="25"/>
    <x v="1"/>
  </r>
  <r>
    <x v="223"/>
    <x v="1"/>
    <d v="2014-02-28T00:00:00"/>
    <x v="882"/>
    <x v="853"/>
    <n v="819048000"/>
    <x v="0"/>
    <s v=" $-   "/>
    <x v="1"/>
    <x v="25"/>
    <x v="2"/>
  </r>
  <r>
    <x v="223"/>
    <x v="2"/>
    <d v="2015-02-28T00:00:00"/>
    <x v="883"/>
    <x v="854"/>
    <n v="890431000"/>
    <x v="0"/>
    <s v=" $-   "/>
    <x v="1"/>
    <x v="25"/>
    <x v="3"/>
  </r>
  <r>
    <x v="223"/>
    <x v="3"/>
    <d v="2016-02-29T00:00:00"/>
    <x v="884"/>
    <x v="855"/>
    <n v="959899000"/>
    <x v="0"/>
    <s v=" $-   "/>
    <x v="1"/>
    <x v="25"/>
    <x v="4"/>
  </r>
  <r>
    <x v="224"/>
    <x v="0"/>
    <d v="2012-12-31T00:00:00"/>
    <x v="885"/>
    <x v="856"/>
    <n v="18185000000"/>
    <x v="0"/>
    <s v=" $-   "/>
    <x v="4"/>
    <x v="69"/>
    <x v="0"/>
  </r>
  <r>
    <x v="224"/>
    <x v="1"/>
    <d v="2013-12-31T00:00:00"/>
    <x v="886"/>
    <x v="857"/>
    <n v="18205000000"/>
    <x v="0"/>
    <s v=" $-   "/>
    <x v="4"/>
    <x v="69"/>
    <x v="1"/>
  </r>
  <r>
    <x v="224"/>
    <x v="2"/>
    <d v="2014-12-31T00:00:00"/>
    <x v="887"/>
    <x v="858"/>
    <n v="18401000000"/>
    <x v="0"/>
    <s v=" $-   "/>
    <x v="4"/>
    <x v="69"/>
    <x v="2"/>
  </r>
  <r>
    <x v="224"/>
    <x v="3"/>
    <d v="2015-12-31T00:00:00"/>
    <x v="888"/>
    <x v="859"/>
    <n v="18084000000"/>
    <x v="0"/>
    <s v=" $-   "/>
    <x v="4"/>
    <x v="69"/>
    <x v="3"/>
  </r>
  <r>
    <x v="225"/>
    <x v="0"/>
    <d v="2013-03-30T00:00:00"/>
    <x v="889"/>
    <x v="860"/>
    <n v="621536000"/>
    <x v="0"/>
    <n v="54291000"/>
    <x v="1"/>
    <x v="82"/>
    <x v="1"/>
  </r>
  <r>
    <x v="225"/>
    <x v="1"/>
    <d v="2014-03-29T00:00:00"/>
    <x v="890"/>
    <x v="861"/>
    <n v="926900000"/>
    <x v="0"/>
    <n v="79700000"/>
    <x v="1"/>
    <x v="82"/>
    <x v="2"/>
  </r>
  <r>
    <x v="225"/>
    <x v="2"/>
    <d v="2015-03-28T00:00:00"/>
    <x v="891"/>
    <x v="862"/>
    <n v="1251500000"/>
    <x v="0"/>
    <n v="138400000"/>
    <x v="1"/>
    <x v="82"/>
    <x v="3"/>
  </r>
  <r>
    <x v="225"/>
    <x v="3"/>
    <d v="2016-04-02T00:00:00"/>
    <x v="892"/>
    <x v="863"/>
    <n v="1428000000"/>
    <x v="0"/>
    <n v="183200000"/>
    <x v="1"/>
    <x v="82"/>
    <x v="4"/>
  </r>
  <r>
    <x v="226"/>
    <x v="0"/>
    <d v="2013-02-02T00:00:00"/>
    <x v="893"/>
    <x v="864"/>
    <n v="15477000000"/>
    <x v="0"/>
    <n v="1652000000"/>
    <x v="4"/>
    <x v="93"/>
    <x v="1"/>
  </r>
  <r>
    <x v="226"/>
    <x v="1"/>
    <d v="2014-02-01T00:00:00"/>
    <x v="894"/>
    <x v="865"/>
    <n v="15809000000"/>
    <x v="0"/>
    <n v="1703000000"/>
    <x v="4"/>
    <x v="93"/>
    <x v="2"/>
  </r>
  <r>
    <x v="226"/>
    <x v="2"/>
    <d v="2015-01-31T00:00:00"/>
    <x v="895"/>
    <x v="866"/>
    <n v="17868000000"/>
    <x v="0"/>
    <n v="1948000000"/>
    <x v="4"/>
    <x v="93"/>
    <x v="3"/>
  </r>
  <r>
    <x v="226"/>
    <x v="3"/>
    <d v="2016-01-30T00:00:00"/>
    <x v="896"/>
    <x v="867"/>
    <n v="18669000000"/>
    <x v="0"/>
    <n v="2089000000"/>
    <x v="4"/>
    <x v="93"/>
    <x v="4"/>
  </r>
  <r>
    <x v="227"/>
    <x v="0"/>
    <d v="2013-02-02T00:00:00"/>
    <x v="897"/>
    <x v="868"/>
    <n v="4267000000"/>
    <x v="0"/>
    <n v="833000000"/>
    <x v="1"/>
    <x v="64"/>
    <x v="1"/>
  </r>
  <r>
    <x v="227"/>
    <x v="1"/>
    <d v="2014-02-01T00:00:00"/>
    <x v="898"/>
    <x v="869"/>
    <n v="4313000000"/>
    <x v="0"/>
    <n v="889000000"/>
    <x v="1"/>
    <x v="64"/>
    <x v="2"/>
  </r>
  <r>
    <x v="227"/>
    <x v="2"/>
    <d v="2015-01-31T00:00:00"/>
    <x v="899"/>
    <x v="870"/>
    <n v="4350000000"/>
    <x v="0"/>
    <n v="886000000"/>
    <x v="1"/>
    <x v="64"/>
    <x v="3"/>
  </r>
  <r>
    <x v="227"/>
    <x v="3"/>
    <d v="2016-01-30T00:00:00"/>
    <x v="900"/>
    <x v="871"/>
    <n v="4452000000"/>
    <x v="0"/>
    <n v="934000000"/>
    <x v="1"/>
    <x v="64"/>
    <x v="4"/>
  </r>
  <r>
    <x v="228"/>
    <x v="0"/>
    <d v="2013-12-31T00:00:00"/>
    <x v="901"/>
    <x v="872"/>
    <n v="602100000"/>
    <x v="0"/>
    <n v="223300000"/>
    <x v="0"/>
    <x v="59"/>
    <x v="1"/>
  </r>
  <r>
    <x v="228"/>
    <x v="1"/>
    <d v="2014-12-31T00:00:00"/>
    <x v="902"/>
    <x v="873"/>
    <n v="632000000"/>
    <x v="0"/>
    <n v="258100000"/>
    <x v="0"/>
    <x v="59"/>
    <x v="2"/>
  </r>
  <r>
    <x v="228"/>
    <x v="2"/>
    <d v="2015-12-31T00:00:00"/>
    <x v="903"/>
    <x v="874"/>
    <n v="571200000"/>
    <x v="0"/>
    <n v="284600000"/>
    <x v="0"/>
    <x v="59"/>
    <x v="3"/>
  </r>
  <r>
    <x v="228"/>
    <x v="3"/>
    <d v="2016-12-31T00:00:00"/>
    <x v="904"/>
    <x v="875"/>
    <n v="519600000"/>
    <x v="0"/>
    <n v="305000000"/>
    <x v="0"/>
    <x v="59"/>
    <x v="4"/>
  </r>
  <r>
    <x v="229"/>
    <x v="0"/>
    <d v="2013-02-02T00:00:00"/>
    <x v="905"/>
    <x v="876"/>
    <n v="2720000000"/>
    <x v="0"/>
    <s v=" $-   "/>
    <x v="1"/>
    <x v="74"/>
    <x v="1"/>
  </r>
  <r>
    <x v="229"/>
    <x v="1"/>
    <d v="2014-02-01T00:00:00"/>
    <x v="906"/>
    <x v="877"/>
    <n v="2686000000"/>
    <x v="0"/>
    <s v=" $-   "/>
    <x v="1"/>
    <x v="74"/>
    <x v="2"/>
  </r>
  <r>
    <x v="229"/>
    <x v="2"/>
    <d v="2015-01-31T00:00:00"/>
    <x v="907"/>
    <x v="878"/>
    <n v="2855000000"/>
    <x v="0"/>
    <s v=" $-   "/>
    <x v="1"/>
    <x v="74"/>
    <x v="3"/>
  </r>
  <r>
    <x v="229"/>
    <x v="3"/>
    <d v="2016-01-30T00:00:00"/>
    <x v="908"/>
    <x v="879"/>
    <n v="3012000000"/>
    <x v="0"/>
    <s v=" $-   "/>
    <x v="1"/>
    <x v="74"/>
    <x v="4"/>
  </r>
  <r>
    <x v="230"/>
    <x v="0"/>
    <d v="2012-12-31T00:00:00"/>
    <x v="909"/>
    <x v="880"/>
    <n v="346100000"/>
    <x v="0"/>
    <n v="25100000"/>
    <x v="0"/>
    <x v="53"/>
    <x v="0"/>
  </r>
  <r>
    <x v="230"/>
    <x v="1"/>
    <d v="2013-12-31T00:00:00"/>
    <x v="910"/>
    <x v="881"/>
    <n v="346900000"/>
    <x v="0"/>
    <n v="25400000"/>
    <x v="0"/>
    <x v="53"/>
    <x v="1"/>
  </r>
  <r>
    <x v="230"/>
    <x v="2"/>
    <d v="2014-12-31T00:00:00"/>
    <x v="911"/>
    <x v="882"/>
    <n v="439200000"/>
    <x v="0"/>
    <n v="19700000"/>
    <x v="0"/>
    <x v="53"/>
    <x v="2"/>
  </r>
  <r>
    <x v="230"/>
    <x v="3"/>
    <d v="2015-12-31T00:00:00"/>
    <x v="912"/>
    <x v="883"/>
    <n v="411800000"/>
    <x v="0"/>
    <n v="20800000"/>
    <x v="0"/>
    <x v="53"/>
    <x v="3"/>
  </r>
  <r>
    <x v="231"/>
    <x v="0"/>
    <d v="2013-11-30T00:00:00"/>
    <x v="913"/>
    <x v="884"/>
    <n v="328595000"/>
    <x v="0"/>
    <s v=" $-   "/>
    <x v="1"/>
    <x v="66"/>
    <x v="1"/>
  </r>
  <r>
    <x v="231"/>
    <x v="1"/>
    <d v="2014-11-30T00:00:00"/>
    <x v="914"/>
    <x v="885"/>
    <n v="521502000"/>
    <x v="0"/>
    <s v=" $-   "/>
    <x v="1"/>
    <x v="66"/>
    <x v="2"/>
  </r>
  <r>
    <x v="231"/>
    <x v="2"/>
    <d v="2015-11-30T00:00:00"/>
    <x v="915"/>
    <x v="886"/>
    <n v="630421000"/>
    <x v="0"/>
    <s v=" $-   "/>
    <x v="1"/>
    <x v="66"/>
    <x v="3"/>
  </r>
  <r>
    <x v="231"/>
    <x v="3"/>
    <d v="2016-11-30T00:00:00"/>
    <x v="916"/>
    <x v="887"/>
    <n v="764117000"/>
    <x v="0"/>
    <s v=" $-   "/>
    <x v="1"/>
    <x v="66"/>
    <x v="4"/>
  </r>
  <r>
    <x v="232"/>
    <x v="0"/>
    <d v="2012-12-31T00:00:00"/>
    <x v="917"/>
    <x v="888"/>
    <n v="1114600000"/>
    <x v="0"/>
    <n v="86300000"/>
    <x v="3"/>
    <x v="65"/>
    <x v="0"/>
  </r>
  <r>
    <x v="232"/>
    <x v="1"/>
    <d v="2013-12-31T00:00:00"/>
    <x v="918"/>
    <x v="889"/>
    <n v="1128800000"/>
    <x v="0"/>
    <n v="81700000"/>
    <x v="3"/>
    <x v="65"/>
    <x v="1"/>
  </r>
  <r>
    <x v="232"/>
    <x v="2"/>
    <d v="2014-12-31T00:00:00"/>
    <x v="919"/>
    <x v="890"/>
    <n v="1198200000"/>
    <x v="0"/>
    <n v="76700000"/>
    <x v="3"/>
    <x v="65"/>
    <x v="2"/>
  </r>
  <r>
    <x v="232"/>
    <x v="3"/>
    <d v="2015-12-31T00:00:00"/>
    <x v="920"/>
    <x v="891"/>
    <n v="1622000000"/>
    <x v="0"/>
    <n v="164500000"/>
    <x v="3"/>
    <x v="65"/>
    <x v="3"/>
  </r>
  <r>
    <x v="233"/>
    <x v="0"/>
    <d v="2012-12-31T00:00:00"/>
    <x v="921"/>
    <x v="892"/>
    <n v="1219343000"/>
    <x v="0"/>
    <n v="64093000"/>
    <x v="1"/>
    <x v="94"/>
    <x v="0"/>
  </r>
  <r>
    <x v="233"/>
    <x v="1"/>
    <d v="2013-12-31T00:00:00"/>
    <x v="922"/>
    <x v="893"/>
    <n v="1454080000"/>
    <x v="0"/>
    <n v="80969000"/>
    <x v="1"/>
    <x v="94"/>
    <x v="1"/>
  </r>
  <r>
    <x v="233"/>
    <x v="2"/>
    <d v="2014-12-31T00:00:00"/>
    <x v="923"/>
    <x v="894"/>
    <n v="1866520000"/>
    <x v="0"/>
    <n v="120719000"/>
    <x v="1"/>
    <x v="94"/>
    <x v="2"/>
  </r>
  <r>
    <x v="233"/>
    <x v="3"/>
    <d v="2015-12-31T00:00:00"/>
    <x v="924"/>
    <x v="895"/>
    <n v="1987271000"/>
    <x v="0"/>
    <n v="122120000"/>
    <x v="1"/>
    <x v="94"/>
    <x v="3"/>
  </r>
  <r>
    <x v="234"/>
    <x v="0"/>
    <d v="2012-12-31T00:00:00"/>
    <x v="925"/>
    <x v="896"/>
    <s v=" $-   "/>
    <x v="0"/>
    <s v=" $-   "/>
    <x v="0"/>
    <x v="53"/>
    <x v="0"/>
  </r>
  <r>
    <x v="234"/>
    <x v="1"/>
    <d v="2013-12-31T00:00:00"/>
    <x v="926"/>
    <x v="897"/>
    <s v=" $-   "/>
    <x v="0"/>
    <s v=" $-   "/>
    <x v="0"/>
    <x v="53"/>
    <x v="1"/>
  </r>
  <r>
    <x v="234"/>
    <x v="2"/>
    <d v="2014-12-31T00:00:00"/>
    <x v="927"/>
    <x v="898"/>
    <s v=" $-   "/>
    <x v="0"/>
    <s v=" $-   "/>
    <x v="0"/>
    <x v="53"/>
    <x v="2"/>
  </r>
  <r>
    <x v="234"/>
    <x v="3"/>
    <d v="2015-12-31T00:00:00"/>
    <x v="928"/>
    <x v="899"/>
    <s v=" $-   "/>
    <x v="0"/>
    <s v=" $-   "/>
    <x v="0"/>
    <x v="53"/>
    <x v="3"/>
  </r>
  <r>
    <x v="235"/>
    <x v="0"/>
    <d v="2013-06-30T00:00:00"/>
    <x v="929"/>
    <x v="900"/>
    <n v="151382000"/>
    <x v="255"/>
    <s v=" $-   "/>
    <x v="2"/>
    <x v="7"/>
    <x v="1"/>
  </r>
  <r>
    <x v="235"/>
    <x v="1"/>
    <d v="2014-06-29T00:00:00"/>
    <x v="930"/>
    <x v="901"/>
    <n v="159642000"/>
    <x v="256"/>
    <s v=" $-   "/>
    <x v="2"/>
    <x v="7"/>
    <x v="2"/>
  </r>
  <r>
    <x v="235"/>
    <x v="2"/>
    <d v="2015-06-28T00:00:00"/>
    <x v="931"/>
    <x v="902"/>
    <n v="169952000"/>
    <x v="257"/>
    <s v=" $-   "/>
    <x v="2"/>
    <x v="7"/>
    <x v="3"/>
  </r>
  <r>
    <x v="235"/>
    <x v="3"/>
    <d v="2016-07-03T00:00:00"/>
    <x v="932"/>
    <x v="903"/>
    <n v="170120000"/>
    <x v="258"/>
    <s v=" $-   "/>
    <x v="2"/>
    <x v="7"/>
    <x v="4"/>
  </r>
  <r>
    <x v="236"/>
    <x v="0"/>
    <d v="2012-12-31T00:00:00"/>
    <x v="933"/>
    <x v="904"/>
    <n v="6839500000"/>
    <x v="259"/>
    <s v=" $-   "/>
    <x v="3"/>
    <x v="3"/>
    <x v="0"/>
  </r>
  <r>
    <x v="236"/>
    <x v="1"/>
    <d v="2013-12-31T00:00:00"/>
    <x v="934"/>
    <x v="905"/>
    <n v="6606700000"/>
    <x v="260"/>
    <s v=" $-   "/>
    <x v="3"/>
    <x v="3"/>
    <x v="1"/>
  </r>
  <r>
    <x v="236"/>
    <x v="2"/>
    <d v="2014-12-31T00:00:00"/>
    <x v="935"/>
    <x v="906"/>
    <n v="6280300000"/>
    <x v="261"/>
    <s v=" $-   "/>
    <x v="3"/>
    <x v="3"/>
    <x v="2"/>
  </r>
  <r>
    <x v="236"/>
    <x v="3"/>
    <d v="2015-12-31T00:00:00"/>
    <x v="936"/>
    <x v="907"/>
    <n v="6432400000"/>
    <x v="262"/>
    <s v=" $-   "/>
    <x v="3"/>
    <x v="3"/>
    <x v="3"/>
  </r>
  <r>
    <x v="237"/>
    <x v="0"/>
    <d v="2013-12-31T00:00:00"/>
    <x v="937"/>
    <x v="908"/>
    <n v="-318000000"/>
    <x v="0"/>
    <s v=" $-   "/>
    <x v="0"/>
    <x v="30"/>
    <x v="1"/>
  </r>
  <r>
    <x v="237"/>
    <x v="1"/>
    <d v="2014-12-31T00:00:00"/>
    <x v="938"/>
    <x v="909"/>
    <n v="-329000000"/>
    <x v="0"/>
    <s v=" $-   "/>
    <x v="0"/>
    <x v="30"/>
    <x v="2"/>
  </r>
  <r>
    <x v="237"/>
    <x v="2"/>
    <d v="2015-12-31T00:00:00"/>
    <x v="939"/>
    <x v="910"/>
    <n v="-220000000"/>
    <x v="0"/>
    <s v=" $-   "/>
    <x v="0"/>
    <x v="30"/>
    <x v="3"/>
  </r>
  <r>
    <x v="237"/>
    <x v="3"/>
    <d v="2016-12-31T00:00:00"/>
    <x v="940"/>
    <x v="911"/>
    <n v="-487000000"/>
    <x v="0"/>
    <s v=" $-   "/>
    <x v="0"/>
    <x v="30"/>
    <x v="4"/>
  </r>
  <r>
    <x v="238"/>
    <x v="0"/>
    <d v="2012-12-31T00:00:00"/>
    <x v="941"/>
    <x v="912"/>
    <n v="98200000"/>
    <x v="0"/>
    <n v="332400000"/>
    <x v="5"/>
    <x v="11"/>
    <x v="0"/>
  </r>
  <r>
    <x v="238"/>
    <x v="1"/>
    <d v="2013-12-31T00:00:00"/>
    <x v="942"/>
    <x v="913"/>
    <n v="99600000"/>
    <x v="0"/>
    <n v="370900000"/>
    <x v="5"/>
    <x v="11"/>
    <x v="1"/>
  </r>
  <r>
    <x v="238"/>
    <x v="2"/>
    <d v="2014-12-31T00:00:00"/>
    <x v="943"/>
    <x v="914"/>
    <n v="101100000"/>
    <x v="0"/>
    <n v="388100000"/>
    <x v="5"/>
    <x v="11"/>
    <x v="2"/>
  </r>
  <r>
    <x v="238"/>
    <x v="3"/>
    <d v="2015-12-31T00:00:00"/>
    <x v="944"/>
    <x v="915"/>
    <n v="103700000"/>
    <x v="0"/>
    <n v="401300000"/>
    <x v="5"/>
    <x v="11"/>
    <x v="3"/>
  </r>
  <r>
    <x v="239"/>
    <x v="0"/>
    <d v="2013-02-01T00:00:00"/>
    <x v="945"/>
    <x v="916"/>
    <n v="12244000000"/>
    <x v="0"/>
    <n v="1523000000"/>
    <x v="1"/>
    <x v="83"/>
    <x v="1"/>
  </r>
  <r>
    <x v="239"/>
    <x v="1"/>
    <d v="2014-01-31T00:00:00"/>
    <x v="946"/>
    <x v="917"/>
    <n v="12865000000"/>
    <x v="0"/>
    <n v="1462000000"/>
    <x v="1"/>
    <x v="83"/>
    <x v="2"/>
  </r>
  <r>
    <x v="239"/>
    <x v="2"/>
    <d v="2015-01-30T00:00:00"/>
    <x v="947"/>
    <x v="918"/>
    <n v="13281000000"/>
    <x v="0"/>
    <n v="1485000000"/>
    <x v="1"/>
    <x v="83"/>
    <x v="3"/>
  </r>
  <r>
    <x v="239"/>
    <x v="3"/>
    <d v="2016-01-29T00:00:00"/>
    <x v="948"/>
    <x v="919"/>
    <n v="14115000000"/>
    <x v="0"/>
    <n v="1484000000"/>
    <x v="1"/>
    <x v="83"/>
    <x v="4"/>
  </r>
  <r>
    <x v="240"/>
    <x v="0"/>
    <d v="2013-06-30T00:00:00"/>
    <x v="949"/>
    <x v="920"/>
    <n v="601300000"/>
    <x v="263"/>
    <s v=" $-   "/>
    <x v="2"/>
    <x v="20"/>
    <x v="1"/>
  </r>
  <r>
    <x v="240"/>
    <x v="1"/>
    <d v="2014-06-29T00:00:00"/>
    <x v="950"/>
    <x v="921"/>
    <n v="613341000"/>
    <x v="264"/>
    <s v=" $-   "/>
    <x v="2"/>
    <x v="20"/>
    <x v="2"/>
  </r>
  <r>
    <x v="240"/>
    <x v="2"/>
    <d v="2015-06-28T00:00:00"/>
    <x v="951"/>
    <x v="922"/>
    <n v="591611000"/>
    <x v="265"/>
    <s v=" $-   "/>
    <x v="2"/>
    <x v="20"/>
    <x v="3"/>
  </r>
  <r>
    <x v="240"/>
    <x v="3"/>
    <d v="2016-06-26T00:00:00"/>
    <x v="952"/>
    <x v="923"/>
    <n v="630954000"/>
    <x v="266"/>
    <s v=" $-   "/>
    <x v="2"/>
    <x v="20"/>
    <x v="4"/>
  </r>
  <r>
    <x v="241"/>
    <x v="0"/>
    <d v="2012-12-31T00:00:00"/>
    <x v="953"/>
    <x v="924"/>
    <n v="360586000"/>
    <x v="0"/>
    <n v="116388000"/>
    <x v="6"/>
    <x v="95"/>
    <x v="0"/>
  </r>
  <r>
    <x v="241"/>
    <x v="1"/>
    <d v="2013-12-31T00:00:00"/>
    <x v="954"/>
    <x v="925"/>
    <n v="2177616000"/>
    <x v="0"/>
    <n v="167425000"/>
    <x v="6"/>
    <x v="95"/>
    <x v="1"/>
  </r>
  <r>
    <x v="241"/>
    <x v="2"/>
    <d v="2014-12-31T00:00:00"/>
    <x v="955"/>
    <x v="926"/>
    <n v="2856642000"/>
    <x v="0"/>
    <n v="185993000"/>
    <x v="6"/>
    <x v="95"/>
    <x v="2"/>
  </r>
  <r>
    <x v="241"/>
    <x v="3"/>
    <d v="2015-12-31T00:00:00"/>
    <x v="956"/>
    <x v="927"/>
    <n v="2620072000"/>
    <x v="0"/>
    <n v="224133000"/>
    <x v="6"/>
    <x v="95"/>
    <x v="3"/>
  </r>
  <r>
    <x v="242"/>
    <x v="0"/>
    <d v="2013-12-31T00:00:00"/>
    <x v="957"/>
    <x v="928"/>
    <n v="7161000000"/>
    <x v="0"/>
    <n v="867000000"/>
    <x v="0"/>
    <x v="0"/>
    <x v="1"/>
  </r>
  <r>
    <x v="242"/>
    <x v="1"/>
    <d v="2014-12-31T00:00:00"/>
    <x v="958"/>
    <x v="929"/>
    <n v="7639000000"/>
    <x v="0"/>
    <n v="938000000"/>
    <x v="0"/>
    <x v="0"/>
    <x v="2"/>
  </r>
  <r>
    <x v="242"/>
    <x v="2"/>
    <d v="2015-12-31T00:00:00"/>
    <x v="959"/>
    <x v="930"/>
    <n v="8625000000"/>
    <x v="0"/>
    <n v="1015000000"/>
    <x v="0"/>
    <x v="0"/>
    <x v="3"/>
  </r>
  <r>
    <x v="242"/>
    <x v="3"/>
    <d v="2016-12-31T00:00:00"/>
    <x v="960"/>
    <x v="931"/>
    <n v="9312000000"/>
    <x v="0"/>
    <n v="1221000000"/>
    <x v="0"/>
    <x v="0"/>
    <x v="4"/>
  </r>
  <r>
    <x v="243"/>
    <x v="0"/>
    <d v="2012-12-31T00:00:00"/>
    <x v="961"/>
    <x v="932"/>
    <n v="1201000000"/>
    <x v="0"/>
    <n v="749000000"/>
    <x v="10"/>
    <x v="96"/>
    <x v="0"/>
  </r>
  <r>
    <x v="243"/>
    <x v="1"/>
    <d v="2013-12-31T00:00:00"/>
    <x v="962"/>
    <x v="933"/>
    <n v="1162000000"/>
    <x v="0"/>
    <n v="800000000"/>
    <x v="10"/>
    <x v="96"/>
    <x v="1"/>
  </r>
  <r>
    <x v="243"/>
    <x v="2"/>
    <d v="2014-12-31T00:00:00"/>
    <x v="963"/>
    <x v="934"/>
    <n v="1181000000"/>
    <x v="0"/>
    <n v="808000000"/>
    <x v="10"/>
    <x v="96"/>
    <x v="2"/>
  </r>
  <r>
    <x v="243"/>
    <x v="3"/>
    <d v="2015-12-31T00:00:00"/>
    <x v="964"/>
    <x v="935"/>
    <n v="1467000000"/>
    <x v="0"/>
    <n v="1166000000"/>
    <x v="10"/>
    <x v="96"/>
    <x v="3"/>
  </r>
  <r>
    <x v="244"/>
    <x v="0"/>
    <d v="2012-12-31T00:00:00"/>
    <x v="965"/>
    <x v="936"/>
    <n v="909000000"/>
    <x v="267"/>
    <s v=" $-   "/>
    <x v="8"/>
    <x v="63"/>
    <x v="0"/>
  </r>
  <r>
    <x v="244"/>
    <x v="1"/>
    <d v="2013-12-31T00:00:00"/>
    <x v="966"/>
    <x v="937"/>
    <n v="870000000"/>
    <x v="268"/>
    <s v=" $-   "/>
    <x v="8"/>
    <x v="63"/>
    <x v="1"/>
  </r>
  <r>
    <x v="244"/>
    <x v="2"/>
    <d v="2014-12-31T00:00:00"/>
    <x v="967"/>
    <x v="938"/>
    <n v="806000000"/>
    <x v="172"/>
    <s v=" $-   "/>
    <x v="8"/>
    <x v="63"/>
    <x v="2"/>
  </r>
  <r>
    <x v="244"/>
    <x v="3"/>
    <d v="2015-12-31T00:00:00"/>
    <x v="968"/>
    <x v="939"/>
    <n v="828000000"/>
    <x v="269"/>
    <s v=" $-   "/>
    <x v="8"/>
    <x v="63"/>
    <x v="3"/>
  </r>
  <r>
    <x v="245"/>
    <x v="0"/>
    <d v="2013-02-02T00:00:00"/>
    <x v="969"/>
    <x v="940"/>
    <n v="8482000000"/>
    <x v="0"/>
    <s v=" $-   "/>
    <x v="1"/>
    <x v="91"/>
    <x v="1"/>
  </r>
  <r>
    <x v="245"/>
    <x v="1"/>
    <d v="2014-02-01T00:00:00"/>
    <x v="970"/>
    <x v="941"/>
    <n v="8440000000"/>
    <x v="0"/>
    <s v=" $-   "/>
    <x v="1"/>
    <x v="91"/>
    <x v="2"/>
  </r>
  <r>
    <x v="245"/>
    <x v="2"/>
    <d v="2015-01-31T00:00:00"/>
    <x v="971"/>
    <x v="942"/>
    <n v="8355000000"/>
    <x v="0"/>
    <s v=" $-   "/>
    <x v="1"/>
    <x v="91"/>
    <x v="3"/>
  </r>
  <r>
    <x v="245"/>
    <x v="3"/>
    <d v="2016-01-30T00:00:00"/>
    <x v="972"/>
    <x v="943"/>
    <n v="8256000000"/>
    <x v="0"/>
    <s v=" $-   "/>
    <x v="1"/>
    <x v="91"/>
    <x v="4"/>
  </r>
  <r>
    <x v="246"/>
    <x v="0"/>
    <d v="2013-12-31T00:00:00"/>
    <x v="973"/>
    <x v="454"/>
    <n v="3456000000"/>
    <x v="0"/>
    <n v="258000000"/>
    <x v="2"/>
    <x v="16"/>
    <x v="1"/>
  </r>
  <r>
    <x v="246"/>
    <x v="1"/>
    <d v="2014-12-31T00:00:00"/>
    <x v="974"/>
    <x v="454"/>
    <n v="4014000000"/>
    <x v="0"/>
    <n v="321000000"/>
    <x v="2"/>
    <x v="16"/>
    <x v="2"/>
  </r>
  <r>
    <x v="246"/>
    <x v="2"/>
    <d v="2015-12-31T00:00:00"/>
    <x v="975"/>
    <x v="454"/>
    <n v="4162000000"/>
    <x v="0"/>
    <n v="366000000"/>
    <x v="2"/>
    <x v="16"/>
    <x v="3"/>
  </r>
  <r>
    <x v="246"/>
    <x v="3"/>
    <d v="2016-12-31T00:00:00"/>
    <x v="976"/>
    <x v="454"/>
    <n v="4525000000"/>
    <x v="0"/>
    <n v="373000000"/>
    <x v="2"/>
    <x v="16"/>
    <x v="4"/>
  </r>
  <r>
    <x v="247"/>
    <x v="0"/>
    <d v="2012-12-31T00:00:00"/>
    <x v="977"/>
    <x v="944"/>
    <n v="47115000"/>
    <x v="0"/>
    <n v="121211000"/>
    <x v="7"/>
    <x v="70"/>
    <x v="0"/>
  </r>
  <r>
    <x v="247"/>
    <x v="1"/>
    <d v="2013-12-31T00:00:00"/>
    <x v="978"/>
    <x v="945"/>
    <n v="43720000"/>
    <x v="0"/>
    <n v="186979000"/>
    <x v="7"/>
    <x v="70"/>
    <x v="1"/>
  </r>
  <r>
    <x v="247"/>
    <x v="2"/>
    <d v="2014-12-31T00:00:00"/>
    <x v="979"/>
    <x v="946"/>
    <n v="57664000"/>
    <x v="0"/>
    <n v="301812000"/>
    <x v="7"/>
    <x v="70"/>
    <x v="2"/>
  </r>
  <r>
    <x v="247"/>
    <x v="3"/>
    <d v="2015-12-31T00:00:00"/>
    <x v="980"/>
    <x v="947"/>
    <n v="53992000"/>
    <x v="0"/>
    <n v="294520000"/>
    <x v="7"/>
    <x v="70"/>
    <x v="3"/>
  </r>
  <r>
    <x v="248"/>
    <x v="0"/>
    <d v="2012-12-31T00:00:00"/>
    <x v="981"/>
    <x v="948"/>
    <n v="20412000"/>
    <x v="0"/>
    <n v="277621000"/>
    <x v="7"/>
    <x v="77"/>
    <x v="0"/>
  </r>
  <r>
    <x v="248"/>
    <x v="1"/>
    <d v="2013-12-31T00:00:00"/>
    <x v="982"/>
    <x v="949"/>
    <n v="27772000"/>
    <x v="0"/>
    <n v="357165000"/>
    <x v="7"/>
    <x v="77"/>
    <x v="1"/>
  </r>
  <r>
    <x v="248"/>
    <x v="2"/>
    <d v="2014-12-31T00:00:00"/>
    <x v="983"/>
    <x v="950"/>
    <n v="29412000"/>
    <x v="0"/>
    <n v="378716000"/>
    <x v="7"/>
    <x v="77"/>
    <x v="2"/>
  </r>
  <r>
    <x v="248"/>
    <x v="3"/>
    <d v="2015-12-31T00:00:00"/>
    <x v="984"/>
    <x v="951"/>
    <n v="29870000"/>
    <x v="0"/>
    <n v="464472000"/>
    <x v="7"/>
    <x v="77"/>
    <x v="3"/>
  </r>
  <r>
    <x v="249"/>
    <x v="0"/>
    <d v="2012-12-31T00:00:00"/>
    <x v="985"/>
    <x v="952"/>
    <n v="582000000"/>
    <x v="0"/>
    <n v="102000000"/>
    <x v="1"/>
    <x v="43"/>
    <x v="0"/>
  </r>
  <r>
    <x v="249"/>
    <x v="1"/>
    <d v="2013-12-31T00:00:00"/>
    <x v="986"/>
    <x v="953"/>
    <n v="649000000"/>
    <x v="0"/>
    <n v="127000000"/>
    <x v="1"/>
    <x v="43"/>
    <x v="1"/>
  </r>
  <r>
    <x v="249"/>
    <x v="2"/>
    <d v="2014-12-31T00:00:00"/>
    <x v="987"/>
    <x v="954"/>
    <n v="659000000"/>
    <x v="0"/>
    <n v="148000000"/>
    <x v="1"/>
    <x v="43"/>
    <x v="2"/>
  </r>
  <r>
    <x v="249"/>
    <x v="3"/>
    <d v="2015-12-31T00:00:00"/>
    <x v="988"/>
    <x v="955"/>
    <n v="634000000"/>
    <x v="0"/>
    <n v="139000000"/>
    <x v="1"/>
    <x v="43"/>
    <x v="3"/>
  </r>
  <r>
    <x v="250"/>
    <x v="0"/>
    <d v="2013-12-31T00:00:00"/>
    <x v="989"/>
    <x v="956"/>
    <n v="1347000000"/>
    <x v="0"/>
    <s v=" $-   "/>
    <x v="0"/>
    <x v="18"/>
    <x v="1"/>
  </r>
  <r>
    <x v="250"/>
    <x v="1"/>
    <d v="2014-12-31T00:00:00"/>
    <x v="990"/>
    <x v="957"/>
    <n v="1338000000"/>
    <x v="0"/>
    <s v=" $-   "/>
    <x v="0"/>
    <x v="18"/>
    <x v="2"/>
  </r>
  <r>
    <x v="250"/>
    <x v="2"/>
    <d v="2015-12-31T00:00:00"/>
    <x v="991"/>
    <x v="958"/>
    <n v="1339000000"/>
    <x v="0"/>
    <s v=" $-   "/>
    <x v="0"/>
    <x v="18"/>
    <x v="3"/>
  </r>
  <r>
    <x v="250"/>
    <x v="3"/>
    <d v="2016-12-31T00:00:00"/>
    <x v="992"/>
    <x v="959"/>
    <n v="1403000000"/>
    <x v="0"/>
    <s v=" $-   "/>
    <x v="0"/>
    <x v="18"/>
    <x v="4"/>
  </r>
  <r>
    <x v="251"/>
    <x v="0"/>
    <d v="2012-12-31T00:00:00"/>
    <x v="993"/>
    <x v="960"/>
    <n v="2388182000"/>
    <x v="0"/>
    <s v=" $-   "/>
    <x v="1"/>
    <x v="81"/>
    <x v="0"/>
  </r>
  <r>
    <x v="251"/>
    <x v="1"/>
    <d v="2013-12-31T00:00:00"/>
    <x v="994"/>
    <x v="961"/>
    <n v="2310780000"/>
    <x v="0"/>
    <s v=" $-   "/>
    <x v="1"/>
    <x v="81"/>
    <x v="1"/>
  </r>
  <r>
    <x v="251"/>
    <x v="2"/>
    <d v="2014-12-31T00:00:00"/>
    <x v="995"/>
    <x v="962"/>
    <n v="2347308000"/>
    <x v="0"/>
    <s v=" $-   "/>
    <x v="1"/>
    <x v="81"/>
    <x v="2"/>
  </r>
  <r>
    <x v="251"/>
    <x v="3"/>
    <d v="2015-12-31T00:00:00"/>
    <x v="996"/>
    <x v="963"/>
    <n v="2265436000"/>
    <x v="0"/>
    <s v=" $-   "/>
    <x v="1"/>
    <x v="81"/>
    <x v="3"/>
  </r>
  <r>
    <x v="252"/>
    <x v="0"/>
    <d v="2012-12-31T00:00:00"/>
    <x v="997"/>
    <x v="964"/>
    <n v="2211700000"/>
    <x v="0"/>
    <s v=" $-   "/>
    <x v="1"/>
    <x v="51"/>
    <x v="0"/>
  </r>
  <r>
    <x v="252"/>
    <x v="1"/>
    <d v="2013-12-31T00:00:00"/>
    <x v="998"/>
    <x v="965"/>
    <n v="2138400000"/>
    <x v="0"/>
    <s v=" $-   "/>
    <x v="1"/>
    <x v="51"/>
    <x v="1"/>
  </r>
  <r>
    <x v="252"/>
    <x v="2"/>
    <d v="2014-12-31T00:00:00"/>
    <x v="999"/>
    <x v="966"/>
    <n v="2506500000"/>
    <x v="0"/>
    <s v=" $-   "/>
    <x v="1"/>
    <x v="51"/>
    <x v="2"/>
  </r>
  <r>
    <x v="252"/>
    <x v="3"/>
    <d v="2015-12-31T00:00:00"/>
    <x v="1000"/>
    <x v="967"/>
    <n v="2643700000"/>
    <x v="0"/>
    <s v=" $-   "/>
    <x v="1"/>
    <x v="51"/>
    <x v="3"/>
  </r>
  <r>
    <x v="253"/>
    <x v="0"/>
    <d v="2013-03-31T00:00:00"/>
    <x v="1001"/>
    <x v="968"/>
    <n v="261471000"/>
    <x v="270"/>
    <n v="111537000"/>
    <x v="2"/>
    <x v="7"/>
    <x v="1"/>
  </r>
  <r>
    <x v="253"/>
    <x v="1"/>
    <d v="2014-03-31T00:00:00"/>
    <x v="1002"/>
    <x v="969"/>
    <n v="267278000"/>
    <x v="271"/>
    <n v="94534000"/>
    <x v="2"/>
    <x v="7"/>
    <x v="2"/>
  </r>
  <r>
    <x v="253"/>
    <x v="2"/>
    <d v="2015-03-31T00:00:00"/>
    <x v="1003"/>
    <x v="970"/>
    <n v="274815000"/>
    <x v="272"/>
    <n v="176746000"/>
    <x v="2"/>
    <x v="7"/>
    <x v="3"/>
  </r>
  <r>
    <x v="253"/>
    <x v="3"/>
    <d v="2016-03-31T00:00:00"/>
    <x v="1004"/>
    <x v="971"/>
    <n v="301670000"/>
    <x v="273"/>
    <n v="174896000"/>
    <x v="2"/>
    <x v="7"/>
    <x v="4"/>
  </r>
  <r>
    <x v="254"/>
    <x v="0"/>
    <d v="2013-03-31T00:00:00"/>
    <x v="1005"/>
    <x v="972"/>
    <n v="4110000000"/>
    <x v="274"/>
    <s v=" $-   "/>
    <x v="3"/>
    <x v="4"/>
    <x v="1"/>
  </r>
  <r>
    <x v="254"/>
    <x v="1"/>
    <d v="2014-03-31T00:00:00"/>
    <x v="1006"/>
    <x v="973"/>
    <n v="5388000000"/>
    <x v="275"/>
    <s v=" $-   "/>
    <x v="3"/>
    <x v="4"/>
    <x v="2"/>
  </r>
  <r>
    <x v="254"/>
    <x v="2"/>
    <d v="2015-03-31T00:00:00"/>
    <x v="1007"/>
    <x v="974"/>
    <n v="7901000000"/>
    <x v="276"/>
    <s v=" $-   "/>
    <x v="3"/>
    <x v="4"/>
    <x v="3"/>
  </r>
  <r>
    <x v="254"/>
    <x v="3"/>
    <d v="2016-03-31T00:00:00"/>
    <x v="1008"/>
    <x v="975"/>
    <n v="7276000000"/>
    <x v="276"/>
    <s v=" $-   "/>
    <x v="3"/>
    <x v="4"/>
    <x v="4"/>
  </r>
  <r>
    <x v="255"/>
    <x v="0"/>
    <d v="2012-12-31T00:00:00"/>
    <x v="1009"/>
    <x v="976"/>
    <n v="752200000"/>
    <x v="0"/>
    <n v="93500000"/>
    <x v="6"/>
    <x v="97"/>
    <x v="0"/>
  </r>
  <r>
    <x v="255"/>
    <x v="1"/>
    <d v="2013-12-31T00:00:00"/>
    <x v="1010"/>
    <x v="977"/>
    <n v="822100000"/>
    <x v="0"/>
    <n v="93400000"/>
    <x v="6"/>
    <x v="97"/>
    <x v="1"/>
  </r>
  <r>
    <x v="255"/>
    <x v="2"/>
    <d v="2014-12-31T00:00:00"/>
    <x v="1011"/>
    <x v="978"/>
    <n v="869300000"/>
    <x v="0"/>
    <n v="95600000"/>
    <x v="6"/>
    <x v="97"/>
    <x v="2"/>
  </r>
  <r>
    <x v="255"/>
    <x v="3"/>
    <d v="2015-12-31T00:00:00"/>
    <x v="1012"/>
    <x v="979"/>
    <n v="921300000"/>
    <x v="0"/>
    <n v="113500000"/>
    <x v="6"/>
    <x v="97"/>
    <x v="3"/>
  </r>
  <r>
    <x v="256"/>
    <x v="0"/>
    <d v="2012-12-31T00:00:00"/>
    <x v="1013"/>
    <x v="980"/>
    <n v="9176000000"/>
    <x v="0"/>
    <n v="217000000"/>
    <x v="4"/>
    <x v="40"/>
    <x v="0"/>
  </r>
  <r>
    <x v="256"/>
    <x v="1"/>
    <d v="2013-12-31T00:00:00"/>
    <x v="1014"/>
    <x v="981"/>
    <n v="8679000000"/>
    <x v="0"/>
    <n v="217000000"/>
    <x v="4"/>
    <x v="40"/>
    <x v="1"/>
  </r>
  <r>
    <x v="256"/>
    <x v="2"/>
    <d v="2014-12-31T00:00:00"/>
    <x v="1015"/>
    <x v="982"/>
    <n v="8457000000"/>
    <x v="0"/>
    <n v="206000000"/>
    <x v="4"/>
    <x v="40"/>
    <x v="2"/>
  </r>
  <r>
    <x v="256"/>
    <x v="3"/>
    <d v="2015-12-31T00:00:00"/>
    <x v="1016"/>
    <x v="983"/>
    <n v="7577000000"/>
    <x v="0"/>
    <n v="181000000"/>
    <x v="4"/>
    <x v="40"/>
    <x v="3"/>
  </r>
  <r>
    <x v="257"/>
    <x v="0"/>
    <d v="2012-12-31T00:00:00"/>
    <x v="1017"/>
    <x v="984"/>
    <n v="9098000000"/>
    <x v="0"/>
    <n v="17755000000"/>
    <x v="6"/>
    <x v="12"/>
    <x v="0"/>
  </r>
  <r>
    <x v="257"/>
    <x v="1"/>
    <d v="2013-12-31T00:00:00"/>
    <x v="1018"/>
    <x v="985"/>
    <n v="9438000000"/>
    <x v="0"/>
    <n v="16602000000"/>
    <x v="6"/>
    <x v="12"/>
    <x v="1"/>
  </r>
  <r>
    <x v="257"/>
    <x v="2"/>
    <d v="2014-12-31T00:00:00"/>
    <x v="1019"/>
    <x v="986"/>
    <n v="8319000000"/>
    <x v="0"/>
    <n v="17091000000"/>
    <x v="6"/>
    <x v="12"/>
    <x v="2"/>
  </r>
  <r>
    <x v="257"/>
    <x v="3"/>
    <d v="2015-12-31T00:00:00"/>
    <x v="1020"/>
    <x v="987"/>
    <n v="6998000000"/>
    <x v="0"/>
    <n v="16769000000"/>
    <x v="6"/>
    <x v="12"/>
    <x v="3"/>
  </r>
  <r>
    <x v="258"/>
    <x v="0"/>
    <d v="2012-12-31T00:00:00"/>
    <x v="1021"/>
    <x v="988"/>
    <n v="1110550000"/>
    <x v="0"/>
    <s v=" $-   "/>
    <x v="1"/>
    <x v="98"/>
    <x v="0"/>
  </r>
  <r>
    <x v="258"/>
    <x v="1"/>
    <d v="2013-12-31T00:00:00"/>
    <x v="1022"/>
    <x v="989"/>
    <n v="1373878000"/>
    <x v="0"/>
    <s v=" $-   "/>
    <x v="1"/>
    <x v="98"/>
    <x v="1"/>
  </r>
  <r>
    <x v="258"/>
    <x v="2"/>
    <d v="2014-12-31T00:00:00"/>
    <x v="1023"/>
    <x v="990"/>
    <n v="1381396000"/>
    <x v="0"/>
    <s v=" $-   "/>
    <x v="1"/>
    <x v="98"/>
    <x v="2"/>
  </r>
  <r>
    <x v="258"/>
    <x v="3"/>
    <d v="2015-12-31T00:00:00"/>
    <x v="1024"/>
    <x v="991"/>
    <n v="1573120000"/>
    <x v="0"/>
    <s v=" $-   "/>
    <x v="1"/>
    <x v="98"/>
    <x v="3"/>
  </r>
  <r>
    <x v="259"/>
    <x v="0"/>
    <d v="2012-12-31T00:00:00"/>
    <x v="1025"/>
    <x v="992"/>
    <n v="1457300000"/>
    <x v="277"/>
    <s v=" $-   "/>
    <x v="4"/>
    <x v="40"/>
    <x v="0"/>
  </r>
  <r>
    <x v="259"/>
    <x v="1"/>
    <d v="2013-12-31T00:00:00"/>
    <x v="1026"/>
    <x v="993"/>
    <n v="1548600000"/>
    <x v="278"/>
    <s v=" $-   "/>
    <x v="4"/>
    <x v="40"/>
    <x v="1"/>
  </r>
  <r>
    <x v="259"/>
    <x v="2"/>
    <d v="2014-12-31T00:00:00"/>
    <x v="1027"/>
    <x v="994"/>
    <n v="1617600000"/>
    <x v="279"/>
    <s v=" $-   "/>
    <x v="4"/>
    <x v="40"/>
    <x v="2"/>
  </r>
  <r>
    <x v="259"/>
    <x v="3"/>
    <d v="2015-12-31T00:00:00"/>
    <x v="1028"/>
    <x v="995"/>
    <n v="1532400000"/>
    <x v="280"/>
    <s v=" $-   "/>
    <x v="4"/>
    <x v="40"/>
    <x v="3"/>
  </r>
  <r>
    <x v="260"/>
    <x v="0"/>
    <d v="2013-11-30T00:00:00"/>
    <x v="1029"/>
    <x v="996"/>
    <n v="1090300000"/>
    <x v="0"/>
    <s v=" $-   "/>
    <x v="4"/>
    <x v="40"/>
    <x v="1"/>
  </r>
  <r>
    <x v="260"/>
    <x v="1"/>
    <d v="2014-11-30T00:00:00"/>
    <x v="1030"/>
    <x v="997"/>
    <n v="1122000000"/>
    <x v="0"/>
    <s v=" $-   "/>
    <x v="4"/>
    <x v="40"/>
    <x v="2"/>
  </r>
  <r>
    <x v="260"/>
    <x v="2"/>
    <d v="2015-11-30T00:00:00"/>
    <x v="1031"/>
    <x v="461"/>
    <n v="1127400000"/>
    <x v="0"/>
    <s v=" $-   "/>
    <x v="4"/>
    <x v="40"/>
    <x v="3"/>
  </r>
  <r>
    <x v="260"/>
    <x v="3"/>
    <d v="2016-11-30T00:00:00"/>
    <x v="1032"/>
    <x v="998"/>
    <n v="1175000000"/>
    <x v="0"/>
    <s v=" $-   "/>
    <x v="4"/>
    <x v="40"/>
    <x v="4"/>
  </r>
  <r>
    <x v="261"/>
    <x v="0"/>
    <d v="2012-12-31T00:00:00"/>
    <x v="1033"/>
    <x v="999"/>
    <n v="135824000"/>
    <x v="0"/>
    <s v=" $-   "/>
    <x v="8"/>
    <x v="99"/>
    <x v="0"/>
  </r>
  <r>
    <x v="261"/>
    <x v="1"/>
    <d v="2013-12-31T00:00:00"/>
    <x v="1034"/>
    <x v="1000"/>
    <n v="145298000"/>
    <x v="0"/>
    <s v=" $-   "/>
    <x v="8"/>
    <x v="99"/>
    <x v="1"/>
  </r>
  <r>
    <x v="261"/>
    <x v="2"/>
    <d v="2014-12-31T00:00:00"/>
    <x v="1035"/>
    <x v="1001"/>
    <n v="164596000"/>
    <x v="0"/>
    <s v=" $-   "/>
    <x v="8"/>
    <x v="99"/>
    <x v="2"/>
  </r>
  <r>
    <x v="261"/>
    <x v="3"/>
    <d v="2015-12-31T00:00:00"/>
    <x v="1036"/>
    <x v="1002"/>
    <n v="233887000"/>
    <x v="0"/>
    <s v=" $-   "/>
    <x v="8"/>
    <x v="99"/>
    <x v="3"/>
  </r>
  <r>
    <x v="262"/>
    <x v="0"/>
    <d v="2012-12-31T00:00:00"/>
    <x v="1037"/>
    <x v="454"/>
    <n v="7134000000"/>
    <x v="0"/>
    <n v="2961000000"/>
    <x v="6"/>
    <x v="100"/>
    <x v="0"/>
  </r>
  <r>
    <x v="262"/>
    <x v="1"/>
    <d v="2013-12-31T00:00:00"/>
    <x v="1038"/>
    <x v="454"/>
    <n v="7226000000"/>
    <x v="0"/>
    <n v="2958000000"/>
    <x v="6"/>
    <x v="100"/>
    <x v="1"/>
  </r>
  <r>
    <x v="262"/>
    <x v="2"/>
    <d v="2014-12-31T00:00:00"/>
    <x v="1039"/>
    <x v="454"/>
    <n v="7515000000"/>
    <x v="0"/>
    <n v="3135000000"/>
    <x v="6"/>
    <x v="100"/>
    <x v="2"/>
  </r>
  <r>
    <x v="262"/>
    <x v="3"/>
    <d v="2015-12-31T00:00:00"/>
    <x v="1040"/>
    <x v="454"/>
    <n v="7334000000"/>
    <x v="0"/>
    <n v="3140000000"/>
    <x v="6"/>
    <x v="100"/>
    <x v="3"/>
  </r>
  <r>
    <x v="263"/>
    <x v="0"/>
    <d v="2013-12-31T00:00:00"/>
    <x v="1041"/>
    <x v="1003"/>
    <n v="6384000000"/>
    <x v="281"/>
    <s v=" $-   "/>
    <x v="0"/>
    <x v="53"/>
    <x v="1"/>
  </r>
  <r>
    <x v="263"/>
    <x v="1"/>
    <d v="2014-12-31T00:00:00"/>
    <x v="1042"/>
    <x v="1004"/>
    <n v="6469000000"/>
    <x v="282"/>
    <s v=" $-   "/>
    <x v="0"/>
    <x v="53"/>
    <x v="2"/>
  </r>
  <r>
    <x v="263"/>
    <x v="2"/>
    <d v="2015-12-31T00:00:00"/>
    <x v="1043"/>
    <x v="1005"/>
    <n v="6182000000"/>
    <x v="283"/>
    <s v=" $-   "/>
    <x v="0"/>
    <x v="53"/>
    <x v="3"/>
  </r>
  <r>
    <x v="263"/>
    <x v="3"/>
    <d v="2016-12-31T00:00:00"/>
    <x v="1044"/>
    <x v="1006"/>
    <n v="6111000000"/>
    <x v="284"/>
    <s v=" $-   "/>
    <x v="0"/>
    <x v="53"/>
    <x v="4"/>
  </r>
  <r>
    <x v="264"/>
    <x v="0"/>
    <d v="2012-12-31T00:00:00"/>
    <x v="1045"/>
    <x v="1007"/>
    <s v=" $-   "/>
    <x v="0"/>
    <s v=" $-   "/>
    <x v="4"/>
    <x v="69"/>
    <x v="0"/>
  </r>
  <r>
    <x v="264"/>
    <x v="1"/>
    <d v="2013-12-31T00:00:00"/>
    <x v="1046"/>
    <x v="1008"/>
    <s v=" $-   "/>
    <x v="0"/>
    <s v=" $-   "/>
    <x v="4"/>
    <x v="69"/>
    <x v="1"/>
  </r>
  <r>
    <x v="264"/>
    <x v="2"/>
    <d v="2014-12-31T00:00:00"/>
    <x v="1047"/>
    <x v="1009"/>
    <s v=" $-   "/>
    <x v="0"/>
    <s v=" $-   "/>
    <x v="4"/>
    <x v="69"/>
    <x v="2"/>
  </r>
  <r>
    <x v="264"/>
    <x v="3"/>
    <d v="2015-12-31T00:00:00"/>
    <x v="1048"/>
    <x v="1010"/>
    <s v=" $-   "/>
    <x v="0"/>
    <s v=" $-   "/>
    <x v="4"/>
    <x v="69"/>
    <x v="3"/>
  </r>
  <r>
    <x v="265"/>
    <x v="0"/>
    <d v="2012-12-31T00:00:00"/>
    <x v="1049"/>
    <x v="1011"/>
    <n v="2249000000"/>
    <x v="0"/>
    <s v=" $-   "/>
    <x v="4"/>
    <x v="101"/>
    <x v="0"/>
  </r>
  <r>
    <x v="265"/>
    <x v="1"/>
    <d v="2013-12-31T00:00:00"/>
    <x v="1050"/>
    <x v="1012"/>
    <n v="2362000000"/>
    <x v="0"/>
    <s v=" $-   "/>
    <x v="4"/>
    <x v="101"/>
    <x v="1"/>
  </r>
  <r>
    <x v="265"/>
    <x v="2"/>
    <d v="2014-12-31T00:00:00"/>
    <x v="1051"/>
    <x v="1013"/>
    <n v="2541000000"/>
    <x v="0"/>
    <s v=" $-   "/>
    <x v="4"/>
    <x v="101"/>
    <x v="2"/>
  </r>
  <r>
    <x v="265"/>
    <x v="3"/>
    <d v="2015-12-31T00:00:00"/>
    <x v="1052"/>
    <x v="1014"/>
    <n v="2749000000"/>
    <x v="0"/>
    <s v=" $-   "/>
    <x v="4"/>
    <x v="101"/>
    <x v="3"/>
  </r>
  <r>
    <x v="266"/>
    <x v="0"/>
    <d v="2013-08-31T00:00:00"/>
    <x v="1053"/>
    <x v="1015"/>
    <n v="2550000000"/>
    <x v="285"/>
    <s v=" $-   "/>
    <x v="8"/>
    <x v="45"/>
    <x v="1"/>
  </r>
  <r>
    <x v="266"/>
    <x v="1"/>
    <d v="2014-08-31T00:00:00"/>
    <x v="1054"/>
    <x v="1016"/>
    <n v="2774000000"/>
    <x v="286"/>
    <s v=" $-   "/>
    <x v="8"/>
    <x v="45"/>
    <x v="2"/>
  </r>
  <r>
    <x v="266"/>
    <x v="2"/>
    <d v="2015-08-31T00:00:00"/>
    <x v="1055"/>
    <x v="1017"/>
    <n v="2686000000"/>
    <x v="287"/>
    <s v=" $-   "/>
    <x v="8"/>
    <x v="45"/>
    <x v="3"/>
  </r>
  <r>
    <x v="266"/>
    <x v="3"/>
    <d v="2016-08-31T00:00:00"/>
    <x v="1056"/>
    <x v="1018"/>
    <n v="2833000000"/>
    <x v="288"/>
    <s v=" $-   "/>
    <x v="8"/>
    <x v="45"/>
    <x v="4"/>
  </r>
  <r>
    <x v="267"/>
    <x v="0"/>
    <d v="2013-05-31T00:00:00"/>
    <x v="1057"/>
    <x v="1019"/>
    <n v="550600000"/>
    <x v="0"/>
    <s v=" $-   "/>
    <x v="8"/>
    <x v="45"/>
    <x v="1"/>
  </r>
  <r>
    <x v="267"/>
    <x v="1"/>
    <d v="2014-12-31T00:00:00"/>
    <x v="1058"/>
    <x v="1020"/>
    <n v="505800000"/>
    <x v="0"/>
    <s v=" $-   "/>
    <x v="8"/>
    <x v="45"/>
    <x v="2"/>
  </r>
  <r>
    <x v="267"/>
    <x v="2"/>
    <d v="2015-12-31T00:00:00"/>
    <x v="1059"/>
    <x v="1021"/>
    <n v="439100000"/>
    <x v="0"/>
    <s v=" $-   "/>
    <x v="8"/>
    <x v="45"/>
    <x v="3"/>
  </r>
  <r>
    <x v="267"/>
    <x v="3"/>
    <d v="2016-12-31T00:00:00"/>
    <x v="1060"/>
    <x v="1022"/>
    <n v="491000000"/>
    <x v="0"/>
    <s v=" $-   "/>
    <x v="8"/>
    <x v="45"/>
    <x v="4"/>
  </r>
  <r>
    <x v="268"/>
    <x v="0"/>
    <d v="2012-12-31T00:00:00"/>
    <x v="1061"/>
    <x v="1023"/>
    <n v="7202000000"/>
    <x v="0"/>
    <n v="995000000"/>
    <x v="9"/>
    <x v="92"/>
    <x v="0"/>
  </r>
  <r>
    <x v="268"/>
    <x v="1"/>
    <d v="2013-12-31T00:00:00"/>
    <x v="1062"/>
    <x v="1024"/>
    <n v="7851000000"/>
    <x v="0"/>
    <n v="1220000000"/>
    <x v="9"/>
    <x v="92"/>
    <x v="1"/>
  </r>
  <r>
    <x v="268"/>
    <x v="2"/>
    <d v="2014-12-31T00:00:00"/>
    <x v="1063"/>
    <x v="1025"/>
    <n v="8450000000"/>
    <x v="0"/>
    <n v="1326000000"/>
    <x v="9"/>
    <x v="92"/>
    <x v="2"/>
  </r>
  <r>
    <x v="268"/>
    <x v="3"/>
    <d v="2015-12-31T00:00:00"/>
    <x v="1064"/>
    <x v="1026"/>
    <n v="10029000000"/>
    <x v="0"/>
    <n v="1646000000"/>
    <x v="9"/>
    <x v="92"/>
    <x v="3"/>
  </r>
  <r>
    <x v="269"/>
    <x v="0"/>
    <d v="2012-12-31T00:00:00"/>
    <x v="1065"/>
    <x v="1027"/>
    <n v="12776000000"/>
    <x v="289"/>
    <s v=" $-   "/>
    <x v="3"/>
    <x v="3"/>
    <x v="0"/>
  </r>
  <r>
    <x v="269"/>
    <x v="1"/>
    <d v="2013-12-31T00:00:00"/>
    <x v="1066"/>
    <x v="1028"/>
    <n v="11911000000"/>
    <x v="290"/>
    <s v=" $-   "/>
    <x v="3"/>
    <x v="3"/>
    <x v="1"/>
  </r>
  <r>
    <x v="269"/>
    <x v="2"/>
    <d v="2014-12-31T00:00:00"/>
    <x v="1067"/>
    <x v="1029"/>
    <n v="11606000000"/>
    <x v="291"/>
    <s v=" $-   "/>
    <x v="3"/>
    <x v="3"/>
    <x v="2"/>
  </r>
  <r>
    <x v="269"/>
    <x v="3"/>
    <d v="2015-12-31T00:00:00"/>
    <x v="1068"/>
    <x v="1030"/>
    <n v="10313000000"/>
    <x v="292"/>
    <s v=" $-   "/>
    <x v="3"/>
    <x v="3"/>
    <x v="3"/>
  </r>
  <r>
    <x v="270"/>
    <x v="0"/>
    <d v="2012-12-31T00:00:00"/>
    <x v="1069"/>
    <x v="1031"/>
    <n v="4017000000"/>
    <x v="0"/>
    <n v="2008000000"/>
    <x v="9"/>
    <x v="27"/>
    <x v="0"/>
  </r>
  <r>
    <x v="270"/>
    <x v="1"/>
    <d v="2013-12-31T00:00:00"/>
    <x v="1070"/>
    <x v="1032"/>
    <n v="3469000000"/>
    <x v="0"/>
    <n v="2500000000"/>
    <x v="9"/>
    <x v="27"/>
    <x v="1"/>
  </r>
  <r>
    <x v="270"/>
    <x v="2"/>
    <d v="2014-12-31T00:00:00"/>
    <x v="1071"/>
    <x v="1033"/>
    <n v="3627000000"/>
    <x v="0"/>
    <n v="2861000000"/>
    <x v="9"/>
    <x v="27"/>
    <x v="2"/>
  </r>
  <r>
    <x v="270"/>
    <x v="3"/>
    <d v="2015-12-31T00:00:00"/>
    <x v="1072"/>
    <x v="1034"/>
    <n v="1831000000"/>
    <x v="0"/>
    <n v="2957000000"/>
    <x v="9"/>
    <x v="27"/>
    <x v="3"/>
  </r>
  <r>
    <x v="271"/>
    <x v="0"/>
    <d v="2013-06-30T00:00:00"/>
    <x v="1073"/>
    <x v="1035"/>
    <n v="20289000000"/>
    <x v="293"/>
    <s v=" $-   "/>
    <x v="2"/>
    <x v="102"/>
    <x v="1"/>
  </r>
  <r>
    <x v="271"/>
    <x v="1"/>
    <d v="2014-06-30T00:00:00"/>
    <x v="1074"/>
    <x v="1036"/>
    <n v="20488000000"/>
    <x v="294"/>
    <s v=" $-   "/>
    <x v="2"/>
    <x v="102"/>
    <x v="2"/>
  </r>
  <r>
    <x v="271"/>
    <x v="2"/>
    <d v="2015-06-30T00:00:00"/>
    <x v="1075"/>
    <x v="1037"/>
    <n v="20324000000"/>
    <x v="295"/>
    <s v=" $-   "/>
    <x v="2"/>
    <x v="102"/>
    <x v="3"/>
  </r>
  <r>
    <x v="271"/>
    <x v="3"/>
    <d v="2016-06-30T00:00:00"/>
    <x v="1076"/>
    <x v="1038"/>
    <n v="19260000000"/>
    <x v="296"/>
    <s v=" $-   "/>
    <x v="2"/>
    <x v="102"/>
    <x v="4"/>
  </r>
  <r>
    <x v="272"/>
    <x v="0"/>
    <d v="2012-12-31T00:00:00"/>
    <x v="1077"/>
    <x v="1039"/>
    <n v="2448629000"/>
    <x v="0"/>
    <n v="264631000"/>
    <x v="6"/>
    <x v="35"/>
    <x v="0"/>
  </r>
  <r>
    <x v="272"/>
    <x v="1"/>
    <d v="2013-12-31T00:00:00"/>
    <x v="1078"/>
    <x v="1040"/>
    <n v="2540954000"/>
    <x v="0"/>
    <n v="231912000"/>
    <x v="6"/>
    <x v="35"/>
    <x v="1"/>
  </r>
  <r>
    <x v="272"/>
    <x v="2"/>
    <d v="2014-12-31T00:00:00"/>
    <x v="1079"/>
    <x v="1041"/>
    <n v="2655650000"/>
    <x v="0"/>
    <n v="157824000"/>
    <x v="6"/>
    <x v="35"/>
    <x v="2"/>
  </r>
  <r>
    <x v="272"/>
    <x v="3"/>
    <d v="2015-12-31T00:00:00"/>
    <x v="1080"/>
    <x v="1042"/>
    <n v="2796508000"/>
    <x v="0"/>
    <n v="196424000"/>
    <x v="6"/>
    <x v="35"/>
    <x v="3"/>
  </r>
  <r>
    <x v="273"/>
    <x v="0"/>
    <d v="2013-12-31T00:00:00"/>
    <x v="1081"/>
    <x v="1043"/>
    <n v="692693000"/>
    <x v="297"/>
    <n v="24539000"/>
    <x v="3"/>
    <x v="88"/>
    <x v="1"/>
  </r>
  <r>
    <x v="273"/>
    <x v="1"/>
    <d v="2014-12-31T00:00:00"/>
    <x v="1082"/>
    <x v="1044"/>
    <n v="728582000"/>
    <x v="298"/>
    <n v="29185000"/>
    <x v="3"/>
    <x v="88"/>
    <x v="2"/>
  </r>
  <r>
    <x v="273"/>
    <x v="2"/>
    <d v="2015-12-31T00:00:00"/>
    <x v="1083"/>
    <x v="1045"/>
    <n v="700810000"/>
    <x v="299"/>
    <n v="30951000"/>
    <x v="3"/>
    <x v="88"/>
    <x v="3"/>
  </r>
  <r>
    <x v="273"/>
    <x v="3"/>
    <d v="2016-12-31T00:00:00"/>
    <x v="1084"/>
    <x v="1046"/>
    <n v="732622000"/>
    <x v="300"/>
    <n v="36052000"/>
    <x v="3"/>
    <x v="88"/>
    <x v="4"/>
  </r>
  <r>
    <x v="274"/>
    <x v="0"/>
    <d v="2013-08-29T00:00:00"/>
    <x v="1085"/>
    <x v="1047"/>
    <n v="554000000"/>
    <x v="301"/>
    <s v=" $-   "/>
    <x v="2"/>
    <x v="7"/>
    <x v="1"/>
  </r>
  <r>
    <x v="274"/>
    <x v="1"/>
    <d v="2014-08-28T00:00:00"/>
    <x v="1086"/>
    <x v="1048"/>
    <n v="939000000"/>
    <x v="10"/>
    <s v=" $-   "/>
    <x v="2"/>
    <x v="7"/>
    <x v="2"/>
  </r>
  <r>
    <x v="274"/>
    <x v="2"/>
    <d v="2015-09-03T00:00:00"/>
    <x v="1087"/>
    <x v="1049"/>
    <n v="674000000"/>
    <x v="40"/>
    <s v=" $-   "/>
    <x v="2"/>
    <x v="7"/>
    <x v="3"/>
  </r>
  <r>
    <x v="274"/>
    <x v="3"/>
    <d v="2016-09-01T00:00:00"/>
    <x v="1088"/>
    <x v="1050"/>
    <n v="653000000"/>
    <x v="302"/>
    <s v=" $-   "/>
    <x v="2"/>
    <x v="7"/>
    <x v="4"/>
  </r>
  <r>
    <x v="275"/>
    <x v="0"/>
    <d v="2012-12-31T00:00:00"/>
    <x v="1089"/>
    <x v="1051"/>
    <n v="285144000"/>
    <x v="0"/>
    <n v="1291456000"/>
    <x v="9"/>
    <x v="48"/>
    <x v="0"/>
  </r>
  <r>
    <x v="275"/>
    <x v="1"/>
    <d v="2013-12-31T00:00:00"/>
    <x v="1090"/>
    <x v="1052"/>
    <n v="466498000"/>
    <x v="0"/>
    <n v="1602390000"/>
    <x v="9"/>
    <x v="48"/>
    <x v="1"/>
  </r>
  <r>
    <x v="275"/>
    <x v="2"/>
    <d v="2014-12-31T00:00:00"/>
    <x v="1091"/>
    <x v="1053"/>
    <n v="471219000"/>
    <x v="0"/>
    <n v="1957025000"/>
    <x v="9"/>
    <x v="48"/>
    <x v="2"/>
  </r>
  <r>
    <x v="275"/>
    <x v="3"/>
    <d v="2015-12-31T00:00:00"/>
    <x v="1092"/>
    <x v="1054"/>
    <n v="372457000"/>
    <x v="0"/>
    <n v="1668489000"/>
    <x v="9"/>
    <x v="48"/>
    <x v="3"/>
  </r>
  <r>
    <x v="276"/>
    <x v="0"/>
    <d v="2014-12-31T00:00:00"/>
    <x v="1093"/>
    <x v="1055"/>
    <n v="1545700000"/>
    <x v="303"/>
    <s v=" $-   "/>
    <x v="3"/>
    <x v="3"/>
    <x v="2"/>
  </r>
  <r>
    <x v="276"/>
    <x v="1"/>
    <d v="2015-12-31T00:00:00"/>
    <x v="1094"/>
    <x v="1056"/>
    <n v="2180700000"/>
    <x v="304"/>
    <s v=" $-   "/>
    <x v="3"/>
    <x v="3"/>
    <x v="3"/>
  </r>
  <r>
    <x v="277"/>
    <x v="0"/>
    <d v="2013-12-31T00:00:00"/>
    <x v="1095"/>
    <x v="1057"/>
    <n v="446000000"/>
    <x v="0"/>
    <n v="1568000000"/>
    <x v="9"/>
    <x v="27"/>
    <x v="1"/>
  </r>
  <r>
    <x v="277"/>
    <x v="1"/>
    <d v="2014-12-31T00:00:00"/>
    <x v="1096"/>
    <x v="1058"/>
    <n v="495000000"/>
    <x v="0"/>
    <n v="1759000000"/>
    <x v="9"/>
    <x v="27"/>
    <x v="2"/>
  </r>
  <r>
    <x v="277"/>
    <x v="2"/>
    <d v="2015-12-31T00:00:00"/>
    <x v="1097"/>
    <x v="1059"/>
    <n v="745000000"/>
    <x v="0"/>
    <n v="2131000000"/>
    <x v="9"/>
    <x v="27"/>
    <x v="3"/>
  </r>
  <r>
    <x v="277"/>
    <x v="3"/>
    <d v="2016-12-31T00:00:00"/>
    <x v="1098"/>
    <x v="1060"/>
    <n v="233000000"/>
    <x v="0"/>
    <n v="2454000000"/>
    <x v="9"/>
    <x v="27"/>
    <x v="4"/>
  </r>
  <r>
    <x v="278"/>
    <x v="0"/>
    <d v="2012-12-31T00:00:00"/>
    <x v="1099"/>
    <x v="1061"/>
    <n v="832000000"/>
    <x v="0"/>
    <n v="104000000"/>
    <x v="6"/>
    <x v="97"/>
    <x v="0"/>
  </r>
  <r>
    <x v="278"/>
    <x v="1"/>
    <d v="2013-12-31T00:00:00"/>
    <x v="1100"/>
    <x v="1062"/>
    <n v="1054000000"/>
    <x v="0"/>
    <n v="122000000"/>
    <x v="6"/>
    <x v="97"/>
    <x v="1"/>
  </r>
  <r>
    <x v="278"/>
    <x v="2"/>
    <d v="2014-12-31T00:00:00"/>
    <x v="1101"/>
    <x v="1063"/>
    <n v="1095000000"/>
    <x v="0"/>
    <n v="137000000"/>
    <x v="6"/>
    <x v="97"/>
    <x v="2"/>
  </r>
  <r>
    <x v="278"/>
    <x v="3"/>
    <d v="2015-12-31T00:00:00"/>
    <x v="1102"/>
    <x v="1064"/>
    <n v="1050000000"/>
    <x v="0"/>
    <n v="138000000"/>
    <x v="6"/>
    <x v="97"/>
    <x v="3"/>
  </r>
  <r>
    <x v="279"/>
    <x v="0"/>
    <d v="2012-12-31T00:00:00"/>
    <x v="1103"/>
    <x v="1065"/>
    <n v="1186000000"/>
    <x v="0"/>
    <n v="1518000000"/>
    <x v="5"/>
    <x v="10"/>
    <x v="0"/>
  </r>
  <r>
    <x v="279"/>
    <x v="1"/>
    <d v="2013-12-31T00:00:00"/>
    <x v="1104"/>
    <x v="1066"/>
    <n v="1280000000"/>
    <x v="0"/>
    <n v="2163000000"/>
    <x v="5"/>
    <x v="10"/>
    <x v="1"/>
  </r>
  <r>
    <x v="279"/>
    <x v="2"/>
    <d v="2014-12-31T00:00:00"/>
    <x v="1105"/>
    <x v="1067"/>
    <n v="1324000000"/>
    <x v="0"/>
    <n v="2551000000"/>
    <x v="5"/>
    <x v="10"/>
    <x v="2"/>
  </r>
  <r>
    <x v="279"/>
    <x v="3"/>
    <d v="2015-12-31T00:00:00"/>
    <x v="1106"/>
    <x v="1068"/>
    <n v="1399000000"/>
    <x v="0"/>
    <n v="2831000000"/>
    <x v="5"/>
    <x v="10"/>
    <x v="3"/>
  </r>
  <r>
    <x v="280"/>
    <x v="0"/>
    <d v="2012-12-31T00:00:00"/>
    <x v="1107"/>
    <x v="1069"/>
    <n v="757000000"/>
    <x v="305"/>
    <n v="1032000000"/>
    <x v="8"/>
    <x v="103"/>
    <x v="0"/>
  </r>
  <r>
    <x v="280"/>
    <x v="1"/>
    <d v="2013-12-31T00:00:00"/>
    <x v="1108"/>
    <x v="1070"/>
    <n v="584000000"/>
    <x v="306"/>
    <n v="1362000000"/>
    <x v="8"/>
    <x v="103"/>
    <x v="1"/>
  </r>
  <r>
    <x v="280"/>
    <x v="2"/>
    <d v="2014-12-31T00:00:00"/>
    <x v="1109"/>
    <x v="1071"/>
    <n v="545000000"/>
    <x v="307"/>
    <n v="1229000000"/>
    <x v="8"/>
    <x v="103"/>
    <x v="2"/>
  </r>
  <r>
    <x v="280"/>
    <x v="3"/>
    <d v="2015-12-31T00:00:00"/>
    <x v="1110"/>
    <x v="1072"/>
    <n v="670000000"/>
    <x v="308"/>
    <n v="1239000000"/>
    <x v="8"/>
    <x v="103"/>
    <x v="3"/>
  </r>
  <r>
    <x v="281"/>
    <x v="0"/>
    <d v="2013-12-31T00:00:00"/>
    <x v="1111"/>
    <x v="1073"/>
    <n v="650243000"/>
    <x v="309"/>
    <s v=" $-   "/>
    <x v="2"/>
    <x v="16"/>
    <x v="1"/>
  </r>
  <r>
    <x v="281"/>
    <x v="1"/>
    <d v="2014-12-31T00:00:00"/>
    <x v="1112"/>
    <x v="1074"/>
    <n v="876927000"/>
    <x v="310"/>
    <s v=" $-   "/>
    <x v="2"/>
    <x v="16"/>
    <x v="2"/>
  </r>
  <r>
    <x v="281"/>
    <x v="2"/>
    <d v="2015-12-31T00:00:00"/>
    <x v="1113"/>
    <x v="1075"/>
    <n v="1231421000"/>
    <x v="311"/>
    <s v=" $-   "/>
    <x v="2"/>
    <x v="16"/>
    <x v="3"/>
  </r>
  <r>
    <x v="281"/>
    <x v="3"/>
    <d v="2016-12-31T00:00:00"/>
    <x v="1114"/>
    <x v="1076"/>
    <n v="1568877000"/>
    <x v="312"/>
    <s v=" $-   "/>
    <x v="2"/>
    <x v="16"/>
    <x v="4"/>
  </r>
  <r>
    <x v="282"/>
    <x v="0"/>
    <d v="2012-12-31T00:00:00"/>
    <x v="1115"/>
    <x v="1077"/>
    <n v="311000000"/>
    <x v="0"/>
    <n v="704000000"/>
    <x v="9"/>
    <x v="27"/>
    <x v="0"/>
  </r>
  <r>
    <x v="282"/>
    <x v="1"/>
    <d v="2013-12-31T00:00:00"/>
    <x v="1116"/>
    <x v="1078"/>
    <n v="311000000"/>
    <x v="0"/>
    <n v="685000000"/>
    <x v="9"/>
    <x v="27"/>
    <x v="1"/>
  </r>
  <r>
    <x v="282"/>
    <x v="2"/>
    <d v="2014-12-31T00:00:00"/>
    <x v="1117"/>
    <x v="1079"/>
    <n v="358000000"/>
    <x v="0"/>
    <n v="870000000"/>
    <x v="9"/>
    <x v="27"/>
    <x v="2"/>
  </r>
  <r>
    <x v="282"/>
    <x v="3"/>
    <d v="2015-12-31T00:00:00"/>
    <x v="1118"/>
    <x v="1080"/>
    <n v="5204000000"/>
    <x v="0"/>
    <n v="917000000"/>
    <x v="9"/>
    <x v="27"/>
    <x v="3"/>
  </r>
  <r>
    <x v="283"/>
    <x v="0"/>
    <d v="2013-05-31T00:00:00"/>
    <x v="1119"/>
    <x v="1081"/>
    <n v="7796000000"/>
    <x v="0"/>
    <s v=" $-   "/>
    <x v="1"/>
    <x v="82"/>
    <x v="1"/>
  </r>
  <r>
    <x v="283"/>
    <x v="1"/>
    <d v="2014-05-31T00:00:00"/>
    <x v="1120"/>
    <x v="1082"/>
    <n v="8766000000"/>
    <x v="0"/>
    <s v=" $-   "/>
    <x v="1"/>
    <x v="82"/>
    <x v="2"/>
  </r>
  <r>
    <x v="283"/>
    <x v="2"/>
    <d v="2015-05-31T00:00:00"/>
    <x v="1121"/>
    <x v="1083"/>
    <n v="9892000000"/>
    <x v="0"/>
    <s v=" $-   "/>
    <x v="1"/>
    <x v="82"/>
    <x v="3"/>
  </r>
  <r>
    <x v="283"/>
    <x v="3"/>
    <d v="2016-05-31T00:00:00"/>
    <x v="1122"/>
    <x v="1084"/>
    <n v="10469000000"/>
    <x v="0"/>
    <s v=" $-   "/>
    <x v="1"/>
    <x v="82"/>
    <x v="4"/>
  </r>
  <r>
    <x v="284"/>
    <x v="0"/>
    <d v="2013-12-31T00:00:00"/>
    <x v="1123"/>
    <x v="1085"/>
    <n v="1815000000"/>
    <x v="0"/>
    <n v="510000000"/>
    <x v="0"/>
    <x v="68"/>
    <x v="1"/>
  </r>
  <r>
    <x v="284"/>
    <x v="1"/>
    <d v="2014-12-31T00:00:00"/>
    <x v="1124"/>
    <x v="1086"/>
    <n v="1917000000"/>
    <x v="0"/>
    <n v="573000000"/>
    <x v="0"/>
    <x v="68"/>
    <x v="2"/>
  </r>
  <r>
    <x v="284"/>
    <x v="2"/>
    <d v="2015-12-31T00:00:00"/>
    <x v="1125"/>
    <x v="1087"/>
    <n v="1915000000"/>
    <x v="0"/>
    <n v="574000000"/>
    <x v="0"/>
    <x v="68"/>
    <x v="3"/>
  </r>
  <r>
    <x v="284"/>
    <x v="3"/>
    <d v="2016-12-31T00:00:00"/>
    <x v="1126"/>
    <x v="1088"/>
    <n v="1851000000"/>
    <x v="0"/>
    <n v="603000000"/>
    <x v="0"/>
    <x v="68"/>
    <x v="4"/>
  </r>
  <r>
    <x v="285"/>
    <x v="0"/>
    <d v="2012-12-31T00:00:00"/>
    <x v="1127"/>
    <x v="1089"/>
    <n v="1654000000"/>
    <x v="0"/>
    <s v=" $-   "/>
    <x v="9"/>
    <x v="37"/>
    <x v="0"/>
  </r>
  <r>
    <x v="285"/>
    <x v="1"/>
    <d v="2013-12-31T00:00:00"/>
    <x v="315"/>
    <x v="1090"/>
    <n v="1905000000"/>
    <x v="0"/>
    <s v=" $-   "/>
    <x v="9"/>
    <x v="37"/>
    <x v="1"/>
  </r>
  <r>
    <x v="285"/>
    <x v="2"/>
    <d v="2014-12-31T00:00:00"/>
    <x v="1128"/>
    <x v="1091"/>
    <n v="2092000000"/>
    <x v="0"/>
    <s v=" $-   "/>
    <x v="9"/>
    <x v="37"/>
    <x v="2"/>
  </r>
  <r>
    <x v="285"/>
    <x v="3"/>
    <d v="2015-12-31T00:00:00"/>
    <x v="1129"/>
    <x v="1092"/>
    <n v="1764000000"/>
    <x v="0"/>
    <s v=" $-   "/>
    <x v="9"/>
    <x v="37"/>
    <x v="3"/>
  </r>
  <r>
    <x v="286"/>
    <x v="0"/>
    <d v="2013-12-31T00:00:00"/>
    <x v="1130"/>
    <x v="1093"/>
    <n v="3002000000"/>
    <x v="0"/>
    <n v="916000000"/>
    <x v="0"/>
    <x v="59"/>
    <x v="1"/>
  </r>
  <r>
    <x v="286"/>
    <x v="1"/>
    <d v="2014-12-31T00:00:00"/>
    <x v="1131"/>
    <x v="1094"/>
    <n v="2897000000"/>
    <x v="0"/>
    <n v="951000000"/>
    <x v="0"/>
    <x v="59"/>
    <x v="2"/>
  </r>
  <r>
    <x v="286"/>
    <x v="2"/>
    <d v="2015-12-31T00:00:00"/>
    <x v="1132"/>
    <x v="1095"/>
    <n v="2911000000"/>
    <x v="0"/>
    <n v="1054000000"/>
    <x v="0"/>
    <x v="59"/>
    <x v="3"/>
  </r>
  <r>
    <x v="286"/>
    <x v="3"/>
    <d v="2016-12-31T00:00:00"/>
    <x v="1133"/>
    <x v="1096"/>
    <n v="2743000000"/>
    <x v="0"/>
    <n v="1026000000"/>
    <x v="0"/>
    <x v="59"/>
    <x v="4"/>
  </r>
  <r>
    <x v="287"/>
    <x v="0"/>
    <d v="2013-04-26T00:00:00"/>
    <x v="1134"/>
    <x v="1097"/>
    <n v="2247400000"/>
    <x v="313"/>
    <s v=" $-   "/>
    <x v="2"/>
    <x v="16"/>
    <x v="1"/>
  </r>
  <r>
    <x v="287"/>
    <x v="1"/>
    <d v="2014-04-25T00:00:00"/>
    <x v="1135"/>
    <x v="1098"/>
    <n v="2179000000"/>
    <x v="314"/>
    <s v=" $-   "/>
    <x v="2"/>
    <x v="16"/>
    <x v="2"/>
  </r>
  <r>
    <x v="287"/>
    <x v="2"/>
    <d v="2015-04-24T00:00:00"/>
    <x v="1136"/>
    <x v="1099"/>
    <n v="2197000000"/>
    <x v="315"/>
    <s v=" $-   "/>
    <x v="2"/>
    <x v="16"/>
    <x v="3"/>
  </r>
  <r>
    <x v="287"/>
    <x v="3"/>
    <d v="2016-04-29T00:00:00"/>
    <x v="1137"/>
    <x v="220"/>
    <n v="2099000000"/>
    <x v="88"/>
    <s v=" $-   "/>
    <x v="2"/>
    <x v="16"/>
    <x v="4"/>
  </r>
  <r>
    <x v="288"/>
    <x v="0"/>
    <d v="2012-12-31T00:00:00"/>
    <x v="1138"/>
    <x v="1100"/>
    <n v="454900000"/>
    <x v="0"/>
    <s v=" $-   "/>
    <x v="8"/>
    <x v="104"/>
    <x v="0"/>
  </r>
  <r>
    <x v="288"/>
    <x v="1"/>
    <d v="2013-12-31T00:00:00"/>
    <x v="1139"/>
    <x v="1101"/>
    <n v="467904000"/>
    <x v="0"/>
    <s v=" $-   "/>
    <x v="8"/>
    <x v="104"/>
    <x v="1"/>
  </r>
  <r>
    <x v="288"/>
    <x v="2"/>
    <d v="2014-12-31T00:00:00"/>
    <x v="1140"/>
    <x v="1102"/>
    <n v="520805000"/>
    <x v="0"/>
    <s v=" $-   "/>
    <x v="8"/>
    <x v="104"/>
    <x v="2"/>
  </r>
  <r>
    <x v="288"/>
    <x v="3"/>
    <d v="2015-12-31T00:00:00"/>
    <x v="1141"/>
    <x v="1103"/>
    <n v="458989000"/>
    <x v="0"/>
    <s v=" $-   "/>
    <x v="8"/>
    <x v="104"/>
    <x v="3"/>
  </r>
  <r>
    <x v="289"/>
    <x v="0"/>
    <d v="2013-01-27T00:00:00"/>
    <x v="1142"/>
    <x v="1104"/>
    <n v="430822000"/>
    <x v="316"/>
    <s v=" $-   "/>
    <x v="2"/>
    <x v="7"/>
    <x v="1"/>
  </r>
  <r>
    <x v="289"/>
    <x v="1"/>
    <d v="2014-01-26T00:00:00"/>
    <x v="1143"/>
    <x v="1105"/>
    <n v="436000000"/>
    <x v="317"/>
    <s v=" $-   "/>
    <x v="2"/>
    <x v="7"/>
    <x v="2"/>
  </r>
  <r>
    <x v="289"/>
    <x v="2"/>
    <d v="2015-01-25T00:00:00"/>
    <x v="1144"/>
    <x v="1106"/>
    <n v="480000000"/>
    <x v="318"/>
    <s v=" $-   "/>
    <x v="2"/>
    <x v="7"/>
    <x v="3"/>
  </r>
  <r>
    <x v="289"/>
    <x v="3"/>
    <d v="2016-01-31T00:00:00"/>
    <x v="1145"/>
    <x v="1107"/>
    <n v="602000000"/>
    <x v="319"/>
    <s v=" $-   "/>
    <x v="2"/>
    <x v="7"/>
    <x v="4"/>
  </r>
  <r>
    <x v="290"/>
    <x v="0"/>
    <d v="2012-12-31T00:00:00"/>
    <x v="1146"/>
    <x v="1108"/>
    <n v="1403500000"/>
    <x v="0"/>
    <s v=" $-   "/>
    <x v="1"/>
    <x v="105"/>
    <x v="0"/>
  </r>
  <r>
    <x v="290"/>
    <x v="1"/>
    <d v="2013-12-31T00:00:00"/>
    <x v="1147"/>
    <x v="1109"/>
    <n v="1399500000"/>
    <x v="0"/>
    <s v=" $-   "/>
    <x v="1"/>
    <x v="105"/>
    <x v="1"/>
  </r>
  <r>
    <x v="290"/>
    <x v="2"/>
    <d v="2014-12-31T00:00:00"/>
    <x v="1148"/>
    <x v="1110"/>
    <n v="1545900000"/>
    <x v="0"/>
    <s v=" $-   "/>
    <x v="1"/>
    <x v="105"/>
    <x v="2"/>
  </r>
  <r>
    <x v="290"/>
    <x v="3"/>
    <d v="2015-12-31T00:00:00"/>
    <x v="1149"/>
    <x v="1111"/>
    <n v="1626000000"/>
    <x v="0"/>
    <s v=" $-   "/>
    <x v="1"/>
    <x v="105"/>
    <x v="3"/>
  </r>
  <r>
    <x v="291"/>
    <x v="0"/>
    <d v="2012-12-31T00:00:00"/>
    <x v="1150"/>
    <x v="1112"/>
    <n v="38123000"/>
    <x v="0"/>
    <n v="147515000"/>
    <x v="7"/>
    <x v="77"/>
    <x v="0"/>
  </r>
  <r>
    <x v="291"/>
    <x v="1"/>
    <d v="2013-12-31T00:00:00"/>
    <x v="1151"/>
    <x v="1113"/>
    <n v="56881000"/>
    <x v="0"/>
    <n v="306769000"/>
    <x v="7"/>
    <x v="77"/>
    <x v="1"/>
  </r>
  <r>
    <x v="291"/>
    <x v="2"/>
    <d v="2014-12-31T00:00:00"/>
    <x v="1152"/>
    <x v="1114"/>
    <n v="51085000"/>
    <x v="0"/>
    <n v="374661000"/>
    <x v="7"/>
    <x v="77"/>
    <x v="2"/>
  </r>
  <r>
    <x v="291"/>
    <x v="3"/>
    <d v="2015-12-31T00:00:00"/>
    <x v="1153"/>
    <x v="1115"/>
    <n v="49298000"/>
    <x v="0"/>
    <n v="409215000"/>
    <x v="7"/>
    <x v="77"/>
    <x v="3"/>
  </r>
  <r>
    <x v="292"/>
    <x v="0"/>
    <d v="2012-12-31T00:00:00"/>
    <x v="1154"/>
    <x v="1116"/>
    <n v="491725000"/>
    <x v="0"/>
    <n v="205334000"/>
    <x v="9"/>
    <x v="27"/>
    <x v="0"/>
  </r>
  <r>
    <x v="292"/>
    <x v="1"/>
    <d v="2013-12-31T00:00:00"/>
    <x v="1155"/>
    <x v="1117"/>
    <n v="541586000"/>
    <x v="0"/>
    <n v="239343000"/>
    <x v="9"/>
    <x v="27"/>
    <x v="1"/>
  </r>
  <r>
    <x v="292"/>
    <x v="2"/>
    <d v="2014-12-31T00:00:00"/>
    <x v="1156"/>
    <x v="1118"/>
    <n v="674887000"/>
    <x v="0"/>
    <n v="294684000"/>
    <x v="9"/>
    <x v="27"/>
    <x v="2"/>
  </r>
  <r>
    <x v="292"/>
    <x v="3"/>
    <d v="2015-12-31T00:00:00"/>
    <x v="1157"/>
    <x v="1119"/>
    <n v="693331000"/>
    <x v="0"/>
    <n v="354620000"/>
    <x v="9"/>
    <x v="27"/>
    <x v="3"/>
  </r>
  <r>
    <x v="293"/>
    <x v="0"/>
    <d v="2014-12-31T00:00:00"/>
    <x v="1158"/>
    <x v="1120"/>
    <n v="477200000"/>
    <x v="0"/>
    <n v="294400000"/>
    <x v="1"/>
    <x v="89"/>
    <x v="2"/>
  </r>
  <r>
    <x v="293"/>
    <x v="1"/>
    <d v="2015-12-31T00:00:00"/>
    <x v="1159"/>
    <x v="1121"/>
    <n v="431800000"/>
    <x v="0"/>
    <n v="291100000"/>
    <x v="1"/>
    <x v="89"/>
    <x v="3"/>
  </r>
  <r>
    <x v="293"/>
    <x v="2"/>
    <d v="2016-12-31T00:00:00"/>
    <x v="1160"/>
    <x v="1122"/>
    <n v="443900000"/>
    <x v="0"/>
    <n v="292900000"/>
    <x v="1"/>
    <x v="89"/>
    <x v="4"/>
  </r>
  <r>
    <x v="294"/>
    <x v="0"/>
    <d v="2012-12-31T00:00:00"/>
    <x v="1161"/>
    <x v="1123"/>
    <n v="2120025000"/>
    <x v="0"/>
    <s v=" $-   "/>
    <x v="1"/>
    <x v="25"/>
    <x v="0"/>
  </r>
  <r>
    <x v="294"/>
    <x v="1"/>
    <d v="2013-12-31T00:00:00"/>
    <x v="1162"/>
    <x v="1124"/>
    <n v="2265516000"/>
    <x v="0"/>
    <s v=" $-   "/>
    <x v="1"/>
    <x v="25"/>
    <x v="1"/>
  </r>
  <r>
    <x v="294"/>
    <x v="2"/>
    <d v="2014-12-31T00:00:00"/>
    <x v="1163"/>
    <x v="1125"/>
    <n v="2438527000"/>
    <x v="0"/>
    <s v=" $-   "/>
    <x v="1"/>
    <x v="25"/>
    <x v="2"/>
  </r>
  <r>
    <x v="294"/>
    <x v="3"/>
    <d v="2015-12-31T00:00:00"/>
    <x v="1164"/>
    <x v="1126"/>
    <n v="2648622000"/>
    <x v="0"/>
    <s v=" $-   "/>
    <x v="1"/>
    <x v="25"/>
    <x v="3"/>
  </r>
  <r>
    <x v="295"/>
    <x v="0"/>
    <d v="2012-12-31T00:00:00"/>
    <x v="1165"/>
    <x v="1127"/>
    <n v="1879000000"/>
    <x v="0"/>
    <n v="3585000000"/>
    <x v="9"/>
    <x v="27"/>
    <x v="0"/>
  </r>
  <r>
    <x v="295"/>
    <x v="1"/>
    <d v="2013-12-31T00:00:00"/>
    <x v="1166"/>
    <x v="1128"/>
    <n v="2108000000"/>
    <x v="0"/>
    <n v="4203000000"/>
    <x v="9"/>
    <x v="27"/>
    <x v="1"/>
  </r>
  <r>
    <x v="295"/>
    <x v="2"/>
    <d v="2014-12-31T00:00:00"/>
    <x v="1167"/>
    <x v="1129"/>
    <n v="2053000000"/>
    <x v="0"/>
    <n v="4261000000"/>
    <x v="9"/>
    <x v="27"/>
    <x v="2"/>
  </r>
  <r>
    <x v="295"/>
    <x v="3"/>
    <d v="2015-12-31T00:00:00"/>
    <x v="1168"/>
    <x v="1130"/>
    <n v="1613000000"/>
    <x v="0"/>
    <n v="4544000000"/>
    <x v="9"/>
    <x v="27"/>
    <x v="3"/>
  </r>
  <r>
    <x v="296"/>
    <x v="0"/>
    <d v="2012-12-31T00:00:00"/>
    <x v="1169"/>
    <x v="1131"/>
    <n v="803800000"/>
    <x v="0"/>
    <n v="76000000"/>
    <x v="6"/>
    <x v="106"/>
    <x v="0"/>
  </r>
  <r>
    <x v="296"/>
    <x v="1"/>
    <d v="2013-12-31T00:00:00"/>
    <x v="1170"/>
    <x v="1132"/>
    <n v="812800000"/>
    <x v="0"/>
    <n v="69900000"/>
    <x v="6"/>
    <x v="106"/>
    <x v="1"/>
  </r>
  <r>
    <x v="296"/>
    <x v="2"/>
    <d v="2014-12-31T00:00:00"/>
    <x v="1171"/>
    <x v="1133"/>
    <n v="816700000"/>
    <x v="0"/>
    <n v="65400000"/>
    <x v="6"/>
    <x v="106"/>
    <x v="2"/>
  </r>
  <r>
    <x v="296"/>
    <x v="3"/>
    <d v="2015-12-31T00:00:00"/>
    <x v="1172"/>
    <x v="1134"/>
    <n v="836700000"/>
    <x v="0"/>
    <n v="57300000"/>
    <x v="6"/>
    <x v="106"/>
    <x v="3"/>
  </r>
  <r>
    <x v="297"/>
    <x v="0"/>
    <d v="2012-12-31T00:00:00"/>
    <x v="1173"/>
    <x v="1135"/>
    <n v="1489735000"/>
    <x v="320"/>
    <s v=" $-   "/>
    <x v="0"/>
    <x v="107"/>
    <x v="0"/>
  </r>
  <r>
    <x v="297"/>
    <x v="1"/>
    <d v="2013-12-31T00:00:00"/>
    <x v="1174"/>
    <x v="1136"/>
    <n v="1420096000"/>
    <x v="321"/>
    <s v=" $-   "/>
    <x v="0"/>
    <x v="107"/>
    <x v="1"/>
  </r>
  <r>
    <x v="297"/>
    <x v="2"/>
    <d v="2014-12-31T00:00:00"/>
    <x v="1175"/>
    <x v="1137"/>
    <n v="1378400000"/>
    <x v="322"/>
    <s v=" $-   "/>
    <x v="0"/>
    <x v="107"/>
    <x v="2"/>
  </r>
  <r>
    <x v="297"/>
    <x v="3"/>
    <d v="2015-12-31T00:00:00"/>
    <x v="1176"/>
    <x v="1138"/>
    <n v="1279961000"/>
    <x v="323"/>
    <s v=" $-   "/>
    <x v="0"/>
    <x v="107"/>
    <x v="3"/>
  </r>
  <r>
    <x v="298"/>
    <x v="0"/>
    <d v="2012-12-31T00:00:00"/>
    <x v="1177"/>
    <x v="1139"/>
    <n v="571600000"/>
    <x v="324"/>
    <n v="517400000"/>
    <x v="0"/>
    <x v="41"/>
    <x v="0"/>
  </r>
  <r>
    <x v="298"/>
    <x v="1"/>
    <d v="2013-12-31T00:00:00"/>
    <x v="446"/>
    <x v="1140"/>
    <n v="559500000"/>
    <x v="325"/>
    <n v="571700000"/>
    <x v="0"/>
    <x v="41"/>
    <x v="1"/>
  </r>
  <r>
    <x v="298"/>
    <x v="2"/>
    <d v="2014-12-31T00:00:00"/>
    <x v="1178"/>
    <x v="1141"/>
    <n v="561400000"/>
    <x v="326"/>
    <n v="588500000"/>
    <x v="0"/>
    <x v="41"/>
    <x v="2"/>
  </r>
  <r>
    <x v="298"/>
    <x v="3"/>
    <d v="2015-12-31T00:00:00"/>
    <x v="1179"/>
    <x v="1142"/>
    <n v="541500000"/>
    <x v="327"/>
    <n v="583700000"/>
    <x v="0"/>
    <x v="41"/>
    <x v="3"/>
  </r>
  <r>
    <x v="299"/>
    <x v="0"/>
    <d v="2013-12-31T00:00:00"/>
    <x v="1180"/>
    <x v="1143"/>
    <s v=" $-   "/>
    <x v="0"/>
    <n v="2077000000"/>
    <x v="5"/>
    <x v="10"/>
    <x v="1"/>
  </r>
  <r>
    <x v="299"/>
    <x v="1"/>
    <d v="2014-12-31T00:00:00"/>
    <x v="1181"/>
    <x v="1144"/>
    <s v=" $-   "/>
    <x v="0"/>
    <n v="2433000000"/>
    <x v="5"/>
    <x v="10"/>
    <x v="2"/>
  </r>
  <r>
    <x v="299"/>
    <x v="2"/>
    <d v="2015-12-31T00:00:00"/>
    <x v="1182"/>
    <x v="1145"/>
    <s v=" $-   "/>
    <x v="0"/>
    <n v="2612000000"/>
    <x v="5"/>
    <x v="10"/>
    <x v="3"/>
  </r>
  <r>
    <x v="299"/>
    <x v="3"/>
    <d v="2016-12-31T00:00:00"/>
    <x v="1183"/>
    <x v="1146"/>
    <s v=" $-   "/>
    <x v="0"/>
    <n v="2755000000"/>
    <x v="5"/>
    <x v="10"/>
    <x v="4"/>
  </r>
  <r>
    <x v="300"/>
    <x v="0"/>
    <d v="2012-12-31T00:00:00"/>
    <x v="1184"/>
    <x v="1147"/>
    <n v="2188747000"/>
    <x v="0"/>
    <n v="65141000"/>
    <x v="1"/>
    <x v="24"/>
    <x v="0"/>
  </r>
  <r>
    <x v="300"/>
    <x v="1"/>
    <d v="2013-12-31T00:00:00"/>
    <x v="1185"/>
    <x v="1148"/>
    <n v="3185497000"/>
    <x v="0"/>
    <n v="117975000"/>
    <x v="1"/>
    <x v="24"/>
    <x v="1"/>
  </r>
  <r>
    <x v="300"/>
    <x v="2"/>
    <d v="2014-12-31T00:00:00"/>
    <x v="1186"/>
    <x v="1149"/>
    <n v="4302998000"/>
    <x v="0"/>
    <n v="207820000"/>
    <x v="1"/>
    <x v="24"/>
    <x v="2"/>
  </r>
  <r>
    <x v="300"/>
    <x v="3"/>
    <d v="2015-12-31T00:00:00"/>
    <x v="1187"/>
    <x v="1150"/>
    <n v="5060406000"/>
    <x v="0"/>
    <n v="272494000"/>
    <x v="1"/>
    <x v="24"/>
    <x v="3"/>
  </r>
  <r>
    <x v="301"/>
    <x v="0"/>
    <d v="2013-04-27T00:00:00"/>
    <x v="1188"/>
    <x v="1151"/>
    <s v=" $-   "/>
    <x v="0"/>
    <s v=" $-   "/>
    <x v="3"/>
    <x v="54"/>
    <x v="1"/>
  </r>
  <r>
    <x v="301"/>
    <x v="1"/>
    <d v="2014-04-26T00:00:00"/>
    <x v="1189"/>
    <x v="1152"/>
    <s v=" $-   "/>
    <x v="0"/>
    <s v=" $-   "/>
    <x v="3"/>
    <x v="54"/>
    <x v="2"/>
  </r>
  <r>
    <x v="301"/>
    <x v="2"/>
    <d v="2015-04-25T00:00:00"/>
    <x v="1190"/>
    <x v="1153"/>
    <s v=" $-   "/>
    <x v="0"/>
    <s v=" $-   "/>
    <x v="3"/>
    <x v="54"/>
    <x v="3"/>
  </r>
  <r>
    <x v="301"/>
    <x v="3"/>
    <d v="2016-04-30T00:00:00"/>
    <x v="1191"/>
    <x v="1154"/>
    <s v=" $-   "/>
    <x v="0"/>
    <s v=" $-   "/>
    <x v="3"/>
    <x v="54"/>
    <x v="4"/>
  </r>
  <r>
    <x v="302"/>
    <x v="0"/>
    <d v="2012-12-31T00:00:00"/>
    <x v="1192"/>
    <x v="1155"/>
    <n v="98000000"/>
    <x v="0"/>
    <n v="1054000000"/>
    <x v="5"/>
    <x v="11"/>
    <x v="0"/>
  </r>
  <r>
    <x v="302"/>
    <x v="1"/>
    <d v="2013-12-31T00:00:00"/>
    <x v="181"/>
    <x v="1156"/>
    <n v="68000000"/>
    <x v="0"/>
    <n v="1178000000"/>
    <x v="5"/>
    <x v="11"/>
    <x v="1"/>
  </r>
  <r>
    <x v="302"/>
    <x v="2"/>
    <d v="2014-12-31T00:00:00"/>
    <x v="1193"/>
    <x v="1157"/>
    <s v=" $-   "/>
    <x v="0"/>
    <n v="1227000000"/>
    <x v="5"/>
    <x v="11"/>
    <x v="2"/>
  </r>
  <r>
    <x v="302"/>
    <x v="3"/>
    <d v="2015-12-31T00:00:00"/>
    <x v="1194"/>
    <x v="1158"/>
    <s v=" $-   "/>
    <x v="0"/>
    <n v="1214000000"/>
    <x v="5"/>
    <x v="11"/>
    <x v="3"/>
  </r>
  <r>
    <x v="303"/>
    <x v="0"/>
    <d v="2013-12-28T00:00:00"/>
    <x v="1195"/>
    <x v="1159"/>
    <n v="25357000000"/>
    <x v="0"/>
    <n v="110000000"/>
    <x v="4"/>
    <x v="69"/>
    <x v="1"/>
  </r>
  <r>
    <x v="303"/>
    <x v="1"/>
    <d v="2014-12-27T00:00:00"/>
    <x v="1196"/>
    <x v="1160"/>
    <n v="25772000000"/>
    <x v="0"/>
    <n v="92000000"/>
    <x v="4"/>
    <x v="69"/>
    <x v="2"/>
  </r>
  <r>
    <x v="303"/>
    <x v="2"/>
    <d v="2015-12-26T00:00:00"/>
    <x v="1197"/>
    <x v="1161"/>
    <n v="24538000000"/>
    <x v="0"/>
    <n v="75000000"/>
    <x v="4"/>
    <x v="69"/>
    <x v="3"/>
  </r>
  <r>
    <x v="303"/>
    <x v="3"/>
    <d v="2016-12-31T00:00:00"/>
    <x v="1198"/>
    <x v="1162"/>
    <n v="24735000000"/>
    <x v="0"/>
    <n v="70000000"/>
    <x v="4"/>
    <x v="69"/>
    <x v="4"/>
  </r>
  <r>
    <x v="304"/>
    <x v="0"/>
    <d v="2012-12-31T00:00:00"/>
    <x v="1199"/>
    <x v="1163"/>
    <n v="15171000000"/>
    <x v="328"/>
    <n v="5109000000"/>
    <x v="3"/>
    <x v="3"/>
    <x v="0"/>
  </r>
  <r>
    <x v="304"/>
    <x v="1"/>
    <d v="2013-12-31T00:00:00"/>
    <x v="1200"/>
    <x v="1164"/>
    <n v="14355000000"/>
    <x v="329"/>
    <n v="4599000000"/>
    <x v="3"/>
    <x v="3"/>
    <x v="1"/>
  </r>
  <r>
    <x v="304"/>
    <x v="2"/>
    <d v="2014-12-31T00:00:00"/>
    <x v="1201"/>
    <x v="1165"/>
    <n v="14097000000"/>
    <x v="330"/>
    <n v="4039000000"/>
    <x v="3"/>
    <x v="3"/>
    <x v="2"/>
  </r>
  <r>
    <x v="304"/>
    <x v="3"/>
    <d v="2015-12-31T00:00:00"/>
    <x v="1202"/>
    <x v="1166"/>
    <n v="14809000000"/>
    <x v="331"/>
    <n v="3728000000"/>
    <x v="3"/>
    <x v="3"/>
    <x v="3"/>
  </r>
  <r>
    <x v="305"/>
    <x v="0"/>
    <d v="2013-12-31T00:00:00"/>
    <x v="1203"/>
    <x v="1167"/>
    <n v="189000000"/>
    <x v="0"/>
    <n v="3292900000"/>
    <x v="6"/>
    <x v="97"/>
    <x v="1"/>
  </r>
  <r>
    <x v="305"/>
    <x v="1"/>
    <d v="2014-12-31T00:00:00"/>
    <x v="1204"/>
    <x v="1168"/>
    <n v="177400000"/>
    <x v="0"/>
    <n v="3574300000"/>
    <x v="6"/>
    <x v="97"/>
    <x v="2"/>
  </r>
  <r>
    <x v="305"/>
    <x v="2"/>
    <d v="2015-12-31T00:00:00"/>
    <x v="1205"/>
    <x v="1169"/>
    <n v="163500000"/>
    <x v="0"/>
    <n v="3672400000"/>
    <x v="6"/>
    <x v="97"/>
    <x v="3"/>
  </r>
  <r>
    <x v="305"/>
    <x v="3"/>
    <d v="2016-12-31T00:00:00"/>
    <x v="1206"/>
    <x v="1170"/>
    <n v="156600000"/>
    <x v="0"/>
    <n v="3732600000"/>
    <x v="6"/>
    <x v="97"/>
    <x v="4"/>
  </r>
  <r>
    <x v="306"/>
    <x v="0"/>
    <d v="2013-12-31T00:00:00"/>
    <x v="1207"/>
    <x v="1171"/>
    <n v="346393000"/>
    <x v="332"/>
    <s v=" $-   "/>
    <x v="4"/>
    <x v="56"/>
    <x v="1"/>
  </r>
  <r>
    <x v="306"/>
    <x v="1"/>
    <d v="2014-12-31T00:00:00"/>
    <x v="1208"/>
    <x v="1172"/>
    <n v="519267000"/>
    <x v="333"/>
    <s v=" $-   "/>
    <x v="4"/>
    <x v="56"/>
    <x v="2"/>
  </r>
  <r>
    <x v="306"/>
    <x v="2"/>
    <d v="2015-12-31T00:00:00"/>
    <x v="1209"/>
    <x v="1173"/>
    <n v="838526000"/>
    <x v="334"/>
    <s v=" $-   "/>
    <x v="4"/>
    <x v="56"/>
    <x v="3"/>
  </r>
  <r>
    <x v="306"/>
    <x v="3"/>
    <d v="2016-12-31T00:00:00"/>
    <x v="1210"/>
    <x v="1174"/>
    <n v="1177697000"/>
    <x v="335"/>
    <s v=" $-   "/>
    <x v="4"/>
    <x v="56"/>
    <x v="4"/>
  </r>
  <r>
    <x v="307"/>
    <x v="0"/>
    <d v="2012-12-31T00:00:00"/>
    <x v="1211"/>
    <x v="1175"/>
    <n v="15400000"/>
    <x v="0"/>
    <n v="36100000"/>
    <x v="6"/>
    <x v="13"/>
    <x v="0"/>
  </r>
  <r>
    <x v="307"/>
    <x v="1"/>
    <d v="2013-12-31T00:00:00"/>
    <x v="1212"/>
    <x v="1176"/>
    <n v="18800000"/>
    <x v="0"/>
    <n v="38800000"/>
    <x v="6"/>
    <x v="13"/>
    <x v="1"/>
  </r>
  <r>
    <x v="307"/>
    <x v="2"/>
    <d v="2014-12-31T00:00:00"/>
    <x v="1213"/>
    <x v="1177"/>
    <n v="18900000"/>
    <x v="0"/>
    <n v="50900000"/>
    <x v="6"/>
    <x v="13"/>
    <x v="2"/>
  </r>
  <r>
    <x v="307"/>
    <x v="3"/>
    <d v="2015-12-31T00:00:00"/>
    <x v="1214"/>
    <x v="1178"/>
    <n v="22800000"/>
    <x v="0"/>
    <n v="77500000"/>
    <x v="6"/>
    <x v="13"/>
    <x v="3"/>
  </r>
  <r>
    <x v="308"/>
    <x v="0"/>
    <d v="2013-06-30T00:00:00"/>
    <x v="1215"/>
    <x v="1179"/>
    <n v="1554973000"/>
    <x v="0"/>
    <s v=" $-   "/>
    <x v="0"/>
    <x v="53"/>
    <x v="1"/>
  </r>
  <r>
    <x v="308"/>
    <x v="1"/>
    <d v="2014-06-30T00:00:00"/>
    <x v="1216"/>
    <x v="1180"/>
    <n v="1633992000"/>
    <x v="0"/>
    <s v=" $-   "/>
    <x v="0"/>
    <x v="53"/>
    <x v="2"/>
  </r>
  <r>
    <x v="308"/>
    <x v="2"/>
    <d v="2015-06-30T00:00:00"/>
    <x v="1217"/>
    <x v="1181"/>
    <n v="1544746000"/>
    <x v="0"/>
    <s v=" $-   "/>
    <x v="0"/>
    <x v="53"/>
    <x v="3"/>
  </r>
  <r>
    <x v="308"/>
    <x v="3"/>
    <d v="2016-06-30T00:00:00"/>
    <x v="1218"/>
    <x v="1182"/>
    <n v="1359360000"/>
    <x v="0"/>
    <s v=" $-   "/>
    <x v="0"/>
    <x v="53"/>
    <x v="4"/>
  </r>
  <r>
    <x v="309"/>
    <x v="0"/>
    <d v="2013-12-31T00:00:00"/>
    <x v="1219"/>
    <x v="1183"/>
    <n v="568500000"/>
    <x v="0"/>
    <s v=" $-   "/>
    <x v="1"/>
    <x v="66"/>
    <x v="1"/>
  </r>
  <r>
    <x v="309"/>
    <x v="1"/>
    <d v="2014-12-31T00:00:00"/>
    <x v="1220"/>
    <x v="1184"/>
    <n v="861390000"/>
    <x v="0"/>
    <s v=" $-   "/>
    <x v="1"/>
    <x v="66"/>
    <x v="2"/>
  </r>
  <r>
    <x v="309"/>
    <x v="2"/>
    <d v="2015-12-31T00:00:00"/>
    <x v="1221"/>
    <x v="1185"/>
    <n v="794728000"/>
    <x v="0"/>
    <s v=" $-   "/>
    <x v="1"/>
    <x v="66"/>
    <x v="3"/>
  </r>
  <r>
    <x v="309"/>
    <x v="3"/>
    <d v="2016-12-31T00:00:00"/>
    <x v="1222"/>
    <x v="1186"/>
    <n v="957150000"/>
    <x v="0"/>
    <s v=" $-   "/>
    <x v="1"/>
    <x v="66"/>
    <x v="4"/>
  </r>
  <r>
    <x v="310"/>
    <x v="0"/>
    <d v="2012-12-30T00:00:00"/>
    <x v="1223"/>
    <x v="1187"/>
    <n v="627370000"/>
    <x v="336"/>
    <s v=" $-   "/>
    <x v="3"/>
    <x v="5"/>
    <x v="0"/>
  </r>
  <r>
    <x v="310"/>
    <x v="1"/>
    <d v="2013-12-29T00:00:00"/>
    <x v="1224"/>
    <x v="1188"/>
    <n v="581898000"/>
    <x v="337"/>
    <s v=" $-   "/>
    <x v="3"/>
    <x v="5"/>
    <x v="1"/>
  </r>
  <r>
    <x v="310"/>
    <x v="2"/>
    <d v="2014-12-28T00:00:00"/>
    <x v="1225"/>
    <x v="1189"/>
    <n v="659335000"/>
    <x v="338"/>
    <s v=" $-   "/>
    <x v="3"/>
    <x v="5"/>
    <x v="2"/>
  </r>
  <r>
    <x v="310"/>
    <x v="3"/>
    <d v="2016-01-03T00:00:00"/>
    <x v="1226"/>
    <x v="1190"/>
    <n v="598848000"/>
    <x v="339"/>
    <s v=" $-   "/>
    <x v="3"/>
    <x v="5"/>
    <x v="4"/>
  </r>
  <r>
    <x v="311"/>
    <x v="0"/>
    <d v="2013-12-31T00:00:00"/>
    <x v="1227"/>
    <x v="1191"/>
    <n v="6890000000"/>
    <x v="0"/>
    <n v="93000000"/>
    <x v="4"/>
    <x v="101"/>
    <x v="1"/>
  </r>
  <r>
    <x v="311"/>
    <x v="1"/>
    <d v="2014-12-31T00:00:00"/>
    <x v="1228"/>
    <x v="1192"/>
    <n v="7001000000"/>
    <x v="0"/>
    <n v="93000000"/>
    <x v="4"/>
    <x v="101"/>
    <x v="2"/>
  </r>
  <r>
    <x v="311"/>
    <x v="2"/>
    <d v="2015-12-31T00:00:00"/>
    <x v="1229"/>
    <x v="1193"/>
    <n v="6656000000"/>
    <x v="0"/>
    <n v="82000000"/>
    <x v="4"/>
    <x v="101"/>
    <x v="3"/>
  </r>
  <r>
    <x v="311"/>
    <x v="3"/>
    <d v="2016-12-31T00:00:00"/>
    <x v="1230"/>
    <x v="1194"/>
    <n v="6405000000"/>
    <x v="0"/>
    <n v="74000000"/>
    <x v="4"/>
    <x v="101"/>
    <x v="4"/>
  </r>
  <r>
    <x v="312"/>
    <x v="0"/>
    <d v="2012-12-31T00:00:00"/>
    <x v="1231"/>
    <x v="1195"/>
    <n v="10486000000"/>
    <x v="0"/>
    <n v="987000000"/>
    <x v="6"/>
    <x v="35"/>
    <x v="0"/>
  </r>
  <r>
    <x v="312"/>
    <x v="1"/>
    <d v="2013-12-31T00:00:00"/>
    <x v="1232"/>
    <x v="1196"/>
    <n v="9681000000"/>
    <x v="0"/>
    <n v="643000000"/>
    <x v="6"/>
    <x v="35"/>
    <x v="1"/>
  </r>
  <r>
    <x v="312"/>
    <x v="2"/>
    <d v="2014-12-31T00:00:00"/>
    <x v="1233"/>
    <x v="1197"/>
    <n v="9488000000"/>
    <x v="0"/>
    <n v="273000000"/>
    <x v="6"/>
    <x v="35"/>
    <x v="2"/>
  </r>
  <r>
    <x v="312"/>
    <x v="3"/>
    <d v="2015-12-31T00:00:00"/>
    <x v="1234"/>
    <x v="1198"/>
    <n v="9463000000"/>
    <x v="0"/>
    <n v="255000000"/>
    <x v="6"/>
    <x v="35"/>
    <x v="3"/>
  </r>
  <r>
    <x v="313"/>
    <x v="0"/>
    <d v="2012-12-31T00:00:00"/>
    <x v="1235"/>
    <x v="1199"/>
    <n v="1117700000"/>
    <x v="340"/>
    <s v=" $-   "/>
    <x v="0"/>
    <x v="52"/>
    <x v="0"/>
  </r>
  <r>
    <x v="313"/>
    <x v="1"/>
    <d v="2013-12-31T00:00:00"/>
    <x v="1236"/>
    <x v="1200"/>
    <n v="1493700000"/>
    <x v="341"/>
    <s v=" $-   "/>
    <x v="0"/>
    <x v="52"/>
    <x v="1"/>
  </r>
  <r>
    <x v="313"/>
    <x v="2"/>
    <d v="2014-12-31T00:00:00"/>
    <x v="1237"/>
    <x v="1201"/>
    <n v="1493800000"/>
    <x v="342"/>
    <s v=" $-   "/>
    <x v="0"/>
    <x v="52"/>
    <x v="2"/>
  </r>
  <r>
    <x v="313"/>
    <x v="3"/>
    <d v="2015-12-31T00:00:00"/>
    <x v="1238"/>
    <x v="1202"/>
    <n v="1334300000"/>
    <x v="343"/>
    <s v=" $-   "/>
    <x v="0"/>
    <x v="52"/>
    <x v="3"/>
  </r>
  <r>
    <x v="314"/>
    <x v="0"/>
    <d v="2012-12-31T00:00:00"/>
    <x v="1239"/>
    <x v="1203"/>
    <n v="166154000"/>
    <x v="0"/>
    <n v="404336000"/>
    <x v="5"/>
    <x v="10"/>
    <x v="0"/>
  </r>
  <r>
    <x v="314"/>
    <x v="1"/>
    <d v="2013-12-31T00:00:00"/>
    <x v="1240"/>
    <x v="1204"/>
    <n v="172161000"/>
    <x v="0"/>
    <n v="415708000"/>
    <x v="5"/>
    <x v="10"/>
    <x v="1"/>
  </r>
  <r>
    <x v="314"/>
    <x v="2"/>
    <d v="2014-12-31T00:00:00"/>
    <x v="1241"/>
    <x v="1205"/>
    <n v="175178000"/>
    <x v="0"/>
    <n v="417358000"/>
    <x v="5"/>
    <x v="10"/>
    <x v="2"/>
  </r>
  <r>
    <x v="314"/>
    <x v="3"/>
    <d v="2015-12-31T00:00:00"/>
    <x v="1242"/>
    <x v="1206"/>
    <n v="176744000"/>
    <x v="0"/>
    <n v="494422000"/>
    <x v="5"/>
    <x v="10"/>
    <x v="3"/>
  </r>
  <r>
    <x v="315"/>
    <x v="0"/>
    <d v="2013-12-31T00:00:00"/>
    <x v="1243"/>
    <x v="1207"/>
    <n v="3486000000"/>
    <x v="344"/>
    <n v="452000000"/>
    <x v="8"/>
    <x v="63"/>
    <x v="1"/>
  </r>
  <r>
    <x v="315"/>
    <x v="1"/>
    <d v="2014-12-31T00:00:00"/>
    <x v="1244"/>
    <x v="1208"/>
    <n v="4013000000"/>
    <x v="345"/>
    <n v="450000000"/>
    <x v="8"/>
    <x v="63"/>
    <x v="2"/>
  </r>
  <r>
    <x v="315"/>
    <x v="2"/>
    <d v="2015-12-31T00:00:00"/>
    <x v="1245"/>
    <x v="1209"/>
    <n v="3624000000"/>
    <x v="346"/>
    <n v="471000000"/>
    <x v="8"/>
    <x v="63"/>
    <x v="3"/>
  </r>
  <r>
    <x v="315"/>
    <x v="3"/>
    <d v="2016-12-31T00:00:00"/>
    <x v="1246"/>
    <x v="1210"/>
    <n v="4630000000"/>
    <x v="77"/>
    <n v="462000000"/>
    <x v="8"/>
    <x v="63"/>
    <x v="4"/>
  </r>
  <r>
    <x v="316"/>
    <x v="0"/>
    <d v="2012-12-31T00:00:00"/>
    <x v="1247"/>
    <x v="1211"/>
    <n v="3143000000"/>
    <x v="0"/>
    <n v="1087000000"/>
    <x v="5"/>
    <x v="11"/>
    <x v="0"/>
  </r>
  <r>
    <x v="316"/>
    <x v="1"/>
    <d v="2013-12-31T00:00:00"/>
    <x v="1248"/>
    <x v="1212"/>
    <n v="2108000000"/>
    <x v="0"/>
    <n v="843000000"/>
    <x v="5"/>
    <x v="11"/>
    <x v="1"/>
  </r>
  <r>
    <x v="316"/>
    <x v="2"/>
    <d v="2014-12-31T00:00:00"/>
    <x v="1249"/>
    <x v="1213"/>
    <n v="2173000000"/>
    <x v="0"/>
    <n v="923000000"/>
    <x v="5"/>
    <x v="11"/>
    <x v="2"/>
  </r>
  <r>
    <x v="316"/>
    <x v="3"/>
    <d v="2015-12-31T00:00:00"/>
    <x v="1250"/>
    <x v="1214"/>
    <n v="2237000000"/>
    <x v="0"/>
    <n v="883000000"/>
    <x v="5"/>
    <x v="11"/>
    <x v="3"/>
  </r>
  <r>
    <x v="317"/>
    <x v="0"/>
    <d v="2012-12-31T00:00:00"/>
    <x v="1251"/>
    <x v="1215"/>
    <n v="17504000000"/>
    <x v="0"/>
    <s v=" $-   "/>
    <x v="6"/>
    <x v="97"/>
    <x v="0"/>
  </r>
  <r>
    <x v="317"/>
    <x v="1"/>
    <d v="2013-12-31T00:00:00"/>
    <x v="1252"/>
    <x v="1216"/>
    <n v="16172000000"/>
    <x v="0"/>
    <s v=" $-   "/>
    <x v="6"/>
    <x v="97"/>
    <x v="1"/>
  </r>
  <r>
    <x v="317"/>
    <x v="2"/>
    <d v="2014-12-31T00:00:00"/>
    <x v="1253"/>
    <x v="1217"/>
    <n v="18786000000"/>
    <x v="0"/>
    <s v=" $-   "/>
    <x v="6"/>
    <x v="97"/>
    <x v="2"/>
  </r>
  <r>
    <x v="317"/>
    <x v="3"/>
    <d v="2015-12-31T00:00:00"/>
    <x v="1254"/>
    <x v="1218"/>
    <n v="16603000000"/>
    <x v="0"/>
    <s v=" $-   "/>
    <x v="6"/>
    <x v="97"/>
    <x v="3"/>
  </r>
  <r>
    <x v="318"/>
    <x v="0"/>
    <d v="2012-12-31T00:00:00"/>
    <x v="1255"/>
    <x v="1219"/>
    <n v="15443000000"/>
    <x v="0"/>
    <n v="931000000"/>
    <x v="9"/>
    <x v="92"/>
    <x v="0"/>
  </r>
  <r>
    <x v="318"/>
    <x v="1"/>
    <d v="2013-12-31T00:00:00"/>
    <x v="1256"/>
    <x v="1220"/>
    <n v="15597000000"/>
    <x v="0"/>
    <n v="971000000"/>
    <x v="9"/>
    <x v="92"/>
    <x v="1"/>
  </r>
  <r>
    <x v="318"/>
    <x v="2"/>
    <d v="2014-12-31T00:00:00"/>
    <x v="1257"/>
    <x v="1221"/>
    <n v="16703000000"/>
    <x v="0"/>
    <n v="1019000000"/>
    <x v="9"/>
    <x v="92"/>
    <x v="2"/>
  </r>
  <r>
    <x v="318"/>
    <x v="3"/>
    <d v="2015-12-31T00:00:00"/>
    <x v="1258"/>
    <x v="1222"/>
    <n v="15747000000"/>
    <x v="0"/>
    <n v="1099000000"/>
    <x v="9"/>
    <x v="92"/>
    <x v="3"/>
  </r>
  <r>
    <x v="319"/>
    <x v="0"/>
    <d v="2013-02-03T00:00:00"/>
    <x v="1259"/>
    <x v="1223"/>
    <n v="2594300000"/>
    <x v="0"/>
    <s v=" $-   "/>
    <x v="1"/>
    <x v="82"/>
    <x v="1"/>
  </r>
  <r>
    <x v="319"/>
    <x v="1"/>
    <d v="2014-02-02T00:00:00"/>
    <x v="1260"/>
    <x v="1224"/>
    <n v="3673500000"/>
    <x v="0"/>
    <s v=" $-   "/>
    <x v="1"/>
    <x v="82"/>
    <x v="2"/>
  </r>
  <r>
    <x v="319"/>
    <x v="2"/>
    <d v="2015-02-01T00:00:00"/>
    <x v="1261"/>
    <x v="1225"/>
    <n v="3713600000"/>
    <x v="0"/>
    <s v=" $-   "/>
    <x v="1"/>
    <x v="82"/>
    <x v="3"/>
  </r>
  <r>
    <x v="319"/>
    <x v="3"/>
    <d v="2016-01-31T00:00:00"/>
    <x v="1262"/>
    <x v="1226"/>
    <n v="3417700000"/>
    <x v="0"/>
    <s v=" $-   "/>
    <x v="1"/>
    <x v="82"/>
    <x v="4"/>
  </r>
  <r>
    <x v="320"/>
    <x v="0"/>
    <d v="2012-12-31T00:00:00"/>
    <x v="1263"/>
    <x v="1227"/>
    <n v="434894000"/>
    <x v="0"/>
    <n v="37691000"/>
    <x v="0"/>
    <x v="53"/>
    <x v="0"/>
  </r>
  <r>
    <x v="320"/>
    <x v="1"/>
    <d v="2013-12-31T00:00:00"/>
    <x v="1264"/>
    <x v="1228"/>
    <n v="485069000"/>
    <x v="0"/>
    <n v="25865000"/>
    <x v="0"/>
    <x v="53"/>
    <x v="1"/>
  </r>
  <r>
    <x v="320"/>
    <x v="2"/>
    <d v="2014-12-31T00:00:00"/>
    <x v="1265"/>
    <x v="1229"/>
    <n v="705477000"/>
    <x v="0"/>
    <n v="34257000"/>
    <x v="0"/>
    <x v="53"/>
    <x v="2"/>
  </r>
  <r>
    <x v="320"/>
    <x v="3"/>
    <d v="2015-12-31T00:00:00"/>
    <x v="1266"/>
    <x v="1230"/>
    <n v="592863000"/>
    <x v="0"/>
    <n v="34848000"/>
    <x v="0"/>
    <x v="53"/>
    <x v="3"/>
  </r>
  <r>
    <x v="321"/>
    <x v="0"/>
    <d v="2012-12-31T00:00:00"/>
    <x v="1267"/>
    <x v="1231"/>
    <n v="1227000000"/>
    <x v="347"/>
    <n v="1001000000"/>
    <x v="8"/>
    <x v="28"/>
    <x v="0"/>
  </r>
  <r>
    <x v="321"/>
    <x v="1"/>
    <d v="2013-12-31T00:00:00"/>
    <x v="1268"/>
    <x v="1232"/>
    <n v="1349000000"/>
    <x v="347"/>
    <n v="1109000000"/>
    <x v="8"/>
    <x v="28"/>
    <x v="1"/>
  </r>
  <r>
    <x v="321"/>
    <x v="2"/>
    <d v="2014-12-31T00:00:00"/>
    <x v="1269"/>
    <x v="1233"/>
    <n v="1437000000"/>
    <x v="348"/>
    <n v="1170000000"/>
    <x v="8"/>
    <x v="28"/>
    <x v="2"/>
  </r>
  <r>
    <x v="321"/>
    <x v="3"/>
    <d v="2015-12-31T00:00:00"/>
    <x v="976"/>
    <x v="1234"/>
    <n v="1296000000"/>
    <x v="349"/>
    <n v="1106000000"/>
    <x v="8"/>
    <x v="28"/>
    <x v="3"/>
  </r>
  <r>
    <x v="322"/>
    <x v="0"/>
    <d v="2013-09-29T00:00:00"/>
    <x v="1270"/>
    <x v="1235"/>
    <n v="2849000000"/>
    <x v="350"/>
    <s v=" $-   "/>
    <x v="2"/>
    <x v="7"/>
    <x v="1"/>
  </r>
  <r>
    <x v="322"/>
    <x v="1"/>
    <d v="2014-09-28T00:00:00"/>
    <x v="1271"/>
    <x v="1236"/>
    <n v="2774000000"/>
    <x v="351"/>
    <s v=" $-   "/>
    <x v="2"/>
    <x v="7"/>
    <x v="2"/>
  </r>
  <r>
    <x v="322"/>
    <x v="2"/>
    <d v="2015-09-27T00:00:00"/>
    <x v="1272"/>
    <x v="1237"/>
    <n v="3637000000"/>
    <x v="352"/>
    <s v=" $-   "/>
    <x v="2"/>
    <x v="7"/>
    <x v="3"/>
  </r>
  <r>
    <x v="322"/>
    <x v="3"/>
    <d v="2016-09-25T00:00:00"/>
    <x v="1273"/>
    <x v="1238"/>
    <n v="2159000000"/>
    <x v="353"/>
    <s v=" $-   "/>
    <x v="2"/>
    <x v="7"/>
    <x v="4"/>
  </r>
  <r>
    <x v="323"/>
    <x v="0"/>
    <d v="2014-03-29T00:00:00"/>
    <x v="1274"/>
    <x v="1239"/>
    <n v="180317000"/>
    <x v="354"/>
    <s v=" $-   "/>
    <x v="2"/>
    <x v="7"/>
    <x v="2"/>
  </r>
  <r>
    <x v="323"/>
    <x v="1"/>
    <d v="2015-03-28T00:00:00"/>
    <x v="1275"/>
    <x v="1240"/>
    <n v="309348000"/>
    <x v="355"/>
    <s v=" $-   "/>
    <x v="2"/>
    <x v="7"/>
    <x v="3"/>
  </r>
  <r>
    <x v="323"/>
    <x v="2"/>
    <d v="2016-04-02T00:00:00"/>
    <x v="1276"/>
    <x v="1241"/>
    <n v="588822000"/>
    <x v="356"/>
    <s v=" $-   "/>
    <x v="2"/>
    <x v="7"/>
    <x v="4"/>
  </r>
  <r>
    <x v="324"/>
    <x v="0"/>
    <d v="2013-12-31T00:00:00"/>
    <x v="1277"/>
    <x v="1242"/>
    <n v="922340000"/>
    <x v="0"/>
    <s v=" $-   "/>
    <x v="0"/>
    <x v="53"/>
    <x v="1"/>
  </r>
  <r>
    <x v="324"/>
    <x v="1"/>
    <d v="2014-12-31T00:00:00"/>
    <x v="1278"/>
    <x v="1243"/>
    <n v="1030014000"/>
    <x v="0"/>
    <s v=" $-   "/>
    <x v="0"/>
    <x v="53"/>
    <x v="2"/>
  </r>
  <r>
    <x v="324"/>
    <x v="2"/>
    <d v="2015-12-31T00:00:00"/>
    <x v="1279"/>
    <x v="1244"/>
    <n v="961579000"/>
    <x v="0"/>
    <s v=" $-   "/>
    <x v="0"/>
    <x v="53"/>
    <x v="3"/>
  </r>
  <r>
    <x v="324"/>
    <x v="3"/>
    <d v="2016-12-31T00:00:00"/>
    <x v="1280"/>
    <x v="1245"/>
    <n v="956158000"/>
    <x v="0"/>
    <s v=" $-   "/>
    <x v="0"/>
    <x v="53"/>
    <x v="4"/>
  </r>
  <r>
    <x v="325"/>
    <x v="0"/>
    <d v="2012-12-31T00:00:00"/>
    <x v="1281"/>
    <x v="1246"/>
    <n v="1011543000"/>
    <x v="0"/>
    <n v="730493000"/>
    <x v="1"/>
    <x v="43"/>
    <x v="0"/>
  </r>
  <r>
    <x v="325"/>
    <x v="1"/>
    <d v="2013-12-31T00:00:00"/>
    <x v="1282"/>
    <x v="1247"/>
    <n v="1044819000"/>
    <x v="0"/>
    <n v="754711000"/>
    <x v="1"/>
    <x v="43"/>
    <x v="1"/>
  </r>
  <r>
    <x v="325"/>
    <x v="2"/>
    <d v="2014-12-31T00:00:00"/>
    <x v="1283"/>
    <x v="1248"/>
    <n v="1048952000"/>
    <x v="0"/>
    <n v="772445000"/>
    <x v="1"/>
    <x v="43"/>
    <x v="2"/>
  </r>
  <r>
    <x v="325"/>
    <x v="3"/>
    <d v="2015-12-31T00:00:00"/>
    <x v="1284"/>
    <x v="1249"/>
    <n v="1086504000"/>
    <x v="0"/>
    <n v="827008000"/>
    <x v="1"/>
    <x v="43"/>
    <x v="3"/>
  </r>
  <r>
    <x v="326"/>
    <x v="0"/>
    <d v="2013-12-31T00:00:00"/>
    <x v="1207"/>
    <x v="1171"/>
    <n v="346393000"/>
    <x v="332"/>
    <s v=" $-   "/>
    <x v="3"/>
    <x v="19"/>
    <x v="1"/>
  </r>
  <r>
    <x v="326"/>
    <x v="1"/>
    <d v="2014-12-31T00:00:00"/>
    <x v="1208"/>
    <x v="1172"/>
    <n v="519267000"/>
    <x v="333"/>
    <s v=" $-   "/>
    <x v="3"/>
    <x v="19"/>
    <x v="2"/>
  </r>
  <r>
    <x v="326"/>
    <x v="2"/>
    <d v="2015-12-31T00:00:00"/>
    <x v="1209"/>
    <x v="1173"/>
    <n v="838526000"/>
    <x v="334"/>
    <s v=" $-   "/>
    <x v="3"/>
    <x v="19"/>
    <x v="3"/>
  </r>
  <r>
    <x v="326"/>
    <x v="3"/>
    <d v="2016-12-31T00:00:00"/>
    <x v="1210"/>
    <x v="1174"/>
    <n v="1177697000"/>
    <x v="335"/>
    <s v=" $-   "/>
    <x v="3"/>
    <x v="19"/>
    <x v="4"/>
  </r>
  <r>
    <x v="327"/>
    <x v="0"/>
    <d v="2013-12-31T00:00:00"/>
    <x v="1285"/>
    <x v="1250"/>
    <n v="1324815000"/>
    <x v="0"/>
    <n v="1700000"/>
    <x v="0"/>
    <x v="108"/>
    <x v="1"/>
  </r>
  <r>
    <x v="327"/>
    <x v="1"/>
    <d v="2014-12-31T00:00:00"/>
    <x v="1286"/>
    <x v="1251"/>
    <n v="1425734000"/>
    <x v="0"/>
    <n v="557000"/>
    <x v="0"/>
    <x v="108"/>
    <x v="2"/>
  </r>
  <r>
    <x v="327"/>
    <x v="2"/>
    <d v="2015-12-31T00:00:00"/>
    <x v="1287"/>
    <x v="1252"/>
    <n v="1533799000"/>
    <x v="0"/>
    <n v="192000"/>
    <x v="0"/>
    <x v="108"/>
    <x v="3"/>
  </r>
  <r>
    <x v="327"/>
    <x v="3"/>
    <d v="2016-12-31T00:00:00"/>
    <x v="1288"/>
    <x v="1253"/>
    <n v="1606217000"/>
    <x v="0"/>
    <n v="1237000"/>
    <x v="0"/>
    <x v="108"/>
    <x v="4"/>
  </r>
  <r>
    <x v="328"/>
    <x v="0"/>
    <d v="2013-02-28T00:00:00"/>
    <x v="1289"/>
    <x v="1254"/>
    <n v="660887000"/>
    <x v="357"/>
    <s v=" $-   "/>
    <x v="2"/>
    <x v="102"/>
    <x v="1"/>
  </r>
  <r>
    <x v="328"/>
    <x v="1"/>
    <d v="2014-02-28T00:00:00"/>
    <x v="1290"/>
    <x v="1255"/>
    <n v="750292000"/>
    <x v="358"/>
    <s v=" $-   "/>
    <x v="2"/>
    <x v="102"/>
    <x v="2"/>
  </r>
  <r>
    <x v="328"/>
    <x v="2"/>
    <d v="2015-02-28T00:00:00"/>
    <x v="1291"/>
    <x v="1256"/>
    <n v="898440000"/>
    <x v="359"/>
    <s v=" $-   "/>
    <x v="2"/>
    <x v="102"/>
    <x v="3"/>
  </r>
  <r>
    <x v="328"/>
    <x v="3"/>
    <d v="2016-02-29T00:00:00"/>
    <x v="1292"/>
    <x v="1257"/>
    <n v="1041231000"/>
    <x v="360"/>
    <s v=" $-   "/>
    <x v="2"/>
    <x v="102"/>
    <x v="4"/>
  </r>
  <r>
    <x v="329"/>
    <x v="0"/>
    <d v="2013-03-30T00:00:00"/>
    <x v="1293"/>
    <x v="1258"/>
    <n v="2971000000"/>
    <x v="0"/>
    <n v="27000000"/>
    <x v="1"/>
    <x v="82"/>
    <x v="1"/>
  </r>
  <r>
    <x v="329"/>
    <x v="1"/>
    <d v="2014-03-29T00:00:00"/>
    <x v="1294"/>
    <x v="1259"/>
    <n v="3142000000"/>
    <x v="0"/>
    <n v="35000000"/>
    <x v="1"/>
    <x v="82"/>
    <x v="2"/>
  </r>
  <r>
    <x v="329"/>
    <x v="2"/>
    <d v="2015-03-28T00:00:00"/>
    <x v="1295"/>
    <x v="1260"/>
    <n v="3301000000"/>
    <x v="0"/>
    <n v="25000000"/>
    <x v="1"/>
    <x v="82"/>
    <x v="3"/>
  </r>
  <r>
    <x v="329"/>
    <x v="3"/>
    <d v="2016-04-02T00:00:00"/>
    <x v="1296"/>
    <x v="1261"/>
    <n v="3389000000"/>
    <x v="0"/>
    <n v="24000000"/>
    <x v="1"/>
    <x v="82"/>
    <x v="4"/>
  </r>
  <r>
    <x v="330"/>
    <x v="0"/>
    <d v="2013-09-30T00:00:00"/>
    <x v="1297"/>
    <x v="1262"/>
    <n v="1537700000"/>
    <x v="0"/>
    <s v=" $-   "/>
    <x v="0"/>
    <x v="53"/>
    <x v="1"/>
  </r>
  <r>
    <x v="330"/>
    <x v="1"/>
    <d v="2014-09-30T00:00:00"/>
    <x v="1298"/>
    <x v="1263"/>
    <n v="1570100000"/>
    <x v="0"/>
    <s v=" $-   "/>
    <x v="0"/>
    <x v="53"/>
    <x v="2"/>
  </r>
  <r>
    <x v="330"/>
    <x v="2"/>
    <d v="2015-09-30T00:00:00"/>
    <x v="1299"/>
    <x v="1264"/>
    <n v="1506400000"/>
    <x v="0"/>
    <s v=" $-   "/>
    <x v="0"/>
    <x v="53"/>
    <x v="3"/>
  </r>
  <r>
    <x v="330"/>
    <x v="3"/>
    <d v="2016-09-30T00:00:00"/>
    <x v="1300"/>
    <x v="1265"/>
    <n v="1467400000"/>
    <x v="0"/>
    <s v=" $-   "/>
    <x v="0"/>
    <x v="53"/>
    <x v="4"/>
  </r>
  <r>
    <x v="331"/>
    <x v="0"/>
    <d v="2012-12-31T00:00:00"/>
    <x v="1301"/>
    <x v="1266"/>
    <n v="914130000"/>
    <x v="0"/>
    <s v=" $-   "/>
    <x v="0"/>
    <x v="53"/>
    <x v="0"/>
  </r>
  <r>
    <x v="331"/>
    <x v="1"/>
    <d v="2013-12-31T00:00:00"/>
    <x v="1302"/>
    <x v="1267"/>
    <n v="1040567000"/>
    <x v="0"/>
    <s v=" $-   "/>
    <x v="0"/>
    <x v="53"/>
    <x v="1"/>
  </r>
  <r>
    <x v="331"/>
    <x v="2"/>
    <d v="2014-12-31T00:00:00"/>
    <x v="1303"/>
    <x v="1268"/>
    <n v="1102426000"/>
    <x v="0"/>
    <s v=" $-   "/>
    <x v="0"/>
    <x v="53"/>
    <x v="2"/>
  </r>
  <r>
    <x v="331"/>
    <x v="3"/>
    <d v="2015-12-31T00:00:00"/>
    <x v="1304"/>
    <x v="1269"/>
    <n v="1136728000"/>
    <x v="0"/>
    <s v=" $-   "/>
    <x v="0"/>
    <x v="53"/>
    <x v="3"/>
  </r>
  <r>
    <x v="332"/>
    <x v="0"/>
    <d v="2013-02-02T00:00:00"/>
    <x v="1305"/>
    <x v="1270"/>
    <n v="1437886000"/>
    <x v="0"/>
    <s v=" $-   "/>
    <x v="1"/>
    <x v="74"/>
    <x v="1"/>
  </r>
  <r>
    <x v="332"/>
    <x v="1"/>
    <d v="2014-02-01T00:00:00"/>
    <x v="1306"/>
    <x v="1271"/>
    <n v="1526366000"/>
    <x v="0"/>
    <s v=" $-   "/>
    <x v="1"/>
    <x v="74"/>
    <x v="2"/>
  </r>
  <r>
    <x v="332"/>
    <x v="2"/>
    <d v="2015-01-31T00:00:00"/>
    <x v="1307"/>
    <x v="1272"/>
    <n v="1615371000"/>
    <x v="0"/>
    <s v=" $-   "/>
    <x v="1"/>
    <x v="74"/>
    <x v="3"/>
  </r>
  <r>
    <x v="332"/>
    <x v="3"/>
    <d v="2016-01-30T00:00:00"/>
    <x v="1308"/>
    <x v="1273"/>
    <n v="1738755000"/>
    <x v="0"/>
    <s v=" $-   "/>
    <x v="1"/>
    <x v="74"/>
    <x v="4"/>
  </r>
  <r>
    <x v="333"/>
    <x v="0"/>
    <d v="2012-12-31T00:00:00"/>
    <x v="1309"/>
    <x v="1274"/>
    <n v="248136000"/>
    <x v="0"/>
    <n v="445228000"/>
    <x v="9"/>
    <x v="27"/>
    <x v="0"/>
  </r>
  <r>
    <x v="333"/>
    <x v="1"/>
    <d v="2013-12-31T00:00:00"/>
    <x v="1310"/>
    <x v="1275"/>
    <n v="391707000"/>
    <x v="0"/>
    <n v="492397000"/>
    <x v="9"/>
    <x v="27"/>
    <x v="1"/>
  </r>
  <r>
    <x v="333"/>
    <x v="2"/>
    <d v="2014-12-31T00:00:00"/>
    <x v="1311"/>
    <x v="1276"/>
    <n v="191802000"/>
    <x v="0"/>
    <n v="551032000"/>
    <x v="9"/>
    <x v="27"/>
    <x v="2"/>
  </r>
  <r>
    <x v="333"/>
    <x v="3"/>
    <d v="2015-12-31T00:00:00"/>
    <x v="1312"/>
    <x v="1277"/>
    <n v="165318000"/>
    <x v="0"/>
    <n v="581155000"/>
    <x v="9"/>
    <x v="27"/>
    <x v="3"/>
  </r>
  <r>
    <x v="334"/>
    <x v="0"/>
    <d v="2013-12-31T00:00:00"/>
    <x v="1313"/>
    <x v="1278"/>
    <n v="1088100000"/>
    <x v="0"/>
    <n v="877400000"/>
    <x v="0"/>
    <x v="53"/>
    <x v="1"/>
  </r>
  <r>
    <x v="334"/>
    <x v="1"/>
    <d v="2014-12-31T00:00:00"/>
    <x v="1314"/>
    <x v="1279"/>
    <n v="998400000"/>
    <x v="0"/>
    <n v="906900000"/>
    <x v="0"/>
    <x v="53"/>
    <x v="2"/>
  </r>
  <r>
    <x v="334"/>
    <x v="2"/>
    <d v="2015-12-31T00:00:00"/>
    <x v="1315"/>
    <x v="1280"/>
    <n v="1067000000"/>
    <x v="0"/>
    <n v="970600000"/>
    <x v="0"/>
    <x v="53"/>
    <x v="3"/>
  </r>
  <r>
    <x v="334"/>
    <x v="3"/>
    <d v="2016-12-31T00:00:00"/>
    <x v="1316"/>
    <x v="1281"/>
    <n v="1054500000"/>
    <x v="0"/>
    <n v="991100000"/>
    <x v="0"/>
    <x v="53"/>
    <x v="4"/>
  </r>
  <r>
    <x v="335"/>
    <x v="0"/>
    <d v="2013-09-29T00:00:00"/>
    <x v="1317"/>
    <x v="1282"/>
    <n v="5655800000"/>
    <x v="0"/>
    <n v="621400000"/>
    <x v="1"/>
    <x v="51"/>
    <x v="1"/>
  </r>
  <r>
    <x v="335"/>
    <x v="1"/>
    <d v="2014-09-28T00:00:00"/>
    <x v="1318"/>
    <x v="1283"/>
    <n v="6086800000"/>
    <x v="0"/>
    <n v="709600000"/>
    <x v="1"/>
    <x v="51"/>
    <x v="2"/>
  </r>
  <r>
    <x v="335"/>
    <x v="2"/>
    <d v="2015-09-27T00:00:00"/>
    <x v="1319"/>
    <x v="1284"/>
    <n v="7130200000"/>
    <x v="0"/>
    <n v="893900000"/>
    <x v="1"/>
    <x v="51"/>
    <x v="3"/>
  </r>
  <r>
    <x v="335"/>
    <x v="3"/>
    <d v="2016-10-02T00:00:00"/>
    <x v="1320"/>
    <x v="1285"/>
    <n v="7970300000"/>
    <x v="0"/>
    <n v="980800000"/>
    <x v="1"/>
    <x v="51"/>
    <x v="4"/>
  </r>
  <r>
    <x v="336"/>
    <x v="0"/>
    <d v="2012-12-31T00:00:00"/>
    <x v="1321"/>
    <x v="1286"/>
    <n v="207000000"/>
    <x v="0"/>
    <n v="356000000"/>
    <x v="5"/>
    <x v="10"/>
    <x v="0"/>
  </r>
  <r>
    <x v="336"/>
    <x v="1"/>
    <d v="2013-12-31T00:00:00"/>
    <x v="1322"/>
    <x v="1287"/>
    <n v="220000000"/>
    <x v="0"/>
    <n v="378000000"/>
    <x v="5"/>
    <x v="10"/>
    <x v="1"/>
  </r>
  <r>
    <x v="336"/>
    <x v="2"/>
    <d v="2014-12-31T00:00:00"/>
    <x v="1323"/>
    <x v="1288"/>
    <n v="229000000"/>
    <x v="0"/>
    <n v="384000000"/>
    <x v="5"/>
    <x v="10"/>
    <x v="2"/>
  </r>
  <r>
    <x v="336"/>
    <x v="3"/>
    <d v="2015-12-31T00:00:00"/>
    <x v="1324"/>
    <x v="1289"/>
    <n v="234000000"/>
    <x v="0"/>
    <n v="358000000"/>
    <x v="5"/>
    <x v="10"/>
    <x v="3"/>
  </r>
  <r>
    <x v="337"/>
    <x v="0"/>
    <d v="2012-12-31T00:00:00"/>
    <x v="1325"/>
    <x v="1290"/>
    <n v="337000000"/>
    <x v="0"/>
    <n v="746000000"/>
    <x v="9"/>
    <x v="92"/>
    <x v="0"/>
  </r>
  <r>
    <x v="337"/>
    <x v="1"/>
    <d v="2013-12-31T00:00:00"/>
    <x v="1326"/>
    <x v="1291"/>
    <n v="373000000"/>
    <x v="0"/>
    <n v="772000000"/>
    <x v="9"/>
    <x v="92"/>
    <x v="1"/>
  </r>
  <r>
    <x v="337"/>
    <x v="2"/>
    <d v="2014-12-31T00:00:00"/>
    <x v="1327"/>
    <x v="1292"/>
    <n v="393000000"/>
    <x v="0"/>
    <n v="796000000"/>
    <x v="9"/>
    <x v="92"/>
    <x v="2"/>
  </r>
  <r>
    <x v="337"/>
    <x v="3"/>
    <d v="2015-12-31T00:00:00"/>
    <x v="1328"/>
    <x v="1293"/>
    <n v="353000000"/>
    <x v="0"/>
    <n v="764000000"/>
    <x v="9"/>
    <x v="92"/>
    <x v="3"/>
  </r>
  <r>
    <x v="338"/>
    <x v="0"/>
    <d v="2013-12-31T00:00:00"/>
    <x v="1329"/>
    <x v="1294"/>
    <n v="1788300000"/>
    <x v="0"/>
    <n v="123200000"/>
    <x v="8"/>
    <x v="32"/>
    <x v="1"/>
  </r>
  <r>
    <x v="338"/>
    <x v="1"/>
    <d v="2014-12-31T00:00:00"/>
    <x v="1330"/>
    <x v="1295"/>
    <n v="1849400000"/>
    <x v="0"/>
    <n v="118900000"/>
    <x v="8"/>
    <x v="32"/>
    <x v="2"/>
  </r>
  <r>
    <x v="338"/>
    <x v="2"/>
    <d v="2015-12-31T00:00:00"/>
    <x v="1331"/>
    <x v="1296"/>
    <n v="1656200000"/>
    <x v="0"/>
    <n v="88700000"/>
    <x v="8"/>
    <x v="32"/>
    <x v="3"/>
  </r>
  <r>
    <x v="338"/>
    <x v="3"/>
    <d v="2016-12-31T00:00:00"/>
    <x v="1332"/>
    <x v="1297"/>
    <n v="1604400000"/>
    <x v="0"/>
    <n v="94900000"/>
    <x v="8"/>
    <x v="32"/>
    <x v="4"/>
  </r>
  <r>
    <x v="339"/>
    <x v="0"/>
    <d v="2012-12-31T00:00:00"/>
    <x v="1333"/>
    <x v="1298"/>
    <n v="3264896000"/>
    <x v="0"/>
    <s v=" $-   "/>
    <x v="8"/>
    <x v="17"/>
    <x v="0"/>
  </r>
  <r>
    <x v="339"/>
    <x v="1"/>
    <d v="2013-12-31T00:00:00"/>
    <x v="1334"/>
    <x v="1299"/>
    <n v="3470200000"/>
    <x v="0"/>
    <s v=" $-   "/>
    <x v="8"/>
    <x v="17"/>
    <x v="1"/>
  </r>
  <r>
    <x v="339"/>
    <x v="2"/>
    <d v="2014-12-31T00:00:00"/>
    <x v="1335"/>
    <x v="1300"/>
    <n v="3860448000"/>
    <x v="0"/>
    <s v=" $-   "/>
    <x v="8"/>
    <x v="17"/>
    <x v="2"/>
  </r>
  <r>
    <x v="339"/>
    <x v="3"/>
    <d v="2015-12-31T00:00:00"/>
    <x v="1336"/>
    <x v="1301"/>
    <n v="3943786000"/>
    <x v="0"/>
    <s v=" $-   "/>
    <x v="8"/>
    <x v="17"/>
    <x v="3"/>
  </r>
  <r>
    <x v="340"/>
    <x v="0"/>
    <d v="2013-02-02T00:00:00"/>
    <x v="1337"/>
    <x v="1302"/>
    <n v="976900000"/>
    <x v="0"/>
    <s v=" $-   "/>
    <x v="1"/>
    <x v="25"/>
    <x v="1"/>
  </r>
  <r>
    <x v="340"/>
    <x v="1"/>
    <d v="2014-02-01T00:00:00"/>
    <x v="1338"/>
    <x v="1303"/>
    <n v="1010000000"/>
    <x v="0"/>
    <s v=" $-   "/>
    <x v="1"/>
    <x v="25"/>
    <x v="2"/>
  </r>
  <r>
    <x v="340"/>
    <x v="2"/>
    <d v="2015-02-02T00:00:00"/>
    <x v="1339"/>
    <x v="1304"/>
    <n v="1497600000"/>
    <x v="0"/>
    <s v=" $-   "/>
    <x v="1"/>
    <x v="25"/>
    <x v="3"/>
  </r>
  <r>
    <x v="340"/>
    <x v="3"/>
    <d v="2016-01-30T00:00:00"/>
    <x v="1340"/>
    <x v="1305"/>
    <n v="1736700000"/>
    <x v="0"/>
    <s v=" $-   "/>
    <x v="1"/>
    <x v="25"/>
    <x v="4"/>
  </r>
  <r>
    <x v="341"/>
    <x v="0"/>
    <d v="2013-04-30T00:00:00"/>
    <x v="1341"/>
    <x v="1306"/>
    <n v="1020400000"/>
    <x v="0"/>
    <n v="96800000"/>
    <x v="4"/>
    <x v="40"/>
    <x v="1"/>
  </r>
  <r>
    <x v="341"/>
    <x v="1"/>
    <d v="2014-04-30T00:00:00"/>
    <x v="1342"/>
    <x v="1307"/>
    <n v="1013100000"/>
    <x v="0"/>
    <n v="98900000"/>
    <x v="4"/>
    <x v="40"/>
    <x v="2"/>
  </r>
  <r>
    <x v="341"/>
    <x v="2"/>
    <d v="2015-04-30T00:00:00"/>
    <x v="1343"/>
    <x v="1308"/>
    <n v="1085800000"/>
    <x v="0"/>
    <n v="110900000"/>
    <x v="4"/>
    <x v="40"/>
    <x v="3"/>
  </r>
  <r>
    <x v="341"/>
    <x v="3"/>
    <d v="2016-04-30T00:00:00"/>
    <x v="1344"/>
    <x v="1309"/>
    <n v="1614100000"/>
    <x v="0"/>
    <n v="208400000"/>
    <x v="4"/>
    <x v="40"/>
    <x v="4"/>
  </r>
  <r>
    <x v="342"/>
    <x v="0"/>
    <d v="2012-12-31T00:00:00"/>
    <x v="1345"/>
    <x v="1310"/>
    <n v="120310000"/>
    <x v="0"/>
    <n v="330418000"/>
    <x v="7"/>
    <x v="109"/>
    <x v="0"/>
  </r>
  <r>
    <x v="342"/>
    <x v="1"/>
    <d v="2013-12-31T00:00:00"/>
    <x v="1346"/>
    <x v="1311"/>
    <n v="122128000"/>
    <x v="0"/>
    <n v="340316000"/>
    <x v="7"/>
    <x v="109"/>
    <x v="1"/>
  </r>
  <r>
    <x v="342"/>
    <x v="2"/>
    <d v="2014-12-31T00:00:00"/>
    <x v="1347"/>
    <x v="1312"/>
    <n v="133502000"/>
    <x v="0"/>
    <n v="393987000"/>
    <x v="7"/>
    <x v="109"/>
    <x v="2"/>
  </r>
  <r>
    <x v="342"/>
    <x v="3"/>
    <d v="2015-12-31T00:00:00"/>
    <x v="1348"/>
    <x v="1313"/>
    <n v="139137000"/>
    <x v="0"/>
    <n v="588235000"/>
    <x v="7"/>
    <x v="109"/>
    <x v="3"/>
  </r>
  <r>
    <x v="343"/>
    <x v="0"/>
    <d v="2013-12-31T00:00:00"/>
    <x v="1349"/>
    <x v="1314"/>
    <n v="1012400000"/>
    <x v="0"/>
    <s v=" $-   "/>
    <x v="1"/>
    <x v="110"/>
    <x v="1"/>
  </r>
  <r>
    <x v="343"/>
    <x v="1"/>
    <d v="2015-01-03T00:00:00"/>
    <x v="1350"/>
    <x v="1315"/>
    <n v="1048700000"/>
    <x v="0"/>
    <s v=" $-   "/>
    <x v="1"/>
    <x v="110"/>
    <x v="3"/>
  </r>
  <r>
    <x v="343"/>
    <x v="2"/>
    <d v="2016-01-02T00:00:00"/>
    <x v="1351"/>
    <x v="1316"/>
    <n v="1053700000"/>
    <x v="0"/>
    <s v=" $-   "/>
    <x v="1"/>
    <x v="110"/>
    <x v="4"/>
  </r>
  <r>
    <x v="343"/>
    <x v="3"/>
    <d v="2016-12-31T00:00:00"/>
    <x v="1352"/>
    <x v="1317"/>
    <n v="1054100000"/>
    <x v="0"/>
    <s v=" $-   "/>
    <x v="1"/>
    <x v="110"/>
    <x v="4"/>
  </r>
  <r>
    <x v="344"/>
    <x v="0"/>
    <d v="2012-12-31T00:00:00"/>
    <x v="1353"/>
    <x v="1318"/>
    <n v="655473000"/>
    <x v="0"/>
    <n v="107591000"/>
    <x v="1"/>
    <x v="67"/>
    <x v="0"/>
  </r>
  <r>
    <x v="344"/>
    <x v="1"/>
    <d v="2013-12-31T00:00:00"/>
    <x v="1354"/>
    <x v="1319"/>
    <n v="729055000"/>
    <x v="0"/>
    <n v="117580000"/>
    <x v="1"/>
    <x v="67"/>
    <x v="1"/>
  </r>
  <r>
    <x v="344"/>
    <x v="2"/>
    <d v="2014-12-31T00:00:00"/>
    <x v="1355"/>
    <x v="1320"/>
    <n v="764799000"/>
    <x v="0"/>
    <n v="128582000"/>
    <x v="1"/>
    <x v="67"/>
    <x v="2"/>
  </r>
  <r>
    <x v="344"/>
    <x v="3"/>
    <d v="2015-12-31T00:00:00"/>
    <x v="1356"/>
    <x v="1321"/>
    <n v="785179000"/>
    <x v="0"/>
    <n v="137596000"/>
    <x v="1"/>
    <x v="67"/>
    <x v="3"/>
  </r>
  <r>
    <x v="345"/>
    <x v="0"/>
    <d v="2012-12-31T00:00:00"/>
    <x v="1357"/>
    <x v="1322"/>
    <n v="914000000"/>
    <x v="0"/>
    <n v="1787000000"/>
    <x v="5"/>
    <x v="11"/>
    <x v="0"/>
  </r>
  <r>
    <x v="345"/>
    <x v="1"/>
    <d v="2013-12-31T00:00:00"/>
    <x v="1358"/>
    <x v="1323"/>
    <n v="934000000"/>
    <x v="0"/>
    <n v="1901000000"/>
    <x v="5"/>
    <x v="11"/>
    <x v="1"/>
  </r>
  <r>
    <x v="345"/>
    <x v="2"/>
    <d v="2014-12-31T00:00:00"/>
    <x v="1359"/>
    <x v="1324"/>
    <n v="981000000"/>
    <x v="0"/>
    <n v="1945000000"/>
    <x v="5"/>
    <x v="11"/>
    <x v="2"/>
  </r>
  <r>
    <x v="345"/>
    <x v="3"/>
    <d v="2015-12-31T00:00:00"/>
    <x v="1360"/>
    <x v="1325"/>
    <n v="997000000"/>
    <x v="0"/>
    <n v="2034000000"/>
    <x v="5"/>
    <x v="11"/>
    <x v="3"/>
  </r>
  <r>
    <x v="346"/>
    <x v="0"/>
    <d v="2012-12-31T00:00:00"/>
    <x v="1361"/>
    <x v="1326"/>
    <n v="376687000"/>
    <x v="0"/>
    <n v="1068382000"/>
    <x v="7"/>
    <x v="14"/>
    <x v="0"/>
  </r>
  <r>
    <x v="346"/>
    <x v="1"/>
    <d v="2013-12-31T00:00:00"/>
    <x v="1362"/>
    <x v="1327"/>
    <n v="402369000"/>
    <x v="0"/>
    <n v="1107700000"/>
    <x v="7"/>
    <x v="14"/>
    <x v="1"/>
  </r>
  <r>
    <x v="346"/>
    <x v="2"/>
    <d v="2014-12-31T00:00:00"/>
    <x v="1363"/>
    <x v="1328"/>
    <n v="446845000"/>
    <x v="0"/>
    <n v="1143827000"/>
    <x v="7"/>
    <x v="14"/>
    <x v="2"/>
  </r>
  <r>
    <x v="346"/>
    <x v="3"/>
    <d v="2015-12-31T00:00:00"/>
    <x v="1364"/>
    <x v="1329"/>
    <n v="452835000"/>
    <x v="0"/>
    <n v="1177568000"/>
    <x v="7"/>
    <x v="14"/>
    <x v="3"/>
  </r>
  <r>
    <x v="347"/>
    <x v="0"/>
    <d v="2013-02-02T00:00:00"/>
    <x v="1365"/>
    <x v="1330"/>
    <n v="4884284000"/>
    <x v="0"/>
    <n v="78900000"/>
    <x v="1"/>
    <x v="25"/>
    <x v="1"/>
  </r>
  <r>
    <x v="347"/>
    <x v="1"/>
    <d v="2014-02-01T00:00:00"/>
    <x v="1366"/>
    <x v="1331"/>
    <n v="4735000000"/>
    <x v="0"/>
    <n v="55000000"/>
    <x v="1"/>
    <x v="25"/>
    <x v="2"/>
  </r>
  <r>
    <x v="347"/>
    <x v="2"/>
    <d v="2015-01-31T00:00:00"/>
    <x v="1367"/>
    <x v="1332"/>
    <n v="4816000000"/>
    <x v="0"/>
    <n v="62000000"/>
    <x v="1"/>
    <x v="25"/>
    <x v="3"/>
  </r>
  <r>
    <x v="347"/>
    <x v="3"/>
    <d v="2016-01-30T00:00:00"/>
    <x v="1368"/>
    <x v="1333"/>
    <n v="4600000000"/>
    <x v="0"/>
    <n v="67000000"/>
    <x v="1"/>
    <x v="25"/>
    <x v="4"/>
  </r>
  <r>
    <x v="348"/>
    <x v="0"/>
    <d v="2012-12-31T00:00:00"/>
    <x v="1369"/>
    <x v="1334"/>
    <n v="356817000"/>
    <x v="0"/>
    <n v="31652000"/>
    <x v="0"/>
    <x v="53"/>
    <x v="0"/>
  </r>
  <r>
    <x v="348"/>
    <x v="1"/>
    <d v="2013-12-31T00:00:00"/>
    <x v="1370"/>
    <x v="1335"/>
    <n v="390610000"/>
    <x v="0"/>
    <n v="38405000"/>
    <x v="0"/>
    <x v="53"/>
    <x v="1"/>
  </r>
  <r>
    <x v="348"/>
    <x v="2"/>
    <d v="2014-12-31T00:00:00"/>
    <x v="1371"/>
    <x v="1336"/>
    <n v="489937000"/>
    <x v="0"/>
    <n v="48138000"/>
    <x v="0"/>
    <x v="53"/>
    <x v="2"/>
  </r>
  <r>
    <x v="348"/>
    <x v="3"/>
    <d v="2015-12-31T00:00:00"/>
    <x v="1372"/>
    <x v="1337"/>
    <n v="712803000"/>
    <x v="0"/>
    <n v="65770000"/>
    <x v="0"/>
    <x v="53"/>
    <x v="3"/>
  </r>
  <r>
    <x v="349"/>
    <x v="0"/>
    <d v="2012-12-31T00:00:00"/>
    <x v="1373"/>
    <x v="878"/>
    <n v="359000000"/>
    <x v="0"/>
    <n v="1090000000"/>
    <x v="5"/>
    <x v="10"/>
    <x v="0"/>
  </r>
  <r>
    <x v="349"/>
    <x v="1"/>
    <d v="2013-12-31T00:00:00"/>
    <x v="1374"/>
    <x v="1338"/>
    <n v="574000000"/>
    <x v="0"/>
    <n v="1113000000"/>
    <x v="5"/>
    <x v="10"/>
    <x v="1"/>
  </r>
  <r>
    <x v="349"/>
    <x v="2"/>
    <d v="2014-12-31T00:00:00"/>
    <x v="1375"/>
    <x v="1339"/>
    <n v="414000000"/>
    <x v="0"/>
    <n v="1156000000"/>
    <x v="5"/>
    <x v="10"/>
    <x v="2"/>
  </r>
  <r>
    <x v="349"/>
    <x v="3"/>
    <d v="2015-12-31T00:00:00"/>
    <x v="1376"/>
    <x v="1340"/>
    <n v="397000000"/>
    <x v="0"/>
    <n v="1250000000"/>
    <x v="5"/>
    <x v="10"/>
    <x v="3"/>
  </r>
  <r>
    <x v="350"/>
    <x v="0"/>
    <d v="2012-12-31T00:00:00"/>
    <x v="1377"/>
    <x v="186"/>
    <n v="6073000000"/>
    <x v="0"/>
    <n v="1441000000"/>
    <x v="6"/>
    <x v="35"/>
    <x v="0"/>
  </r>
  <r>
    <x v="350"/>
    <x v="1"/>
    <d v="2013-12-31T00:00:00"/>
    <x v="1378"/>
    <x v="1341"/>
    <n v="5808000000"/>
    <x v="0"/>
    <n v="576000000"/>
    <x v="6"/>
    <x v="35"/>
    <x v="1"/>
  </r>
  <r>
    <x v="350"/>
    <x v="2"/>
    <d v="2014-12-31T00:00:00"/>
    <x v="1379"/>
    <x v="1342"/>
    <n v="5518000000"/>
    <x v="0"/>
    <n v="367000000"/>
    <x v="6"/>
    <x v="35"/>
    <x v="2"/>
  </r>
  <r>
    <x v="350"/>
    <x v="3"/>
    <d v="2015-12-31T00:00:00"/>
    <x v="1380"/>
    <x v="1343"/>
    <n v="5120000000"/>
    <x v="0"/>
    <n v="205000000"/>
    <x v="6"/>
    <x v="35"/>
    <x v="3"/>
  </r>
  <r>
    <x v="351"/>
    <x v="0"/>
    <d v="2013-06-28T00:00:00"/>
    <x v="1381"/>
    <x v="1344"/>
    <n v="635000000"/>
    <x v="361"/>
    <n v="79000000"/>
    <x v="2"/>
    <x v="111"/>
    <x v="1"/>
  </r>
  <r>
    <x v="351"/>
    <x v="1"/>
    <d v="2014-06-27T00:00:00"/>
    <x v="1382"/>
    <x v="1345"/>
    <n v="722000000"/>
    <x v="362"/>
    <n v="98000000"/>
    <x v="2"/>
    <x v="111"/>
    <x v="2"/>
  </r>
  <r>
    <x v="351"/>
    <x v="2"/>
    <d v="2015-07-03T00:00:00"/>
    <x v="1383"/>
    <x v="1346"/>
    <n v="237000000"/>
    <x v="363"/>
    <n v="129000000"/>
    <x v="2"/>
    <x v="111"/>
    <x v="3"/>
  </r>
  <r>
    <x v="351"/>
    <x v="3"/>
    <d v="2016-07-01T00:00:00"/>
    <x v="1384"/>
    <x v="1347"/>
    <n v="635000000"/>
    <x v="364"/>
    <n v="123000000"/>
    <x v="2"/>
    <x v="111"/>
    <x v="4"/>
  </r>
  <r>
    <x v="352"/>
    <x v="0"/>
    <d v="2013-02-28T00:00:00"/>
    <x v="1385"/>
    <x v="1348"/>
    <n v="585400000"/>
    <x v="0"/>
    <s v=" $-   "/>
    <x v="4"/>
    <x v="112"/>
    <x v="1"/>
  </r>
  <r>
    <x v="352"/>
    <x v="1"/>
    <d v="2014-02-28T00:00:00"/>
    <x v="1386"/>
    <x v="1349"/>
    <n v="895100000"/>
    <x v="0"/>
    <s v=" $-   "/>
    <x v="4"/>
    <x v="112"/>
    <x v="2"/>
  </r>
  <r>
    <x v="352"/>
    <x v="2"/>
    <d v="2015-02-28T00:00:00"/>
    <x v="1387"/>
    <x v="1350"/>
    <n v="1078400000"/>
    <x v="0"/>
    <s v=" $-   "/>
    <x v="4"/>
    <x v="112"/>
    <x v="3"/>
  </r>
  <r>
    <x v="352"/>
    <x v="3"/>
    <d v="2016-02-29T00:00:00"/>
    <x v="1388"/>
    <x v="1351"/>
    <n v="1177200000"/>
    <x v="0"/>
    <s v=" $-   "/>
    <x v="4"/>
    <x v="112"/>
    <x v="4"/>
  </r>
  <r>
    <x v="353"/>
    <x v="0"/>
    <d v="2013-12-28T00:00:00"/>
    <x v="1389"/>
    <x v="1352"/>
    <n v="2960300000"/>
    <x v="0"/>
    <s v=" $-   "/>
    <x v="1"/>
    <x v="110"/>
    <x v="1"/>
  </r>
  <r>
    <x v="353"/>
    <x v="1"/>
    <d v="2015-01-03T00:00:00"/>
    <x v="1390"/>
    <x v="1353"/>
    <n v="2814600000"/>
    <x v="0"/>
    <s v=" $-   "/>
    <x v="1"/>
    <x v="110"/>
    <x v="3"/>
  </r>
  <r>
    <x v="353"/>
    <x v="2"/>
    <d v="2016-01-02T00:00:00"/>
    <x v="1391"/>
    <x v="1354"/>
    <n v="2681100000"/>
    <x v="0"/>
    <s v=" $-   "/>
    <x v="1"/>
    <x v="110"/>
    <x v="4"/>
  </r>
  <r>
    <x v="353"/>
    <x v="3"/>
    <d v="2016-12-31T00:00:00"/>
    <x v="1392"/>
    <x v="1355"/>
    <n v="2798900000"/>
    <x v="0"/>
    <s v=" $-   "/>
    <x v="1"/>
    <x v="110"/>
    <x v="4"/>
  </r>
  <r>
    <x v="354"/>
    <x v="0"/>
    <d v="2013-09-27T00:00:00"/>
    <x v="1393"/>
    <x v="1356"/>
    <n v="159700000"/>
    <x v="365"/>
    <n v="29100000"/>
    <x v="2"/>
    <x v="7"/>
    <x v="1"/>
  </r>
  <r>
    <x v="354"/>
    <x v="1"/>
    <d v="2014-10-03T00:00:00"/>
    <x v="1394"/>
    <x v="1357"/>
    <n v="179100000"/>
    <x v="366"/>
    <n v="25900000"/>
    <x v="2"/>
    <x v="7"/>
    <x v="2"/>
  </r>
  <r>
    <x v="354"/>
    <x v="2"/>
    <d v="2015-10-02T00:00:00"/>
    <x v="1395"/>
    <x v="1358"/>
    <n v="191300000"/>
    <x v="367"/>
    <n v="33500000"/>
    <x v="2"/>
    <x v="7"/>
    <x v="3"/>
  </r>
  <r>
    <x v="354"/>
    <x v="3"/>
    <d v="2016-09-30T00:00:00"/>
    <x v="1396"/>
    <x v="1359"/>
    <n v="195900000"/>
    <x v="368"/>
    <n v="33400000"/>
    <x v="2"/>
    <x v="7"/>
    <x v="4"/>
  </r>
  <r>
    <x v="355"/>
    <x v="0"/>
    <d v="2012-12-31T00:00:00"/>
    <x v="1397"/>
    <x v="1360"/>
    <n v="835000000"/>
    <x v="0"/>
    <n v="811000000"/>
    <x v="9"/>
    <x v="27"/>
    <x v="0"/>
  </r>
  <r>
    <x v="355"/>
    <x v="1"/>
    <d v="2013-12-31T00:00:00"/>
    <x v="1398"/>
    <x v="1361"/>
    <n v="1052000000"/>
    <x v="0"/>
    <n v="787000000"/>
    <x v="9"/>
    <x v="27"/>
    <x v="1"/>
  </r>
  <r>
    <x v="355"/>
    <x v="2"/>
    <d v="2014-12-31T00:00:00"/>
    <x v="1399"/>
    <x v="1362"/>
    <n v="1296000000"/>
    <x v="0"/>
    <n v="942000000"/>
    <x v="9"/>
    <x v="27"/>
    <x v="2"/>
  </r>
  <r>
    <x v="355"/>
    <x v="3"/>
    <d v="2015-12-31T00:00:00"/>
    <x v="1400"/>
    <x v="1363"/>
    <n v="1208000000"/>
    <x v="0"/>
    <n v="1091000000"/>
    <x v="9"/>
    <x v="27"/>
    <x v="3"/>
  </r>
  <r>
    <x v="356"/>
    <x v="0"/>
    <d v="2012-12-31T00:00:00"/>
    <x v="1401"/>
    <x v="1364"/>
    <n v="2123000000"/>
    <x v="0"/>
    <n v="4549000000"/>
    <x v="6"/>
    <x v="34"/>
    <x v="0"/>
  </r>
  <r>
    <x v="356"/>
    <x v="1"/>
    <d v="2013-12-31T00:00:00"/>
    <x v="1402"/>
    <x v="1365"/>
    <n v="2484000000"/>
    <x v="0"/>
    <n v="5445000000"/>
    <x v="6"/>
    <x v="34"/>
    <x v="1"/>
  </r>
  <r>
    <x v="356"/>
    <x v="2"/>
    <d v="2014-12-31T00:00:00"/>
    <x v="1403"/>
    <x v="1366"/>
    <n v="2927000000"/>
    <x v="0"/>
    <n v="5492000000"/>
    <x v="6"/>
    <x v="34"/>
    <x v="2"/>
  </r>
  <r>
    <x v="356"/>
    <x v="3"/>
    <d v="2015-12-31T00:00:00"/>
    <x v="1404"/>
    <x v="1367"/>
    <n v="3264000000"/>
    <x v="0"/>
    <n v="5690000000"/>
    <x v="6"/>
    <x v="34"/>
    <x v="3"/>
  </r>
  <r>
    <x v="357"/>
    <x v="0"/>
    <d v="2013-12-31T00:00:00"/>
    <x v="1405"/>
    <x v="1368"/>
    <n v="4089000000"/>
    <x v="369"/>
    <n v="138000000"/>
    <x v="3"/>
    <x v="5"/>
    <x v="1"/>
  </r>
  <r>
    <x v="357"/>
    <x v="1"/>
    <d v="2014-12-31T00:00:00"/>
    <x v="1406"/>
    <x v="1369"/>
    <n v="4308000000"/>
    <x v="370"/>
    <n v="188000000"/>
    <x v="3"/>
    <x v="5"/>
    <x v="2"/>
  </r>
  <r>
    <x v="357"/>
    <x v="2"/>
    <d v="2015-12-31T00:00:00"/>
    <x v="1407"/>
    <x v="1370"/>
    <n v="3906000000"/>
    <x v="160"/>
    <n v="210000000"/>
    <x v="3"/>
    <x v="5"/>
    <x v="3"/>
  </r>
  <r>
    <x v="357"/>
    <x v="3"/>
    <d v="2016-12-31T00:00:00"/>
    <x v="1070"/>
    <x v="1371"/>
    <n v="4295000000"/>
    <x v="371"/>
    <n v="319000000"/>
    <x v="3"/>
    <x v="5"/>
    <x v="4"/>
  </r>
  <r>
    <x v="358"/>
    <x v="0"/>
    <d v="2013-03-29T00:00:00"/>
    <x v="1408"/>
    <x v="1372"/>
    <n v="3236000000"/>
    <x v="372"/>
    <n v="286000000"/>
    <x v="2"/>
    <x v="6"/>
    <x v="1"/>
  </r>
  <r>
    <x v="358"/>
    <x v="1"/>
    <d v="2014-03-28T00:00:00"/>
    <x v="1409"/>
    <x v="1373"/>
    <n v="2186000000"/>
    <x v="373"/>
    <n v="93000000"/>
    <x v="2"/>
    <x v="6"/>
    <x v="2"/>
  </r>
  <r>
    <x v="358"/>
    <x v="2"/>
    <d v="2015-04-03T00:00:00"/>
    <x v="1410"/>
    <x v="1374"/>
    <n v="2012000000"/>
    <x v="374"/>
    <n v="87000000"/>
    <x v="2"/>
    <x v="6"/>
    <x v="3"/>
  </r>
  <r>
    <x v="358"/>
    <x v="3"/>
    <d v="2016-04-01T00:00:00"/>
    <x v="1411"/>
    <x v="1375"/>
    <n v="1587000000"/>
    <x v="375"/>
    <n v="57000000"/>
    <x v="2"/>
    <x v="6"/>
    <x v="4"/>
  </r>
  <r>
    <x v="359"/>
    <x v="0"/>
    <d v="2013-06-29T00:00:00"/>
    <x v="1412"/>
    <x v="1376"/>
    <n v="6338129000"/>
    <x v="0"/>
    <s v=" $-   "/>
    <x v="4"/>
    <x v="113"/>
    <x v="1"/>
  </r>
  <r>
    <x v="359"/>
    <x v="1"/>
    <d v="2014-06-28T00:00:00"/>
    <x v="1413"/>
    <x v="1377"/>
    <s v=" $-   "/>
    <x v="0"/>
    <s v=" $-   "/>
    <x v="4"/>
    <x v="113"/>
    <x v="2"/>
  </r>
  <r>
    <x v="359"/>
    <x v="2"/>
    <d v="2015-06-27T00:00:00"/>
    <x v="1414"/>
    <x v="1378"/>
    <s v=" $-   "/>
    <x v="0"/>
    <s v=" $-   "/>
    <x v="4"/>
    <x v="113"/>
    <x v="3"/>
  </r>
  <r>
    <x v="359"/>
    <x v="3"/>
    <d v="2016-07-02T00:00:00"/>
    <x v="1415"/>
    <x v="1379"/>
    <s v=" $-   "/>
    <x v="0"/>
    <s v=" $-   "/>
    <x v="4"/>
    <x v="113"/>
    <x v="4"/>
  </r>
  <r>
    <x v="360"/>
    <x v="0"/>
    <d v="2012-12-31T00:00:00"/>
    <x v="1416"/>
    <x v="1380"/>
    <n v="41066000000"/>
    <x v="0"/>
    <n v="18143000000"/>
    <x v="10"/>
    <x v="61"/>
    <x v="0"/>
  </r>
  <r>
    <x v="360"/>
    <x v="1"/>
    <d v="2013-12-31T00:00:00"/>
    <x v="1417"/>
    <x v="1381"/>
    <n v="28414000000"/>
    <x v="0"/>
    <n v="18395000000"/>
    <x v="10"/>
    <x v="61"/>
    <x v="1"/>
  </r>
  <r>
    <x v="360"/>
    <x v="2"/>
    <d v="2014-12-31T00:00:00"/>
    <x v="1418"/>
    <x v="1382"/>
    <n v="41817000000"/>
    <x v="0"/>
    <n v="18273000000"/>
    <x v="10"/>
    <x v="61"/>
    <x v="2"/>
  </r>
  <r>
    <x v="360"/>
    <x v="3"/>
    <d v="2015-12-31T00:00:00"/>
    <x v="1419"/>
    <x v="1383"/>
    <n v="32954000000"/>
    <x v="0"/>
    <n v="22016000000"/>
    <x v="10"/>
    <x v="61"/>
    <x v="3"/>
  </r>
  <r>
    <x v="361"/>
    <x v="0"/>
    <d v="2013-12-31T00:00:00"/>
    <x v="1420"/>
    <x v="1384"/>
    <n v="1193800000"/>
    <x v="0"/>
    <s v=" $-   "/>
    <x v="4"/>
    <x v="114"/>
    <x v="1"/>
  </r>
  <r>
    <x v="361"/>
    <x v="1"/>
    <d v="2014-12-31T00:00:00"/>
    <x v="1421"/>
    <x v="1385"/>
    <n v="1163900000"/>
    <x v="0"/>
    <s v=" $-   "/>
    <x v="4"/>
    <x v="114"/>
    <x v="2"/>
  </r>
  <r>
    <x v="361"/>
    <x v="2"/>
    <d v="2015-12-31T00:00:00"/>
    <x v="1422"/>
    <x v="1386"/>
    <n v="1051800000"/>
    <x v="0"/>
    <s v=" $-   "/>
    <x v="4"/>
    <x v="114"/>
    <x v="3"/>
  </r>
  <r>
    <x v="361"/>
    <x v="3"/>
    <d v="2016-12-31T00:00:00"/>
    <x v="1423"/>
    <x v="1387"/>
    <n v="1597300000"/>
    <x v="0"/>
    <s v=" $-   "/>
    <x v="4"/>
    <x v="114"/>
    <x v="4"/>
  </r>
  <r>
    <x v="362"/>
    <x v="0"/>
    <d v="2012-12-31T00:00:00"/>
    <x v="1424"/>
    <x v="1388"/>
    <n v="728000000"/>
    <x v="376"/>
    <s v=" $-   "/>
    <x v="2"/>
    <x v="6"/>
    <x v="0"/>
  </r>
  <r>
    <x v="362"/>
    <x v="1"/>
    <d v="2013-12-31T00:00:00"/>
    <x v="1425"/>
    <x v="1389"/>
    <n v="757000000"/>
    <x v="377"/>
    <s v=" $-   "/>
    <x v="2"/>
    <x v="6"/>
    <x v="1"/>
  </r>
  <r>
    <x v="362"/>
    <x v="2"/>
    <d v="2014-12-31T00:00:00"/>
    <x v="1426"/>
    <x v="1390"/>
    <n v="770000000"/>
    <x v="378"/>
    <s v=" $-   "/>
    <x v="2"/>
    <x v="6"/>
    <x v="2"/>
  </r>
  <r>
    <x v="362"/>
    <x v="3"/>
    <d v="2015-12-31T00:00:00"/>
    <x v="1427"/>
    <x v="1391"/>
    <n v="765000000"/>
    <x v="379"/>
    <s v=" $-   "/>
    <x v="2"/>
    <x v="6"/>
    <x v="3"/>
  </r>
  <r>
    <x v="363"/>
    <x v="0"/>
    <d v="2013-09-30T00:00:00"/>
    <x v="1428"/>
    <x v="1392"/>
    <n v="254468000"/>
    <x v="0"/>
    <n v="45639000"/>
    <x v="0"/>
    <x v="30"/>
    <x v="1"/>
  </r>
  <r>
    <x v="363"/>
    <x v="1"/>
    <d v="2014-09-30T00:00:00"/>
    <x v="1429"/>
    <x v="1393"/>
    <n v="276446000"/>
    <x v="0"/>
    <n v="63608000"/>
    <x v="0"/>
    <x v="30"/>
    <x v="2"/>
  </r>
  <r>
    <x v="363"/>
    <x v="2"/>
    <d v="2015-09-30T00:00:00"/>
    <x v="1430"/>
    <x v="1394"/>
    <n v="321624000"/>
    <x v="0"/>
    <n v="54219000"/>
    <x v="0"/>
    <x v="30"/>
    <x v="3"/>
  </r>
  <r>
    <x v="363"/>
    <x v="3"/>
    <d v="2016-09-30T00:00:00"/>
    <x v="1431"/>
    <x v="1395"/>
    <n v="382858000"/>
    <x v="0"/>
    <n v="77445000"/>
    <x v="0"/>
    <x v="30"/>
    <x v="4"/>
  </r>
  <r>
    <x v="364"/>
    <x v="0"/>
    <d v="2013-09-27T00:00:00"/>
    <x v="1432"/>
    <x v="1396"/>
    <n v="1440000000"/>
    <x v="380"/>
    <s v=" $-   "/>
    <x v="2"/>
    <x v="115"/>
    <x v="1"/>
  </r>
  <r>
    <x v="364"/>
    <x v="1"/>
    <d v="2014-09-26T00:00:00"/>
    <x v="1433"/>
    <x v="1397"/>
    <n v="1534000000"/>
    <x v="381"/>
    <s v=" $-   "/>
    <x v="2"/>
    <x v="115"/>
    <x v="2"/>
  </r>
  <r>
    <x v="364"/>
    <x v="2"/>
    <d v="2015-09-25T00:00:00"/>
    <x v="1434"/>
    <x v="1398"/>
    <n v="1504000000"/>
    <x v="382"/>
    <s v=" $-   "/>
    <x v="2"/>
    <x v="115"/>
    <x v="3"/>
  </r>
  <r>
    <x v="364"/>
    <x v="3"/>
    <d v="2016-09-30T00:00:00"/>
    <x v="1435"/>
    <x v="1399"/>
    <n v="1463000000"/>
    <x v="158"/>
    <s v=" $-   "/>
    <x v="2"/>
    <x v="115"/>
    <x v="4"/>
  </r>
  <r>
    <x v="365"/>
    <x v="0"/>
    <d v="2012-12-30T00:00:00"/>
    <x v="1436"/>
    <x v="1400"/>
    <n v="1303427000"/>
    <x v="0"/>
    <n v="194039000"/>
    <x v="1"/>
    <x v="116"/>
    <x v="0"/>
  </r>
  <r>
    <x v="365"/>
    <x v="1"/>
    <d v="2013-12-29T00:00:00"/>
    <x v="1437"/>
    <x v="1401"/>
    <n v="531932000"/>
    <x v="0"/>
    <n v="74833000"/>
    <x v="1"/>
    <x v="116"/>
    <x v="1"/>
  </r>
  <r>
    <x v="365"/>
    <x v="2"/>
    <d v="2014-12-31T00:00:00"/>
    <x v="1438"/>
    <x v="1402"/>
    <n v="766854000"/>
    <x v="0"/>
    <n v="151837000"/>
    <x v="1"/>
    <x v="116"/>
    <x v="2"/>
  </r>
  <r>
    <x v="365"/>
    <x v="3"/>
    <d v="2015-12-31T00:00:00"/>
    <x v="1439"/>
    <x v="1403"/>
    <n v="1068221000"/>
    <x v="0"/>
    <n v="205087000"/>
    <x v="1"/>
    <x v="116"/>
    <x v="3"/>
  </r>
  <r>
    <x v="366"/>
    <x v="0"/>
    <d v="2013-02-02T00:00:00"/>
    <x v="1440"/>
    <x v="1404"/>
    <n v="15110000000"/>
    <x v="0"/>
    <n v="2044000000"/>
    <x v="1"/>
    <x v="64"/>
    <x v="1"/>
  </r>
  <r>
    <x v="366"/>
    <x v="1"/>
    <d v="2014-02-01T00:00:00"/>
    <x v="1441"/>
    <x v="1405"/>
    <n v="14465000000"/>
    <x v="0"/>
    <n v="1996000000"/>
    <x v="1"/>
    <x v="64"/>
    <x v="2"/>
  </r>
  <r>
    <x v="366"/>
    <x v="2"/>
    <d v="2015-01-31T00:00:00"/>
    <x v="1442"/>
    <x v="1406"/>
    <n v="14676000000"/>
    <x v="0"/>
    <n v="2129000000"/>
    <x v="1"/>
    <x v="64"/>
    <x v="3"/>
  </r>
  <r>
    <x v="366"/>
    <x v="3"/>
    <d v="2016-01-30T00:00:00"/>
    <x v="1443"/>
    <x v="1407"/>
    <n v="14665000000"/>
    <x v="0"/>
    <n v="2213000000"/>
    <x v="1"/>
    <x v="64"/>
    <x v="4"/>
  </r>
  <r>
    <x v="367"/>
    <x v="0"/>
    <d v="2013-01-31T00:00:00"/>
    <x v="1444"/>
    <x v="1408"/>
    <n v="1466067000"/>
    <x v="0"/>
    <s v=" $-   "/>
    <x v="1"/>
    <x v="82"/>
    <x v="1"/>
  </r>
  <r>
    <x v="367"/>
    <x v="1"/>
    <d v="2014-01-31T00:00:00"/>
    <x v="1445"/>
    <x v="1409"/>
    <n v="2036100000"/>
    <x v="0"/>
    <s v=" $-   "/>
    <x v="1"/>
    <x v="82"/>
    <x v="2"/>
  </r>
  <r>
    <x v="367"/>
    <x v="2"/>
    <d v="2015-01-31T00:00:00"/>
    <x v="1446"/>
    <x v="1410"/>
    <n v="1645800000"/>
    <x v="0"/>
    <s v=" $-   "/>
    <x v="1"/>
    <x v="82"/>
    <x v="3"/>
  </r>
  <r>
    <x v="367"/>
    <x v="3"/>
    <d v="2016-01-31T00:00:00"/>
    <x v="1447"/>
    <x v="1411"/>
    <n v="1731200000"/>
    <x v="0"/>
    <s v=" $-   "/>
    <x v="1"/>
    <x v="82"/>
    <x v="4"/>
  </r>
  <r>
    <x v="368"/>
    <x v="0"/>
    <d v="2013-02-02T00:00:00"/>
    <x v="1448"/>
    <x v="1412"/>
    <n v="4250446000"/>
    <x v="0"/>
    <s v=" $-   "/>
    <x v="1"/>
    <x v="74"/>
    <x v="1"/>
  </r>
  <r>
    <x v="368"/>
    <x v="1"/>
    <d v="2014-02-01T00:00:00"/>
    <x v="1449"/>
    <x v="1413"/>
    <n v="4467089000"/>
    <x v="0"/>
    <s v=" $-   "/>
    <x v="1"/>
    <x v="74"/>
    <x v="2"/>
  </r>
  <r>
    <x v="368"/>
    <x v="2"/>
    <d v="2015-01-31T00:00:00"/>
    <x v="1450"/>
    <x v="1414"/>
    <n v="4695384000"/>
    <x v="0"/>
    <s v=" $-   "/>
    <x v="1"/>
    <x v="74"/>
    <x v="3"/>
  </r>
  <r>
    <x v="368"/>
    <x v="3"/>
    <d v="2016-01-30T00:00:00"/>
    <x v="1451"/>
    <x v="1415"/>
    <n v="5205715000"/>
    <x v="0"/>
    <s v=" $-   "/>
    <x v="1"/>
    <x v="74"/>
    <x v="4"/>
  </r>
  <r>
    <x v="369"/>
    <x v="0"/>
    <d v="2012-12-31T00:00:00"/>
    <x v="1452"/>
    <x v="1416"/>
    <s v=" $-   "/>
    <x v="0"/>
    <n v="787329000"/>
    <x v="6"/>
    <x v="12"/>
    <x v="0"/>
  </r>
  <r>
    <x v="369"/>
    <x v="1"/>
    <d v="2013-12-31T00:00:00"/>
    <x v="1453"/>
    <x v="1417"/>
    <s v=" $-   "/>
    <x v="0"/>
    <n v="819711000"/>
    <x v="6"/>
    <x v="12"/>
    <x v="1"/>
  </r>
  <r>
    <x v="369"/>
    <x v="2"/>
    <d v="2014-12-31T00:00:00"/>
    <x v="1454"/>
    <x v="1418"/>
    <s v=" $-   "/>
    <x v="0"/>
    <n v="855908000"/>
    <x v="6"/>
    <x v="12"/>
    <x v="2"/>
  </r>
  <r>
    <x v="369"/>
    <x v="3"/>
    <d v="2015-12-31T00:00:00"/>
    <x v="1455"/>
    <x v="1419"/>
    <s v=" $-   "/>
    <x v="0"/>
    <n v="907024000"/>
    <x v="6"/>
    <x v="12"/>
    <x v="3"/>
  </r>
  <r>
    <x v="370"/>
    <x v="0"/>
    <d v="2012-12-31T00:00:00"/>
    <x v="1456"/>
    <x v="1420"/>
    <n v="3354900000"/>
    <x v="383"/>
    <s v=" $-   "/>
    <x v="3"/>
    <x v="5"/>
    <x v="0"/>
  </r>
  <r>
    <x v="370"/>
    <x v="1"/>
    <d v="2013-12-31T00:00:00"/>
    <x v="1457"/>
    <x v="1421"/>
    <n v="3446300000"/>
    <x v="384"/>
    <s v=" $-   "/>
    <x v="3"/>
    <x v="5"/>
    <x v="1"/>
  </r>
  <r>
    <x v="370"/>
    <x v="2"/>
    <d v="2014-12-31T00:00:00"/>
    <x v="1458"/>
    <x v="1422"/>
    <n v="4896100000"/>
    <x v="385"/>
    <s v=" $-   "/>
    <x v="3"/>
    <x v="5"/>
    <x v="2"/>
  </r>
  <r>
    <x v="370"/>
    <x v="3"/>
    <d v="2015-12-31T00:00:00"/>
    <x v="1459"/>
    <x v="1423"/>
    <n v="4612100000"/>
    <x v="386"/>
    <s v=" $-   "/>
    <x v="3"/>
    <x v="5"/>
    <x v="3"/>
  </r>
  <r>
    <x v="371"/>
    <x v="0"/>
    <d v="2012-12-31T00:00:00"/>
    <x v="1460"/>
    <x v="1424"/>
    <n v="429000000"/>
    <x v="0"/>
    <n v="26000000"/>
    <x v="1"/>
    <x v="24"/>
    <x v="0"/>
  </r>
  <r>
    <x v="371"/>
    <x v="1"/>
    <d v="2013-12-31T00:00:00"/>
    <x v="1461"/>
    <x v="1425"/>
    <n v="597000000"/>
    <x v="0"/>
    <n v="36000000"/>
    <x v="1"/>
    <x v="24"/>
    <x v="1"/>
  </r>
  <r>
    <x v="371"/>
    <x v="2"/>
    <d v="2014-12-31T00:00:00"/>
    <x v="1462"/>
    <x v="307"/>
    <n v="801000000"/>
    <x v="0"/>
    <n v="65000000"/>
    <x v="1"/>
    <x v="24"/>
    <x v="2"/>
  </r>
  <r>
    <x v="371"/>
    <x v="3"/>
    <d v="2015-12-31T00:00:00"/>
    <x v="1463"/>
    <x v="1426"/>
    <n v="1109000000"/>
    <x v="0"/>
    <n v="93000000"/>
    <x v="1"/>
    <x v="24"/>
    <x v="3"/>
  </r>
  <r>
    <x v="372"/>
    <x v="0"/>
    <d v="2013-12-31T00:00:00"/>
    <x v="1464"/>
    <x v="1427"/>
    <n v="3757000000"/>
    <x v="0"/>
    <n v="3821000000"/>
    <x v="6"/>
    <x v="13"/>
    <x v="1"/>
  </r>
  <r>
    <x v="372"/>
    <x v="1"/>
    <d v="2014-12-31T00:00:00"/>
    <x v="1465"/>
    <x v="1428"/>
    <n v="3964000000"/>
    <x v="0"/>
    <n v="3882000000"/>
    <x v="6"/>
    <x v="13"/>
    <x v="2"/>
  </r>
  <r>
    <x v="372"/>
    <x v="2"/>
    <d v="2015-12-31T00:00:00"/>
    <x v="1466"/>
    <x v="1429"/>
    <n v="4094000000"/>
    <x v="0"/>
    <n v="3885000000"/>
    <x v="6"/>
    <x v="13"/>
    <x v="3"/>
  </r>
  <r>
    <x v="372"/>
    <x v="3"/>
    <d v="2016-12-31T00:00:00"/>
    <x v="1467"/>
    <x v="1430"/>
    <n v="4154000000"/>
    <x v="0"/>
    <n v="3985000000"/>
    <x v="6"/>
    <x v="13"/>
    <x v="4"/>
  </r>
  <r>
    <x v="373"/>
    <x v="0"/>
    <d v="2012-12-29T00:00:00"/>
    <x v="1468"/>
    <x v="1431"/>
    <n v="1040287000"/>
    <x v="0"/>
    <n v="88975000"/>
    <x v="1"/>
    <x v="117"/>
    <x v="0"/>
  </r>
  <r>
    <x v="373"/>
    <x v="1"/>
    <d v="2013-12-28T00:00:00"/>
    <x v="1469"/>
    <x v="1432"/>
    <n v="1138934000"/>
    <x v="0"/>
    <n v="100025000"/>
    <x v="1"/>
    <x v="117"/>
    <x v="1"/>
  </r>
  <r>
    <x v="373"/>
    <x v="2"/>
    <d v="2014-12-27T00:00:00"/>
    <x v="1470"/>
    <x v="1433"/>
    <n v="1246308000"/>
    <x v="0"/>
    <n v="114635000"/>
    <x v="1"/>
    <x v="117"/>
    <x v="2"/>
  </r>
  <r>
    <x v="373"/>
    <x v="3"/>
    <d v="2015-12-26T00:00:00"/>
    <x v="1471"/>
    <x v="1434"/>
    <n v="1369097000"/>
    <x v="0"/>
    <n v="123569000"/>
    <x v="1"/>
    <x v="117"/>
    <x v="3"/>
  </r>
  <r>
    <x v="374"/>
    <x v="0"/>
    <d v="2013-10-03T00:00:00"/>
    <x v="1472"/>
    <x v="1435"/>
    <n v="983000000"/>
    <x v="0"/>
    <s v=" $-   "/>
    <x v="4"/>
    <x v="40"/>
    <x v="1"/>
  </r>
  <r>
    <x v="374"/>
    <x v="1"/>
    <d v="2014-10-03T00:00:00"/>
    <x v="1473"/>
    <x v="1436"/>
    <n v="1255000000"/>
    <x v="0"/>
    <s v=" $-   "/>
    <x v="4"/>
    <x v="40"/>
    <x v="2"/>
  </r>
  <r>
    <x v="374"/>
    <x v="2"/>
    <d v="2015-10-03T00:00:00"/>
    <x v="1474"/>
    <x v="1437"/>
    <n v="1748000000"/>
    <x v="0"/>
    <s v=" $-   "/>
    <x v="4"/>
    <x v="40"/>
    <x v="3"/>
  </r>
  <r>
    <x v="374"/>
    <x v="3"/>
    <d v="2016-10-01T00:00:00"/>
    <x v="1475"/>
    <x v="1438"/>
    <n v="1864000000"/>
    <x v="0"/>
    <s v=" $-   "/>
    <x v="4"/>
    <x v="40"/>
    <x v="4"/>
  </r>
  <r>
    <x v="375"/>
    <x v="0"/>
    <d v="2012-12-31T00:00:00"/>
    <x v="1476"/>
    <x v="1439"/>
    <n v="1702000000"/>
    <x v="0"/>
    <n v="418000000"/>
    <x v="9"/>
    <x v="92"/>
    <x v="0"/>
  </r>
  <r>
    <x v="375"/>
    <x v="1"/>
    <d v="2013-12-31T00:00:00"/>
    <x v="1477"/>
    <x v="1440"/>
    <n v="2248000000"/>
    <x v="0"/>
    <n v="489000000"/>
    <x v="9"/>
    <x v="92"/>
    <x v="1"/>
  </r>
  <r>
    <x v="375"/>
    <x v="2"/>
    <d v="2014-12-31T00:00:00"/>
    <x v="1478"/>
    <x v="1441"/>
    <n v="2762000000"/>
    <x v="0"/>
    <n v="562000000"/>
    <x v="9"/>
    <x v="92"/>
    <x v="2"/>
  </r>
  <r>
    <x v="375"/>
    <x v="3"/>
    <d v="2015-12-31T00:00:00"/>
    <x v="1479"/>
    <x v="1442"/>
    <n v="2620000000"/>
    <x v="0"/>
    <n v="756000000"/>
    <x v="9"/>
    <x v="92"/>
    <x v="3"/>
  </r>
  <r>
    <x v="376"/>
    <x v="0"/>
    <d v="2012-12-31T00:00:00"/>
    <x v="1480"/>
    <x v="1443"/>
    <n v="247597000"/>
    <x v="0"/>
    <s v=" $-   "/>
    <x v="2"/>
    <x v="16"/>
    <x v="0"/>
  </r>
  <r>
    <x v="376"/>
    <x v="1"/>
    <d v="2013-12-31T00:00:00"/>
    <x v="1481"/>
    <x v="1444"/>
    <n v="312367000"/>
    <x v="0"/>
    <s v=" $-   "/>
    <x v="2"/>
    <x v="16"/>
    <x v="1"/>
  </r>
  <r>
    <x v="376"/>
    <x v="2"/>
    <d v="2014-12-31T00:00:00"/>
    <x v="1482"/>
    <x v="1445"/>
    <n v="346345000"/>
    <x v="0"/>
    <s v=" $-   "/>
    <x v="2"/>
    <x v="16"/>
    <x v="2"/>
  </r>
  <r>
    <x v="376"/>
    <x v="3"/>
    <d v="2015-12-31T00:00:00"/>
    <x v="1483"/>
    <x v="1446"/>
    <n v="390253000"/>
    <x v="0"/>
    <s v=" $-   "/>
    <x v="2"/>
    <x v="16"/>
    <x v="3"/>
  </r>
  <r>
    <x v="377"/>
    <x v="0"/>
    <d v="2012-12-31T00:00:00"/>
    <x v="1484"/>
    <x v="1447"/>
    <n v="1804000000"/>
    <x v="387"/>
    <s v=" $-   "/>
    <x v="2"/>
    <x v="7"/>
    <x v="0"/>
  </r>
  <r>
    <x v="377"/>
    <x v="1"/>
    <d v="2013-12-31T00:00:00"/>
    <x v="1485"/>
    <x v="1448"/>
    <n v="1858000000"/>
    <x v="388"/>
    <s v=" $-   "/>
    <x v="2"/>
    <x v="7"/>
    <x v="1"/>
  </r>
  <r>
    <x v="377"/>
    <x v="2"/>
    <d v="2014-12-31T00:00:00"/>
    <x v="1486"/>
    <x v="1449"/>
    <n v="1843000000"/>
    <x v="389"/>
    <s v=" $-   "/>
    <x v="2"/>
    <x v="7"/>
    <x v="2"/>
  </r>
  <r>
    <x v="377"/>
    <x v="3"/>
    <d v="2015-12-31T00:00:00"/>
    <x v="1487"/>
    <x v="1450"/>
    <n v="1748000000"/>
    <x v="390"/>
    <s v=" $-   "/>
    <x v="2"/>
    <x v="7"/>
    <x v="3"/>
  </r>
  <r>
    <x v="378"/>
    <x v="0"/>
    <d v="2012-12-29T00:00:00"/>
    <x v="1488"/>
    <x v="1451"/>
    <n v="1165000000"/>
    <x v="0"/>
    <s v=" $-   "/>
    <x v="0"/>
    <x v="53"/>
    <x v="0"/>
  </r>
  <r>
    <x v="378"/>
    <x v="1"/>
    <d v="2013-12-28T00:00:00"/>
    <x v="1489"/>
    <x v="1452"/>
    <n v="1126000000"/>
    <x v="0"/>
    <s v=" $-   "/>
    <x v="0"/>
    <x v="53"/>
    <x v="1"/>
  </r>
  <r>
    <x v="378"/>
    <x v="2"/>
    <d v="2015-01-03T00:00:00"/>
    <x v="1490"/>
    <x v="1453"/>
    <n v="1361000000"/>
    <x v="0"/>
    <s v=" $-   "/>
    <x v="0"/>
    <x v="53"/>
    <x v="3"/>
  </r>
  <r>
    <x v="378"/>
    <x v="3"/>
    <d v="2016-01-02T00:00:00"/>
    <x v="1491"/>
    <x v="1454"/>
    <n v="1304000000"/>
    <x v="0"/>
    <s v=" $-   "/>
    <x v="0"/>
    <x v="53"/>
    <x v="4"/>
  </r>
  <r>
    <x v="379"/>
    <x v="0"/>
    <d v="2012-12-31T00:00:00"/>
    <x v="1492"/>
    <x v="1455"/>
    <n v="670602000"/>
    <x v="0"/>
    <s v=" $-   "/>
    <x v="1"/>
    <x v="82"/>
    <x v="0"/>
  </r>
  <r>
    <x v="379"/>
    <x v="1"/>
    <d v="2013-12-31T00:00:00"/>
    <x v="1493"/>
    <x v="1456"/>
    <n v="871572000"/>
    <x v="0"/>
    <s v=" $-   "/>
    <x v="1"/>
    <x v="82"/>
    <x v="1"/>
  </r>
  <r>
    <x v="379"/>
    <x v="2"/>
    <d v="2014-12-31T00:00:00"/>
    <x v="1494"/>
    <x v="1457"/>
    <n v="1158251000"/>
    <x v="0"/>
    <s v=" $-   "/>
    <x v="1"/>
    <x v="82"/>
    <x v="2"/>
  </r>
  <r>
    <x v="379"/>
    <x v="3"/>
    <d v="2015-12-31T00:00:00"/>
    <x v="1495"/>
    <x v="1458"/>
    <n v="1497000000"/>
    <x v="0"/>
    <s v=" $-   "/>
    <x v="1"/>
    <x v="82"/>
    <x v="3"/>
  </r>
  <r>
    <x v="380"/>
    <x v="0"/>
    <d v="2012-12-31T00:00:00"/>
    <x v="1492"/>
    <x v="1455"/>
    <n v="670602000"/>
    <x v="0"/>
    <s v=" $-   "/>
    <x v="1"/>
    <x v="82"/>
    <x v="0"/>
  </r>
  <r>
    <x v="380"/>
    <x v="1"/>
    <d v="2013-12-31T00:00:00"/>
    <x v="1493"/>
    <x v="1456"/>
    <n v="871572000"/>
    <x v="0"/>
    <s v=" $-   "/>
    <x v="1"/>
    <x v="82"/>
    <x v="1"/>
  </r>
  <r>
    <x v="380"/>
    <x v="2"/>
    <d v="2014-12-31T00:00:00"/>
    <x v="1494"/>
    <x v="1457"/>
    <n v="1158251000"/>
    <x v="0"/>
    <s v=" $-   "/>
    <x v="1"/>
    <x v="82"/>
    <x v="2"/>
  </r>
  <r>
    <x v="380"/>
    <x v="3"/>
    <d v="2015-12-31T00:00:00"/>
    <x v="1495"/>
    <x v="1458"/>
    <n v="1497000000"/>
    <x v="0"/>
    <s v=" $-   "/>
    <x v="1"/>
    <x v="82"/>
    <x v="3"/>
  </r>
  <r>
    <x v="381"/>
    <x v="0"/>
    <d v="2012-12-31T00:00:00"/>
    <x v="1496"/>
    <x v="1459"/>
    <n v="16448000000"/>
    <x v="0"/>
    <n v="1522000000"/>
    <x v="0"/>
    <x v="0"/>
    <x v="0"/>
  </r>
  <r>
    <x v="381"/>
    <x v="1"/>
    <d v="2013-12-31T00:00:00"/>
    <x v="1497"/>
    <x v="1460"/>
    <n v="17629000000"/>
    <x v="0"/>
    <n v="1689000000"/>
    <x v="0"/>
    <x v="0"/>
    <x v="1"/>
  </r>
  <r>
    <x v="381"/>
    <x v="2"/>
    <d v="2014-12-31T00:00:00"/>
    <x v="1498"/>
    <x v="1461"/>
    <n v="17795000000"/>
    <x v="0"/>
    <n v="1679000000"/>
    <x v="0"/>
    <x v="0"/>
    <x v="2"/>
  </r>
  <r>
    <x v="381"/>
    <x v="3"/>
    <d v="2015-12-31T00:00:00"/>
    <x v="1499"/>
    <x v="1462"/>
    <n v="18423000000"/>
    <x v="0"/>
    <n v="1819000000"/>
    <x v="0"/>
    <x v="0"/>
    <x v="3"/>
  </r>
  <r>
    <x v="382"/>
    <x v="0"/>
    <d v="2012-12-31T00:00:00"/>
    <x v="1500"/>
    <x v="1463"/>
    <n v="58005000"/>
    <x v="0"/>
    <n v="346031000"/>
    <x v="7"/>
    <x v="70"/>
    <x v="0"/>
  </r>
  <r>
    <x v="382"/>
    <x v="1"/>
    <d v="2013-12-31T00:00:00"/>
    <x v="1501"/>
    <x v="1464"/>
    <n v="37121000"/>
    <x v="0"/>
    <n v="346273000"/>
    <x v="7"/>
    <x v="70"/>
    <x v="1"/>
  </r>
  <r>
    <x v="382"/>
    <x v="2"/>
    <d v="2014-12-31T00:00:00"/>
    <x v="1502"/>
    <x v="1465"/>
    <n v="56612000"/>
    <x v="0"/>
    <n v="363929000"/>
    <x v="7"/>
    <x v="70"/>
    <x v="2"/>
  </r>
  <r>
    <x v="382"/>
    <x v="3"/>
    <d v="2015-12-31T00:00:00"/>
    <x v="1503"/>
    <x v="1466"/>
    <n v="71733000"/>
    <x v="0"/>
    <n v="381277000"/>
    <x v="7"/>
    <x v="70"/>
    <x v="3"/>
  </r>
  <r>
    <x v="383"/>
    <x v="0"/>
    <d v="2013-02-02T00:00:00"/>
    <x v="1504"/>
    <x v="1467"/>
    <n v="488880000"/>
    <x v="0"/>
    <s v=" $-   "/>
    <x v="1"/>
    <x v="25"/>
    <x v="1"/>
  </r>
  <r>
    <x v="383"/>
    <x v="1"/>
    <d v="2014-02-02T00:00:00"/>
    <x v="1505"/>
    <x v="1468"/>
    <n v="596390000"/>
    <x v="0"/>
    <s v=" $-   "/>
    <x v="1"/>
    <x v="25"/>
    <x v="2"/>
  </r>
  <r>
    <x v="383"/>
    <x v="2"/>
    <d v="2015-01-31T00:00:00"/>
    <x v="1506"/>
    <x v="1469"/>
    <n v="712006000"/>
    <x v="0"/>
    <s v=" $-   "/>
    <x v="1"/>
    <x v="25"/>
    <x v="3"/>
  </r>
  <r>
    <x v="383"/>
    <x v="3"/>
    <d v="2016-01-31T00:00:00"/>
    <x v="1507"/>
    <x v="1470"/>
    <n v="863354000"/>
    <x v="0"/>
    <s v=" $-   "/>
    <x v="1"/>
    <x v="25"/>
    <x v="4"/>
  </r>
  <r>
    <x v="384"/>
    <x v="0"/>
    <d v="2013-12-31T00:00:00"/>
    <x v="1508"/>
    <x v="1471"/>
    <s v=" $-   "/>
    <x v="0"/>
    <n v="23207000000"/>
    <x v="3"/>
    <x v="26"/>
    <x v="1"/>
  </r>
  <r>
    <x v="384"/>
    <x v="1"/>
    <d v="2014-12-31T00:00:00"/>
    <x v="1509"/>
    <x v="1472"/>
    <s v=" $-   "/>
    <x v="0"/>
    <n v="26567000000"/>
    <x v="3"/>
    <x v="26"/>
    <x v="2"/>
  </r>
  <r>
    <x v="384"/>
    <x v="2"/>
    <d v="2015-12-31T00:00:00"/>
    <x v="1510"/>
    <x v="1473"/>
    <s v=" $-   "/>
    <x v="0"/>
    <n v="42211000000"/>
    <x v="3"/>
    <x v="26"/>
    <x v="3"/>
  </r>
  <r>
    <x v="384"/>
    <x v="3"/>
    <d v="2016-12-31T00:00:00"/>
    <x v="1511"/>
    <x v="1474"/>
    <s v=" $-   "/>
    <x v="0"/>
    <n v="54872000000"/>
    <x v="3"/>
    <x v="26"/>
    <x v="4"/>
  </r>
  <r>
    <x v="385"/>
    <x v="0"/>
    <d v="2012-12-31T00:00:00"/>
    <x v="1512"/>
    <x v="1475"/>
    <n v="786800000"/>
    <x v="0"/>
    <n v="1161600000"/>
    <x v="6"/>
    <x v="97"/>
    <x v="0"/>
  </r>
  <r>
    <x v="385"/>
    <x v="1"/>
    <d v="2013-12-31T00:00:00"/>
    <x v="1513"/>
    <x v="1476"/>
    <n v="790400000"/>
    <x v="0"/>
    <n v="1170400000"/>
    <x v="6"/>
    <x v="97"/>
    <x v="1"/>
  </r>
  <r>
    <x v="385"/>
    <x v="2"/>
    <d v="2014-12-31T00:00:00"/>
    <x v="1514"/>
    <x v="1477"/>
    <n v="820900000"/>
    <x v="0"/>
    <n v="1272000000"/>
    <x v="6"/>
    <x v="97"/>
    <x v="2"/>
  </r>
  <r>
    <x v="385"/>
    <x v="3"/>
    <d v="2015-12-31T00:00:00"/>
    <x v="1515"/>
    <x v="1478"/>
    <n v="835100000"/>
    <x v="0"/>
    <n v="1295700000"/>
    <x v="6"/>
    <x v="97"/>
    <x v="3"/>
  </r>
  <r>
    <x v="386"/>
    <x v="0"/>
    <d v="2013-12-31T00:00:00"/>
    <x v="1516"/>
    <x v="1479"/>
    <n v="6891000000"/>
    <x v="0"/>
    <n v="1777000000"/>
    <x v="0"/>
    <x v="59"/>
    <x v="1"/>
  </r>
  <r>
    <x v="386"/>
    <x v="1"/>
    <d v="2014-12-31T00:00:00"/>
    <x v="1517"/>
    <x v="1480"/>
    <n v="7234000000"/>
    <x v="0"/>
    <n v="1904000000"/>
    <x v="0"/>
    <x v="59"/>
    <x v="2"/>
  </r>
  <r>
    <x v="386"/>
    <x v="2"/>
    <d v="2015-12-31T00:00:00"/>
    <x v="1518"/>
    <x v="1481"/>
    <n v="7315000000"/>
    <x v="0"/>
    <n v="2012000000"/>
    <x v="0"/>
    <x v="59"/>
    <x v="3"/>
  </r>
  <r>
    <x v="386"/>
    <x v="3"/>
    <d v="2016-12-31T00:00:00"/>
    <x v="1519"/>
    <x v="1482"/>
    <n v="6884000000"/>
    <x v="0"/>
    <n v="2038000000"/>
    <x v="0"/>
    <x v="59"/>
    <x v="4"/>
  </r>
  <r>
    <x v="387"/>
    <x v="0"/>
    <d v="2012-12-31T00:00:00"/>
    <x v="1520"/>
    <x v="1483"/>
    <n v="37352000000"/>
    <x v="0"/>
    <n v="1858000000"/>
    <x v="0"/>
    <x v="49"/>
    <x v="0"/>
  </r>
  <r>
    <x v="387"/>
    <x v="1"/>
    <d v="2013-12-31T00:00:00"/>
    <x v="1521"/>
    <x v="1484"/>
    <n v="32834000000"/>
    <x v="0"/>
    <n v="1867000000"/>
    <x v="0"/>
    <x v="49"/>
    <x v="1"/>
  </r>
  <r>
    <x v="387"/>
    <x v="2"/>
    <d v="2014-12-31T00:00:00"/>
    <x v="1522"/>
    <x v="1485"/>
    <n v="36583000000"/>
    <x v="0"/>
    <n v="1923000000"/>
    <x v="0"/>
    <x v="49"/>
    <x v="2"/>
  </r>
  <r>
    <x v="387"/>
    <x v="3"/>
    <d v="2015-12-31T00:00:00"/>
    <x v="1523"/>
    <x v="1486"/>
    <n v="35664000000"/>
    <x v="0"/>
    <n v="2084000000"/>
    <x v="0"/>
    <x v="49"/>
    <x v="3"/>
  </r>
  <r>
    <x v="388"/>
    <x v="0"/>
    <d v="2013-01-31T00:00:00"/>
    <x v="1524"/>
    <x v="1487"/>
    <n v="657246000"/>
    <x v="0"/>
    <s v=" $-   "/>
    <x v="1"/>
    <x v="74"/>
    <x v="1"/>
  </r>
  <r>
    <x v="388"/>
    <x v="1"/>
    <d v="2014-01-31T00:00:00"/>
    <x v="1525"/>
    <x v="1488"/>
    <n v="734511000"/>
    <x v="0"/>
    <s v=" $-   "/>
    <x v="1"/>
    <x v="74"/>
    <x v="2"/>
  </r>
  <r>
    <x v="388"/>
    <x v="2"/>
    <d v="2015-01-31T00:00:00"/>
    <x v="1526"/>
    <x v="1489"/>
    <n v="809545000"/>
    <x v="0"/>
    <s v=" $-   "/>
    <x v="1"/>
    <x v="74"/>
    <x v="3"/>
  </r>
  <r>
    <x v="388"/>
    <x v="3"/>
    <d v="2016-01-31T00:00:00"/>
    <x v="1527"/>
    <x v="1490"/>
    <n v="848323000"/>
    <x v="0"/>
    <s v=" $-   "/>
    <x v="1"/>
    <x v="74"/>
    <x v="4"/>
  </r>
  <r>
    <x v="389"/>
    <x v="0"/>
    <d v="2013-07-31T00:00:00"/>
    <x v="1528"/>
    <x v="1491"/>
    <n v="441168000"/>
    <x v="391"/>
    <s v=" $-   "/>
    <x v="6"/>
    <x v="35"/>
    <x v="1"/>
  </r>
  <r>
    <x v="389"/>
    <x v="1"/>
    <d v="2014-07-31T00:00:00"/>
    <x v="1529"/>
    <x v="1492"/>
    <n v="460300000"/>
    <x v="392"/>
    <s v=" $-   "/>
    <x v="6"/>
    <x v="35"/>
    <x v="2"/>
  </r>
  <r>
    <x v="389"/>
    <x v="2"/>
    <d v="2015-07-31T00:00:00"/>
    <x v="1530"/>
    <x v="1493"/>
    <n v="460100000"/>
    <x v="393"/>
    <s v=" $-   "/>
    <x v="6"/>
    <x v="35"/>
    <x v="3"/>
  </r>
  <r>
    <x v="389"/>
    <x v="3"/>
    <d v="2016-07-31T00:00:00"/>
    <x v="1531"/>
    <x v="1494"/>
    <n v="425100000"/>
    <x v="394"/>
    <s v=" $-   "/>
    <x v="6"/>
    <x v="35"/>
    <x v="4"/>
  </r>
  <r>
    <x v="390"/>
    <x v="0"/>
    <d v="2013-12-31T00:00:00"/>
    <x v="1532"/>
    <x v="1495"/>
    <n v="5241000000"/>
    <x v="395"/>
    <s v=" $-   "/>
    <x v="0"/>
    <x v="53"/>
    <x v="1"/>
  </r>
  <r>
    <x v="390"/>
    <x v="1"/>
    <d v="2014-12-31T00:00:00"/>
    <x v="1533"/>
    <x v="1496"/>
    <n v="4934000000"/>
    <x v="396"/>
    <s v=" $-   "/>
    <x v="0"/>
    <x v="53"/>
    <x v="2"/>
  </r>
  <r>
    <x v="390"/>
    <x v="2"/>
    <d v="2015-12-31T00:00:00"/>
    <x v="1534"/>
    <x v="1497"/>
    <n v="6097000000"/>
    <x v="397"/>
    <s v=" $-   "/>
    <x v="0"/>
    <x v="53"/>
    <x v="3"/>
  </r>
  <r>
    <x v="390"/>
    <x v="3"/>
    <d v="2016-12-31T00:00:00"/>
    <x v="1535"/>
    <x v="1498"/>
    <n v="5275000000"/>
    <x v="398"/>
    <s v=" $-   "/>
    <x v="0"/>
    <x v="53"/>
    <x v="4"/>
  </r>
  <r>
    <x v="391"/>
    <x v="0"/>
    <d v="2013-09-30T00:00:00"/>
    <x v="1536"/>
    <x v="1499"/>
    <n v="2207000000"/>
    <x v="0"/>
    <n v="397000000"/>
    <x v="2"/>
    <x v="16"/>
    <x v="1"/>
  </r>
  <r>
    <x v="391"/>
    <x v="1"/>
    <d v="2014-09-30T00:00:00"/>
    <x v="1537"/>
    <x v="575"/>
    <n v="2242000000"/>
    <x v="0"/>
    <n v="435000000"/>
    <x v="2"/>
    <x v="16"/>
    <x v="2"/>
  </r>
  <r>
    <x v="391"/>
    <x v="2"/>
    <d v="2015-09-30T00:00:00"/>
    <x v="1538"/>
    <x v="1031"/>
    <n v="2229000000"/>
    <x v="0"/>
    <n v="494000000"/>
    <x v="2"/>
    <x v="16"/>
    <x v="3"/>
  </r>
  <r>
    <x v="391"/>
    <x v="3"/>
    <d v="2016-09-30T00:00:00"/>
    <x v="1539"/>
    <x v="1500"/>
    <n v="4469000000"/>
    <x v="0"/>
    <n v="502000000"/>
    <x v="2"/>
    <x v="16"/>
    <x v="4"/>
  </r>
  <r>
    <x v="392"/>
    <x v="0"/>
    <d v="2013-09-27T00:00:00"/>
    <x v="1540"/>
    <x v="1501"/>
    <n v="432589000"/>
    <x v="399"/>
    <s v=" $-   "/>
    <x v="3"/>
    <x v="5"/>
    <x v="1"/>
  </r>
  <r>
    <x v="392"/>
    <x v="1"/>
    <d v="2014-09-26T00:00:00"/>
    <x v="1541"/>
    <x v="1502"/>
    <n v="470600000"/>
    <x v="400"/>
    <s v=" $-   "/>
    <x v="3"/>
    <x v="5"/>
    <x v="2"/>
  </r>
  <r>
    <x v="392"/>
    <x v="2"/>
    <d v="2015-10-02T00:00:00"/>
    <x v="1542"/>
    <x v="1503"/>
    <n v="488500000"/>
    <x v="401"/>
    <s v=" $-   "/>
    <x v="3"/>
    <x v="5"/>
    <x v="3"/>
  </r>
  <r>
    <x v="392"/>
    <x v="3"/>
    <d v="2016-09-30T00:00:00"/>
    <x v="1543"/>
    <x v="1504"/>
    <n v="557000000"/>
    <x v="402"/>
    <s v=" $-   "/>
    <x v="3"/>
    <x v="5"/>
    <x v="4"/>
  </r>
  <r>
    <x v="393"/>
    <x v="0"/>
    <d v="2012-12-31T00:00:00"/>
    <x v="1544"/>
    <x v="1505"/>
    <n v="3596708000"/>
    <x v="0"/>
    <s v=" $-   "/>
    <x v="1"/>
    <x v="82"/>
    <x v="0"/>
  </r>
  <r>
    <x v="393"/>
    <x v="1"/>
    <d v="2013-12-31T00:00:00"/>
    <x v="1545"/>
    <x v="1506"/>
    <n v="3841032000"/>
    <x v="0"/>
    <s v=" $-   "/>
    <x v="1"/>
    <x v="82"/>
    <x v="1"/>
  </r>
  <r>
    <x v="393"/>
    <x v="2"/>
    <d v="2015-01-03T00:00:00"/>
    <x v="1546"/>
    <x v="1507"/>
    <n v="4159885000"/>
    <x v="0"/>
    <s v=" $-   "/>
    <x v="1"/>
    <x v="82"/>
    <x v="3"/>
  </r>
  <r>
    <x v="393"/>
    <x v="3"/>
    <d v="2016-01-02T00:00:00"/>
    <x v="1547"/>
    <x v="1508"/>
    <n v="4178386000"/>
    <x v="0"/>
    <s v=" $-   "/>
    <x v="1"/>
    <x v="82"/>
    <x v="4"/>
  </r>
  <r>
    <x v="394"/>
    <x v="0"/>
    <d v="2013-09-30T00:00:00"/>
    <x v="1548"/>
    <x v="1509"/>
    <n v="2829000000"/>
    <x v="0"/>
    <n v="237000000"/>
    <x v="1"/>
    <x v="67"/>
    <x v="1"/>
  </r>
  <r>
    <x v="394"/>
    <x v="1"/>
    <d v="2014-09-30T00:00:00"/>
    <x v="1549"/>
    <x v="1510"/>
    <n v="2899000000"/>
    <x v="0"/>
    <n v="217000000"/>
    <x v="1"/>
    <x v="67"/>
    <x v="2"/>
  </r>
  <r>
    <x v="394"/>
    <x v="2"/>
    <d v="2015-09-30T00:00:00"/>
    <x v="1550"/>
    <x v="1511"/>
    <n v="2860000000"/>
    <x v="0"/>
    <n v="222000000"/>
    <x v="1"/>
    <x v="67"/>
    <x v="3"/>
  </r>
  <r>
    <x v="394"/>
    <x v="3"/>
    <d v="2016-09-30T00:00:00"/>
    <x v="1551"/>
    <x v="1512"/>
    <n v="2851000000"/>
    <x v="0"/>
    <n v="221000000"/>
    <x v="1"/>
    <x v="67"/>
    <x v="4"/>
  </r>
  <r>
    <x v="395"/>
    <x v="0"/>
    <d v="2012-12-31T00:00:00"/>
    <x v="1552"/>
    <x v="1513"/>
    <n v="5229000000"/>
    <x v="0"/>
    <n v="1549000000"/>
    <x v="9"/>
    <x v="92"/>
    <x v="0"/>
  </r>
  <r>
    <x v="395"/>
    <x v="1"/>
    <d v="2013-12-31T00:00:00"/>
    <x v="1553"/>
    <x v="1514"/>
    <n v="5081000000"/>
    <x v="0"/>
    <n v="1720000000"/>
    <x v="9"/>
    <x v="92"/>
    <x v="1"/>
  </r>
  <r>
    <x v="395"/>
    <x v="2"/>
    <d v="2014-12-31T00:00:00"/>
    <x v="1554"/>
    <x v="1515"/>
    <n v="5111000000"/>
    <x v="0"/>
    <n v="1690000000"/>
    <x v="9"/>
    <x v="92"/>
    <x v="2"/>
  </r>
  <r>
    <x v="395"/>
    <x v="3"/>
    <d v="2015-12-31T00:00:00"/>
    <x v="1555"/>
    <x v="1516"/>
    <n v="4953000000"/>
    <x v="0"/>
    <n v="1842000000"/>
    <x v="9"/>
    <x v="92"/>
    <x v="3"/>
  </r>
  <r>
    <x v="396"/>
    <x v="0"/>
    <d v="2012-12-31T00:00:00"/>
    <x v="1556"/>
    <x v="1517"/>
    <n v="308143000"/>
    <x v="0"/>
    <s v=" $-   "/>
    <x v="8"/>
    <x v="99"/>
    <x v="0"/>
  </r>
  <r>
    <x v="396"/>
    <x v="1"/>
    <d v="2013-12-31T00:00:00"/>
    <x v="1557"/>
    <x v="1518"/>
    <n v="274217000"/>
    <x v="0"/>
    <s v=" $-   "/>
    <x v="8"/>
    <x v="99"/>
    <x v="1"/>
  </r>
  <r>
    <x v="396"/>
    <x v="2"/>
    <d v="2014-12-31T00:00:00"/>
    <x v="1558"/>
    <x v="1519"/>
    <n v="292358000"/>
    <x v="0"/>
    <s v=" $-   "/>
    <x v="8"/>
    <x v="99"/>
    <x v="2"/>
  </r>
  <r>
    <x v="396"/>
    <x v="3"/>
    <d v="2015-12-31T00:00:00"/>
    <x v="1559"/>
    <x v="1520"/>
    <n v="312694000"/>
    <x v="0"/>
    <s v=" $-   "/>
    <x v="8"/>
    <x v="99"/>
    <x v="3"/>
  </r>
  <r>
    <x v="397"/>
    <x v="0"/>
    <d v="2013-12-31T00:00:00"/>
    <x v="1560"/>
    <x v="1521"/>
    <n v="177366000"/>
    <x v="403"/>
    <n v="461627000"/>
    <x v="7"/>
    <x v="14"/>
    <x v="1"/>
  </r>
  <r>
    <x v="397"/>
    <x v="1"/>
    <d v="2014-12-31T00:00:00"/>
    <x v="1561"/>
    <x v="1522"/>
    <n v="169270000"/>
    <x v="0"/>
    <n v="481303000"/>
    <x v="7"/>
    <x v="14"/>
    <x v="2"/>
  </r>
  <r>
    <x v="397"/>
    <x v="2"/>
    <d v="2015-12-31T00:00:00"/>
    <x v="1562"/>
    <x v="1523"/>
    <n v="175307000"/>
    <x v="0"/>
    <n v="542952000"/>
    <x v="7"/>
    <x v="14"/>
    <x v="3"/>
  </r>
  <r>
    <x v="397"/>
    <x v="3"/>
    <d v="2016-12-31T00:00:00"/>
    <x v="1563"/>
    <x v="1524"/>
    <n v="179279000"/>
    <x v="0"/>
    <n v="565059000"/>
    <x v="7"/>
    <x v="14"/>
    <x v="4"/>
  </r>
  <r>
    <x v="398"/>
    <x v="0"/>
    <d v="2012-12-31T00:00:00"/>
    <x v="1564"/>
    <x v="1525"/>
    <n v="220068000"/>
    <x v="0"/>
    <n v="98844000"/>
    <x v="0"/>
    <x v="68"/>
    <x v="0"/>
  </r>
  <r>
    <x v="398"/>
    <x v="1"/>
    <d v="2013-12-31T00:00:00"/>
    <x v="1565"/>
    <x v="1526"/>
    <n v="228982000"/>
    <x v="0"/>
    <n v="129931000"/>
    <x v="0"/>
    <x v="68"/>
    <x v="1"/>
  </r>
  <r>
    <x v="398"/>
    <x v="2"/>
    <d v="2014-12-31T00:00:00"/>
    <x v="1566"/>
    <x v="1527"/>
    <n v="227306000"/>
    <x v="0"/>
    <n v="142376000"/>
    <x v="0"/>
    <x v="68"/>
    <x v="2"/>
  </r>
  <r>
    <x v="398"/>
    <x v="3"/>
    <d v="2015-12-31T00:00:00"/>
    <x v="1567"/>
    <x v="1528"/>
    <n v="312690000"/>
    <x v="0"/>
    <n v="215484000"/>
    <x v="0"/>
    <x v="68"/>
    <x v="3"/>
  </r>
  <r>
    <x v="399"/>
    <x v="0"/>
    <d v="2012-12-31T00:00:00"/>
    <x v="1568"/>
    <x v="1529"/>
    <n v="186971000"/>
    <x v="404"/>
    <s v=" $-   "/>
    <x v="2"/>
    <x v="16"/>
    <x v="0"/>
  </r>
  <r>
    <x v="399"/>
    <x v="1"/>
    <d v="2013-12-31T00:00:00"/>
    <x v="1569"/>
    <x v="1530"/>
    <n v="179545000"/>
    <x v="405"/>
    <s v=" $-   "/>
    <x v="2"/>
    <x v="16"/>
    <x v="1"/>
  </r>
  <r>
    <x v="399"/>
    <x v="2"/>
    <d v="2014-12-31T00:00:00"/>
    <x v="1570"/>
    <x v="1531"/>
    <n v="189488000"/>
    <x v="406"/>
    <s v=" $-   "/>
    <x v="2"/>
    <x v="16"/>
    <x v="2"/>
  </r>
  <r>
    <x v="399"/>
    <x v="3"/>
    <d v="2015-12-31T00:00:00"/>
    <x v="1571"/>
    <x v="1532"/>
    <n v="196914000"/>
    <x v="407"/>
    <s v=" $-   "/>
    <x v="2"/>
    <x v="16"/>
    <x v="3"/>
  </r>
  <r>
    <x v="400"/>
    <x v="0"/>
    <d v="2012-12-31T00:00:00"/>
    <x v="1572"/>
    <x v="1533"/>
    <n v="432681000"/>
    <x v="408"/>
    <s v=" $-   "/>
    <x v="3"/>
    <x v="19"/>
    <x v="0"/>
  </r>
  <r>
    <x v="400"/>
    <x v="1"/>
    <d v="2013-12-31T00:00:00"/>
    <x v="1573"/>
    <x v="1534"/>
    <n v="356188000"/>
    <x v="409"/>
    <s v=" $-   "/>
    <x v="3"/>
    <x v="19"/>
    <x v="1"/>
  </r>
  <r>
    <x v="400"/>
    <x v="2"/>
    <d v="2014-12-31T00:00:00"/>
    <x v="1574"/>
    <x v="1535"/>
    <n v="305409000"/>
    <x v="410"/>
    <s v=" $-   "/>
    <x v="3"/>
    <x v="19"/>
    <x v="2"/>
  </r>
  <r>
    <x v="400"/>
    <x v="3"/>
    <d v="2015-12-31T00:00:00"/>
    <x v="1575"/>
    <x v="1536"/>
    <n v="376575000"/>
    <x v="411"/>
    <s v=" $-   "/>
    <x v="3"/>
    <x v="19"/>
    <x v="3"/>
  </r>
  <r>
    <x v="401"/>
    <x v="0"/>
    <d v="2013-12-31T00:00:00"/>
    <x v="1576"/>
    <x v="1537"/>
    <n v="132447000"/>
    <x v="0"/>
    <n v="629908000"/>
    <x v="7"/>
    <x v="14"/>
    <x v="1"/>
  </r>
  <r>
    <x v="401"/>
    <x v="1"/>
    <d v="2014-12-31T00:00:00"/>
    <x v="1577"/>
    <x v="1538"/>
    <n v="147481000"/>
    <x v="0"/>
    <n v="725216000"/>
    <x v="7"/>
    <x v="14"/>
    <x v="2"/>
  </r>
  <r>
    <x v="401"/>
    <x v="2"/>
    <d v="2015-12-31T00:00:00"/>
    <x v="1578"/>
    <x v="1539"/>
    <n v="145992000"/>
    <x v="0"/>
    <n v="894057000"/>
    <x v="7"/>
    <x v="14"/>
    <x v="3"/>
  </r>
  <r>
    <x v="401"/>
    <x v="3"/>
    <d v="2016-12-31T00:00:00"/>
    <x v="1579"/>
    <x v="1540"/>
    <n v="136863000"/>
    <x v="0"/>
    <n v="898924000"/>
    <x v="7"/>
    <x v="14"/>
    <x v="4"/>
  </r>
  <r>
    <x v="402"/>
    <x v="0"/>
    <d v="2012-12-31T00:00:00"/>
    <x v="1580"/>
    <x v="1541"/>
    <n v="39951000000"/>
    <x v="0"/>
    <n v="16460000000"/>
    <x v="10"/>
    <x v="61"/>
    <x v="0"/>
  </r>
  <r>
    <x v="402"/>
    <x v="1"/>
    <d v="2013-12-31T00:00:00"/>
    <x v="1581"/>
    <x v="1542"/>
    <n v="27089000000"/>
    <x v="0"/>
    <n v="16606000000"/>
    <x v="10"/>
    <x v="61"/>
    <x v="1"/>
  </r>
  <r>
    <x v="402"/>
    <x v="2"/>
    <d v="2014-12-31T00:00:00"/>
    <x v="1582"/>
    <x v="1543"/>
    <n v="41016000000"/>
    <x v="0"/>
    <n v="16533000000"/>
    <x v="10"/>
    <x v="61"/>
    <x v="2"/>
  </r>
  <r>
    <x v="402"/>
    <x v="3"/>
    <d v="2015-12-31T00:00:00"/>
    <x v="1583"/>
    <x v="1544"/>
    <n v="29986000000"/>
    <x v="0"/>
    <n v="16017000000"/>
    <x v="10"/>
    <x v="61"/>
    <x v="3"/>
  </r>
  <r>
    <x v="403"/>
    <x v="0"/>
    <d v="2012-12-31T00:00:00"/>
    <x v="1584"/>
    <x v="1545"/>
    <n v="477270000"/>
    <x v="412"/>
    <n v="13829000"/>
    <x v="3"/>
    <x v="4"/>
    <x v="0"/>
  </r>
  <r>
    <x v="403"/>
    <x v="1"/>
    <d v="2013-12-31T00:00:00"/>
    <x v="1585"/>
    <x v="1546"/>
    <n v="492965000"/>
    <x v="413"/>
    <n v="9918000"/>
    <x v="3"/>
    <x v="4"/>
    <x v="1"/>
  </r>
  <r>
    <x v="403"/>
    <x v="2"/>
    <d v="2014-12-31T00:00:00"/>
    <x v="1586"/>
    <x v="1547"/>
    <n v="512707000"/>
    <x v="414"/>
    <n v="10634000"/>
    <x v="3"/>
    <x v="4"/>
    <x v="2"/>
  </r>
  <r>
    <x v="403"/>
    <x v="3"/>
    <d v="2015-12-31T00:00:00"/>
    <x v="1587"/>
    <x v="1548"/>
    <n v="495747000"/>
    <x v="415"/>
    <n v="10123000"/>
    <x v="3"/>
    <x v="4"/>
    <x v="3"/>
  </r>
  <r>
    <x v="404"/>
    <x v="0"/>
    <d v="2013-06-28T00:00:00"/>
    <x v="1588"/>
    <x v="1549"/>
    <n v="1525000000"/>
    <x v="416"/>
    <s v=" $-   "/>
    <x v="2"/>
    <x v="111"/>
    <x v="1"/>
  </r>
  <r>
    <x v="404"/>
    <x v="1"/>
    <d v="2014-06-27T00:00:00"/>
    <x v="1589"/>
    <x v="1550"/>
    <n v="908000000"/>
    <x v="417"/>
    <s v=" $-   "/>
    <x v="2"/>
    <x v="111"/>
    <x v="2"/>
  </r>
  <r>
    <x v="404"/>
    <x v="2"/>
    <d v="2015-07-03T00:00:00"/>
    <x v="1590"/>
    <x v="1551"/>
    <n v="964000000"/>
    <x v="418"/>
    <s v=" $-   "/>
    <x v="2"/>
    <x v="111"/>
    <x v="3"/>
  </r>
  <r>
    <x v="404"/>
    <x v="3"/>
    <d v="2016-07-01T00:00:00"/>
    <x v="1591"/>
    <x v="1552"/>
    <n v="1342000000"/>
    <x v="419"/>
    <s v=" $-   "/>
    <x v="2"/>
    <x v="111"/>
    <x v="4"/>
  </r>
  <r>
    <x v="405"/>
    <x v="0"/>
    <d v="2012-12-31T00:00:00"/>
    <x v="1592"/>
    <x v="1553"/>
    <n v="121400000"/>
    <x v="0"/>
    <n v="364200000"/>
    <x v="5"/>
    <x v="11"/>
    <x v="0"/>
  </r>
  <r>
    <x v="405"/>
    <x v="1"/>
    <d v="2013-12-31T00:00:00"/>
    <x v="1593"/>
    <x v="1554"/>
    <n v="116700000"/>
    <x v="0"/>
    <n v="340100000"/>
    <x v="5"/>
    <x v="11"/>
    <x v="1"/>
  </r>
  <r>
    <x v="405"/>
    <x v="2"/>
    <d v="2014-12-31T00:00:00"/>
    <x v="1594"/>
    <x v="1555"/>
    <n v="121800000"/>
    <x v="0"/>
    <n v="391400000"/>
    <x v="5"/>
    <x v="11"/>
    <x v="2"/>
  </r>
  <r>
    <x v="405"/>
    <x v="3"/>
    <d v="2015-12-31T00:00:00"/>
    <x v="1595"/>
    <x v="1556"/>
    <n v="164400000"/>
    <x v="0"/>
    <n v="561800000"/>
    <x v="5"/>
    <x v="11"/>
    <x v="3"/>
  </r>
  <r>
    <x v="406"/>
    <x v="0"/>
    <d v="2012-12-31T00:00:00"/>
    <x v="1596"/>
    <x v="1557"/>
    <n v="48724000000"/>
    <x v="0"/>
    <n v="8891000000"/>
    <x v="6"/>
    <x v="35"/>
    <x v="0"/>
  </r>
  <r>
    <x v="406"/>
    <x v="1"/>
    <d v="2013-12-31T00:00:00"/>
    <x v="1597"/>
    <x v="1558"/>
    <n v="47338000000"/>
    <x v="0"/>
    <n v="3813000000"/>
    <x v="6"/>
    <x v="35"/>
    <x v="1"/>
  </r>
  <r>
    <x v="406"/>
    <x v="2"/>
    <d v="2014-12-31T00:00:00"/>
    <x v="1598"/>
    <x v="1559"/>
    <n v="47667000000"/>
    <x v="0"/>
    <n v="2765000000"/>
    <x v="6"/>
    <x v="35"/>
    <x v="2"/>
  </r>
  <r>
    <x v="406"/>
    <x v="3"/>
    <d v="2015-12-31T00:00:00"/>
    <x v="1599"/>
    <x v="1560"/>
    <n v="48728000000"/>
    <x v="0"/>
    <n v="3688000000"/>
    <x v="6"/>
    <x v="35"/>
    <x v="3"/>
  </r>
  <r>
    <x v="407"/>
    <x v="0"/>
    <d v="2013-09-29T00:00:00"/>
    <x v="1600"/>
    <x v="1561"/>
    <n v="3682000000"/>
    <x v="0"/>
    <s v=" $-   "/>
    <x v="4"/>
    <x v="93"/>
    <x v="1"/>
  </r>
  <r>
    <x v="407"/>
    <x v="1"/>
    <d v="2014-09-28T00:00:00"/>
    <x v="1601"/>
    <x v="1562"/>
    <n v="4032000000"/>
    <x v="0"/>
    <s v=" $-   "/>
    <x v="4"/>
    <x v="93"/>
    <x v="2"/>
  </r>
  <r>
    <x v="407"/>
    <x v="2"/>
    <d v="2015-09-27T00:00:00"/>
    <x v="1602"/>
    <x v="204"/>
    <n v="4472000000"/>
    <x v="0"/>
    <s v=" $-   "/>
    <x v="4"/>
    <x v="93"/>
    <x v="3"/>
  </r>
  <r>
    <x v="407"/>
    <x v="3"/>
    <d v="2016-09-25T00:00:00"/>
    <x v="1603"/>
    <x v="1563"/>
    <n v="4477000000"/>
    <x v="0"/>
    <s v=" $-   "/>
    <x v="4"/>
    <x v="93"/>
    <x v="4"/>
  </r>
  <r>
    <x v="408"/>
    <x v="0"/>
    <d v="2013-12-31T00:00:00"/>
    <x v="1604"/>
    <x v="1564"/>
    <n v="1828000000"/>
    <x v="0"/>
    <n v="25000000"/>
    <x v="1"/>
    <x v="110"/>
    <x v="1"/>
  </r>
  <r>
    <x v="408"/>
    <x v="1"/>
    <d v="2014-12-31T00:00:00"/>
    <x v="1605"/>
    <x v="1565"/>
    <n v="2038000000"/>
    <x v="0"/>
    <n v="33000000"/>
    <x v="1"/>
    <x v="110"/>
    <x v="2"/>
  </r>
  <r>
    <x v="408"/>
    <x v="2"/>
    <d v="2015-12-31T00:00:00"/>
    <x v="1606"/>
    <x v="1566"/>
    <n v="2130000000"/>
    <x v="0"/>
    <n v="74000000"/>
    <x v="1"/>
    <x v="110"/>
    <x v="3"/>
  </r>
  <r>
    <x v="408"/>
    <x v="3"/>
    <d v="2016-12-31T00:00:00"/>
    <x v="1607"/>
    <x v="1567"/>
    <n v="2084000000"/>
    <x v="0"/>
    <n v="71000000"/>
    <x v="1"/>
    <x v="110"/>
    <x v="4"/>
  </r>
  <r>
    <x v="409"/>
    <x v="0"/>
    <d v="2013-12-31T00:00:00"/>
    <x v="1608"/>
    <x v="1568"/>
    <n v="1468000000"/>
    <x v="0"/>
    <n v="1333000000"/>
    <x v="0"/>
    <x v="118"/>
    <x v="1"/>
  </r>
  <r>
    <x v="409"/>
    <x v="1"/>
    <d v="2014-12-31T00:00:00"/>
    <x v="1609"/>
    <x v="1569"/>
    <n v="1481000000"/>
    <x v="0"/>
    <n v="1292000000"/>
    <x v="0"/>
    <x v="118"/>
    <x v="2"/>
  </r>
  <r>
    <x v="409"/>
    <x v="2"/>
    <d v="2015-12-31T00:00:00"/>
    <x v="1610"/>
    <x v="1570"/>
    <n v="1343000000"/>
    <x v="0"/>
    <n v="1245000000"/>
    <x v="0"/>
    <x v="118"/>
    <x v="3"/>
  </r>
  <r>
    <x v="409"/>
    <x v="3"/>
    <d v="2016-12-31T00:00:00"/>
    <x v="1611"/>
    <x v="1571"/>
    <n v="1410000000"/>
    <x v="0"/>
    <n v="1301000000"/>
    <x v="0"/>
    <x v="118"/>
    <x v="4"/>
  </r>
  <r>
    <x v="410"/>
    <x v="0"/>
    <d v="2012-12-31T00:00:00"/>
    <x v="1612"/>
    <x v="1572"/>
    <n v="595000000"/>
    <x v="0"/>
    <n v="756000000"/>
    <x v="9"/>
    <x v="27"/>
    <x v="0"/>
  </r>
  <r>
    <x v="410"/>
    <x v="1"/>
    <d v="2013-12-31T00:00:00"/>
    <x v="1613"/>
    <x v="1573"/>
    <n v="546000000"/>
    <x v="0"/>
    <n v="815000000"/>
    <x v="9"/>
    <x v="27"/>
    <x v="1"/>
  </r>
  <r>
    <x v="410"/>
    <x v="2"/>
    <d v="2014-12-31T00:00:00"/>
    <x v="1614"/>
    <x v="12"/>
    <n v="384000000"/>
    <x v="0"/>
    <n v="1176000000"/>
    <x v="9"/>
    <x v="27"/>
    <x v="2"/>
  </r>
  <r>
    <x v="410"/>
    <x v="3"/>
    <d v="2015-12-31T00:00:00"/>
    <x v="1615"/>
    <x v="1574"/>
    <n v="864000000"/>
    <x v="0"/>
    <n v="1738000000"/>
    <x v="9"/>
    <x v="27"/>
    <x v="3"/>
  </r>
  <r>
    <x v="411"/>
    <x v="0"/>
    <d v="2013-01-31T00:00:00"/>
    <x v="1616"/>
    <x v="1575"/>
    <n v="88629000000"/>
    <x v="0"/>
    <s v=" $-   "/>
    <x v="4"/>
    <x v="55"/>
    <x v="1"/>
  </r>
  <r>
    <x v="411"/>
    <x v="1"/>
    <d v="2014-01-31T00:00:00"/>
    <x v="1617"/>
    <x v="1576"/>
    <n v="91353000000"/>
    <x v="0"/>
    <s v=" $-   "/>
    <x v="4"/>
    <x v="55"/>
    <x v="2"/>
  </r>
  <r>
    <x v="411"/>
    <x v="2"/>
    <d v="2015-01-31T00:00:00"/>
    <x v="1618"/>
    <x v="1577"/>
    <n v="93418000000"/>
    <x v="0"/>
    <s v=" $-   "/>
    <x v="4"/>
    <x v="55"/>
    <x v="3"/>
  </r>
  <r>
    <x v="411"/>
    <x v="3"/>
    <d v="2016-01-31T00:00:00"/>
    <x v="1619"/>
    <x v="1578"/>
    <n v="97041000000"/>
    <x v="0"/>
    <s v=" $-   "/>
    <x v="4"/>
    <x v="55"/>
    <x v="4"/>
  </r>
  <r>
    <x v="412"/>
    <x v="0"/>
    <d v="2014-09-30T00:00:00"/>
    <x v="1620"/>
    <x v="1579"/>
    <n v="937600000"/>
    <x v="0"/>
    <n v="86000000"/>
    <x v="8"/>
    <x v="32"/>
    <x v="2"/>
  </r>
  <r>
    <x v="412"/>
    <x v="1"/>
    <d v="2015-09-30T00:00:00"/>
    <x v="1621"/>
    <x v="1580"/>
    <n v="1026100000"/>
    <x v="0"/>
    <n v="118900000"/>
    <x v="8"/>
    <x v="32"/>
    <x v="3"/>
  </r>
  <r>
    <x v="412"/>
    <x v="2"/>
    <d v="2016-09-30T00:00:00"/>
    <x v="1622"/>
    <x v="1581"/>
    <n v="1750100000"/>
    <x v="0"/>
    <n v="211800000"/>
    <x v="8"/>
    <x v="32"/>
    <x v="4"/>
  </r>
  <r>
    <x v="413"/>
    <x v="0"/>
    <d v="2012-12-31T00:00:00"/>
    <x v="1623"/>
    <x v="1582"/>
    <n v="1140600000"/>
    <x v="0"/>
    <s v=" $-   "/>
    <x v="2"/>
    <x v="16"/>
    <x v="0"/>
  </r>
  <r>
    <x v="413"/>
    <x v="1"/>
    <d v="2013-12-31T00:00:00"/>
    <x v="1624"/>
    <x v="1583"/>
    <n v="1199600000"/>
    <x v="0"/>
    <s v=" $-   "/>
    <x v="2"/>
    <x v="16"/>
    <x v="1"/>
  </r>
  <r>
    <x v="413"/>
    <x v="2"/>
    <d v="2014-12-31T00:00:00"/>
    <x v="1625"/>
    <x v="1584"/>
    <n v="1169300000"/>
    <x v="0"/>
    <s v=" $-   "/>
    <x v="2"/>
    <x v="16"/>
    <x v="2"/>
  </r>
  <r>
    <x v="413"/>
    <x v="3"/>
    <d v="2015-12-31T00:00:00"/>
    <x v="1626"/>
    <x v="1585"/>
    <n v="1174900000"/>
    <x v="0"/>
    <s v=" $-   "/>
    <x v="2"/>
    <x v="16"/>
    <x v="3"/>
  </r>
  <r>
    <x v="414"/>
    <x v="0"/>
    <d v="2012-12-31T00:00:00"/>
    <x v="1627"/>
    <x v="1586"/>
    <n v="320000000"/>
    <x v="420"/>
    <s v=" $-   "/>
    <x v="7"/>
    <x v="14"/>
    <x v="0"/>
  </r>
  <r>
    <x v="414"/>
    <x v="1"/>
    <d v="2013-12-31T00:00:00"/>
    <x v="1628"/>
    <x v="1587"/>
    <n v="494000000"/>
    <x v="421"/>
    <s v=" $-   "/>
    <x v="7"/>
    <x v="14"/>
    <x v="1"/>
  </r>
  <r>
    <x v="414"/>
    <x v="2"/>
    <d v="2014-12-31T00:00:00"/>
    <x v="1629"/>
    <x v="1588"/>
    <n v="249000000"/>
    <x v="422"/>
    <s v=" $-   "/>
    <x v="7"/>
    <x v="14"/>
    <x v="2"/>
  </r>
  <r>
    <x v="414"/>
    <x v="3"/>
    <d v="2015-12-31T00:00:00"/>
    <x v="1630"/>
    <x v="1589"/>
    <n v="420000000"/>
    <x v="423"/>
    <s v=" $-   "/>
    <x v="7"/>
    <x v="14"/>
    <x v="3"/>
  </r>
  <r>
    <x v="415"/>
    <x v="0"/>
    <d v="2012-12-31T00:00:00"/>
    <x v="1631"/>
    <x v="1590"/>
    <n v="1389000000"/>
    <x v="0"/>
    <n v="185000000"/>
    <x v="1"/>
    <x v="43"/>
    <x v="0"/>
  </r>
  <r>
    <x v="415"/>
    <x v="1"/>
    <d v="2013-12-31T00:00:00"/>
    <x v="1632"/>
    <x v="1591"/>
    <n v="1471000000"/>
    <x v="0"/>
    <n v="216000000"/>
    <x v="1"/>
    <x v="43"/>
    <x v="1"/>
  </r>
  <r>
    <x v="415"/>
    <x v="2"/>
    <d v="2014-12-31T00:00:00"/>
    <x v="1633"/>
    <x v="1592"/>
    <n v="1557000000"/>
    <x v="0"/>
    <n v="233000000"/>
    <x v="1"/>
    <x v="43"/>
    <x v="2"/>
  </r>
  <r>
    <x v="415"/>
    <x v="3"/>
    <d v="2015-12-31T00:00:00"/>
    <x v="1634"/>
    <x v="1593"/>
    <n v="1574000000"/>
    <x v="0"/>
    <n v="234000000"/>
    <x v="1"/>
    <x v="43"/>
    <x v="3"/>
  </r>
  <r>
    <x v="416"/>
    <x v="0"/>
    <d v="2012-12-31T00:00:00"/>
    <x v="1635"/>
    <x v="1594"/>
    <n v="481677000"/>
    <x v="0"/>
    <n v="373199000"/>
    <x v="1"/>
    <x v="119"/>
    <x v="0"/>
  </r>
  <r>
    <x v="416"/>
    <x v="1"/>
    <d v="2013-12-31T00:00:00"/>
    <x v="1636"/>
    <x v="1595"/>
    <n v="465926000"/>
    <x v="0"/>
    <n v="371051000"/>
    <x v="1"/>
    <x v="119"/>
    <x v="1"/>
  </r>
  <r>
    <x v="416"/>
    <x v="2"/>
    <d v="2014-12-31T00:00:00"/>
    <x v="1637"/>
    <x v="1596"/>
    <n v="502901000"/>
    <x v="0"/>
    <n v="314119000"/>
    <x v="1"/>
    <x v="119"/>
    <x v="2"/>
  </r>
  <r>
    <x v="416"/>
    <x v="3"/>
    <d v="2015-12-31T00:00:00"/>
    <x v="1638"/>
    <x v="1597"/>
    <n v="475328000"/>
    <x v="0"/>
    <n v="322629000"/>
    <x v="1"/>
    <x v="119"/>
    <x v="3"/>
  </r>
  <r>
    <x v="417"/>
    <x v="0"/>
    <d v="2012-12-31T00:00:00"/>
    <x v="1639"/>
    <x v="1598"/>
    <n v="188302000"/>
    <x v="0"/>
    <n v="513916000"/>
    <x v="9"/>
    <x v="27"/>
    <x v="0"/>
  </r>
  <r>
    <x v="417"/>
    <x v="1"/>
    <d v="2013-12-31T00:00:00"/>
    <x v="1640"/>
    <x v="1599"/>
    <n v="72143000"/>
    <x v="0"/>
    <n v="615874000"/>
    <x v="9"/>
    <x v="27"/>
    <x v="1"/>
  </r>
  <r>
    <x v="417"/>
    <x v="2"/>
    <d v="2014-12-31T00:00:00"/>
    <x v="1641"/>
    <x v="1600"/>
    <n v="225070000"/>
    <x v="0"/>
    <n v="806021000"/>
    <x v="9"/>
    <x v="27"/>
    <x v="2"/>
  </r>
  <r>
    <x v="417"/>
    <x v="3"/>
    <d v="2015-12-31T00:00:00"/>
    <x v="1642"/>
    <x v="1601"/>
    <n v="179867000"/>
    <x v="0"/>
    <n v="778923000"/>
    <x v="9"/>
    <x v="27"/>
    <x v="3"/>
  </r>
  <r>
    <x v="418"/>
    <x v="0"/>
    <d v="2012-12-31T00:00:00"/>
    <x v="1643"/>
    <x v="1602"/>
    <n v="669451000"/>
    <x v="0"/>
    <n v="926053000"/>
    <x v="5"/>
    <x v="10"/>
    <x v="0"/>
  </r>
  <r>
    <x v="418"/>
    <x v="1"/>
    <d v="2013-12-31T00:00:00"/>
    <x v="1644"/>
    <x v="1603"/>
    <n v="681226000"/>
    <x v="0"/>
    <n v="977863000"/>
    <x v="5"/>
    <x v="10"/>
    <x v="1"/>
  </r>
  <r>
    <x v="418"/>
    <x v="2"/>
    <d v="2014-12-31T00:00:00"/>
    <x v="1645"/>
    <x v="1604"/>
    <n v="767608000"/>
    <x v="0"/>
    <n v="1019045000"/>
    <x v="5"/>
    <x v="10"/>
    <x v="2"/>
  </r>
  <r>
    <x v="418"/>
    <x v="3"/>
    <d v="2015-12-31T00:00:00"/>
    <x v="1646"/>
    <x v="1605"/>
    <n v="865817000"/>
    <x v="0"/>
    <n v="1124524000"/>
    <x v="5"/>
    <x v="10"/>
    <x v="3"/>
  </r>
  <r>
    <x v="419"/>
    <x v="0"/>
    <d v="2012-12-31T00:00:00"/>
    <x v="1647"/>
    <x v="1606"/>
    <s v=" $-   "/>
    <x v="0"/>
    <n v="1173955000"/>
    <x v="6"/>
    <x v="13"/>
    <x v="0"/>
  </r>
  <r>
    <x v="419"/>
    <x v="1"/>
    <d v="2013-12-31T00:00:00"/>
    <x v="1648"/>
    <x v="1607"/>
    <s v=" $-   "/>
    <x v="0"/>
    <n v="1213178000"/>
    <x v="6"/>
    <x v="13"/>
    <x v="1"/>
  </r>
  <r>
    <x v="419"/>
    <x v="2"/>
    <d v="2014-12-31T00:00:00"/>
    <x v="1649"/>
    <x v="1608"/>
    <s v=" $-   "/>
    <x v="0"/>
    <n v="1341315000"/>
    <x v="6"/>
    <x v="13"/>
    <x v="2"/>
  </r>
  <r>
    <x v="419"/>
    <x v="3"/>
    <d v="2015-12-31T00:00:00"/>
    <x v="1650"/>
    <x v="1609"/>
    <s v=" $-   "/>
    <x v="0"/>
    <n v="1966939000"/>
    <x v="6"/>
    <x v="13"/>
    <x v="3"/>
  </r>
  <r>
    <x v="420"/>
    <x v="0"/>
    <d v="2013-03-30T00:00:00"/>
    <x v="1651"/>
    <x v="1610"/>
    <n v="365684000"/>
    <x v="424"/>
    <n v="9508000"/>
    <x v="2"/>
    <x v="7"/>
    <x v="1"/>
  </r>
  <r>
    <x v="420"/>
    <x v="1"/>
    <d v="2014-03-29T00:00:00"/>
    <x v="1652"/>
    <x v="1611"/>
    <n v="378607000"/>
    <x v="425"/>
    <n v="9887000"/>
    <x v="2"/>
    <x v="7"/>
    <x v="2"/>
  </r>
  <r>
    <x v="420"/>
    <x v="2"/>
    <d v="2015-03-28T00:00:00"/>
    <x v="1653"/>
    <x v="1612"/>
    <n v="353670000"/>
    <x v="426"/>
    <n v="9537000"/>
    <x v="2"/>
    <x v="7"/>
    <x v="3"/>
  </r>
  <r>
    <x v="420"/>
    <x v="3"/>
    <d v="2016-04-02T00:00:00"/>
    <x v="1654"/>
    <x v="1613"/>
    <n v="331652000"/>
    <x v="427"/>
    <n v="6550000"/>
    <x v="2"/>
    <x v="7"/>
    <x v="4"/>
  </r>
  <r>
    <x v="421"/>
    <x v="0"/>
    <d v="2012-12-31T00:00:00"/>
    <x v="1655"/>
    <x v="1614"/>
    <n v="81844000000"/>
    <x v="0"/>
    <n v="15888000000"/>
    <x v="9"/>
    <x v="48"/>
    <x v="0"/>
  </r>
  <r>
    <x v="421"/>
    <x v="1"/>
    <d v="2013-12-31T00:00:00"/>
    <x v="1656"/>
    <x v="1615"/>
    <n v="76696000000"/>
    <x v="0"/>
    <n v="17182000000"/>
    <x v="9"/>
    <x v="48"/>
    <x v="1"/>
  </r>
  <r>
    <x v="421"/>
    <x v="2"/>
    <d v="2014-12-31T00:00:00"/>
    <x v="1657"/>
    <x v="1616"/>
    <n v="74226000000"/>
    <x v="0"/>
    <n v="17297000000"/>
    <x v="9"/>
    <x v="48"/>
    <x v="2"/>
  </r>
  <r>
    <x v="421"/>
    <x v="3"/>
    <d v="2015-12-31T00:00:00"/>
    <x v="1658"/>
    <x v="1617"/>
    <n v="61444000000"/>
    <x v="0"/>
    <n v="18048000000"/>
    <x v="9"/>
    <x v="48"/>
    <x v="3"/>
  </r>
  <r>
    <x v="422"/>
    <x v="0"/>
    <d v="2012-12-31T00:00:00"/>
    <x v="1659"/>
    <x v="1618"/>
    <n v="1148731000"/>
    <x v="0"/>
    <s v=" $-   "/>
    <x v="3"/>
    <x v="54"/>
    <x v="0"/>
  </r>
  <r>
    <x v="422"/>
    <x v="1"/>
    <d v="2013-12-31T00:00:00"/>
    <x v="1660"/>
    <x v="1619"/>
    <n v="1144800000"/>
    <x v="0"/>
    <s v=" $-   "/>
    <x v="3"/>
    <x v="54"/>
    <x v="1"/>
  </r>
  <r>
    <x v="422"/>
    <x v="2"/>
    <d v="2014-12-31T00:00:00"/>
    <x v="1661"/>
    <x v="1620"/>
    <n v="1143100000"/>
    <x v="0"/>
    <s v=" $-   "/>
    <x v="3"/>
    <x v="54"/>
    <x v="2"/>
  </r>
  <r>
    <x v="422"/>
    <x v="3"/>
    <d v="2015-12-31T00:00:00"/>
    <x v="1662"/>
    <x v="1621"/>
    <n v="1077300000"/>
    <x v="0"/>
    <s v=" $-   "/>
    <x v="3"/>
    <x v="54"/>
    <x v="3"/>
  </r>
  <r>
    <x v="423"/>
    <x v="0"/>
    <d v="2012-12-31T00:00:00"/>
    <x v="1663"/>
    <x v="1622"/>
    <n v="4398000000"/>
    <x v="428"/>
    <n v="301000000"/>
    <x v="2"/>
    <x v="58"/>
    <x v="0"/>
  </r>
  <r>
    <x v="423"/>
    <x v="1"/>
    <d v="2013-12-31T00:00:00"/>
    <x v="1664"/>
    <x v="1623"/>
    <n v="4219000000"/>
    <x v="66"/>
    <n v="305000000"/>
    <x v="2"/>
    <x v="58"/>
    <x v="1"/>
  </r>
  <r>
    <x v="423"/>
    <x v="2"/>
    <d v="2014-12-31T00:00:00"/>
    <x v="687"/>
    <x v="1624"/>
    <n v="4020000000"/>
    <x v="429"/>
    <n v="315000000"/>
    <x v="2"/>
    <x v="58"/>
    <x v="2"/>
  </r>
  <r>
    <x v="423"/>
    <x v="3"/>
    <d v="2015-12-31T00:00:00"/>
    <x v="1665"/>
    <x v="1625"/>
    <n v="3792000000"/>
    <x v="430"/>
    <n v="310000000"/>
    <x v="2"/>
    <x v="58"/>
    <x v="3"/>
  </r>
  <r>
    <x v="424"/>
    <x v="0"/>
    <d v="2012-12-31T00:00:00"/>
    <x v="1666"/>
    <x v="1626"/>
    <n v="936000000"/>
    <x v="431"/>
    <s v=" $-   "/>
    <x v="0"/>
    <x v="53"/>
    <x v="0"/>
  </r>
  <r>
    <x v="424"/>
    <x v="1"/>
    <d v="2013-12-31T00:00:00"/>
    <x v="1667"/>
    <x v="1627"/>
    <n v="990000000"/>
    <x v="432"/>
    <s v=" $-   "/>
    <x v="0"/>
    <x v="53"/>
    <x v="1"/>
  </r>
  <r>
    <x v="424"/>
    <x v="2"/>
    <d v="2014-12-31T00:00:00"/>
    <x v="1668"/>
    <x v="1628"/>
    <n v="920000000"/>
    <x v="432"/>
    <s v=" $-   "/>
    <x v="0"/>
    <x v="53"/>
    <x v="2"/>
  </r>
  <r>
    <x v="424"/>
    <x v="3"/>
    <d v="2015-12-31T00:00:00"/>
    <x v="1669"/>
    <x v="1629"/>
    <n v="854000000"/>
    <x v="433"/>
    <s v=" $-   "/>
    <x v="0"/>
    <x v="53"/>
    <x v="3"/>
  </r>
  <r>
    <x v="425"/>
    <x v="0"/>
    <d v="2012-12-31T00:00:00"/>
    <x v="1670"/>
    <x v="1630"/>
    <n v="1641819000"/>
    <x v="434"/>
    <n v="35819000"/>
    <x v="2"/>
    <x v="16"/>
    <x v="0"/>
  </r>
  <r>
    <x v="425"/>
    <x v="1"/>
    <d v="2013-12-31T00:00:00"/>
    <x v="1671"/>
    <x v="1631"/>
    <n v="1751275000"/>
    <x v="435"/>
    <n v="44841000"/>
    <x v="2"/>
    <x v="16"/>
    <x v="1"/>
  </r>
  <r>
    <x v="425"/>
    <x v="2"/>
    <d v="2014-12-31T00:00:00"/>
    <x v="1672"/>
    <x v="1632"/>
    <n v="1770710000"/>
    <x v="436"/>
    <n v="66750000"/>
    <x v="2"/>
    <x v="16"/>
    <x v="2"/>
  </r>
  <r>
    <x v="425"/>
    <x v="3"/>
    <d v="2015-12-31T00:00:00"/>
    <x v="1673"/>
    <x v="1633"/>
    <n v="1768522000"/>
    <x v="437"/>
    <n v="79042000"/>
    <x v="2"/>
    <x v="16"/>
    <x v="3"/>
  </r>
  <r>
    <x v="426"/>
    <x v="0"/>
    <d v="2012-12-29T00:00:00"/>
    <x v="1674"/>
    <x v="1634"/>
    <n v="1450000000"/>
    <x v="0"/>
    <s v=" $-   "/>
    <x v="1"/>
    <x v="51"/>
    <x v="0"/>
  </r>
  <r>
    <x v="426"/>
    <x v="1"/>
    <d v="2013-12-28T00:00:00"/>
    <x v="1675"/>
    <x v="1635"/>
    <n v="1454000000"/>
    <x v="0"/>
    <s v=" $-   "/>
    <x v="1"/>
    <x v="51"/>
    <x v="1"/>
  </r>
  <r>
    <x v="426"/>
    <x v="2"/>
    <d v="2014-12-27T00:00:00"/>
    <x v="1676"/>
    <x v="1636"/>
    <n v="1505000000"/>
    <x v="0"/>
    <s v=" $-   "/>
    <x v="1"/>
    <x v="51"/>
    <x v="2"/>
  </r>
  <r>
    <x v="426"/>
    <x v="3"/>
    <d v="2015-12-26T00:00:00"/>
    <x v="1677"/>
    <x v="1637"/>
    <n v="1746000000"/>
    <x v="0"/>
    <s v=" $-   "/>
    <x v="1"/>
    <x v="51"/>
    <x v="3"/>
  </r>
  <r>
    <x v="427"/>
    <x v="0"/>
    <d v="2012-12-31T00:00:00"/>
    <x v="1678"/>
    <x v="1638"/>
    <n v="1822100000"/>
    <x v="438"/>
    <s v=" $-   "/>
    <x v="3"/>
    <x v="5"/>
    <x v="0"/>
  </r>
  <r>
    <x v="427"/>
    <x v="1"/>
    <d v="2013-12-31T00:00:00"/>
    <x v="1679"/>
    <x v="1639"/>
    <n v="1796300000"/>
    <x v="439"/>
    <n v="78500000"/>
    <x v="3"/>
    <x v="5"/>
    <x v="1"/>
  </r>
  <r>
    <x v="427"/>
    <x v="2"/>
    <d v="2014-12-31T00:00:00"/>
    <x v="1680"/>
    <x v="1640"/>
    <n v="1772200000"/>
    <x v="440"/>
    <n v="92500000"/>
    <x v="3"/>
    <x v="5"/>
    <x v="2"/>
  </r>
  <r>
    <x v="427"/>
    <x v="3"/>
    <d v="2015-12-31T00:00:00"/>
    <x v="1681"/>
    <x v="1641"/>
    <n v="2291900000"/>
    <x v="441"/>
    <n v="337400000"/>
    <x v="3"/>
    <x v="5"/>
    <x v="3"/>
  </r>
  <r>
    <x v="428"/>
    <x v="0"/>
    <d v="2012-12-31T00:00:00"/>
    <x v="1682"/>
    <x v="1642"/>
    <n v="1579007000"/>
    <x v="0"/>
    <n v="31237000"/>
    <x v="6"/>
    <x v="46"/>
    <x v="0"/>
  </r>
  <r>
    <x v="428"/>
    <x v="1"/>
    <d v="2013-12-31T00:00:00"/>
    <x v="1683"/>
    <x v="1643"/>
    <n v="1700064000"/>
    <x v="0"/>
    <n v="-72761000"/>
    <x v="6"/>
    <x v="46"/>
    <x v="1"/>
  </r>
  <r>
    <x v="428"/>
    <x v="2"/>
    <d v="2014-12-31T00:00:00"/>
    <x v="1684"/>
    <x v="1644"/>
    <n v="1654369000"/>
    <x v="0"/>
    <n v="-87159000"/>
    <x v="6"/>
    <x v="46"/>
    <x v="2"/>
  </r>
  <r>
    <x v="428"/>
    <x v="3"/>
    <d v="2015-12-31T00:00:00"/>
    <x v="1685"/>
    <x v="1645"/>
    <n v="1591239000"/>
    <x v="0"/>
    <n v="49282000"/>
    <x v="6"/>
    <x v="46"/>
    <x v="3"/>
  </r>
  <r>
    <x v="429"/>
    <x v="0"/>
    <d v="2013-12-31T00:00:00"/>
    <x v="1686"/>
    <x v="1646"/>
    <n v="1613000000"/>
    <x v="442"/>
    <n v="60000000"/>
    <x v="3"/>
    <x v="3"/>
    <x v="1"/>
  </r>
  <r>
    <x v="429"/>
    <x v="1"/>
    <d v="2014-12-31T00:00:00"/>
    <x v="1687"/>
    <x v="1647"/>
    <n v="1643000000"/>
    <x v="443"/>
    <n v="60000000"/>
    <x v="3"/>
    <x v="3"/>
    <x v="2"/>
  </r>
  <r>
    <x v="429"/>
    <x v="2"/>
    <d v="2015-12-31T00:00:00"/>
    <x v="1688"/>
    <x v="1648"/>
    <n v="1532000000"/>
    <x v="444"/>
    <n v="61000000"/>
    <x v="3"/>
    <x v="3"/>
    <x v="3"/>
  </r>
  <r>
    <x v="429"/>
    <x v="3"/>
    <d v="2016-12-31T00:00:00"/>
    <x v="1689"/>
    <x v="1649"/>
    <n v="1364000000"/>
    <x v="445"/>
    <n v="85000000"/>
    <x v="3"/>
    <x v="3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s v="AAL"/>
    <x v="0"/>
    <d v="2012-12-31T00:00:00"/>
    <n v="24855000000"/>
    <n v="10499000000"/>
    <n v="12977000000"/>
    <s v=" $-   "/>
    <n v="845000000"/>
    <x v="0"/>
    <x v="0"/>
    <n v="2012"/>
    <n v="0.57759002212834432"/>
    <n v="2.1484610742305371E-2"/>
    <n v="534000000"/>
    <n v="14356000000"/>
  </r>
  <r>
    <s v="AAL"/>
    <x v="1"/>
    <d v="2013-12-31T00:00:00"/>
    <n v="26743000000"/>
    <n v="11019000000"/>
    <n v="12913000000"/>
    <s v=" $-   "/>
    <n v="853000000"/>
    <x v="0"/>
    <x v="0"/>
    <n v="2013"/>
    <n v="0.58796694462102228"/>
    <n v="7.3215420857794561E-2"/>
    <n v="1958000000"/>
    <n v="15724000000"/>
  </r>
  <r>
    <s v="AAL"/>
    <x v="2"/>
    <d v="2014-12-31T00:00:00"/>
    <n v="42650000000"/>
    <n v="15620000000"/>
    <n v="20686000000"/>
    <s v=" $-   "/>
    <n v="1295000000"/>
    <x v="0"/>
    <x v="0"/>
    <n v="2014"/>
    <n v="0.63376318874560378"/>
    <n v="0.11838218053927316"/>
    <n v="5049000000"/>
    <n v="27030000000"/>
  </r>
  <r>
    <s v="AAL"/>
    <x v="3"/>
    <d v="2015-12-31T00:00:00"/>
    <n v="40990000000"/>
    <n v="11096000000"/>
    <n v="21275000000"/>
    <s v=" $-   "/>
    <n v="1364000000"/>
    <x v="0"/>
    <x v="0"/>
    <n v="2015"/>
    <n v="0.72929982922664061"/>
    <n v="0.17699438887533545"/>
    <n v="7255000000"/>
    <n v="29894000000"/>
  </r>
  <r>
    <s v="AAP"/>
    <x v="0"/>
    <d v="2012-12-29T00:00:00"/>
    <n v="6205003000"/>
    <n v="3106967000"/>
    <n v="2440721000"/>
    <s v=" $-   "/>
    <s v=" $-   "/>
    <x v="1"/>
    <x v="1"/>
    <n v="2012"/>
    <n v="0.49928033878468714"/>
    <n v="0.10593306723622857"/>
    <n v="657315000"/>
    <n v="3098036000"/>
  </r>
  <r>
    <s v="AAP"/>
    <x v="1"/>
    <d v="2013-12-28T00:00:00"/>
    <n v="6493814000"/>
    <n v="3241668000"/>
    <n v="2591828000"/>
    <s v=" $-   "/>
    <s v=" $-   "/>
    <x v="1"/>
    <x v="1"/>
    <n v="2013"/>
    <n v="0.50080676779470434"/>
    <n v="0.10168415664507792"/>
    <n v="660318000"/>
    <n v="3252146000"/>
  </r>
  <r>
    <s v="AAP"/>
    <x v="2"/>
    <d v="2015-01-03T00:00:00"/>
    <n v="9843861000"/>
    <n v="5390248000"/>
    <n v="3601903000"/>
    <s v=" $-   "/>
    <s v=" $-   "/>
    <x v="1"/>
    <x v="1"/>
    <n v="2015"/>
    <n v="0.45242542534885444"/>
    <n v="8.6521944996988481E-2"/>
    <n v="851710000"/>
    <n v="4453613000"/>
  </r>
  <r>
    <s v="AAP"/>
    <x v="3"/>
    <d v="2016-01-02T00:00:00"/>
    <n v="9737018000"/>
    <n v="5314246000"/>
    <n v="3596992000"/>
    <s v=" $-   "/>
    <s v=" $-   "/>
    <x v="1"/>
    <x v="1"/>
    <n v="2016"/>
    <n v="0.45422243237097848"/>
    <n v="8.4808305787254373E-2"/>
    <n v="825780000"/>
    <n v="4422772000"/>
  </r>
  <r>
    <s v="AAPL"/>
    <x v="0"/>
    <d v="2013-09-28T00:00:00"/>
    <n v="170910000000"/>
    <n v="106606000000"/>
    <n v="10830000000"/>
    <n v="4475000000"/>
    <s v=" $-   "/>
    <x v="2"/>
    <x v="2"/>
    <n v="2013"/>
    <n v="0.37624480720847231"/>
    <n v="0.28669475162366159"/>
    <n v="48999000000"/>
    <n v="64304000000"/>
  </r>
  <r>
    <s v="AAPL"/>
    <x v="1"/>
    <d v="2014-09-27T00:00:00"/>
    <n v="182795000000"/>
    <n v="112258000000"/>
    <n v="11993000000"/>
    <n v="6041000000"/>
    <s v=" $-   "/>
    <x v="2"/>
    <x v="2"/>
    <n v="2014"/>
    <n v="0.38588035777783858"/>
    <n v="0.28722339232473537"/>
    <n v="52503000000"/>
    <n v="70537000000"/>
  </r>
  <r>
    <s v="AAPL"/>
    <x v="2"/>
    <d v="2015-09-26T00:00:00"/>
    <n v="233715000000"/>
    <n v="140089000000"/>
    <n v="14329000000"/>
    <n v="8067000000"/>
    <s v=" $-   "/>
    <x v="2"/>
    <x v="2"/>
    <n v="2015"/>
    <n v="0.40059902017414373"/>
    <n v="0.30477290717326661"/>
    <n v="71230000000"/>
    <n v="93626000000"/>
  </r>
  <r>
    <s v="AAPL"/>
    <x v="3"/>
    <d v="2016-09-24T00:00:00"/>
    <n v="215639000000"/>
    <n v="131376000000"/>
    <n v="14194000000"/>
    <n v="10045000000"/>
    <s v=" $-   "/>
    <x v="2"/>
    <x v="2"/>
    <n v="2016"/>
    <n v="0.39075955648097049"/>
    <n v="0.27835410106706115"/>
    <n v="60024000000"/>
    <n v="84263000000"/>
  </r>
  <r>
    <s v="ABBV"/>
    <x v="0"/>
    <d v="2012-12-31T00:00:00"/>
    <n v="18380000000"/>
    <n v="4508000000"/>
    <n v="4989000000"/>
    <n v="2778000000"/>
    <s v=" $-   "/>
    <x v="3"/>
    <x v="3"/>
    <n v="2012"/>
    <n v="0.75473340587595206"/>
    <n v="0.33215451577801958"/>
    <n v="6105000000"/>
    <n v="13872000000"/>
  </r>
  <r>
    <s v="ABBV"/>
    <x v="1"/>
    <d v="2013-12-31T00:00:00"/>
    <n v="18790000000"/>
    <n v="4581000000"/>
    <n v="5352000000"/>
    <n v="2855000000"/>
    <s v=" $-   "/>
    <x v="3"/>
    <x v="3"/>
    <n v="2013"/>
    <n v="0.75620010643959557"/>
    <n v="0.31942522618414049"/>
    <n v="6002000000"/>
    <n v="14209000000"/>
  </r>
  <r>
    <s v="ABBV"/>
    <x v="2"/>
    <d v="2014-12-31T00:00:00"/>
    <n v="19960000000"/>
    <n v="4426000000"/>
    <n v="8474000000"/>
    <n v="3297000000"/>
    <s v=" $-   "/>
    <x v="3"/>
    <x v="3"/>
    <n v="2014"/>
    <n v="0.77825651302605214"/>
    <n v="0.18852705410821644"/>
    <n v="3763000000"/>
    <n v="15534000000"/>
  </r>
  <r>
    <s v="ABBV"/>
    <x v="3"/>
    <d v="2015-12-31T00:00:00"/>
    <n v="22859000000"/>
    <n v="4500000000"/>
    <n v="6387000000"/>
    <n v="4285000000"/>
    <s v=" $-   "/>
    <x v="3"/>
    <x v="3"/>
    <n v="2015"/>
    <n v="0.803140994794173"/>
    <n v="0.33627892733715387"/>
    <n v="7687000000"/>
    <n v="18359000000"/>
  </r>
  <r>
    <s v="ABC"/>
    <x v="0"/>
    <d v="2013-09-30T00:00:00"/>
    <n v="87959167000"/>
    <n v="85451348000"/>
    <n v="1447234000"/>
    <s v=" $-   "/>
    <n v="162186000"/>
    <x v="3"/>
    <x v="4"/>
    <n v="2013"/>
    <n v="2.8511172689936859E-2"/>
    <n v="1.0213818873477963E-2"/>
    <n v="898399000"/>
    <n v="2507819000"/>
  </r>
  <r>
    <s v="ABC"/>
    <x v="1"/>
    <d v="2014-09-30T00:00:00"/>
    <n v="119569127000"/>
    <n v="116586761000"/>
    <n v="2011595000"/>
    <s v=" $-   "/>
    <n v="188680000"/>
    <x v="3"/>
    <x v="4"/>
    <n v="2014"/>
    <n v="2.4942609140234051E-2"/>
    <n v="6.5409108490020167E-3"/>
    <n v="782091000"/>
    <n v="2982366000"/>
  </r>
  <r>
    <s v="ABC"/>
    <x v="2"/>
    <d v="2015-09-30T00:00:00"/>
    <n v="135961803000"/>
    <n v="132432490000"/>
    <n v="2858458000"/>
    <s v=" $-   "/>
    <n v="248635000"/>
    <x v="3"/>
    <x v="4"/>
    <n v="2015"/>
    <n v="2.5958121487988817E-2"/>
    <n v="3.1054310157978709E-3"/>
    <n v="422220000"/>
    <n v="3529313000"/>
  </r>
  <r>
    <s v="ABC"/>
    <x v="3"/>
    <d v="2016-09-30T00:00:00"/>
    <n v="146849686000"/>
    <n v="142577080000"/>
    <n v="2382097000"/>
    <s v=" $-   "/>
    <n v="364735000"/>
    <x v="3"/>
    <x v="4"/>
    <n v="2016"/>
    <n v="2.9095097962960614E-2"/>
    <n v="1.0390039240533343E-2"/>
    <n v="1525774000"/>
    <n v="4272606000"/>
  </r>
  <r>
    <s v="ABT"/>
    <x v="0"/>
    <d v="2012-12-31T00:00:00"/>
    <n v="19050000000"/>
    <n v="8899000000"/>
    <n v="6735000000"/>
    <n v="1461000000"/>
    <n v="595000000"/>
    <x v="3"/>
    <x v="5"/>
    <n v="2012"/>
    <n v="0.53286089238845147"/>
    <n v="7.1391076115485563E-2"/>
    <n v="1360000000"/>
    <n v="10151000000"/>
  </r>
  <r>
    <s v="ABT"/>
    <x v="1"/>
    <d v="2013-12-31T00:00:00"/>
    <n v="19657000000"/>
    <n v="9193000000"/>
    <n v="6372000000"/>
    <n v="1371000000"/>
    <n v="588000000"/>
    <x v="3"/>
    <x v="5"/>
    <n v="2013"/>
    <n v="0.53232945006867782"/>
    <n v="0.10851096301571959"/>
    <n v="2133000000"/>
    <n v="10464000000"/>
  </r>
  <r>
    <s v="ABT"/>
    <x v="2"/>
    <d v="2014-12-31T00:00:00"/>
    <n v="20247000000"/>
    <n v="9218000000"/>
    <n v="6530000000"/>
    <n v="1345000000"/>
    <n v="555000000"/>
    <x v="3"/>
    <x v="5"/>
    <n v="2014"/>
    <n v="0.54472267496419224"/>
    <n v="0.12836469600434633"/>
    <n v="2599000000"/>
    <n v="11029000000"/>
  </r>
  <r>
    <s v="ABT"/>
    <x v="3"/>
    <d v="2015-12-31T00:00:00"/>
    <n v="20405000000"/>
    <n v="8747000000"/>
    <n v="6785000000"/>
    <n v="1405000000"/>
    <n v="601000000"/>
    <x v="3"/>
    <x v="5"/>
    <n v="2015"/>
    <n v="0.57133055623621654"/>
    <n v="0.14050477824062729"/>
    <n v="2867000000"/>
    <n v="11658000000"/>
  </r>
  <r>
    <s v="ADBE"/>
    <x v="0"/>
    <d v="2013-11-29T00:00:00"/>
    <n v="4055240000"/>
    <n v="586557000"/>
    <n v="2140578000"/>
    <n v="826631000"/>
    <n v="52254000"/>
    <x v="2"/>
    <x v="6"/>
    <n v="2013"/>
    <n v="0.85535825253252584"/>
    <n v="0.11077519456308381"/>
    <n v="449220000"/>
    <n v="3468683000"/>
  </r>
  <r>
    <s v="ADBE"/>
    <x v="1"/>
    <d v="2014-11-28T00:00:00"/>
    <n v="4147065000"/>
    <n v="622080000"/>
    <n v="2195640000"/>
    <n v="844353000"/>
    <n v="52424000"/>
    <x v="2"/>
    <x v="6"/>
    <n v="2014"/>
    <n v="0.84999511702854913"/>
    <n v="0.10430702195408077"/>
    <n v="432568000"/>
    <n v="3524985000"/>
  </r>
  <r>
    <s v="ADBE"/>
    <x v="2"/>
    <d v="2015-11-27T00:00:00"/>
    <n v="4795511000"/>
    <n v="744317000"/>
    <n v="2215161000"/>
    <n v="862730000"/>
    <n v="68649000"/>
    <x v="2"/>
    <x v="6"/>
    <n v="2015"/>
    <n v="0.84478880352896701"/>
    <n v="0.18864600665080322"/>
    <n v="904654000"/>
    <n v="4051194000"/>
  </r>
  <r>
    <s v="ADBE"/>
    <x v="3"/>
    <d v="2016-12-02T00:00:00"/>
    <n v="5854430000"/>
    <n v="819908000"/>
    <n v="2487907000"/>
    <n v="975987000"/>
    <n v="78534000"/>
    <x v="2"/>
    <x v="6"/>
    <n v="2016"/>
    <n v="0.8599508406454599"/>
    <n v="0.25486580247778179"/>
    <n v="1492094000"/>
    <n v="5034522000"/>
  </r>
  <r>
    <s v="ADI"/>
    <x v="0"/>
    <d v="2013-11-02T00:00:00"/>
    <n v="2633689000"/>
    <n v="941278000"/>
    <n v="396233000"/>
    <n v="513035000"/>
    <n v="220000"/>
    <x v="2"/>
    <x v="7"/>
    <n v="2013"/>
    <n v="0.64260092972252991"/>
    <n v="0.29727238105941894"/>
    <n v="782923000"/>
    <n v="1692411000"/>
  </r>
  <r>
    <s v="ADI"/>
    <x v="1"/>
    <d v="2014-11-01T00:00:00"/>
    <n v="2864773000"/>
    <n v="1034585000"/>
    <n v="454676000"/>
    <n v="559686000"/>
    <n v="26020000"/>
    <x v="2"/>
    <x v="7"/>
    <n v="2014"/>
    <n v="0.6388596932462014"/>
    <n v="0.27569584047322421"/>
    <n v="789806000"/>
    <n v="1830188000"/>
  </r>
  <r>
    <s v="ADI"/>
    <x v="2"/>
    <d v="2015-10-31T00:00:00"/>
    <n v="3435092000"/>
    <n v="1175830000"/>
    <n v="702644000"/>
    <n v="637459000"/>
    <n v="88318000"/>
    <x v="2"/>
    <x v="7"/>
    <n v="2015"/>
    <n v="0.65770057978068708"/>
    <n v="0.24186863117494378"/>
    <n v="830841000"/>
    <n v="2259262000"/>
  </r>
  <r>
    <s v="ADI"/>
    <x v="3"/>
    <d v="2016-10-29T00:00:00"/>
    <n v="3421409000"/>
    <n v="1194236000"/>
    <n v="461438000"/>
    <n v="653816000"/>
    <n v="70123000"/>
    <x v="2"/>
    <x v="7"/>
    <n v="2016"/>
    <n v="0.65095199083184729"/>
    <n v="0.30449326578611324"/>
    <n v="1041796000"/>
    <n v="2227173000"/>
  </r>
  <r>
    <s v="ADM"/>
    <x v="0"/>
    <d v="2012-12-31T00:00:00"/>
    <n v="90559000000"/>
    <n v="86936000000"/>
    <n v="1665000000"/>
    <s v=" $-   "/>
    <s v=" $-   "/>
    <x v="4"/>
    <x v="8"/>
    <n v="2012"/>
    <n v="4.0007067215848235E-2"/>
    <n v="2.1621263485683367E-2"/>
    <n v="1958000000"/>
    <n v="3623000000"/>
  </r>
  <r>
    <s v="ADM"/>
    <x v="1"/>
    <d v="2013-12-31T00:00:00"/>
    <n v="89804000000"/>
    <n v="85915000000"/>
    <n v="1759000000"/>
    <s v=" $-   "/>
    <s v=" $-   "/>
    <x v="4"/>
    <x v="8"/>
    <n v="2013"/>
    <n v="4.330542069395571E-2"/>
    <n v="2.3718319896663845E-2"/>
    <n v="2130000000"/>
    <n v="3889000000"/>
  </r>
  <r>
    <s v="ADM"/>
    <x v="2"/>
    <d v="2014-12-31T00:00:00"/>
    <n v="81201000000"/>
    <n v="76433000000"/>
    <n v="1907000000"/>
    <s v=" $-   "/>
    <s v=" $-   "/>
    <x v="4"/>
    <x v="8"/>
    <n v="2014"/>
    <n v="5.8718488688562998E-2"/>
    <n v="3.5233556236992154E-2"/>
    <n v="2861000000"/>
    <n v="4768000000"/>
  </r>
  <r>
    <s v="ADM"/>
    <x v="3"/>
    <d v="2015-12-31T00:00:00"/>
    <n v="67702000000"/>
    <n v="63682000000"/>
    <n v="2010000000"/>
    <s v=" $-   "/>
    <s v=" $-   "/>
    <x v="4"/>
    <x v="8"/>
    <n v="2015"/>
    <n v="5.9377861806150456E-2"/>
    <n v="2.9688930903075242E-2"/>
    <n v="2010000000"/>
    <n v="4020000000"/>
  </r>
  <r>
    <s v="ADS"/>
    <x v="0"/>
    <d v="2012-12-31T00:00:00"/>
    <n v="3641390000"/>
    <n v="2392091000"/>
    <n v="108059000"/>
    <s v=" $-   "/>
    <n v="166876000"/>
    <x v="2"/>
    <x v="9"/>
    <n v="2012"/>
    <n v="0.34308299852528845"/>
    <n v="0.26758023721710666"/>
    <n v="974364000"/>
    <n v="1249299000"/>
  </r>
  <r>
    <s v="ADS"/>
    <x v="1"/>
    <d v="2013-12-31T00:00:00"/>
    <n v="4319063000"/>
    <n v="2894917000"/>
    <n v="109115000"/>
    <s v=" $-   "/>
    <n v="216119000"/>
    <x v="2"/>
    <x v="9"/>
    <n v="2013"/>
    <n v="0.32973494482483812"/>
    <n v="0.25443296381645741"/>
    <n v="1098912000"/>
    <n v="1424146000"/>
  </r>
  <r>
    <s v="ADS"/>
    <x v="2"/>
    <d v="2014-12-31T00:00:00"/>
    <n v="5302940000"/>
    <n v="3643979000"/>
    <n v="247412000"/>
    <s v=" $-   "/>
    <n v="313082000"/>
    <x v="2"/>
    <x v="9"/>
    <n v="2014"/>
    <n v="0.31283797289805282"/>
    <n v="0.20714301877826263"/>
    <n v="1098467000"/>
    <n v="1658961000"/>
  </r>
  <r>
    <s v="ADS"/>
    <x v="3"/>
    <d v="2015-12-31T00:00:00"/>
    <n v="6439746000"/>
    <n v="4482700000"/>
    <n v="203046000"/>
    <s v=" $-   "/>
    <n v="492140000"/>
    <x v="2"/>
    <x v="9"/>
    <n v="2015"/>
    <n v="0.30390111659683472"/>
    <n v="0.19594872220115514"/>
    <n v="1261860000"/>
    <n v="1957046000"/>
  </r>
  <r>
    <s v="ADSK"/>
    <x v="0"/>
    <d v="2013-01-31T00:00:00"/>
    <n v="2312200000"/>
    <n v="238500000"/>
    <n v="1081800000"/>
    <n v="600000000"/>
    <n v="42100000"/>
    <x v="2"/>
    <x v="6"/>
    <n v="2013"/>
    <n v="0.89685148343568899"/>
    <n v="0.15128449096098953"/>
    <n v="349800000"/>
    <n v="2073700000"/>
  </r>
  <r>
    <s v="ADSK"/>
    <x v="1"/>
    <d v="2014-01-31T00:00:00"/>
    <n v="2273900000"/>
    <n v="274300000"/>
    <n v="1054400000"/>
    <n v="611100000"/>
    <n v="36500000"/>
    <x v="2"/>
    <x v="6"/>
    <n v="2014"/>
    <n v="0.87937024495360394"/>
    <n v="0.1308764677426448"/>
    <n v="297600000"/>
    <n v="1999600000"/>
  </r>
  <r>
    <s v="ADSK"/>
    <x v="2"/>
    <d v="2015-01-31T00:00:00"/>
    <n v="2512200000"/>
    <n v="342100000"/>
    <n v="1281300000"/>
    <n v="725200000"/>
    <n v="39800000"/>
    <x v="2"/>
    <x v="6"/>
    <n v="2015"/>
    <n v="0.86382453626303635"/>
    <n v="4.9279515962104926E-2"/>
    <n v="123800000"/>
    <n v="2170100000"/>
  </r>
  <r>
    <s v="ADSK"/>
    <x v="3"/>
    <d v="2016-01-31T00:00:00"/>
    <n v="2504100000"/>
    <n v="370700000"/>
    <n v="1308900000"/>
    <n v="790000000"/>
    <n v="33200000"/>
    <x v="2"/>
    <x v="6"/>
    <n v="2016"/>
    <n v="0.85196278103909595"/>
    <n v="5.1914859630206457E-4"/>
    <n v="1300000"/>
    <n v="2133400000"/>
  </r>
  <r>
    <s v="AEE"/>
    <x v="0"/>
    <d v="2012-12-31T00:00:00"/>
    <n v="5781000000"/>
    <n v="3477000000"/>
    <n v="443000000"/>
    <s v=" $-   "/>
    <n v="673000000"/>
    <x v="5"/>
    <x v="10"/>
    <n v="2012"/>
    <n v="0.39854696419304614"/>
    <n v="0.20550077841203945"/>
    <n v="1188000000"/>
    <n v="2304000000"/>
  </r>
  <r>
    <s v="AEE"/>
    <x v="1"/>
    <d v="2013-12-31T00:00:00"/>
    <n v="5838000000"/>
    <n v="3490000000"/>
    <n v="458000000"/>
    <s v=" $-   "/>
    <n v="706000000"/>
    <x v="5"/>
    <x v="10"/>
    <n v="2013"/>
    <n v="0.40219253168893454"/>
    <n v="0.20280918122644742"/>
    <n v="1184000000"/>
    <n v="2348000000"/>
  </r>
  <r>
    <s v="AEE"/>
    <x v="2"/>
    <d v="2014-12-31T00:00:00"/>
    <n v="6053000000"/>
    <n v="3586000000"/>
    <n v="468000000"/>
    <s v=" $-   "/>
    <n v="745000000"/>
    <x v="5"/>
    <x v="10"/>
    <n v="2014"/>
    <n v="0.40756649595242034"/>
    <n v="0.20716999834792665"/>
    <n v="1254000000"/>
    <n v="2467000000"/>
  </r>
  <r>
    <s v="AEE"/>
    <x v="3"/>
    <d v="2015-12-31T00:00:00"/>
    <n v="6098000000"/>
    <n v="3501000000"/>
    <n v="542000000"/>
    <s v=" $-   "/>
    <n v="796000000"/>
    <x v="5"/>
    <x v="10"/>
    <n v="2015"/>
    <n v="0.42587733683174811"/>
    <n v="0.20646113479829453"/>
    <n v="1259000000"/>
    <n v="2597000000"/>
  </r>
  <r>
    <s v="AEP"/>
    <x v="0"/>
    <d v="2012-12-31T00:00:00"/>
    <n v="14945000000"/>
    <n v="6395000000"/>
    <n v="3812000000"/>
    <s v=" $-   "/>
    <n v="1782000000"/>
    <x v="5"/>
    <x v="11"/>
    <n v="2012"/>
    <n v="0.57209769153563061"/>
    <n v="0.19779190364670457"/>
    <n v="2956000000"/>
    <n v="8550000000"/>
  </r>
  <r>
    <s v="AEP"/>
    <x v="1"/>
    <d v="2013-12-31T00:00:00"/>
    <n v="14813500000"/>
    <n v="6722300000"/>
    <n v="3329800000"/>
    <s v=" $-   "/>
    <n v="1712500000"/>
    <x v="5"/>
    <x v="11"/>
    <n v="2013"/>
    <n v="0.54620447564721375"/>
    <n v="0.20581901643770883"/>
    <n v="3048900000"/>
    <n v="8091200000"/>
  </r>
  <r>
    <s v="AEP"/>
    <x v="2"/>
    <d v="2014-12-31T00:00:00"/>
    <n v="16378600000"/>
    <n v="7685700000"/>
    <n v="3667900000"/>
    <s v=" $-   "/>
    <n v="1897600000"/>
    <x v="5"/>
    <x v="11"/>
    <n v="2014"/>
    <n v="0.53074743873102714"/>
    <n v="0.19094428095197391"/>
    <n v="3127400000"/>
    <n v="8692900000"/>
  </r>
  <r>
    <s v="AEP"/>
    <x v="3"/>
    <d v="2015-12-31T00:00:00"/>
    <n v="16453200000"/>
    <n v="7433500000"/>
    <n v="3676500000"/>
    <s v=" $-   "/>
    <n v="2009700000"/>
    <x v="5"/>
    <x v="11"/>
    <n v="2015"/>
    <n v="0.54820338900639387"/>
    <n v="0.20260496438382808"/>
    <n v="3333500000"/>
    <n v="9019700000"/>
  </r>
  <r>
    <s v="AFL"/>
    <x v="0"/>
    <d v="2012-12-31T00:00:00"/>
    <n v="25364000000"/>
    <n v="17074000000"/>
    <s v=" $-   "/>
    <s v=" $-   "/>
    <n v="3727000000"/>
    <x v="6"/>
    <x v="12"/>
    <n v="2012"/>
    <n v="0.32684119224097141"/>
    <n v="0.17990064658571203"/>
    <n v="4563000000"/>
    <n v="8290000000"/>
  </r>
  <r>
    <s v="AFL"/>
    <x v="1"/>
    <d v="2013-12-31T00:00:00"/>
    <n v="23939000000"/>
    <n v="15341000000"/>
    <s v=" $-   "/>
    <s v=" $-   "/>
    <n v="3489000000"/>
    <x v="6"/>
    <x v="12"/>
    <n v="2013"/>
    <n v="0.35916287230043031"/>
    <n v="0.21341743598312377"/>
    <n v="5109000000"/>
    <n v="8598000000"/>
  </r>
  <r>
    <s v="AFL"/>
    <x v="2"/>
    <d v="2014-12-31T00:00:00"/>
    <n v="22728000000"/>
    <n v="14373000000"/>
    <s v=" $-   "/>
    <s v=" $-   "/>
    <n v="3547000000"/>
    <x v="6"/>
    <x v="12"/>
    <n v="2014"/>
    <n v="0.36760823653643082"/>
    <n v="0.21154523055262231"/>
    <n v="4808000000"/>
    <n v="8355000000"/>
  </r>
  <r>
    <s v="AFL"/>
    <x v="3"/>
    <d v="2015-12-31T00:00:00"/>
    <n v="20872000000"/>
    <n v="13049000000"/>
    <s v=" $-   "/>
    <s v=" $-   "/>
    <n v="3672000000"/>
    <x v="6"/>
    <x v="12"/>
    <n v="2015"/>
    <n v="0.3748083556918359"/>
    <n v="0.19887888079724031"/>
    <n v="4151000000"/>
    <n v="7823000000"/>
  </r>
  <r>
    <s v="AIG"/>
    <x v="0"/>
    <d v="2012-12-31T00:00:00"/>
    <n v="71214000000"/>
    <n v="37745000000"/>
    <n v="21491000000"/>
    <s v=" $-   "/>
    <s v=" $-   "/>
    <x v="6"/>
    <x v="13"/>
    <n v="2012"/>
    <n v="0.46997781335130728"/>
    <n v="0.16819726458280676"/>
    <n v="11978000000"/>
    <n v="33469000000"/>
  </r>
  <r>
    <s v="AIG"/>
    <x v="1"/>
    <d v="2013-12-31T00:00:00"/>
    <n v="68874000000"/>
    <n v="34660000000"/>
    <n v="22005000000"/>
    <s v=" $-   "/>
    <s v=" $-   "/>
    <x v="6"/>
    <x v="13"/>
    <n v="2013"/>
    <n v="0.49676220344397015"/>
    <n v="0.17726573162586753"/>
    <n v="12209000000"/>
    <n v="34214000000"/>
  </r>
  <r>
    <s v="AIG"/>
    <x v="2"/>
    <d v="2014-12-31T00:00:00"/>
    <n v="64406000000"/>
    <n v="33611000000"/>
    <n v="18491000000"/>
    <s v=" $-   "/>
    <s v=" $-   "/>
    <x v="6"/>
    <x v="13"/>
    <n v="2014"/>
    <n v="0.47813868273142257"/>
    <n v="0.19103810204018259"/>
    <n v="12304000000"/>
    <n v="30795000000"/>
  </r>
  <r>
    <s v="AIG"/>
    <x v="3"/>
    <d v="2015-12-31T00:00:00"/>
    <n v="58327000000"/>
    <n v="36581000000"/>
    <n v="16417000000"/>
    <s v=" $-   "/>
    <s v=" $-   "/>
    <x v="6"/>
    <x v="13"/>
    <n v="2015"/>
    <n v="0.37282905001114408"/>
    <n v="9.1364205256570713E-2"/>
    <n v="5329000000"/>
    <n v="21746000000"/>
  </r>
  <r>
    <s v="AIV"/>
    <x v="0"/>
    <d v="2012-12-31T00:00:00"/>
    <n v="958511000"/>
    <n v="386355000"/>
    <n v="61732000"/>
    <s v=" $-   "/>
    <n v="325173000"/>
    <x v="7"/>
    <x v="14"/>
    <n v="2012"/>
    <n v="0.59692168373654553"/>
    <n v="0.19326956080837884"/>
    <n v="185251000"/>
    <n v="572156000"/>
  </r>
  <r>
    <s v="AIV"/>
    <x v="1"/>
    <d v="2013-12-31T00:00:00"/>
    <n v="974053000"/>
    <n v="380051000"/>
    <n v="53073000"/>
    <s v=" $-   "/>
    <n v="291910000"/>
    <x v="7"/>
    <x v="14"/>
    <n v="2013"/>
    <n v="0.6098251327186508"/>
    <n v="0.25565241316437609"/>
    <n v="249019000"/>
    <n v="594002000"/>
  </r>
  <r>
    <s v="AIV"/>
    <x v="2"/>
    <d v="2014-12-31T00:00:00"/>
    <n v="984363000"/>
    <n v="380964000"/>
    <n v="56621000"/>
    <s v=" $-   "/>
    <n v="282608000"/>
    <x v="7"/>
    <x v="14"/>
    <n v="2014"/>
    <n v="0.61298423447447736"/>
    <n v="0.2683664461179463"/>
    <n v="264170000"/>
    <n v="603399000"/>
  </r>
  <r>
    <s v="AIV"/>
    <x v="3"/>
    <d v="2015-12-31T00:00:00"/>
    <n v="981310000"/>
    <n v="365248000"/>
    <n v="53546000"/>
    <s v=" $-   "/>
    <n v="306301000"/>
    <x v="7"/>
    <x v="14"/>
    <n v="2015"/>
    <n v="0.62779549785490829"/>
    <n v="0.26109486298926943"/>
    <n v="256215000"/>
    <n v="616062000"/>
  </r>
  <r>
    <s v="AIZ"/>
    <x v="0"/>
    <d v="2013-12-31T00:00:00"/>
    <n v="9047657000"/>
    <n v="6709936000"/>
    <s v=" $-   "/>
    <s v=" $-   "/>
    <n v="1470287000"/>
    <x v="6"/>
    <x v="15"/>
    <n v="2013"/>
    <n v="0.25837860564342796"/>
    <n v="9.5873882044821113E-2"/>
    <n v="867434000"/>
    <n v="2337721000"/>
  </r>
  <r>
    <s v="AIZ"/>
    <x v="1"/>
    <d v="2014-12-31T00:00:00"/>
    <n v="10381653000"/>
    <n v="8093563000"/>
    <s v=" $-   "/>
    <s v=" $-   "/>
    <n v="1485558000"/>
    <x v="6"/>
    <x v="15"/>
    <n v="2014"/>
    <n v="0.22039746464267296"/>
    <n v="7.7302911203061792E-2"/>
    <n v="802532000"/>
    <n v="2288090000"/>
  </r>
  <r>
    <s v="AIZ"/>
    <x v="2"/>
    <d v="2015-12-31T00:00:00"/>
    <n v="10325494000"/>
    <n v="8666624000"/>
    <s v=" $-   "/>
    <s v=" $-   "/>
    <n v="1402573000"/>
    <x v="6"/>
    <x v="15"/>
    <n v="2015"/>
    <n v="0.16065768862971597"/>
    <n v="2.4821766396842609E-2"/>
    <n v="256297000"/>
    <n v="1658870000"/>
  </r>
  <r>
    <s v="AIZ"/>
    <x v="3"/>
    <d v="2016-12-31T00:00:00"/>
    <n v="7531780000"/>
    <n v="5251228000"/>
    <s v=" $-   "/>
    <s v=" $-   "/>
    <n v="1351314000"/>
    <x v="6"/>
    <x v="15"/>
    <n v="2016"/>
    <n v="0.30279057540183063"/>
    <n v="0.12337561638815792"/>
    <n v="929238000"/>
    <n v="2280552000"/>
  </r>
  <r>
    <s v="AKAM"/>
    <x v="0"/>
    <d v="2012-12-31T00:00:00"/>
    <n v="1373947000"/>
    <n v="529900000"/>
    <n v="433448000"/>
    <n v="74744000"/>
    <n v="20962000"/>
    <x v="2"/>
    <x v="16"/>
    <n v="2012"/>
    <n v="0.61432282322389442"/>
    <n v="0.2291886077119423"/>
    <n v="314893000"/>
    <n v="844047000"/>
  </r>
  <r>
    <s v="AKAM"/>
    <x v="1"/>
    <d v="2013-12-31T00:00:00"/>
    <n v="1577922000"/>
    <n v="511087000"/>
    <n v="535598000"/>
    <n v="93879000"/>
    <n v="21547000"/>
    <x v="2"/>
    <x v="16"/>
    <n v="2013"/>
    <n v="0.67610122680335283"/>
    <n v="0.26351809531776604"/>
    <n v="415811000"/>
    <n v="1066835000"/>
  </r>
  <r>
    <s v="AKAM"/>
    <x v="2"/>
    <d v="2014-12-31T00:00:00"/>
    <n v="1963874000"/>
    <n v="610943000"/>
    <n v="704880000"/>
    <n v="125286000"/>
    <n v="32057000"/>
    <x v="2"/>
    <x v="16"/>
    <n v="2014"/>
    <n v="0.68890926810986852"/>
    <n v="0.24986735401558349"/>
    <n v="490708000"/>
    <n v="1352931000"/>
  </r>
  <r>
    <s v="AKAM"/>
    <x v="3"/>
    <d v="2015-12-31T00:00:00"/>
    <n v="2197448000"/>
    <n v="725620000"/>
    <n v="829253000"/>
    <n v="148591000"/>
    <n v="27067000"/>
    <x v="2"/>
    <x v="16"/>
    <n v="2015"/>
    <n v="0.66978968330536148"/>
    <n v="0.21248147851507748"/>
    <n v="466917000"/>
    <n v="1471828000"/>
  </r>
  <r>
    <s v="ALB"/>
    <x v="0"/>
    <d v="2012-12-31T00:00:00"/>
    <n v="2519154000"/>
    <n v="1620311000"/>
    <n v="308456000"/>
    <n v="78919000"/>
    <s v=" $-   "/>
    <x v="8"/>
    <x v="17"/>
    <n v="2012"/>
    <n v="0.35680351419563872"/>
    <n v="0.20303165268975221"/>
    <n v="511468000"/>
    <n v="898843000"/>
  </r>
  <r>
    <s v="ALB"/>
    <x v="1"/>
    <d v="2013-12-31T00:00:00"/>
    <n v="2394270000"/>
    <n v="1543799000"/>
    <n v="158189000"/>
    <n v="82246000"/>
    <s v=" $-   "/>
    <x v="8"/>
    <x v="17"/>
    <n v="2013"/>
    <n v="0.35521098288831254"/>
    <n v="0.25478997773851736"/>
    <n v="610036000"/>
    <n v="850471000"/>
  </r>
  <r>
    <s v="ALB"/>
    <x v="2"/>
    <d v="2014-12-31T00:00:00"/>
    <n v="2445548000"/>
    <n v="1674700000"/>
    <n v="355135000"/>
    <n v="88310000"/>
    <s v=" $-   "/>
    <x v="8"/>
    <x v="17"/>
    <n v="2014"/>
    <n v="0.31520460853763654"/>
    <n v="0.13387715146053156"/>
    <n v="327403000"/>
    <n v="770848000"/>
  </r>
  <r>
    <s v="ALB"/>
    <x v="3"/>
    <d v="2015-12-31T00:00:00"/>
    <n v="3651335000"/>
    <n v="2454463000"/>
    <n v="512274000"/>
    <n v="102871000"/>
    <s v=" $-   "/>
    <x v="8"/>
    <x v="17"/>
    <n v="2015"/>
    <n v="0.32779024658104505"/>
    <n v="0.15931898880820303"/>
    <n v="581727000"/>
    <n v="1196872000"/>
  </r>
  <r>
    <s v="ALK"/>
    <x v="0"/>
    <d v="2012-12-31T00:00:00"/>
    <n v="4657000000"/>
    <n v="2319000000"/>
    <n v="1542000000"/>
    <s v=" $-   "/>
    <n v="264000000"/>
    <x v="0"/>
    <x v="0"/>
    <n v="2012"/>
    <n v="0.50203993987545625"/>
    <n v="0.11423663302555292"/>
    <n v="532000000"/>
    <n v="2338000000"/>
  </r>
  <r>
    <s v="ALK"/>
    <x v="1"/>
    <d v="2013-12-31T00:00:00"/>
    <n v="5156000000"/>
    <n v="2355000000"/>
    <n v="1693000000"/>
    <s v=" $-   "/>
    <n v="270000000"/>
    <x v="0"/>
    <x v="0"/>
    <n v="2013"/>
    <n v="0.54325058184639263"/>
    <n v="0.16252909231962762"/>
    <n v="838000000"/>
    <n v="2801000000"/>
  </r>
  <r>
    <s v="ALK"/>
    <x v="2"/>
    <d v="2014-12-31T00:00:00"/>
    <n v="5368000000"/>
    <n v="2325000000"/>
    <n v="1817000000"/>
    <s v=" $-   "/>
    <n v="294000000"/>
    <x v="0"/>
    <x v="0"/>
    <n v="2014"/>
    <n v="0.56687779433681074"/>
    <n v="0.1736214605067064"/>
    <n v="932000000"/>
    <n v="3043000000"/>
  </r>
  <r>
    <s v="ALK"/>
    <x v="3"/>
    <d v="2015-12-31T00:00:00"/>
    <n v="5598000000"/>
    <n v="1935000000"/>
    <n v="2013000000"/>
    <s v=" $-   "/>
    <n v="320000000"/>
    <x v="0"/>
    <x v="0"/>
    <n v="2015"/>
    <n v="0.65434083601286175"/>
    <n v="0.2375848517327617"/>
    <n v="1330000000"/>
    <n v="3663000000"/>
  </r>
  <r>
    <s v="ALL"/>
    <x v="0"/>
    <d v="2012-12-31T00:00:00"/>
    <n v="33315000000"/>
    <n v="21618000000"/>
    <s v=" $-   "/>
    <s v=" $-   "/>
    <n v="8002000000"/>
    <x v="6"/>
    <x v="13"/>
    <n v="2012"/>
    <n v="0.35110310670868983"/>
    <n v="0.11091100105057781"/>
    <n v="3695000000"/>
    <n v="11697000000"/>
  </r>
  <r>
    <s v="ALL"/>
    <x v="1"/>
    <d v="2013-12-31T00:00:00"/>
    <n v="34507000000"/>
    <n v="19828000000"/>
    <n v="1278000000"/>
    <s v=" $-   "/>
    <n v="8389000000"/>
    <x v="6"/>
    <x v="13"/>
    <n v="2013"/>
    <n v="0.42539194945952996"/>
    <n v="0.1452458921378271"/>
    <n v="5012000000"/>
    <n v="14679000000"/>
  </r>
  <r>
    <s v="ALL"/>
    <x v="2"/>
    <d v="2014-12-31T00:00:00"/>
    <n v="35239000000"/>
    <n v="21193000000"/>
    <n v="919000000"/>
    <s v=" $-   "/>
    <n v="8476000000"/>
    <x v="6"/>
    <x v="13"/>
    <n v="2014"/>
    <n v="0.3985924685717529"/>
    <n v="0.13198444904792986"/>
    <n v="4651000000"/>
    <n v="14046000000"/>
  </r>
  <r>
    <s v="ALL"/>
    <x v="3"/>
    <d v="2015-12-31T00:00:00"/>
    <n v="35653000000"/>
    <n v="22837000000"/>
    <n v="761000000"/>
    <s v=" $-   "/>
    <n v="8445000000"/>
    <x v="6"/>
    <x v="13"/>
    <n v="2015"/>
    <n v="0.35946484166830284"/>
    <n v="0.10125375143746669"/>
    <n v="3610000000"/>
    <n v="12816000000"/>
  </r>
  <r>
    <s v="ALLE"/>
    <x v="0"/>
    <d v="2013-12-31T00:00:00"/>
    <n v="2069600000"/>
    <n v="1208100000"/>
    <n v="483100000"/>
    <s v=" $-   "/>
    <s v=" $-   "/>
    <x v="0"/>
    <x v="18"/>
    <n v="2013"/>
    <n v="0.41626401236954003"/>
    <n v="0.1828372632392733"/>
    <n v="378400000"/>
    <n v="861500000"/>
  </r>
  <r>
    <s v="ALLE"/>
    <x v="1"/>
    <d v="2014-12-31T00:00:00"/>
    <n v="2118300000"/>
    <n v="1264600000"/>
    <n v="527400000"/>
    <s v=" $-   "/>
    <s v=" $-   "/>
    <x v="0"/>
    <x v="18"/>
    <n v="2014"/>
    <n v="0.40301184912429777"/>
    <n v="0.15403861587121748"/>
    <n v="326300000"/>
    <n v="853700000"/>
  </r>
  <r>
    <s v="ALLE"/>
    <x v="2"/>
    <d v="2015-12-31T00:00:00"/>
    <n v="2068100000"/>
    <n v="1199000000"/>
    <n v="510500000"/>
    <s v=" $-   "/>
    <s v=" $-   "/>
    <x v="0"/>
    <x v="18"/>
    <n v="2015"/>
    <n v="0.42024080073497416"/>
    <n v="0.17339587060587011"/>
    <n v="358600000"/>
    <n v="869100000"/>
  </r>
  <r>
    <s v="ALLE"/>
    <x v="3"/>
    <d v="2016-12-31T00:00:00"/>
    <n v="2238000000"/>
    <n v="1252700000"/>
    <n v="559800000"/>
    <s v=" $-   "/>
    <s v=" $-   "/>
    <x v="0"/>
    <x v="18"/>
    <n v="2016"/>
    <n v="0.4402591599642538"/>
    <n v="0.19012511170688115"/>
    <n v="425500000"/>
    <n v="985300000"/>
  </r>
  <r>
    <s v="ALXN"/>
    <x v="0"/>
    <d v="2013-12-31T00:00:00"/>
    <n v="1551346000"/>
    <n v="177556000"/>
    <n v="493726000"/>
    <n v="317093000"/>
    <n v="417000"/>
    <x v="3"/>
    <x v="19"/>
    <n v="2013"/>
    <n v="0.88554713132982588"/>
    <n v="0.36262316723670929"/>
    <n v="562554000"/>
    <n v="1373790000"/>
  </r>
  <r>
    <s v="ALXN"/>
    <x v="1"/>
    <d v="2014-12-31T00:00:00"/>
    <n v="2234000000"/>
    <n v="174000000"/>
    <n v="650000000"/>
    <n v="514000000"/>
    <s v=" $-   "/>
    <x v="3"/>
    <x v="19"/>
    <n v="2014"/>
    <n v="0.92211280214861235"/>
    <n v="0.40107430617726053"/>
    <n v="896000000"/>
    <n v="2060000000"/>
  </r>
  <r>
    <s v="ALXN"/>
    <x v="2"/>
    <d v="2015-12-31T00:00:00"/>
    <n v="2604000000"/>
    <n v="233000000"/>
    <n v="927000000"/>
    <n v="709000000"/>
    <n v="117000000"/>
    <x v="3"/>
    <x v="19"/>
    <n v="2015"/>
    <n v="0.91052227342549918"/>
    <n v="0.23732718894009217"/>
    <n v="618000000"/>
    <n v="2371000000"/>
  </r>
  <r>
    <s v="ALXN"/>
    <x v="3"/>
    <d v="2016-12-31T00:00:00"/>
    <n v="3084000000"/>
    <n v="258000000"/>
    <n v="990000000"/>
    <n v="757000000"/>
    <n v="322000000"/>
    <x v="3"/>
    <x v="19"/>
    <n v="2016"/>
    <n v="0.91634241245136183"/>
    <n v="0.2454604409857328"/>
    <n v="757000000"/>
    <n v="2826000000"/>
  </r>
  <r>
    <s v="AMAT"/>
    <x v="0"/>
    <d v="2013-10-27T00:00:00"/>
    <n v="7509000000"/>
    <n v="4518000000"/>
    <n v="898000000"/>
    <n v="1320000000"/>
    <s v=" $-   "/>
    <x v="2"/>
    <x v="20"/>
    <n v="2013"/>
    <n v="0.39832201358369956"/>
    <n v="0.10294313490478094"/>
    <n v="773000000"/>
    <n v="2991000000"/>
  </r>
  <r>
    <s v="AMAT"/>
    <x v="1"/>
    <d v="2014-10-26T00:00:00"/>
    <n v="9072000000"/>
    <n v="5229000000"/>
    <n v="895000000"/>
    <n v="1428000000"/>
    <s v=" $-   "/>
    <x v="2"/>
    <x v="20"/>
    <n v="2014"/>
    <n v="0.42361111111111116"/>
    <n v="0.16754850088183421"/>
    <n v="1520000000"/>
    <n v="3843000000"/>
  </r>
  <r>
    <s v="AMAT"/>
    <x v="2"/>
    <d v="2015-10-25T00:00:00"/>
    <n v="9659000000"/>
    <n v="5707000000"/>
    <n v="808000000"/>
    <n v="1451000000"/>
    <s v=" $-   "/>
    <x v="2"/>
    <x v="20"/>
    <n v="2015"/>
    <n v="0.40915208613728127"/>
    <n v="0.17527694378300032"/>
    <n v="1693000000"/>
    <n v="3952000000"/>
  </r>
  <r>
    <s v="AMAT"/>
    <x v="3"/>
    <d v="2016-10-30T00:00:00"/>
    <n v="10825000000"/>
    <n v="6314000000"/>
    <n v="819000000"/>
    <n v="1540000000"/>
    <s v=" $-   "/>
    <x v="2"/>
    <x v="20"/>
    <n v="2016"/>
    <n v="0.41672055427251731"/>
    <n v="0.19879907621247114"/>
    <n v="2152000000"/>
    <n v="4511000000"/>
  </r>
  <r>
    <s v="AME"/>
    <x v="0"/>
    <d v="2012-12-31T00:00:00"/>
    <n v="3334213000"/>
    <n v="2154132000"/>
    <n v="380532000"/>
    <s v=" $-   "/>
    <n v="53677000"/>
    <x v="0"/>
    <x v="21"/>
    <n v="2012"/>
    <n v="0.35393089763611385"/>
    <n v="0.22370256489312471"/>
    <n v="745872000"/>
    <n v="1180081000"/>
  </r>
  <r>
    <s v="AME"/>
    <x v="1"/>
    <d v="2013-12-31T00:00:00"/>
    <n v="3594136000"/>
    <n v="2323642000"/>
    <n v="398177000"/>
    <s v=" $-   "/>
    <n v="57238000"/>
    <x v="0"/>
    <x v="21"/>
    <n v="2013"/>
    <n v="0.35349079723193555"/>
    <n v="0.22678023313530707"/>
    <n v="815079000"/>
    <n v="1270494000"/>
  </r>
  <r>
    <s v="AME"/>
    <x v="2"/>
    <d v="2014-12-31T00:00:00"/>
    <n v="4021964000"/>
    <n v="2597017000"/>
    <n v="462637000"/>
    <s v=" $-   "/>
    <n v="63724000"/>
    <x v="0"/>
    <x v="21"/>
    <n v="2014"/>
    <n v="0.35429133627252751"/>
    <n v="0.22341970241404449"/>
    <n v="898586000"/>
    <n v="1424947000"/>
  </r>
  <r>
    <s v="AME"/>
    <x v="3"/>
    <d v="2015-12-31T00:00:00"/>
    <n v="3974295000"/>
    <n v="2549280000"/>
    <n v="448592000"/>
    <s v=" $-   "/>
    <n v="68707000"/>
    <x v="0"/>
    <x v="21"/>
    <n v="2015"/>
    <n v="0.35855793291640403"/>
    <n v="0.22839673451517817"/>
    <n v="907716000"/>
    <n v="1425015000"/>
  </r>
  <r>
    <s v="AMGN"/>
    <x v="0"/>
    <d v="2013-12-31T00:00:00"/>
    <n v="18676000000"/>
    <n v="3346000000"/>
    <n v="5380000000"/>
    <n v="4083000000"/>
    <s v=" $-   "/>
    <x v="3"/>
    <x v="19"/>
    <n v="2013"/>
    <n v="0.82083958020989511"/>
    <n v="0.3141464981794817"/>
    <n v="5867000000"/>
    <n v="15330000000"/>
  </r>
  <r>
    <s v="AMGN"/>
    <x v="1"/>
    <d v="2014-12-31T00:00:00"/>
    <n v="20063000000"/>
    <n v="4422000000"/>
    <n v="5153000000"/>
    <n v="4297000000"/>
    <s v=" $-   "/>
    <x v="3"/>
    <x v="19"/>
    <n v="2014"/>
    <n v="0.77959427802422376"/>
    <n v="0.30857797936500025"/>
    <n v="6191000000"/>
    <n v="15641000000"/>
  </r>
  <r>
    <s v="AMGN"/>
    <x v="2"/>
    <d v="2015-12-31T00:00:00"/>
    <n v="21662000000"/>
    <n v="4227000000"/>
    <n v="4895000000"/>
    <n v="4070000000"/>
    <s v=" $-   "/>
    <x v="3"/>
    <x v="19"/>
    <n v="2015"/>
    <n v="0.80486566337364973"/>
    <n v="0.39100729387868155"/>
    <n v="8470000000"/>
    <n v="17435000000"/>
  </r>
  <r>
    <s v="AMGN"/>
    <x v="3"/>
    <d v="2016-12-31T00:00:00"/>
    <n v="22991000000"/>
    <n v="4162000000"/>
    <n v="5195000000"/>
    <n v="3840000000"/>
    <s v=" $-   "/>
    <x v="3"/>
    <x v="19"/>
    <n v="2016"/>
    <n v="0.81897264146840065"/>
    <n v="0.4259927797833935"/>
    <n v="9794000000"/>
    <n v="18829000000"/>
  </r>
  <r>
    <s v="AMP"/>
    <x v="0"/>
    <d v="2012-12-31T00:00:00"/>
    <n v="10259000000"/>
    <n v="1899000000"/>
    <n v="3927000000"/>
    <s v=" $-   "/>
    <n v="2877000000"/>
    <x v="6"/>
    <x v="22"/>
    <n v="2012"/>
    <n v="0.8148942392046008"/>
    <n v="0.15167170289501899"/>
    <n v="1556000000"/>
    <n v="8360000000"/>
  </r>
  <r>
    <s v="AMP"/>
    <x v="1"/>
    <d v="2013-12-31T00:00:00"/>
    <n v="11230000000"/>
    <n v="1954000000"/>
    <n v="3862000000"/>
    <s v=" $-   "/>
    <n v="3132000000"/>
    <x v="6"/>
    <x v="22"/>
    <n v="2013"/>
    <n v="0.8260017809439002"/>
    <n v="0.20320569902048086"/>
    <n v="2282000000"/>
    <n v="9276000000"/>
  </r>
  <r>
    <s v="AMP"/>
    <x v="2"/>
    <d v="2014-12-31T00:00:00"/>
    <n v="12296000000"/>
    <n v="1982000000"/>
    <n v="3808000000"/>
    <s v=" $-   "/>
    <n v="3603000000"/>
    <x v="6"/>
    <x v="22"/>
    <n v="2014"/>
    <n v="0.83880936890045543"/>
    <n v="0.23609303838646714"/>
    <n v="2903000000"/>
    <n v="10314000000"/>
  </r>
  <r>
    <s v="AMP"/>
    <x v="3"/>
    <d v="2015-12-31T00:00:00"/>
    <n v="12200000000"/>
    <n v="2261000000"/>
    <n v="3750000000"/>
    <s v=" $-   "/>
    <n v="3630000000"/>
    <x v="6"/>
    <x v="22"/>
    <n v="2015"/>
    <n v="0.814672131147541"/>
    <n v="0.20975409836065573"/>
    <n v="2559000000"/>
    <n v="9939000000"/>
  </r>
  <r>
    <s v="AMT"/>
    <x v="0"/>
    <d v="2012-12-31T00:00:00"/>
    <n v="2875960000"/>
    <n v="722479000"/>
    <n v="389486000"/>
    <s v=" $-   "/>
    <n v="644276000"/>
    <x v="7"/>
    <x v="23"/>
    <n v="2012"/>
    <n v="0.74878683987259909"/>
    <n v="0.38933747340018637"/>
    <n v="1119719000"/>
    <n v="2153481000"/>
  </r>
  <r>
    <s v="AMT"/>
    <x v="1"/>
    <d v="2013-12-31T00:00:00"/>
    <n v="3361407000"/>
    <n v="859873000"/>
    <n v="487084000"/>
    <s v=" $-   "/>
    <n v="800145000"/>
    <x v="7"/>
    <x v="23"/>
    <n v="2013"/>
    <n v="0.74419253604219904"/>
    <n v="0.36124902459000058"/>
    <n v="1214305000"/>
    <n v="2501534000"/>
  </r>
  <r>
    <s v="AMT"/>
    <x v="2"/>
    <d v="2014-12-31T00:00:00"/>
    <n v="4100048000"/>
    <n v="1094265000"/>
    <n v="515059000"/>
    <s v=" $-   "/>
    <n v="1003802000"/>
    <x v="7"/>
    <x v="23"/>
    <n v="2014"/>
    <n v="0.73310922213593599"/>
    <n v="0.36265965666743416"/>
    <n v="1486922000"/>
    <n v="3005783000"/>
  </r>
  <r>
    <s v="AMT"/>
    <x v="3"/>
    <d v="2015-12-31T00:00:00"/>
    <n v="4771516000"/>
    <n v="1308868000"/>
    <n v="564531000"/>
    <s v=" $-   "/>
    <n v="1285328000"/>
    <x v="7"/>
    <x v="23"/>
    <n v="2015"/>
    <n v="0.72569137355926294"/>
    <n v="0.33800347730155361"/>
    <n v="1612789000"/>
    <n v="3462648000"/>
  </r>
  <r>
    <s v="AMZN"/>
    <x v="0"/>
    <d v="2013-12-31T00:00:00"/>
    <n v="74452000000"/>
    <n v="54181000000"/>
    <n v="19526000000"/>
    <s v=" $-   "/>
    <s v=" $-   "/>
    <x v="1"/>
    <x v="24"/>
    <n v="2013"/>
    <n v="0.27226938161500025"/>
    <n v="1.0006447106860796E-2"/>
    <n v="745000000"/>
    <n v="20271000000"/>
  </r>
  <r>
    <s v="AMZN"/>
    <x v="1"/>
    <d v="2014-12-31T00:00:00"/>
    <n v="88988000000"/>
    <n v="62752000000"/>
    <n v="26058000000"/>
    <s v=" $-   "/>
    <s v=" $-   "/>
    <x v="1"/>
    <x v="24"/>
    <n v="2014"/>
    <n v="0.29482626871038786"/>
    <n v="2.000269699285297E-3"/>
    <n v="178000000"/>
    <n v="26236000000"/>
  </r>
  <r>
    <s v="AMZN"/>
    <x v="2"/>
    <d v="2015-12-31T00:00:00"/>
    <n v="107006000000"/>
    <n v="71651000000"/>
    <n v="33122000000"/>
    <s v=" $-   "/>
    <s v=" $-   "/>
    <x v="1"/>
    <x v="24"/>
    <n v="2015"/>
    <n v="0.33040203353083009"/>
    <n v="2.0867988710913405E-2"/>
    <n v="2233000000"/>
    <n v="35355000000"/>
  </r>
  <r>
    <s v="AMZN"/>
    <x v="3"/>
    <d v="2016-12-31T00:00:00"/>
    <n v="135987000000"/>
    <n v="88265000000"/>
    <n v="43536000000"/>
    <s v=" $-   "/>
    <s v=" $-   "/>
    <x v="1"/>
    <x v="24"/>
    <n v="2016"/>
    <n v="0.35093060366064399"/>
    <n v="3.0782354195621642E-2"/>
    <n v="4186000000"/>
    <n v="47722000000"/>
  </r>
  <r>
    <s v="AN"/>
    <x v="0"/>
    <d v="2013-12-31T00:00:00"/>
    <n v="17517600000"/>
    <n v="14757700000"/>
    <n v="1924300000"/>
    <s v=" $-   "/>
    <n v="95300000"/>
    <x v="1"/>
    <x v="25"/>
    <n v="2013"/>
    <n v="0.15755012102114441"/>
    <n v="4.2260355299812757E-2"/>
    <n v="740300000"/>
    <n v="2759900000"/>
  </r>
  <r>
    <s v="AN"/>
    <x v="1"/>
    <d v="2014-12-31T00:00:00"/>
    <n v="19108800000"/>
    <n v="16120100000"/>
    <n v="2061000000"/>
    <s v=" $-   "/>
    <n v="106900000"/>
    <x v="1"/>
    <x v="25"/>
    <n v="2014"/>
    <n v="0.15640437913422089"/>
    <n v="4.2954031650339113E-2"/>
    <n v="820800000"/>
    <n v="2988700000"/>
  </r>
  <r>
    <s v="AN"/>
    <x v="2"/>
    <d v="2015-12-31T00:00:00"/>
    <n v="20862000000"/>
    <n v="17600500000"/>
    <n v="2245600000"/>
    <s v=" $-   "/>
    <n v="127400000"/>
    <x v="1"/>
    <x v="25"/>
    <n v="2015"/>
    <n v="0.15633688045249738"/>
    <n v="4.2589396989742116E-2"/>
    <n v="888500000"/>
    <n v="3261500000"/>
  </r>
  <r>
    <s v="AN"/>
    <x v="3"/>
    <d v="2016-12-31T00:00:00"/>
    <n v="21609000000"/>
    <n v="18295800000"/>
    <n v="2280300000"/>
    <s v=" $-   "/>
    <n v="143400000"/>
    <x v="1"/>
    <x v="25"/>
    <n v="2016"/>
    <n v="0.15332500347077604"/>
    <n v="4.1163404137165072E-2"/>
    <n v="889500000"/>
    <n v="3313200000"/>
  </r>
  <r>
    <s v="ANTM"/>
    <x v="0"/>
    <d v="2012-12-31T00:00:00"/>
    <n v="61497200000"/>
    <n v="48213600000"/>
    <n v="8680500000"/>
    <s v=" $-   "/>
    <n v="233000000"/>
    <x v="3"/>
    <x v="26"/>
    <n v="2012"/>
    <n v="0.21600333023292118"/>
    <n v="7.1061771918071073E-2"/>
    <n v="4370100000"/>
    <n v="13283600000"/>
  </r>
  <r>
    <s v="ANTM"/>
    <x v="1"/>
    <d v="2013-12-31T00:00:00"/>
    <n v="71023500000"/>
    <n v="56237100000"/>
    <n v="9952900000"/>
    <s v=" $-   "/>
    <n v="245300000"/>
    <x v="3"/>
    <x v="26"/>
    <n v="2013"/>
    <n v="0.20819024689011378"/>
    <n v="6.4601153139453846E-2"/>
    <n v="4588200000"/>
    <n v="14786400000"/>
  </r>
  <r>
    <s v="ANTM"/>
    <x v="2"/>
    <d v="2014-12-31T00:00:00"/>
    <n v="73874100000"/>
    <n v="56854900000"/>
    <n v="11748400000"/>
    <s v=" $-   "/>
    <n v="220900000"/>
    <x v="3"/>
    <x v="26"/>
    <n v="2014"/>
    <n v="0.23038114846746016"/>
    <n v="6.8358193196262296E-2"/>
    <n v="5049900000"/>
    <n v="17019200000"/>
  </r>
  <r>
    <s v="ANTM"/>
    <x v="3"/>
    <d v="2015-12-31T00:00:00"/>
    <n v="79156500000"/>
    <n v="61116900000"/>
    <n v="12534800000"/>
    <s v=" $-   "/>
    <n v="230100000"/>
    <x v="3"/>
    <x v="26"/>
    <n v="2015"/>
    <n v="0.22789789846696107"/>
    <n v="6.6636346983507358E-2"/>
    <n v="5274700000"/>
    <n v="18039600000"/>
  </r>
  <r>
    <s v="APA"/>
    <x v="0"/>
    <d v="2012-12-31T00:00:00"/>
    <n v="16428000000"/>
    <n v="3079000000"/>
    <n v="1333000000"/>
    <s v=" $-   "/>
    <n v="6881000000"/>
    <x v="9"/>
    <x v="27"/>
    <n v="2012"/>
    <n v="0.81257608960311667"/>
    <n v="0.31257608960311661"/>
    <n v="5135000000"/>
    <n v="13349000000"/>
  </r>
  <r>
    <s v="APA"/>
    <x v="1"/>
    <d v="2013-12-31T00:00:00"/>
    <n v="14771000000"/>
    <n v="2938000000"/>
    <n v="1286000000"/>
    <s v=" $-   "/>
    <n v="5866000000"/>
    <x v="9"/>
    <x v="27"/>
    <n v="2013"/>
    <n v="0.80109674361925398"/>
    <n v="0.31690474578566108"/>
    <n v="4681000000"/>
    <n v="11833000000"/>
  </r>
  <r>
    <s v="APA"/>
    <x v="2"/>
    <d v="2014-12-31T00:00:00"/>
    <n v="12691000000"/>
    <n v="2511000000"/>
    <n v="1095000000"/>
    <s v=" $-   "/>
    <n v="9720000000"/>
    <x v="9"/>
    <x v="27"/>
    <n v="2014"/>
    <n v="0.80214325112284302"/>
    <n v="-5.0035458198723508E-2"/>
    <n v="-635000000"/>
    <n v="10180000000"/>
  </r>
  <r>
    <s v="APA"/>
    <x v="3"/>
    <d v="2015-12-31T00:00:00"/>
    <n v="6383000000"/>
    <n v="2065000000"/>
    <n v="791000000"/>
    <s v=" $-   "/>
    <n v="29372000000"/>
    <x v="9"/>
    <x v="27"/>
    <n v="2015"/>
    <n v="0.67648441171862761"/>
    <n v="-4.0490365032116555"/>
    <n v="-25845000000"/>
    <n v="4318000000"/>
  </r>
  <r>
    <s v="APC"/>
    <x v="0"/>
    <d v="2013-12-31T00:00:00"/>
    <n v="14581000000"/>
    <n v="2942000000"/>
    <n v="2256000000"/>
    <s v=" $-   "/>
    <n v="3927000000"/>
    <x v="9"/>
    <x v="27"/>
    <n v="2013"/>
    <n v="0.79823057403470266"/>
    <n v="0.37418558397915097"/>
    <n v="5456000000"/>
    <n v="11639000000"/>
  </r>
  <r>
    <s v="APC"/>
    <x v="1"/>
    <d v="2014-12-31T00:00:00"/>
    <n v="18470000000"/>
    <n v="3317000000"/>
    <n v="2725000000"/>
    <s v=" $-   "/>
    <n v="4550000000"/>
    <x v="9"/>
    <x v="27"/>
    <n v="2014"/>
    <n v="0.8204114780725501"/>
    <n v="0.42652950730914996"/>
    <n v="7878000000"/>
    <n v="15153000000"/>
  </r>
  <r>
    <s v="APC"/>
    <x v="2"/>
    <d v="2015-12-31T00:00:00"/>
    <n v="8698000000"/>
    <n v="3185000000"/>
    <n v="2000000000"/>
    <s v=" $-   "/>
    <n v="4603000000"/>
    <x v="9"/>
    <x v="27"/>
    <n v="2015"/>
    <n v="0.63382386755575992"/>
    <n v="-0.1253161646355484"/>
    <n v="-1090000000"/>
    <n v="5513000000"/>
  </r>
  <r>
    <s v="APC"/>
    <x v="3"/>
    <d v="2016-12-31T00:00:00"/>
    <n v="7869000000"/>
    <n v="2900000000"/>
    <n v="2094000000"/>
    <s v=" $-   "/>
    <n v="4301000000"/>
    <x v="9"/>
    <x v="27"/>
    <n v="2016"/>
    <n v="0.6314652433600203"/>
    <n v="-0.18121743550641758"/>
    <n v="-1426000000"/>
    <n v="4969000000"/>
  </r>
  <r>
    <s v="APD"/>
    <x v="0"/>
    <d v="2013-09-30T00:00:00"/>
    <n v="10180400000"/>
    <n v="7472100000"/>
    <n v="1018600000"/>
    <n v="133700000"/>
    <s v=" $-   "/>
    <x v="8"/>
    <x v="28"/>
    <n v="2013"/>
    <n v="0.26603080429059767"/>
    <n v="0.152842717378492"/>
    <n v="1556000000"/>
    <n v="2708300000"/>
  </r>
  <r>
    <s v="APD"/>
    <x v="1"/>
    <d v="2014-09-30T00:00:00"/>
    <n v="10439000000"/>
    <n v="7629900000"/>
    <n v="1007400000"/>
    <n v="139800000"/>
    <s v=" $-   "/>
    <x v="8"/>
    <x v="28"/>
    <n v="2014"/>
    <n v="0.26909665676788963"/>
    <n v="0.15920107289970303"/>
    <n v="1661900000"/>
    <n v="2809100000"/>
  </r>
  <r>
    <s v="APD"/>
    <x v="2"/>
    <d v="2015-09-30T00:00:00"/>
    <n v="9894900000"/>
    <n v="6939000000"/>
    <n v="895300000"/>
    <n v="137100000"/>
    <s v=" $-   "/>
    <x v="8"/>
    <x v="28"/>
    <n v="2015"/>
    <n v="0.29872964860685813"/>
    <n v="0.19439307117808163"/>
    <n v="1923500000"/>
    <n v="2955900000"/>
  </r>
  <r>
    <s v="APD"/>
    <x v="3"/>
    <d v="2016-09-30T00:00:00"/>
    <n v="9524400000"/>
    <n v="6402700000"/>
    <n v="797600000"/>
    <n v="132000000"/>
    <s v=" $-   "/>
    <x v="8"/>
    <x v="28"/>
    <n v="2016"/>
    <n v="0.32775817899290249"/>
    <n v="0.23015623031372054"/>
    <n v="2192100000"/>
    <n v="3121700000"/>
  </r>
  <r>
    <s v="APH"/>
    <x v="0"/>
    <d v="2012-12-31T00:00:00"/>
    <n v="4292100000"/>
    <n v="2948900000"/>
    <n v="512900000"/>
    <s v=" $-   "/>
    <s v=" $-   "/>
    <x v="2"/>
    <x v="29"/>
    <n v="2012"/>
    <n v="0.31294704224039516"/>
    <n v="0.19344842850818947"/>
    <n v="830300000"/>
    <n v="1343200000"/>
  </r>
  <r>
    <s v="APH"/>
    <x v="1"/>
    <d v="2013-12-31T00:00:00"/>
    <n v="4614700000"/>
    <n v="3163900000"/>
    <n v="548000000"/>
    <s v=" $-   "/>
    <s v=" $-   "/>
    <x v="2"/>
    <x v="29"/>
    <n v="2013"/>
    <n v="0.31438663401737921"/>
    <n v="0.19563568596008407"/>
    <n v="902800000"/>
    <n v="1450800000"/>
  </r>
  <r>
    <s v="APH"/>
    <x v="2"/>
    <d v="2014-12-31T00:00:00"/>
    <n v="5345500000"/>
    <n v="3651700000"/>
    <n v="645100000"/>
    <s v=" $-   "/>
    <s v=" $-   "/>
    <x v="2"/>
    <x v="29"/>
    <n v="2014"/>
    <n v="0.31686465251145823"/>
    <n v="0.19618370592086801"/>
    <n v="1048700000"/>
    <n v="1693800000"/>
  </r>
  <r>
    <s v="APH"/>
    <x v="3"/>
    <d v="2015-12-31T00:00:00"/>
    <n v="5568700000"/>
    <n v="3789200000"/>
    <n v="669100000"/>
    <s v=" $-   "/>
    <s v=" $-   "/>
    <x v="2"/>
    <x v="29"/>
    <n v="2015"/>
    <n v="0.31955393538886989"/>
    <n v="0.19940021908165281"/>
    <n v="1110400000"/>
    <n v="1779500000"/>
  </r>
  <r>
    <s v="ARNC"/>
    <x v="0"/>
    <d v="2012-12-31T00:00:00"/>
    <n v="23700000000"/>
    <n v="20401000000"/>
    <n v="997000000"/>
    <n v="197000000"/>
    <n v="1460000000"/>
    <x v="0"/>
    <x v="30"/>
    <n v="2012"/>
    <n v="0.13919831223628687"/>
    <n v="2.7215189873417721E-2"/>
    <n v="645000000"/>
    <n v="3299000000"/>
  </r>
  <r>
    <s v="ARNC"/>
    <x v="1"/>
    <d v="2013-12-31T00:00:00"/>
    <n v="23032000000"/>
    <n v="19286000000"/>
    <n v="1008000000"/>
    <n v="192000000"/>
    <n v="1421000000"/>
    <x v="0"/>
    <x v="30"/>
    <n v="2013"/>
    <n v="0.16264327891629038"/>
    <n v="4.8845085098992706E-2"/>
    <n v="1125000000"/>
    <n v="3746000000"/>
  </r>
  <r>
    <s v="ARNC"/>
    <x v="2"/>
    <d v="2014-12-31T00:00:00"/>
    <n v="23906000000"/>
    <n v="19137000000"/>
    <n v="995000000"/>
    <n v="218000000"/>
    <n v="1371000000"/>
    <x v="0"/>
    <x v="30"/>
    <n v="2014"/>
    <n v="0.1994896678658078"/>
    <n v="9.1399648623776461E-2"/>
    <n v="2185000000"/>
    <n v="4769000000"/>
  </r>
  <r>
    <s v="ARNC"/>
    <x v="3"/>
    <d v="2015-12-31T00:00:00"/>
    <n v="22534000000"/>
    <n v="18069000000"/>
    <n v="979000000"/>
    <n v="238000000"/>
    <n v="1280000000"/>
    <x v="0"/>
    <x v="30"/>
    <n v="2015"/>
    <n v="0.19814502529510958"/>
    <n v="8.7334694239815394E-2"/>
    <n v="1968000000"/>
    <n v="4465000000"/>
  </r>
  <r>
    <s v="ATVI"/>
    <x v="0"/>
    <d v="2012-12-31T00:00:00"/>
    <n v="4856000000"/>
    <n v="1662000000"/>
    <n v="1139000000"/>
    <n v="604000000"/>
    <s v=" $-   "/>
    <x v="2"/>
    <x v="31"/>
    <n v="2012"/>
    <n v="0.65774299835255357"/>
    <n v="0.29880560131795719"/>
    <n v="1451000000"/>
    <n v="3194000000"/>
  </r>
  <r>
    <s v="ATVI"/>
    <x v="1"/>
    <d v="2013-12-31T00:00:00"/>
    <n v="4583000000"/>
    <n v="1531000000"/>
    <n v="1096000000"/>
    <n v="584000000"/>
    <s v=" $-   "/>
    <x v="2"/>
    <x v="31"/>
    <n v="2013"/>
    <n v="0.66593934104298502"/>
    <n v="0.29936722670739691"/>
    <n v="1372000000"/>
    <n v="3052000000"/>
  </r>
  <r>
    <s v="ATVI"/>
    <x v="2"/>
    <d v="2014-12-31T00:00:00"/>
    <n v="4408000000"/>
    <n v="1525000000"/>
    <n v="1129000000"/>
    <n v="571000000"/>
    <s v=" $-   "/>
    <x v="2"/>
    <x v="31"/>
    <n v="2014"/>
    <n v="0.65403811252268595"/>
    <n v="0.26837568058076228"/>
    <n v="1183000000"/>
    <n v="2883000000"/>
  </r>
  <r>
    <s v="ATVI"/>
    <x v="3"/>
    <d v="2015-12-31T00:00:00"/>
    <n v="4664000000"/>
    <n v="1585000000"/>
    <n v="1114000000"/>
    <n v="646000000"/>
    <s v=" $-   "/>
    <x v="2"/>
    <x v="31"/>
    <n v="2015"/>
    <n v="0.66016295025728988"/>
    <n v="0.28280445969125212"/>
    <n v="1319000000"/>
    <n v="3079000000"/>
  </r>
  <r>
    <s v="AVGO"/>
    <x v="0"/>
    <d v="2015-11-01T00:00:00"/>
    <n v="6824000000"/>
    <n v="3271000000"/>
    <n v="486000000"/>
    <n v="1049000000"/>
    <n v="249000000"/>
    <x v="2"/>
    <x v="7"/>
    <n v="2015"/>
    <n v="0.52066236811254396"/>
    <n v="0.25923212192262601"/>
    <n v="1769000000"/>
    <n v="3553000000"/>
  </r>
  <r>
    <s v="AVGO"/>
    <x v="1"/>
    <d v="2016-10-30T00:00:00"/>
    <n v="13240000000"/>
    <n v="7300000000"/>
    <n v="806000000"/>
    <n v="2674000000"/>
    <n v="1873000000"/>
    <x v="2"/>
    <x v="7"/>
    <n v="2016"/>
    <n v="0.44864048338368578"/>
    <n v="4.4335347432024171E-2"/>
    <n v="587000000"/>
    <n v="5940000000"/>
  </r>
  <r>
    <s v="AVY"/>
    <x v="0"/>
    <d v="2012-12-31T00:00:00"/>
    <n v="5863500000"/>
    <n v="4335300000"/>
    <n v="1148900000"/>
    <s v=" $-   "/>
    <s v=" $-   "/>
    <x v="8"/>
    <x v="32"/>
    <n v="2012"/>
    <n v="0.26062931696085956"/>
    <n v="6.4688326085102749E-2"/>
    <n v="379300000"/>
    <n v="1528200000"/>
  </r>
  <r>
    <s v="AVY"/>
    <x v="1"/>
    <d v="2013-12-28T00:00:00"/>
    <n v="6140000000"/>
    <n v="4502300000"/>
    <n v="1174200000"/>
    <s v=" $-   "/>
    <s v=" $-   "/>
    <x v="8"/>
    <x v="32"/>
    <n v="2013"/>
    <n v="0.26672638436482088"/>
    <n v="7.5488599348534205E-2"/>
    <n v="463500000"/>
    <n v="1637700000"/>
  </r>
  <r>
    <s v="AVY"/>
    <x v="2"/>
    <d v="2015-01-03T00:00:00"/>
    <n v="6330300000"/>
    <n v="4679100000"/>
    <n v="1158900000"/>
    <s v=" $-   "/>
    <s v=" $-   "/>
    <x v="8"/>
    <x v="32"/>
    <n v="2015"/>
    <n v="0.26084071844936263"/>
    <n v="7.7768826121984741E-2"/>
    <n v="492300000"/>
    <n v="1651200000"/>
  </r>
  <r>
    <s v="AVY"/>
    <x v="3"/>
    <d v="2016-01-02T00:00:00"/>
    <n v="5966900000"/>
    <n v="4321100000"/>
    <n v="1108100000"/>
    <s v=" $-   "/>
    <s v=" $-   "/>
    <x v="8"/>
    <x v="32"/>
    <n v="2016"/>
    <n v="0.27582161591446142"/>
    <n v="9.0113794432619951E-2"/>
    <n v="537700000"/>
    <n v="1645800000"/>
  </r>
  <r>
    <s v="AWK"/>
    <x v="0"/>
    <d v="2012-12-31T00:00:00"/>
    <n v="2853926000"/>
    <n v="1329500000"/>
    <n v="220758000"/>
    <s v=" $-   "/>
    <n v="380402000"/>
    <x v="5"/>
    <x v="33"/>
    <n v="2012"/>
    <n v="0.53415050004800402"/>
    <n v="0.32350733691062766"/>
    <n v="923266000"/>
    <n v="1524426000"/>
  </r>
  <r>
    <s v="AWK"/>
    <x v="1"/>
    <d v="2013-12-31T00:00:00"/>
    <n v="2879000000"/>
    <n v="1289000000"/>
    <n v="234000000"/>
    <s v=" $-   "/>
    <n v="407000000"/>
    <x v="5"/>
    <x v="33"/>
    <n v="2013"/>
    <n v="0.55227509551927745"/>
    <n v="0.32962834317471346"/>
    <n v="949000000"/>
    <n v="1590000000"/>
  </r>
  <r>
    <s v="AWK"/>
    <x v="2"/>
    <d v="2014-12-31T00:00:00"/>
    <n v="3011000000"/>
    <n v="1350000000"/>
    <n v="236000000"/>
    <s v=" $-   "/>
    <n v="424000000"/>
    <x v="5"/>
    <x v="33"/>
    <n v="2014"/>
    <n v="0.55164397210229166"/>
    <n v="0.33244769179674527"/>
    <n v="1001000000"/>
    <n v="1661000000"/>
  </r>
  <r>
    <s v="AWK"/>
    <x v="3"/>
    <d v="2015-12-31T00:00:00"/>
    <n v="3159000000"/>
    <n v="1404000000"/>
    <n v="243000000"/>
    <s v=" $-   "/>
    <n v="440000000"/>
    <x v="5"/>
    <x v="33"/>
    <n v="2015"/>
    <n v="0.55555555555555558"/>
    <n v="0.33934789490345046"/>
    <n v="1072000000"/>
    <n v="1755000000"/>
  </r>
  <r>
    <s v="AXP"/>
    <x v="0"/>
    <d v="2012-12-31T00:00:00"/>
    <n v="33781000000"/>
    <n v="480000000"/>
    <n v="23392000000"/>
    <s v=" $-   "/>
    <n v="1712000000"/>
    <x v="6"/>
    <x v="34"/>
    <n v="2012"/>
    <n v="0.98579082916432315"/>
    <n v="0.24265119445842337"/>
    <n v="8197000000"/>
    <n v="33301000000"/>
  </r>
  <r>
    <s v="AXP"/>
    <x v="1"/>
    <d v="2013-12-31T00:00:00"/>
    <n v="34828000000"/>
    <n v="442000000"/>
    <n v="23150000000"/>
    <s v=" $-   "/>
    <n v="1832000000"/>
    <x v="6"/>
    <x v="34"/>
    <n v="2013"/>
    <n v="0.98730906167451471"/>
    <n v="0.27001263351326521"/>
    <n v="9404000000"/>
    <n v="34386000000"/>
  </r>
  <r>
    <s v="AXP"/>
    <x v="2"/>
    <d v="2014-12-31T00:00:00"/>
    <n v="35895000000"/>
    <n v="373000000"/>
    <n v="23153000000"/>
    <s v=" $-   "/>
    <n v="2044000000"/>
    <x v="6"/>
    <x v="34"/>
    <n v="2014"/>
    <n v="0.98960858058225376"/>
    <n v="0.28764451873519986"/>
    <n v="10325000000"/>
    <n v="35522000000"/>
  </r>
  <r>
    <s v="AXP"/>
    <x v="3"/>
    <d v="2015-12-31T00:00:00"/>
    <n v="34441000000"/>
    <n v="475000000"/>
    <n v="22892000000"/>
    <s v=" $-   "/>
    <n v="1988000000"/>
    <x v="6"/>
    <x v="34"/>
    <n v="2015"/>
    <n v="0.98620829824917977"/>
    <n v="0.26381347812200573"/>
    <n v="9086000000"/>
    <n v="33966000000"/>
  </r>
  <r>
    <s v="AYI"/>
    <x v="0"/>
    <d v="2013-08-31T00:00:00"/>
    <n v="2089100000"/>
    <n v="1251500000"/>
    <n v="607600000"/>
    <s v=" $-   "/>
    <s v=" $-   "/>
    <x v="0"/>
    <x v="21"/>
    <n v="2013"/>
    <n v="0.40093820305394667"/>
    <n v="0.11009525633047725"/>
    <n v="230000000"/>
    <n v="837600000"/>
  </r>
  <r>
    <s v="AYI"/>
    <x v="1"/>
    <d v="2014-08-31T00:00:00"/>
    <n v="2393500000"/>
    <n v="1414300000"/>
    <n v="680300000"/>
    <s v=" $-   "/>
    <s v=" $-   "/>
    <x v="0"/>
    <x v="21"/>
    <n v="2014"/>
    <n v="0.4091080008355964"/>
    <n v="0.12487988301650303"/>
    <n v="298900000"/>
    <n v="979200000"/>
  </r>
  <r>
    <s v="AYI"/>
    <x v="2"/>
    <d v="2015-08-31T00:00:00"/>
    <n v="2706700000"/>
    <n v="1561100000"/>
    <n v="756900000"/>
    <s v=" $-   "/>
    <s v=" $-   "/>
    <x v="0"/>
    <x v="21"/>
    <n v="2015"/>
    <n v="0.42324601913769533"/>
    <n v="0.14360660582997747"/>
    <n v="388700000"/>
    <n v="1145600000"/>
  </r>
  <r>
    <s v="AYI"/>
    <x v="3"/>
    <d v="2016-08-31T00:00:00"/>
    <n v="3291300000"/>
    <n v="1855100000"/>
    <n v="946000000"/>
    <s v=" $-   "/>
    <s v=" $-   "/>
    <x v="0"/>
    <x v="21"/>
    <n v="2016"/>
    <n v="0.43636253152249871"/>
    <n v="0.14893810956157141"/>
    <n v="490200000"/>
    <n v="1436200000"/>
  </r>
  <r>
    <s v="AZO"/>
    <x v="0"/>
    <d v="2013-08-31T00:00:00"/>
    <n v="9147530000"/>
    <n v="4406595000"/>
    <n v="2967837000"/>
    <s v=" $-   "/>
    <s v=" $-   "/>
    <x v="1"/>
    <x v="25"/>
    <n v="2013"/>
    <n v="0.51827487857377896"/>
    <n v="0.19383352664599077"/>
    <n v="1773098000"/>
    <n v="4740935000"/>
  </r>
  <r>
    <s v="AZO"/>
    <x v="1"/>
    <d v="2014-08-30T00:00:00"/>
    <n v="9475313000"/>
    <n v="4540406000"/>
    <n v="3104684000"/>
    <s v=" $-   "/>
    <s v=" $-   "/>
    <x v="1"/>
    <x v="25"/>
    <n v="2014"/>
    <n v="0.52081730703777285"/>
    <n v="0.19315699650238466"/>
    <n v="1830223000"/>
    <n v="4934907000"/>
  </r>
  <r>
    <s v="AZO"/>
    <x v="2"/>
    <d v="2015-08-29T00:00:00"/>
    <n v="10187340000"/>
    <n v="4860309000"/>
    <n v="3373980000"/>
    <s v=" $-   "/>
    <s v=" $-   "/>
    <x v="1"/>
    <x v="25"/>
    <n v="2015"/>
    <n v="0.52290696099276168"/>
    <n v="0.19171353856845849"/>
    <n v="1953051000"/>
    <n v="5327031000"/>
  </r>
  <r>
    <s v="AZO"/>
    <x v="3"/>
    <d v="2016-08-27T00:00:00"/>
    <n v="10635676000"/>
    <n v="5026940000"/>
    <n v="3548341000"/>
    <s v=" $-   "/>
    <s v=" $-   "/>
    <x v="1"/>
    <x v="25"/>
    <n v="2016"/>
    <n v="0.5273511528557282"/>
    <n v="0.19372487465770863"/>
    <n v="2060395000"/>
    <n v="5608736000"/>
  </r>
  <r>
    <s v="BA"/>
    <x v="0"/>
    <d v="2013-12-31T00:00:00"/>
    <n v="86623000000"/>
    <n v="73268000000"/>
    <n v="3742000000"/>
    <n v="3071000000"/>
    <s v=" $-   "/>
    <x v="0"/>
    <x v="30"/>
    <n v="2013"/>
    <n v="0.15417383373930715"/>
    <n v="7.5522667190007275E-2"/>
    <n v="6542000000"/>
    <n v="13355000000"/>
  </r>
  <r>
    <s v="BA"/>
    <x v="1"/>
    <d v="2014-12-31T00:00:00"/>
    <n v="90762000000"/>
    <n v="76752000000"/>
    <n v="3480000000"/>
    <n v="3047000000"/>
    <s v=" $-   "/>
    <x v="0"/>
    <x v="30"/>
    <n v="2014"/>
    <n v="0.15435975408210489"/>
    <n v="8.2446398272404756E-2"/>
    <n v="7483000000"/>
    <n v="14010000000"/>
  </r>
  <r>
    <s v="BA"/>
    <x v="2"/>
    <d v="2015-12-31T00:00:00"/>
    <n v="96114000000"/>
    <n v="82088000000"/>
    <n v="3251000000"/>
    <n v="3331000000"/>
    <s v=" $-   "/>
    <x v="0"/>
    <x v="30"/>
    <n v="2015"/>
    <n v="0.14593087375408365"/>
    <n v="7.7449695153671685E-2"/>
    <n v="7444000000"/>
    <n v="14026000000"/>
  </r>
  <r>
    <s v="BA"/>
    <x v="3"/>
    <d v="2016-12-31T00:00:00"/>
    <n v="94571000000"/>
    <n v="80790000000"/>
    <n v="3313000000"/>
    <n v="4627000000"/>
    <s v=" $-   "/>
    <x v="0"/>
    <x v="30"/>
    <n v="2016"/>
    <n v="0.14572120417464129"/>
    <n v="6.1763119772446098E-2"/>
    <n v="5841000000"/>
    <n v="13781000000"/>
  </r>
  <r>
    <s v="BAC"/>
    <x v="0"/>
    <d v="2012-12-31T00:00:00"/>
    <n v="100078000000"/>
    <n v="3753000000"/>
    <n v="70829000000"/>
    <s v=" $-   "/>
    <n v="9433000000"/>
    <x v="6"/>
    <x v="35"/>
    <n v="2012"/>
    <n v="0.962499250584544"/>
    <n v="0.16050480625112412"/>
    <n v="16063000000"/>
    <n v="96325000000"/>
  </r>
  <r>
    <s v="BAC"/>
    <x v="1"/>
    <d v="2013-12-31T00:00:00"/>
    <n v="101697000000"/>
    <n v="3034000000"/>
    <n v="68128000000"/>
    <s v=" $-   "/>
    <n v="4642000000"/>
    <x v="6"/>
    <x v="35"/>
    <n v="2013"/>
    <n v="0.97016627825796242"/>
    <n v="0.25460928050974957"/>
    <n v="25893000000"/>
    <n v="98663000000"/>
  </r>
  <r>
    <s v="BAC"/>
    <x v="2"/>
    <d v="2014-12-31T00:00:00"/>
    <n v="95181000000"/>
    <n v="2656000000"/>
    <n v="74181000000"/>
    <s v=" $-   "/>
    <n v="3211000000"/>
    <x v="6"/>
    <x v="35"/>
    <n v="2014"/>
    <n v="0.97209527111503347"/>
    <n v="0.15899181559344827"/>
    <n v="15133000000"/>
    <n v="92525000000"/>
  </r>
  <r>
    <s v="BAC"/>
    <x v="3"/>
    <d v="2015-12-31T00:00:00"/>
    <n v="93056000000"/>
    <n v="2204000000"/>
    <n v="56358000000"/>
    <s v=" $-   "/>
    <n v="3995000000"/>
    <x v="6"/>
    <x v="35"/>
    <n v="2015"/>
    <n v="0.97631533700137552"/>
    <n v="0.3277488823933975"/>
    <n v="30499000000"/>
    <n v="90852000000"/>
  </r>
  <r>
    <s v="BAX"/>
    <x v="0"/>
    <d v="2012-12-31T00:00:00"/>
    <n v="13936000000"/>
    <n v="6802000000"/>
    <n v="3283000000"/>
    <n v="1081000000"/>
    <s v=" $-   "/>
    <x v="3"/>
    <x v="5"/>
    <n v="2012"/>
    <n v="0.51191159586681967"/>
    <n v="0.19876578645235363"/>
    <n v="2770000000"/>
    <n v="7134000000"/>
  </r>
  <r>
    <s v="BAX"/>
    <x v="1"/>
    <d v="2013-12-31T00:00:00"/>
    <n v="9413000000"/>
    <n v="5251000000"/>
    <n v="3084000000"/>
    <n v="582000000"/>
    <s v=" $-   "/>
    <x v="3"/>
    <x v="5"/>
    <n v="2013"/>
    <n v="0.44215446722617657"/>
    <n v="5.2693084032720702E-2"/>
    <n v="496000000"/>
    <n v="4162000000"/>
  </r>
  <r>
    <s v="BAX"/>
    <x v="2"/>
    <d v="2014-12-31T00:00:00"/>
    <n v="10719000000"/>
    <n v="6138000000"/>
    <n v="3315000000"/>
    <n v="610000000"/>
    <s v=" $-   "/>
    <x v="3"/>
    <x v="5"/>
    <n v="2014"/>
    <n v="0.42737195633921077"/>
    <n v="6.1199738781602758E-2"/>
    <n v="656000000"/>
    <n v="4581000000"/>
  </r>
  <r>
    <s v="BAX"/>
    <x v="3"/>
    <d v="2015-12-31T00:00:00"/>
    <n v="9968000000"/>
    <n v="5822000000"/>
    <n v="3094000000"/>
    <n v="603000000"/>
    <s v=" $-   "/>
    <x v="3"/>
    <x v="5"/>
    <n v="2015"/>
    <n v="0.4159309791332263"/>
    <n v="4.5044141252006419E-2"/>
    <n v="449000000"/>
    <n v="4146000000"/>
  </r>
  <r>
    <s v="BBBY"/>
    <x v="0"/>
    <d v="2013-03-02T00:00:00"/>
    <n v="10914585000"/>
    <n v="6525830000"/>
    <n v="2750537000"/>
    <s v=" $-   "/>
    <s v=" $-   "/>
    <x v="1"/>
    <x v="25"/>
    <n v="2013"/>
    <n v="0.40210003403702477"/>
    <n v="0.15009439204513961"/>
    <n v="1638218000"/>
    <n v="4388755000"/>
  </r>
  <r>
    <s v="BBBY"/>
    <x v="1"/>
    <d v="2014-03-01T00:00:00"/>
    <n v="11503963000"/>
    <n v="6938381000"/>
    <n v="2950995000"/>
    <s v=" $-   "/>
    <s v=" $-   "/>
    <x v="1"/>
    <x v="25"/>
    <n v="2014"/>
    <n v="0.3968703654557999"/>
    <n v="0.14035050356125103"/>
    <n v="1614587000"/>
    <n v="4565582000"/>
  </r>
  <r>
    <s v="BBBY"/>
    <x v="2"/>
    <d v="2015-02-28T00:00:00"/>
    <n v="11881176000"/>
    <n v="7261397000"/>
    <n v="3065486000"/>
    <s v=" $-   "/>
    <s v=" $-   "/>
    <x v="1"/>
    <x v="25"/>
    <n v="2015"/>
    <n v="0.38883179577509841"/>
    <n v="0.13081979426952348"/>
    <n v="1554293000"/>
    <n v="4619779000"/>
  </r>
  <r>
    <s v="BBBY"/>
    <x v="3"/>
    <d v="2016-02-27T00:00:00"/>
    <n v="12103887000"/>
    <n v="7483577000"/>
    <n v="3205407000"/>
    <s v=" $-   "/>
    <s v=" $-   "/>
    <x v="1"/>
    <x v="25"/>
    <n v="2016"/>
    <n v="0.38172117766796732"/>
    <n v="0.11689658041255672"/>
    <n v="1414903000"/>
    <n v="4620310000"/>
  </r>
  <r>
    <s v="BBT"/>
    <x v="0"/>
    <d v="2012-12-31T00:00:00"/>
    <n v="10737000000"/>
    <n v="429000000"/>
    <n v="5650000000"/>
    <s v=" $-   "/>
    <n v="1167000000"/>
    <x v="6"/>
    <x v="35"/>
    <n v="2012"/>
    <n v="0.96004470522492313"/>
    <n v="0.32513737543075349"/>
    <n v="3491000000"/>
    <n v="10308000000"/>
  </r>
  <r>
    <s v="BBT"/>
    <x v="1"/>
    <d v="2013-12-31T00:00:00"/>
    <n v="10543000000"/>
    <n v="301000000"/>
    <n v="5625000000"/>
    <s v=" $-   "/>
    <n v="698000000"/>
    <x v="6"/>
    <x v="35"/>
    <n v="2013"/>
    <n v="0.97145025135160767"/>
    <n v="0.37171583040880207"/>
    <n v="3919000000"/>
    <n v="10242000000"/>
  </r>
  <r>
    <s v="BBT"/>
    <x v="2"/>
    <d v="2014-12-31T00:00:00"/>
    <n v="9998000000"/>
    <n v="239000000"/>
    <n v="5715000000"/>
    <s v=" $-   "/>
    <n v="342000000"/>
    <x v="6"/>
    <x v="35"/>
    <n v="2014"/>
    <n v="0.9760952190438088"/>
    <n v="0.37027405481096221"/>
    <n v="3702000000"/>
    <n v="9759000000"/>
  </r>
  <r>
    <s v="BBT"/>
    <x v="3"/>
    <d v="2015-12-31T00:00:00"/>
    <n v="10346000000"/>
    <n v="233000000"/>
    <n v="5996000000"/>
    <s v=" $-   "/>
    <n v="533000000"/>
    <x v="6"/>
    <x v="35"/>
    <n v="2015"/>
    <n v="0.9774792190218442"/>
    <n v="0.34641407307171856"/>
    <n v="3584000000"/>
    <n v="10113000000"/>
  </r>
  <r>
    <s v="BBY"/>
    <x v="0"/>
    <d v="2012-03-03T00:00:00"/>
    <n v="45457000000"/>
    <n v="34473000000"/>
    <n v="8755000000"/>
    <s v=" $-   "/>
    <s v=" $-   "/>
    <x v="1"/>
    <x v="36"/>
    <n v="2012"/>
    <n v="0.24163495171260752"/>
    <n v="4.9035352090987083E-2"/>
    <n v="2229000000"/>
    <n v="10984000000"/>
  </r>
  <r>
    <s v="BBY"/>
    <x v="1"/>
    <d v="2014-02-01T00:00:00"/>
    <n v="40611000000"/>
    <n v="31212000000"/>
    <n v="8106000000"/>
    <s v=" $-   "/>
    <s v=" $-   "/>
    <x v="1"/>
    <x v="36"/>
    <n v="2014"/>
    <n v="0.23143975770111547"/>
    <n v="3.1838664401270589E-2"/>
    <n v="1293000000"/>
    <n v="9399000000"/>
  </r>
  <r>
    <s v="BBY"/>
    <x v="2"/>
    <d v="2015-01-31T00:00:00"/>
    <n v="40339000000"/>
    <n v="31292000000"/>
    <n v="7592000000"/>
    <s v=" $-   "/>
    <s v=" $-   "/>
    <x v="1"/>
    <x v="36"/>
    <n v="2015"/>
    <n v="0.22427427551501034"/>
    <n v="3.6069312575919082E-2"/>
    <n v="1455000000"/>
    <n v="9047000000"/>
  </r>
  <r>
    <s v="BBY"/>
    <x v="3"/>
    <d v="2016-01-30T00:00:00"/>
    <n v="39528000000"/>
    <n v="30337000000"/>
    <n v="7618000000"/>
    <s v=" $-   "/>
    <s v=" $-   "/>
    <x v="1"/>
    <x v="36"/>
    <n v="2016"/>
    <n v="0.23251872090669901"/>
    <n v="3.979457599676179E-2"/>
    <n v="1573000000"/>
    <n v="9191000000"/>
  </r>
  <r>
    <s v="BCR"/>
    <x v="0"/>
    <d v="2013-12-31T00:00:00"/>
    <n v="3049500000"/>
    <n v="1194400000"/>
    <n v="920300000"/>
    <n v="295700000"/>
    <s v=" $-   "/>
    <x v="3"/>
    <x v="5"/>
    <n v="2013"/>
    <n v="0.60832923430070496"/>
    <n v="0.20957534021970814"/>
    <n v="639100000"/>
    <n v="1855100000"/>
  </r>
  <r>
    <s v="BCR"/>
    <x v="1"/>
    <d v="2014-12-31T00:00:00"/>
    <n v="3323600000"/>
    <n v="1258600000"/>
    <n v="981500000"/>
    <n v="302000000"/>
    <s v=" $-   "/>
    <x v="3"/>
    <x v="5"/>
    <n v="2014"/>
    <n v="0.62131423757371529"/>
    <n v="0.23513659886869659"/>
    <n v="781500000"/>
    <n v="2065000000"/>
  </r>
  <r>
    <s v="BCR"/>
    <x v="2"/>
    <d v="2015-12-31T00:00:00"/>
    <n v="3416000000"/>
    <n v="1301200000"/>
    <n v="1012100000"/>
    <n v="259200000"/>
    <s v=" $-   "/>
    <x v="3"/>
    <x v="5"/>
    <n v="2015"/>
    <n v="0.61908665105386418"/>
    <n v="0.24692622950819673"/>
    <n v="843500000"/>
    <n v="2114800000"/>
  </r>
  <r>
    <s v="BCR"/>
    <x v="3"/>
    <d v="2016-12-31T00:00:00"/>
    <n v="3714000000"/>
    <n v="1371700000"/>
    <n v="1101900000"/>
    <n v="292800000"/>
    <s v=" $-   "/>
    <x v="3"/>
    <x v="5"/>
    <n v="2016"/>
    <n v="0.63066774367259026"/>
    <n v="0.25514270328486804"/>
    <n v="947600000"/>
    <n v="2342300000"/>
  </r>
  <r>
    <s v="BDX"/>
    <x v="0"/>
    <d v="2013-09-30T00:00:00"/>
    <n v="8054000000"/>
    <n v="3883000000"/>
    <n v="2422000000"/>
    <n v="494000000"/>
    <s v=" $-   "/>
    <x v="3"/>
    <x v="5"/>
    <n v="2013"/>
    <n v="0.51787931462627268"/>
    <n v="0.1558231934442513"/>
    <n v="1255000000"/>
    <n v="4171000000"/>
  </r>
  <r>
    <s v="BDX"/>
    <x v="1"/>
    <d v="2014-09-30T00:00:00"/>
    <n v="8446000000"/>
    <n v="4145000000"/>
    <n v="2145000000"/>
    <n v="550000000"/>
    <s v=" $-   "/>
    <x v="3"/>
    <x v="5"/>
    <n v="2014"/>
    <n v="0.50923514089509825"/>
    <n v="0.19014918304522851"/>
    <n v="1606000000"/>
    <n v="4301000000"/>
  </r>
  <r>
    <s v="BDX"/>
    <x v="2"/>
    <d v="2015-09-30T00:00:00"/>
    <n v="10282000000"/>
    <n v="5587000000"/>
    <n v="2563000000"/>
    <n v="632000000"/>
    <s v=" $-   "/>
    <x v="3"/>
    <x v="5"/>
    <n v="2015"/>
    <n v="0.45662322505349151"/>
    <n v="0.14588601439408674"/>
    <n v="1500000000"/>
    <n v="4695000000"/>
  </r>
  <r>
    <s v="BDX"/>
    <x v="3"/>
    <d v="2016-09-30T00:00:00"/>
    <n v="12483000000"/>
    <n v="6492000000"/>
    <n v="3005000000"/>
    <n v="828000000"/>
    <s v=" $-   "/>
    <x v="3"/>
    <x v="5"/>
    <n v="2016"/>
    <n v="0.47993270848353764"/>
    <n v="0.17287511014980372"/>
    <n v="2158000000"/>
    <n v="5991000000"/>
  </r>
  <r>
    <s v="BHI"/>
    <x v="0"/>
    <d v="2013-12-31T00:00:00"/>
    <n v="22364000000"/>
    <n v="18553000000"/>
    <n v="1306000000"/>
    <n v="556000000"/>
    <s v=" $-   "/>
    <x v="9"/>
    <x v="37"/>
    <n v="2013"/>
    <n v="0.170407798247183"/>
    <n v="8.7148989447326061E-2"/>
    <n v="1949000000"/>
    <n v="3811000000"/>
  </r>
  <r>
    <s v="BHI"/>
    <x v="1"/>
    <d v="2014-12-31T00:00:00"/>
    <n v="24551000000"/>
    <n v="19746000000"/>
    <n v="1333000000"/>
    <n v="613000000"/>
    <s v=" $-   "/>
    <x v="9"/>
    <x v="37"/>
    <n v="2014"/>
    <n v="0.1957150421571423"/>
    <n v="0.11645146837196041"/>
    <n v="2859000000"/>
    <n v="4805000000"/>
  </r>
  <r>
    <s v="BHI"/>
    <x v="2"/>
    <d v="2015-12-31T00:00:00"/>
    <n v="15742000000"/>
    <n v="14415000000"/>
    <n v="969000000"/>
    <n v="466000000"/>
    <s v=" $-   "/>
    <x v="9"/>
    <x v="37"/>
    <n v="2015"/>
    <n v="8.4296785668911189E-2"/>
    <n v="-6.8606276203786046E-3"/>
    <n v="-108000000"/>
    <n v="1327000000"/>
  </r>
  <r>
    <s v="BHI"/>
    <x v="3"/>
    <d v="2016-12-31T00:00:00"/>
    <n v="9841000000"/>
    <n v="9973000000"/>
    <n v="815000000"/>
    <n v="384000000"/>
    <s v=" $-   "/>
    <x v="9"/>
    <x v="37"/>
    <n v="2016"/>
    <n v="-1.341327100904377E-2"/>
    <n v="-0.13525048267452494"/>
    <n v="-1331000000"/>
    <n v="-132000000"/>
  </r>
  <r>
    <s v="BIIB"/>
    <x v="0"/>
    <d v="2013-12-31T00:00:00"/>
    <n v="6932200000"/>
    <n v="857700000"/>
    <n v="1797000000"/>
    <n v="1444100000"/>
    <n v="342900000"/>
    <x v="3"/>
    <x v="19"/>
    <n v="2013"/>
    <n v="0.87627304463229572"/>
    <n v="0.35926545685352412"/>
    <n v="2490500000"/>
    <n v="6074500000"/>
  </r>
  <r>
    <s v="BIIB"/>
    <x v="1"/>
    <d v="2014-12-31T00:00:00"/>
    <n v="9703300000"/>
    <n v="1171000000"/>
    <n v="2193400000"/>
    <n v="1893400000"/>
    <n v="489800000"/>
    <x v="3"/>
    <x v="19"/>
    <n v="2014"/>
    <n v="0.87931940679974852"/>
    <n v="0.40766543340925254"/>
    <n v="3955700000"/>
    <n v="8532300000"/>
  </r>
  <r>
    <s v="BIIB"/>
    <x v="2"/>
    <d v="2015-12-31T00:00:00"/>
    <n v="10763800000"/>
    <n v="1240400000"/>
    <n v="2143600000"/>
    <n v="2012800000"/>
    <n v="382600000"/>
    <x v="3"/>
    <x v="19"/>
    <n v="2015"/>
    <n v="0.88476188706590608"/>
    <n v="0.46307066277708614"/>
    <n v="4984400000"/>
    <n v="9523400000"/>
  </r>
  <r>
    <s v="BIIB"/>
    <x v="3"/>
    <d v="2016-12-31T00:00:00"/>
    <n v="11448800000"/>
    <n v="1478700000"/>
    <n v="1972900000"/>
    <n v="1973300000"/>
    <n v="385600000"/>
    <x v="3"/>
    <x v="19"/>
    <n v="2016"/>
    <n v="0.87084235902452656"/>
    <n v="0.49247956117671721"/>
    <n v="5638300000"/>
    <n v="9970100000"/>
  </r>
  <r>
    <s v="BLL"/>
    <x v="0"/>
    <d v="2012-12-31T00:00:00"/>
    <n v="8735700000"/>
    <n v="7174000000"/>
    <n v="488300000"/>
    <s v=" $-   "/>
    <n v="282900000"/>
    <x v="8"/>
    <x v="38"/>
    <n v="2012"/>
    <n v="0.17877216479503644"/>
    <n v="9.0490744874480583E-2"/>
    <n v="790500000"/>
    <n v="1561700000"/>
  </r>
  <r>
    <s v="BLL"/>
    <x v="1"/>
    <d v="2013-12-31T00:00:00"/>
    <n v="8468100000"/>
    <n v="6875400000"/>
    <n v="497400000"/>
    <s v=" $-   "/>
    <n v="299900000"/>
    <x v="8"/>
    <x v="38"/>
    <n v="2013"/>
    <n v="0.1880823325185107"/>
    <n v="9.3928980526918671E-2"/>
    <n v="795400000"/>
    <n v="1592700000"/>
  </r>
  <r>
    <s v="BLL"/>
    <x v="2"/>
    <d v="2014-12-31T00:00:00"/>
    <n v="8570000000"/>
    <n v="6903500000"/>
    <n v="547000000"/>
    <s v=" $-   "/>
    <n v="280900000"/>
    <x v="8"/>
    <x v="38"/>
    <n v="2014"/>
    <n v="0.19445740956826141"/>
    <n v="9.7852975495915984E-2"/>
    <n v="838600000"/>
    <n v="1666500000"/>
  </r>
  <r>
    <s v="BLL"/>
    <x v="3"/>
    <d v="2015-12-31T00:00:00"/>
    <n v="7997000000"/>
    <n v="6460300000"/>
    <n v="646000000"/>
    <s v=" $-   "/>
    <n v="285500000"/>
    <x v="8"/>
    <x v="38"/>
    <n v="2015"/>
    <n v="0.19215955983493815"/>
    <n v="7.5678379392272108E-2"/>
    <n v="605200000"/>
    <n v="1536700000"/>
  </r>
  <r>
    <s v="BMY"/>
    <x v="0"/>
    <d v="2012-12-31T00:00:00"/>
    <n v="17621000000"/>
    <n v="4610000000"/>
    <n v="5017000000"/>
    <n v="3904000000"/>
    <s v=" $-   "/>
    <x v="3"/>
    <x v="4"/>
    <n v="2012"/>
    <n v="0.73838034163781852"/>
    <n v="0.23210941490267295"/>
    <n v="4090000000"/>
    <n v="13011000000"/>
  </r>
  <r>
    <s v="BMY"/>
    <x v="1"/>
    <d v="2013-12-31T00:00:00"/>
    <n v="16385000000"/>
    <n v="4619000000"/>
    <n v="4939000000"/>
    <n v="3731000000"/>
    <s v=" $-   "/>
    <x v="3"/>
    <x v="4"/>
    <n v="2013"/>
    <n v="0.71809581934696376"/>
    <n v="0.1889533109551419"/>
    <n v="3096000000"/>
    <n v="11766000000"/>
  </r>
  <r>
    <s v="BMY"/>
    <x v="2"/>
    <d v="2014-12-31T00:00:00"/>
    <n v="15879000000"/>
    <n v="3932000000"/>
    <n v="4822000000"/>
    <n v="4534000000"/>
    <s v=" $-   "/>
    <x v="3"/>
    <x v="4"/>
    <n v="2014"/>
    <n v="0.75237735373764092"/>
    <n v="0.16317148435039991"/>
    <n v="2591000000"/>
    <n v="11947000000"/>
  </r>
  <r>
    <s v="BMY"/>
    <x v="3"/>
    <d v="2015-12-31T00:00:00"/>
    <n v="16560000000"/>
    <n v="3909000000"/>
    <n v="4841000000"/>
    <n v="5920000000"/>
    <s v=" $-   "/>
    <x v="3"/>
    <x v="4"/>
    <n v="2015"/>
    <n v="0.76394927536231882"/>
    <n v="0.11413043478260869"/>
    <n v="1890000000"/>
    <n v="12651000000"/>
  </r>
  <r>
    <s v="BSX"/>
    <x v="0"/>
    <d v="2012-12-31T00:00:00"/>
    <n v="7249000000"/>
    <n v="2349000000"/>
    <n v="2529000000"/>
    <n v="886000000"/>
    <n v="395000000"/>
    <x v="3"/>
    <x v="5"/>
    <n v="2012"/>
    <n v="0.67595530417988692"/>
    <n v="0.15036556766450546"/>
    <n v="1090000000"/>
    <n v="4900000000"/>
  </r>
  <r>
    <s v="BSX"/>
    <x v="1"/>
    <d v="2013-12-31T00:00:00"/>
    <n v="7143000000"/>
    <n v="2174000000"/>
    <n v="2678000000"/>
    <n v="861000000"/>
    <n v="410000000"/>
    <x v="3"/>
    <x v="5"/>
    <n v="2013"/>
    <n v="0.69564608707825837"/>
    <n v="0.14279714405711885"/>
    <n v="1020000000"/>
    <n v="4969000000"/>
  </r>
  <r>
    <s v="BSX"/>
    <x v="2"/>
    <d v="2014-12-31T00:00:00"/>
    <n v="7380000000"/>
    <n v="2210000000"/>
    <n v="2817000000"/>
    <n v="817000000"/>
    <n v="438000000"/>
    <x v="3"/>
    <x v="5"/>
    <n v="2014"/>
    <n v="0.70054200542005418"/>
    <n v="0.14878048780487804"/>
    <n v="1098000000"/>
    <n v="5170000000"/>
  </r>
  <r>
    <s v="BSX"/>
    <x v="3"/>
    <d v="2015-12-31T00:00:00"/>
    <n v="7477000000"/>
    <n v="2173000000"/>
    <n v="2996000000"/>
    <n v="876000000"/>
    <n v="495000000"/>
    <x v="3"/>
    <x v="5"/>
    <n v="2015"/>
    <n v="0.709375417948375"/>
    <n v="0.1253176407650127"/>
    <n v="937000000"/>
    <n v="5304000000"/>
  </r>
  <r>
    <s v="BWA"/>
    <x v="0"/>
    <d v="2013-12-31T00:00:00"/>
    <n v="7436600000"/>
    <n v="5879100000"/>
    <n v="702300000"/>
    <s v=" $-   "/>
    <s v=" $-   "/>
    <x v="1"/>
    <x v="39"/>
    <n v="2013"/>
    <n v="0.20943710835596907"/>
    <n v="0.11499878976951833"/>
    <n v="855200000"/>
    <n v="1557500000"/>
  </r>
  <r>
    <s v="BWA"/>
    <x v="1"/>
    <d v="2014-12-31T00:00:00"/>
    <n v="8305100000"/>
    <n v="6548700000"/>
    <n v="792700000"/>
    <s v=" $-   "/>
    <s v=" $-   "/>
    <x v="1"/>
    <x v="39"/>
    <n v="2014"/>
    <n v="0.21148450951824782"/>
    <n v="0.11603713380934606"/>
    <n v="963700000"/>
    <n v="1756400000"/>
  </r>
  <r>
    <s v="BWA"/>
    <x v="2"/>
    <d v="2015-12-31T00:00:00"/>
    <n v="8023200000"/>
    <n v="6320100000"/>
    <n v="763400000"/>
    <s v=" $-   "/>
    <s v=" $-   "/>
    <x v="1"/>
    <x v="39"/>
    <n v="2015"/>
    <n v="0.21227191145677538"/>
    <n v="0.11712284375311596"/>
    <n v="939700000"/>
    <n v="1703100000"/>
  </r>
  <r>
    <s v="BWA"/>
    <x v="3"/>
    <d v="2016-12-31T00:00:00"/>
    <n v="9071000000"/>
    <n v="7137900000"/>
    <n v="1707200000"/>
    <s v=" $-   "/>
    <s v=" $-   "/>
    <x v="1"/>
    <x v="39"/>
    <n v="2016"/>
    <n v="0.21310770587586814"/>
    <n v="2.4903538749862199E-2"/>
    <n v="225900000"/>
    <n v="1933100000"/>
  </r>
  <r>
    <s v="BXP"/>
    <x v="0"/>
    <d v="2012-12-31T00:00:00"/>
    <n v="1847186000"/>
    <n v="667208000"/>
    <n v="93782000"/>
    <s v=" $-   "/>
    <n v="445875000"/>
    <x v="7"/>
    <x v="14"/>
    <n v="2012"/>
    <n v="0.6387976089034888"/>
    <n v="0.34664673725331396"/>
    <n v="640321000"/>
    <n v="1179978000"/>
  </r>
  <r>
    <s v="BXP"/>
    <x v="1"/>
    <d v="2013-12-31T00:00:00"/>
    <n v="2135539000"/>
    <n v="771403000"/>
    <n v="117073000"/>
    <s v=" $-   "/>
    <n v="560637000"/>
    <x v="7"/>
    <x v="14"/>
    <n v="2013"/>
    <n v="0.63877831310971134"/>
    <n v="0.3214298591596782"/>
    <n v="686426000"/>
    <n v="1364136000"/>
  </r>
  <r>
    <s v="BXP"/>
    <x v="2"/>
    <d v="2014-12-31T00:00:00"/>
    <n v="2396998000"/>
    <n v="864526000"/>
    <n v="102077000"/>
    <s v=" $-   "/>
    <n v="628573000"/>
    <x v="7"/>
    <x v="14"/>
    <n v="2014"/>
    <n v="0.63932969489336244"/>
    <n v="0.33451091740585515"/>
    <n v="801822000"/>
    <n v="1532472000"/>
  </r>
  <r>
    <s v="BXP"/>
    <x v="3"/>
    <d v="2015-12-31T00:00:00"/>
    <n v="2490821000"/>
    <n v="904336000"/>
    <n v="97578000"/>
    <s v=" $-   "/>
    <n v="639542000"/>
    <x v="7"/>
    <x v="14"/>
    <n v="2015"/>
    <n v="0.63693256159314537"/>
    <n v="0.34099800828722737"/>
    <n v="849365000"/>
    <n v="1586485000"/>
  </r>
  <r>
    <s v="CAG"/>
    <x v="0"/>
    <d v="2013-05-26T00:00:00"/>
    <n v="13469300000"/>
    <n v="10104400000"/>
    <n v="2065900000"/>
    <s v=" $-   "/>
    <s v=" $-   "/>
    <x v="4"/>
    <x v="40"/>
    <n v="2013"/>
    <n v="0.24981996094823045"/>
    <n v="9.6441537422137749E-2"/>
    <n v="1299000000"/>
    <n v="3364900000"/>
  </r>
  <r>
    <s v="CAG"/>
    <x v="1"/>
    <d v="2014-05-25T00:00:00"/>
    <n v="11838200000"/>
    <n v="8910800000"/>
    <n v="1778900000"/>
    <s v=" $-   "/>
    <s v=" $-   "/>
    <x v="4"/>
    <x v="40"/>
    <n v="2014"/>
    <n v="0.24728421550573565"/>
    <n v="9.7016438309878189E-2"/>
    <n v="1148500000"/>
    <n v="2927400000"/>
  </r>
  <r>
    <s v="CAG"/>
    <x v="2"/>
    <d v="2015-05-31T00:00:00"/>
    <n v="11937000000"/>
    <n v="9061400000"/>
    <n v="1545300000"/>
    <s v=" $-   "/>
    <s v=" $-   "/>
    <x v="4"/>
    <x v="40"/>
    <n v="2015"/>
    <n v="0.24089804808578374"/>
    <n v="0.1114434112423557"/>
    <n v="1330300000"/>
    <n v="2875600000"/>
  </r>
  <r>
    <s v="CAG"/>
    <x v="3"/>
    <d v="2016-05-29T00:00:00"/>
    <n v="11642900000"/>
    <n v="8552100000"/>
    <n v="2209400000"/>
    <s v=" $-   "/>
    <s v=" $-   "/>
    <x v="4"/>
    <x v="40"/>
    <n v="2016"/>
    <n v="0.26546650748524847"/>
    <n v="7.570278882409022E-2"/>
    <n v="881400000"/>
    <n v="3090800000"/>
  </r>
  <r>
    <s v="CAH"/>
    <x v="0"/>
    <d v="2013-06-30T00:00:00"/>
    <n v="101093000000"/>
    <n v="96172000000"/>
    <n v="2875000000"/>
    <s v=" $-   "/>
    <n v="158000000"/>
    <x v="3"/>
    <x v="4"/>
    <n v="2013"/>
    <n v="4.8677950006429715E-2"/>
    <n v="1.8675872711265865E-2"/>
    <n v="1888000000"/>
    <n v="4921000000"/>
  </r>
  <r>
    <s v="CAH"/>
    <x v="1"/>
    <d v="2014-06-30T00:00:00"/>
    <n v="91084000000"/>
    <n v="85923000000"/>
    <n v="3028000000"/>
    <s v=" $-   "/>
    <n v="223000000"/>
    <x v="3"/>
    <x v="4"/>
    <n v="2014"/>
    <n v="5.6661982345966311E-2"/>
    <n v="2.0969654384963329E-2"/>
    <n v="1910000000"/>
    <n v="5161000000"/>
  </r>
  <r>
    <s v="CAH"/>
    <x v="2"/>
    <d v="2015-06-30T00:00:00"/>
    <n v="102531000000"/>
    <n v="96819000000"/>
    <n v="3240000000"/>
    <s v=" $-   "/>
    <n v="281000000"/>
    <x v="3"/>
    <x v="4"/>
    <n v="2015"/>
    <n v="5.570998039617292E-2"/>
    <n v="2.1369146892159446E-2"/>
    <n v="2191000000"/>
    <n v="5712000000"/>
  </r>
  <r>
    <s v="CAH"/>
    <x v="3"/>
    <d v="2016-06-30T00:00:00"/>
    <n v="121546000000"/>
    <n v="115003000000"/>
    <n v="3648000000"/>
    <s v=" $-   "/>
    <n v="459000000"/>
    <x v="3"/>
    <x v="4"/>
    <n v="2016"/>
    <n v="5.3831471212545057E-2"/>
    <n v="2.004179487601402E-2"/>
    <n v="2436000000"/>
    <n v="6543000000"/>
  </r>
  <r>
    <s v="CAT"/>
    <x v="0"/>
    <d v="2013-12-31T00:00:00"/>
    <n v="55656000000"/>
    <n v="41454000000"/>
    <n v="6528000000"/>
    <n v="2046000000"/>
    <s v=" $-   "/>
    <x v="0"/>
    <x v="41"/>
    <n v="2013"/>
    <n v="0.25517464424320824"/>
    <n v="0.10112117291936179"/>
    <n v="5628000000"/>
    <n v="14202000000"/>
  </r>
  <r>
    <s v="CAT"/>
    <x v="1"/>
    <d v="2014-12-31T00:00:00"/>
    <n v="55184000000"/>
    <n v="41342000000"/>
    <n v="8148000000"/>
    <n v="2380000000"/>
    <s v=" $-   "/>
    <x v="0"/>
    <x v="41"/>
    <n v="2014"/>
    <n v="0.25083357494926062"/>
    <n v="6.0053638735865465E-2"/>
    <n v="3314000000"/>
    <n v="13842000000"/>
  </r>
  <r>
    <s v="CAT"/>
    <x v="2"/>
    <d v="2015-12-31T00:00:00"/>
    <n v="47011000000"/>
    <n v="34133000000"/>
    <n v="6974000000"/>
    <n v="2119000000"/>
    <s v=" $-   "/>
    <x v="0"/>
    <x v="41"/>
    <n v="2015"/>
    <n v="0.27393588734551488"/>
    <n v="8.0513071408819206E-2"/>
    <n v="3785000000"/>
    <n v="12878000000"/>
  </r>
  <r>
    <s v="CAT"/>
    <x v="3"/>
    <d v="2016-12-31T00:00:00"/>
    <n v="38537000000"/>
    <n v="28905000000"/>
    <n v="6588000000"/>
    <n v="1951000000"/>
    <s v=" $-   "/>
    <x v="0"/>
    <x v="41"/>
    <n v="2016"/>
    <n v="0.2499416145522485"/>
    <n v="2.8362353063289825E-2"/>
    <n v="1093000000"/>
    <n v="9632000000"/>
  </r>
  <r>
    <s v="CB"/>
    <x v="0"/>
    <d v="2012-12-31T00:00:00"/>
    <n v="17936000000"/>
    <n v="12620000000"/>
    <n v="2096000000"/>
    <s v=" $-   "/>
    <n v="-6000000"/>
    <x v="6"/>
    <x v="13"/>
    <n v="2012"/>
    <n v="0.29638715432649421"/>
    <n v="0.17986173059768065"/>
    <n v="3226000000"/>
    <n v="5316000000"/>
  </r>
  <r>
    <s v="CB"/>
    <x v="1"/>
    <d v="2013-12-31T00:00:00"/>
    <n v="19261000000"/>
    <n v="12522000000"/>
    <n v="2211000000"/>
    <s v=" $-   "/>
    <n v="15000000"/>
    <x v="6"/>
    <x v="13"/>
    <n v="2013"/>
    <n v="0.34987799179689527"/>
    <n v="0.2343076683453611"/>
    <n v="4513000000"/>
    <n v="6739000000"/>
  </r>
  <r>
    <s v="CB"/>
    <x v="2"/>
    <d v="2014-12-31T00:00:00"/>
    <n v="19171000000"/>
    <n v="13241000000"/>
    <n v="2245000000"/>
    <s v=" $-   "/>
    <n v="-82000000"/>
    <x v="6"/>
    <x v="13"/>
    <n v="2014"/>
    <n v="0.30932137082051014"/>
    <n v="0.19649470554483334"/>
    <n v="3767000000"/>
    <n v="5930000000"/>
  </r>
  <r>
    <s v="CB"/>
    <x v="3"/>
    <d v="2015-12-31T00:00:00"/>
    <n v="18987000000"/>
    <n v="12968000000"/>
    <n v="2270000000"/>
    <s v=" $-   "/>
    <n v="120000000"/>
    <x v="6"/>
    <x v="13"/>
    <n v="2015"/>
    <n v="0.31700637278137678"/>
    <n v="0.1911307736872597"/>
    <n v="3629000000"/>
    <n v="6019000000"/>
  </r>
  <r>
    <s v="CBG"/>
    <x v="0"/>
    <d v="2012-12-31T00:00:00"/>
    <n v="6514099000"/>
    <n v="5745428000"/>
    <s v=" $-   "/>
    <s v=" $-   "/>
    <n v="169645000"/>
    <x v="7"/>
    <x v="42"/>
    <n v="2012"/>
    <n v="0.11800112340939251"/>
    <n v="9.1958381350974241E-2"/>
    <n v="599026000"/>
    <n v="768671000"/>
  </r>
  <r>
    <s v="CBG"/>
    <x v="1"/>
    <d v="2013-12-31T00:00:00"/>
    <n v="7184794000"/>
    <n v="6293699000"/>
    <s v=" $-   "/>
    <s v=" $-   "/>
    <n v="190390000"/>
    <x v="7"/>
    <x v="42"/>
    <n v="2013"/>
    <n v="0.12402512862581727"/>
    <n v="9.7526108612160628E-2"/>
    <n v="700705000"/>
    <n v="891095000"/>
  </r>
  <r>
    <s v="CBG"/>
    <x v="2"/>
    <d v="2014-12-31T00:00:00"/>
    <n v="9049918000"/>
    <n v="8050222000"/>
    <s v=" $-   "/>
    <s v=" $-   "/>
    <n v="265101000"/>
    <x v="7"/>
    <x v="42"/>
    <n v="2014"/>
    <n v="0.11046464730398664"/>
    <n v="8.1171453708199351E-2"/>
    <n v="734595000"/>
    <n v="999696000"/>
  </r>
  <r>
    <s v="CBG"/>
    <x v="3"/>
    <d v="2015-12-31T00:00:00"/>
    <n v="10855810000"/>
    <n v="9716541000"/>
    <s v=" $-   "/>
    <s v=" $-   "/>
    <n v="314096000"/>
    <x v="7"/>
    <x v="42"/>
    <n v="2015"/>
    <n v="0.10494555450030907"/>
    <n v="7.6012107802181511E-2"/>
    <n v="825173000"/>
    <n v="1139269000"/>
  </r>
  <r>
    <s v="CCI"/>
    <x v="0"/>
    <d v="2012-12-31T00:00:00"/>
    <n v="2432680000"/>
    <n v="728989000"/>
    <n v="212572000"/>
    <s v=" $-   "/>
    <n v="622592000"/>
    <x v="7"/>
    <x v="14"/>
    <n v="2012"/>
    <n v="0.70033502145781612"/>
    <n v="0.35702476281302925"/>
    <n v="868527000"/>
    <n v="1703691000"/>
  </r>
  <r>
    <s v="CCI"/>
    <x v="1"/>
    <d v="2013-12-31T00:00:00"/>
    <n v="2865751000"/>
    <n v="991017000"/>
    <n v="213519000"/>
    <s v=" $-   "/>
    <n v="741342000"/>
    <x v="7"/>
    <x v="14"/>
    <n v="2013"/>
    <n v="0.65418593590301466"/>
    <n v="0.32098845991853442"/>
    <n v="919873000"/>
    <n v="1874734000"/>
  </r>
  <r>
    <s v="CCI"/>
    <x v="2"/>
    <d v="2014-12-31T00:00:00"/>
    <n v="3538756000"/>
    <n v="1306606000"/>
    <n v="257296000"/>
    <s v=" $-   "/>
    <n v="985781000"/>
    <x v="7"/>
    <x v="14"/>
    <n v="2014"/>
    <n v="0.63077250875731472"/>
    <n v="0.2794973713926589"/>
    <n v="989073000"/>
    <n v="2232150000"/>
  </r>
  <r>
    <s v="CCI"/>
    <x v="3"/>
    <d v="2015-12-31T00:00:00"/>
    <n v="3663851000"/>
    <n v="1321426000"/>
    <n v="310921000"/>
    <s v=" $-   "/>
    <n v="1036178000"/>
    <x v="7"/>
    <x v="14"/>
    <n v="2015"/>
    <n v="0.6393341323105115"/>
    <n v="0.27166115652628886"/>
    <n v="995326000"/>
    <n v="2342425000"/>
  </r>
  <r>
    <s v="CCL"/>
    <x v="0"/>
    <d v="2013-11-30T00:00:00"/>
    <n v="15456000000"/>
    <n v="10645000000"/>
    <n v="1879000000"/>
    <s v=" $-   "/>
    <n v="1590000000"/>
    <x v="1"/>
    <x v="43"/>
    <n v="2013"/>
    <n v="0.31127070393374745"/>
    <n v="8.6827122153209105E-2"/>
    <n v="1342000000"/>
    <n v="4811000000"/>
  </r>
  <r>
    <s v="CCL"/>
    <x v="1"/>
    <d v="2014-11-30T00:00:00"/>
    <n v="15884000000"/>
    <n v="10421000000"/>
    <n v="2054000000"/>
    <s v=" $-   "/>
    <n v="1637000000"/>
    <x v="1"/>
    <x v="43"/>
    <n v="2014"/>
    <n v="0.34393099974817432"/>
    <n v="0.11155880130949383"/>
    <n v="1772000000"/>
    <n v="5463000000"/>
  </r>
  <r>
    <s v="CCL"/>
    <x v="2"/>
    <d v="2015-11-30T00:00:00"/>
    <n v="15714000000"/>
    <n v="9447000000"/>
    <n v="2067000000"/>
    <s v=" $-   "/>
    <n v="1626000000"/>
    <x v="1"/>
    <x v="43"/>
    <n v="2015"/>
    <n v="0.39881634211531114"/>
    <n v="0.16380297823596793"/>
    <n v="2574000000"/>
    <n v="6267000000"/>
  </r>
  <r>
    <s v="CCL"/>
    <x v="3"/>
    <d v="2016-11-30T00:00:00"/>
    <n v="16389000000"/>
    <n v="9383000000"/>
    <n v="2197000000"/>
    <s v=" $-   "/>
    <n v="1738000000"/>
    <x v="1"/>
    <x v="43"/>
    <n v="2016"/>
    <n v="0.42748184758069441"/>
    <n v="0.18738178046250534"/>
    <n v="3071000000"/>
    <n v="7006000000"/>
  </r>
  <r>
    <s v="CELG"/>
    <x v="0"/>
    <d v="2013-12-31T00:00:00"/>
    <n v="6493900000"/>
    <n v="340400000"/>
    <n v="1684500000"/>
    <n v="2226200000"/>
    <n v="262800000"/>
    <x v="3"/>
    <x v="19"/>
    <n v="2013"/>
    <n v="0.94758157655646069"/>
    <n v="0.30490152296770817"/>
    <n v="1980000000"/>
    <n v="6153500000"/>
  </r>
  <r>
    <s v="CELG"/>
    <x v="1"/>
    <d v="2014-12-31T00:00:00"/>
    <n v="7670400000"/>
    <n v="385900000"/>
    <n v="2027900000"/>
    <n v="2430600000"/>
    <n v="258300000"/>
    <x v="3"/>
    <x v="19"/>
    <n v="2014"/>
    <n v="0.94968971631205679"/>
    <n v="0.33475438047559447"/>
    <n v="2567700000"/>
    <n v="7284500000"/>
  </r>
  <r>
    <s v="CELG"/>
    <x v="2"/>
    <d v="2015-12-31T00:00:00"/>
    <n v="9256000000"/>
    <n v="420100000"/>
    <n v="2305400000"/>
    <n v="3697300000"/>
    <n v="279000000"/>
    <x v="3"/>
    <x v="19"/>
    <n v="2015"/>
    <n v="0.95461322385479686"/>
    <n v="0.27595073465859982"/>
    <n v="2554200000"/>
    <n v="8835900000"/>
  </r>
  <r>
    <s v="CELG"/>
    <x v="3"/>
    <d v="2016-12-31T00:00:00"/>
    <n v="11229200000"/>
    <n v="438000000"/>
    <n v="2657700000"/>
    <n v="4470100000"/>
    <n v="459000000"/>
    <x v="3"/>
    <x v="19"/>
    <n v="2016"/>
    <n v="0.96099454992341393"/>
    <n v="0.28536316033199161"/>
    <n v="3204400000"/>
    <n v="10791200000"/>
  </r>
  <r>
    <s v="CERN"/>
    <x v="0"/>
    <d v="2013-12-28T00:00:00"/>
    <n v="2910748000"/>
    <n v="514722000"/>
    <n v="1468434000"/>
    <n v="338786000"/>
    <n v="12794000"/>
    <x v="3"/>
    <x v="44"/>
    <n v="2013"/>
    <n v="0.82316504211288644"/>
    <n v="0.19789140111064235"/>
    <n v="576012000"/>
    <n v="2396026000"/>
  </r>
  <r>
    <s v="CERN"/>
    <x v="1"/>
    <d v="2015-01-03T00:00:00"/>
    <n v="3402703000"/>
    <n v="604377000"/>
    <n v="1628961000"/>
    <n v="392805000"/>
    <n v="13476000"/>
    <x v="3"/>
    <x v="44"/>
    <n v="2015"/>
    <n v="0.82238326412854723"/>
    <n v="0.22425818533089723"/>
    <n v="763084000"/>
    <n v="2798326000"/>
  </r>
  <r>
    <s v="CERN"/>
    <x v="2"/>
    <d v="2016-01-02T00:00:00"/>
    <n v="4425267000"/>
    <n v="750781000"/>
    <n v="2262024000"/>
    <n v="539799000"/>
    <n v="91527000"/>
    <x v="3"/>
    <x v="44"/>
    <n v="2016"/>
    <n v="0.83034221437938094"/>
    <n v="0.17651725873263693"/>
    <n v="781136000"/>
    <n v="3674486000"/>
  </r>
  <r>
    <s v="CERN"/>
    <x v="3"/>
    <d v="2016-12-31T00:00:00"/>
    <n v="4796473000"/>
    <n v="779116000"/>
    <n v="2464380000"/>
    <n v="551418000"/>
    <n v="90546000"/>
    <x v="3"/>
    <x v="44"/>
    <n v="2016"/>
    <n v="0.8375648106431538"/>
    <n v="0.18993393687403223"/>
    <n v="911013000"/>
    <n v="4017357000"/>
  </r>
  <r>
    <s v="CF"/>
    <x v="0"/>
    <d v="2012-12-31T00:00:00"/>
    <n v="6104000000"/>
    <n v="2990700000"/>
    <n v="200900000"/>
    <s v=" $-   "/>
    <s v=" $-   "/>
    <x v="8"/>
    <x v="45"/>
    <n v="2012"/>
    <n v="0.51004259501965921"/>
    <n v="0.47712975098296201"/>
    <n v="2912400000"/>
    <n v="3113300000"/>
  </r>
  <r>
    <s v="CF"/>
    <x v="1"/>
    <d v="2013-12-31T00:00:00"/>
    <n v="5474700000"/>
    <n v="2954500000"/>
    <n v="150200000"/>
    <s v=" $-   "/>
    <s v=" $-   "/>
    <x v="8"/>
    <x v="45"/>
    <n v="2013"/>
    <n v="0.46033572615851093"/>
    <n v="0.4329004329004329"/>
    <n v="2370000000"/>
    <n v="2520200000"/>
  </r>
  <r>
    <s v="CF"/>
    <x v="2"/>
    <d v="2014-12-31T00:00:00"/>
    <n v="4743200000"/>
    <n v="2964700000"/>
    <n v="205200000"/>
    <s v=" $-   "/>
    <s v=" $-   "/>
    <x v="8"/>
    <x v="45"/>
    <n v="2014"/>
    <n v="0.37495783437341879"/>
    <n v="0.33169590150109629"/>
    <n v="1573300000"/>
    <n v="1778500000"/>
  </r>
  <r>
    <s v="CF"/>
    <x v="3"/>
    <d v="2015-12-31T00:00:00"/>
    <n v="4308300000"/>
    <n v="2761200000"/>
    <n v="319000000"/>
    <s v=" $-   "/>
    <s v=" $-   "/>
    <x v="8"/>
    <x v="45"/>
    <n v="2015"/>
    <n v="0.35909755588050973"/>
    <n v="0.2850544298215073"/>
    <n v="1228100000"/>
    <n v="1547100000"/>
  </r>
  <r>
    <s v="CFG"/>
    <x v="0"/>
    <d v="2012-12-31T00:00:00"/>
    <n v="5513000000"/>
    <n v="375000000"/>
    <n v="3380000000"/>
    <s v=" $-   "/>
    <n v="490000000"/>
    <x v="6"/>
    <x v="46"/>
    <n v="2012"/>
    <n v="0.93197895882459636"/>
    <n v="0.23000181389443133"/>
    <n v="1268000000"/>
    <n v="5138000000"/>
  </r>
  <r>
    <s v="CFG"/>
    <x v="1"/>
    <d v="2013-12-31T00:00:00"/>
    <n v="5133000000"/>
    <n v="216000000"/>
    <n v="3142000000"/>
    <s v=" $-   "/>
    <n v="581000000"/>
    <x v="6"/>
    <x v="46"/>
    <n v="2013"/>
    <n v="0.95791934541203971"/>
    <n v="0.23261250730566921"/>
    <n v="1194000000"/>
    <n v="4917000000"/>
  </r>
  <r>
    <s v="CFG"/>
    <x v="2"/>
    <d v="2014-12-31T00:00:00"/>
    <n v="5342000000"/>
    <n v="160000000"/>
    <n v="3247000000"/>
    <s v=" $-   "/>
    <n v="464000000"/>
    <x v="6"/>
    <x v="46"/>
    <n v="2014"/>
    <n v="0.97004867090977165"/>
    <n v="0.27536503182328714"/>
    <n v="1471000000"/>
    <n v="5182000000"/>
  </r>
  <r>
    <s v="CFG"/>
    <x v="3"/>
    <d v="2015-12-31T00:00:00"/>
    <n v="5276000000"/>
    <n v="237000000"/>
    <n v="3113000000"/>
    <s v=" $-   "/>
    <n v="448000000"/>
    <x v="6"/>
    <x v="46"/>
    <n v="2015"/>
    <n v="0.95507960576194084"/>
    <n v="0.28013646702047007"/>
    <n v="1478000000"/>
    <n v="5039000000"/>
  </r>
  <r>
    <s v="CHD"/>
    <x v="0"/>
    <d v="2012-12-31T00:00:00"/>
    <n v="2921900000"/>
    <n v="1630500000"/>
    <n v="746300000"/>
    <s v=" $-   "/>
    <s v=" $-   "/>
    <x v="4"/>
    <x v="47"/>
    <n v="2012"/>
    <n v="0.44197268900373043"/>
    <n v="0.18655669256305829"/>
    <n v="545100000"/>
    <n v="1291400000"/>
  </r>
  <r>
    <s v="CHD"/>
    <x v="1"/>
    <d v="2013-12-31T00:00:00"/>
    <n v="3194300000"/>
    <n v="1756300000"/>
    <n v="815800000"/>
    <s v=" $-   "/>
    <s v=" $-   "/>
    <x v="4"/>
    <x v="47"/>
    <n v="2013"/>
    <n v="0.45017687756315938"/>
    <n v="0.19478445981905268"/>
    <n v="622200000"/>
    <n v="1438000000"/>
  </r>
  <r>
    <s v="CHD"/>
    <x v="2"/>
    <d v="2014-12-31T00:00:00"/>
    <n v="3297600000"/>
    <n v="1844700000"/>
    <n v="811700000"/>
    <s v=" $-   "/>
    <s v=" $-   "/>
    <x v="4"/>
    <x v="47"/>
    <n v="2014"/>
    <n v="0.44059315866084425"/>
    <n v="0.19444444444444445"/>
    <n v="641200000"/>
    <n v="1452900000"/>
  </r>
  <r>
    <s v="CHD"/>
    <x v="3"/>
    <d v="2015-12-31T00:00:00"/>
    <n v="3394800000"/>
    <n v="1883000000"/>
    <n v="837600000"/>
    <s v=" $-   "/>
    <s v=" $-   "/>
    <x v="4"/>
    <x v="47"/>
    <n v="2015"/>
    <n v="0.44532814893366324"/>
    <n v="0.19859785554377282"/>
    <n v="674200000"/>
    <n v="1511800000"/>
  </r>
  <r>
    <s v="CHK"/>
    <x v="0"/>
    <d v="2012-12-31T00:00:00"/>
    <n v="12316000000"/>
    <n v="7081000000"/>
    <n v="723000000"/>
    <s v=" $-   "/>
    <n v="2811000000"/>
    <x v="9"/>
    <x v="48"/>
    <n v="2012"/>
    <n v="0.42505683663527116"/>
    <n v="0.13811302370899642"/>
    <n v="1701000000"/>
    <n v="5235000000"/>
  </r>
  <r>
    <s v="CHK"/>
    <x v="1"/>
    <d v="2013-12-31T00:00:00"/>
    <n v="19080000000"/>
    <n v="12930000000"/>
    <n v="686000000"/>
    <s v=" $-   "/>
    <n v="2903000000"/>
    <x v="9"/>
    <x v="48"/>
    <n v="2013"/>
    <n v="0.32232704402515722"/>
    <n v="0.13422431865828091"/>
    <n v="2561000000"/>
    <n v="6150000000"/>
  </r>
  <r>
    <s v="CHK"/>
    <x v="2"/>
    <d v="2014-12-31T00:00:00"/>
    <n v="23125000000"/>
    <n v="16049000000"/>
    <n v="554000000"/>
    <s v=" $-   "/>
    <n v="2915000000"/>
    <x v="9"/>
    <x v="48"/>
    <n v="2014"/>
    <n v="0.30598918918918916"/>
    <n v="0.15597837837837839"/>
    <n v="3607000000"/>
    <n v="7076000000"/>
  </r>
  <r>
    <s v="CHK"/>
    <x v="3"/>
    <d v="2015-12-31T00:00:00"/>
    <n v="12764000000"/>
    <n v="10295000000"/>
    <n v="334000000"/>
    <s v=" $-   "/>
    <n v="2229000000"/>
    <x v="9"/>
    <x v="48"/>
    <n v="2015"/>
    <n v="0.19343465998119713"/>
    <n v="-7.3644625509244749E-3"/>
    <n v="-94000000"/>
    <n v="2469000000"/>
  </r>
  <r>
    <s v="CHRW"/>
    <x v="0"/>
    <d v="2012-12-31T00:00:00"/>
    <n v="11359113000"/>
    <n v="9641542000"/>
    <n v="1042251000"/>
    <s v=" $-   "/>
    <s v=" $-   "/>
    <x v="0"/>
    <x v="49"/>
    <n v="2012"/>
    <n v="0.15120643662933897"/>
    <n v="5.9451825155714184E-2"/>
    <n v="675320000"/>
    <n v="1717571000"/>
  </r>
  <r>
    <s v="CHRW"/>
    <x v="1"/>
    <d v="2013-12-31T00:00:00"/>
    <n v="12752076000"/>
    <n v="10915981000"/>
    <n v="1153445000"/>
    <s v=" $-   "/>
    <s v=" $-   "/>
    <x v="0"/>
    <x v="49"/>
    <n v="2013"/>
    <n v="0.14398400699619418"/>
    <n v="5.3532460126492348E-2"/>
    <n v="682650000"/>
    <n v="1836095000"/>
  </r>
  <r>
    <s v="CHRW"/>
    <x v="2"/>
    <d v="2014-12-31T00:00:00"/>
    <n v="13470067000"/>
    <n v="11462415000"/>
    <n v="1259234000"/>
    <s v=" $-   "/>
    <s v=" $-   "/>
    <x v="0"/>
    <x v="49"/>
    <n v="2014"/>
    <n v="0.14904543533450876"/>
    <n v="5.5561564764302955E-2"/>
    <n v="748418000"/>
    <n v="2007652000"/>
  </r>
  <r>
    <s v="CHRW"/>
    <x v="3"/>
    <d v="2015-12-31T00:00:00"/>
    <n v="13476084000"/>
    <n v="11207604000"/>
    <n v="1410170000"/>
    <s v=" $-   "/>
    <s v=" $-   "/>
    <x v="0"/>
    <x v="49"/>
    <n v="2015"/>
    <n v="0.16833376817775847"/>
    <n v="6.36913512857296E-2"/>
    <n v="858310000"/>
    <n v="2268480000"/>
  </r>
  <r>
    <s v="CHTR"/>
    <x v="0"/>
    <d v="2013-12-31T00:00:00"/>
    <n v="8155000000"/>
    <n v="5345000000"/>
    <n v="47000000"/>
    <s v=" $-   "/>
    <n v="1854000000"/>
    <x v="1"/>
    <x v="50"/>
    <n v="2013"/>
    <n v="0.34457388105456777"/>
    <n v="0.1114653586756591"/>
    <n v="909000000"/>
    <n v="2810000000"/>
  </r>
  <r>
    <s v="CHTR"/>
    <x v="1"/>
    <d v="2014-12-31T00:00:00"/>
    <n v="9108000000"/>
    <n v="5973000000"/>
    <n v="62000000"/>
    <s v=" $-   "/>
    <n v="2102000000"/>
    <x v="1"/>
    <x v="50"/>
    <n v="2014"/>
    <n v="0.34420289855072461"/>
    <n v="0.10660957400087835"/>
    <n v="971000000"/>
    <n v="3135000000"/>
  </r>
  <r>
    <s v="CHTR"/>
    <x v="2"/>
    <d v="2015-12-31T00:00:00"/>
    <n v="9754000000"/>
    <n v="6426000000"/>
    <n v="89000000"/>
    <s v=" $-   "/>
    <n v="2125000000"/>
    <x v="1"/>
    <x v="50"/>
    <n v="2015"/>
    <n v="0.34119335657166294"/>
    <n v="0.11420955505433668"/>
    <n v="1114000000"/>
    <n v="3328000000"/>
  </r>
  <r>
    <s v="CHTR"/>
    <x v="3"/>
    <d v="2016-12-31T00:00:00"/>
    <n v="29003000000"/>
    <n v="18655000000"/>
    <n v="86000000"/>
    <s v=" $-   "/>
    <n v="6907000000"/>
    <x v="1"/>
    <x v="50"/>
    <n v="2016"/>
    <n v="0.3567906768265352"/>
    <n v="0.11567768851498121"/>
    <n v="3355000000"/>
    <n v="10348000000"/>
  </r>
  <r>
    <s v="CI"/>
    <x v="0"/>
    <d v="2012-12-31T00:00:00"/>
    <n v="29119000000"/>
    <n v="17900000000"/>
    <s v=" $-   "/>
    <s v=" $-   "/>
    <n v="8742000000"/>
    <x v="3"/>
    <x v="26"/>
    <n v="2012"/>
    <n v="0.38528108794944882"/>
    <n v="8.5064734365877956E-2"/>
    <n v="2477000000"/>
    <n v="11219000000"/>
  </r>
  <r>
    <s v="CI"/>
    <x v="1"/>
    <d v="2013-12-31T00:00:00"/>
    <n v="32380000000"/>
    <n v="20865000000"/>
    <s v=" $-   "/>
    <s v=" $-   "/>
    <n v="9339000000"/>
    <x v="3"/>
    <x v="26"/>
    <n v="2013"/>
    <n v="0.35562075355157508"/>
    <n v="6.7201976528721438E-2"/>
    <n v="2176000000"/>
    <n v="11515000000"/>
  </r>
  <r>
    <s v="CI"/>
    <x v="2"/>
    <d v="2014-12-31T00:00:00"/>
    <n v="34914000000"/>
    <n v="21334000000"/>
    <s v=" $-   "/>
    <s v=" $-   "/>
    <n v="10276000000"/>
    <x v="3"/>
    <x v="26"/>
    <n v="2014"/>
    <n v="0.38895571976857424"/>
    <n v="9.4632525634415987E-2"/>
    <n v="3304000000"/>
    <n v="13580000000"/>
  </r>
  <r>
    <s v="CI"/>
    <x v="3"/>
    <d v="2015-12-31T00:00:00"/>
    <n v="37876000000"/>
    <n v="23290000000"/>
    <s v=" $-   "/>
    <s v=" $-   "/>
    <n v="11259000000"/>
    <x v="3"/>
    <x v="26"/>
    <n v="2015"/>
    <n v="0.38509874326750448"/>
    <n v="8.7839264969901784E-2"/>
    <n v="3327000000"/>
    <n v="14586000000"/>
  </r>
  <r>
    <s v="CINF"/>
    <x v="0"/>
    <d v="2012-12-31T00:00:00"/>
    <n v="4111000000"/>
    <n v="3477000000"/>
    <s v=" $-   "/>
    <s v=" $-   "/>
    <n v="14000000"/>
    <x v="6"/>
    <x v="13"/>
    <n v="2012"/>
    <n v="0.15422038433471175"/>
    <n v="0.15081488688883482"/>
    <n v="620000000"/>
    <n v="634000000"/>
  </r>
  <r>
    <s v="CINF"/>
    <x v="1"/>
    <d v="2013-12-31T00:00:00"/>
    <n v="4531000000"/>
    <n v="3748000000"/>
    <s v=" $-   "/>
    <s v=" $-   "/>
    <n v="15000000"/>
    <x v="6"/>
    <x v="13"/>
    <n v="2013"/>
    <n v="0.17280953431913482"/>
    <n v="0.16949900684175678"/>
    <n v="768000000"/>
    <n v="783000000"/>
  </r>
  <r>
    <s v="CINF"/>
    <x v="2"/>
    <d v="2014-12-31T00:00:00"/>
    <n v="4945000000"/>
    <n v="4157000000"/>
    <s v=" $-   "/>
    <s v=" $-   "/>
    <n v="14000000"/>
    <x v="6"/>
    <x v="13"/>
    <n v="2014"/>
    <n v="0.15935288169868556"/>
    <n v="0.15652173913043479"/>
    <n v="774000000"/>
    <n v="788000000"/>
  </r>
  <r>
    <s v="CINF"/>
    <x v="3"/>
    <d v="2015-12-31T00:00:00"/>
    <n v="5142000000"/>
    <n v="4195000000"/>
    <s v=" $-   "/>
    <s v=" $-   "/>
    <n v="13000000"/>
    <x v="6"/>
    <x v="13"/>
    <n v="2015"/>
    <n v="0.18416958381952553"/>
    <n v="0.18164138467522364"/>
    <n v="934000000"/>
    <n v="947000000"/>
  </r>
  <r>
    <s v="CL"/>
    <x v="0"/>
    <d v="2012-12-31T00:00:00"/>
    <n v="17085000000"/>
    <n v="7153000000"/>
    <n v="6043000000"/>
    <s v=" $-   "/>
    <s v=" $-   "/>
    <x v="4"/>
    <x v="47"/>
    <n v="2012"/>
    <n v="0.58132865086333041"/>
    <n v="0.2276265730172666"/>
    <n v="3889000000"/>
    <n v="9932000000"/>
  </r>
  <r>
    <s v="CL"/>
    <x v="1"/>
    <d v="2013-12-31T00:00:00"/>
    <n v="17420000000"/>
    <n v="7219000000"/>
    <n v="6645000000"/>
    <s v=" $-   "/>
    <s v=" $-   "/>
    <x v="4"/>
    <x v="47"/>
    <n v="2013"/>
    <n v="0.58559127439724457"/>
    <n v="0.20413318025258323"/>
    <n v="3556000000"/>
    <n v="10201000000"/>
  </r>
  <r>
    <s v="CL"/>
    <x v="2"/>
    <d v="2014-12-31T00:00:00"/>
    <n v="17277000000"/>
    <n v="7168000000"/>
    <n v="6552000000"/>
    <s v=" $-   "/>
    <s v=" $-   "/>
    <x v="4"/>
    <x v="47"/>
    <n v="2014"/>
    <n v="0.58511315621925108"/>
    <n v="0.20588065057591018"/>
    <n v="3557000000"/>
    <n v="10109000000"/>
  </r>
  <r>
    <s v="CL"/>
    <x v="3"/>
    <d v="2015-12-31T00:00:00"/>
    <n v="16034000000"/>
    <n v="6635000000"/>
    <n v="6610000000"/>
    <s v=" $-   "/>
    <s v=" $-   "/>
    <x v="4"/>
    <x v="47"/>
    <n v="2015"/>
    <n v="0.58619184233503807"/>
    <n v="0.17394287139827866"/>
    <n v="2789000000"/>
    <n v="9399000000"/>
  </r>
  <r>
    <s v="CLX"/>
    <x v="0"/>
    <d v="2013-06-30T00:00:00"/>
    <n v="5533000000"/>
    <n v="3142000000"/>
    <n v="1291000000"/>
    <n v="130000000"/>
    <s v=" $-   "/>
    <x v="4"/>
    <x v="47"/>
    <n v="2013"/>
    <n v="0.43213446593168259"/>
    <n v="0.17531176576902224"/>
    <n v="970000000"/>
    <n v="2391000000"/>
  </r>
  <r>
    <s v="CLX"/>
    <x v="1"/>
    <d v="2014-06-30T00:00:00"/>
    <n v="5514000000"/>
    <n v="3158000000"/>
    <n v="1254000000"/>
    <n v="125000000"/>
    <s v=" $-   "/>
    <x v="4"/>
    <x v="47"/>
    <n v="2014"/>
    <n v="0.42727602466449044"/>
    <n v="0.17718534639100472"/>
    <n v="977000000"/>
    <n v="2356000000"/>
  </r>
  <r>
    <s v="CLX"/>
    <x v="2"/>
    <d v="2015-06-30T00:00:00"/>
    <n v="5655000000"/>
    <n v="3190000000"/>
    <n v="1321000000"/>
    <n v="136000000"/>
    <s v=" $-   "/>
    <x v="4"/>
    <x v="47"/>
    <n v="2015"/>
    <n v="0.4358974358974359"/>
    <n v="0.17824933687002653"/>
    <n v="1008000000"/>
    <n v="2465000000"/>
  </r>
  <r>
    <s v="CLX"/>
    <x v="3"/>
    <d v="2016-06-30T00:00:00"/>
    <n v="5761000000"/>
    <n v="3163000000"/>
    <n v="1393000000"/>
    <n v="141000000"/>
    <s v=" $-   "/>
    <x v="4"/>
    <x v="47"/>
    <n v="2016"/>
    <n v="0.45096337441416423"/>
    <n v="0.18469015795868773"/>
    <n v="1064000000"/>
    <n v="2598000000"/>
  </r>
  <r>
    <s v="CMA"/>
    <x v="0"/>
    <d v="2013-12-31T00:00:00"/>
    <n v="2666000000"/>
    <n v="55000000"/>
    <n v="1670000000"/>
    <s v=" $-   "/>
    <n v="46000000"/>
    <x v="6"/>
    <x v="46"/>
    <n v="2013"/>
    <n v="0.9793698424606152"/>
    <n v="0.33570892723180795"/>
    <n v="895000000"/>
    <n v="2611000000"/>
  </r>
  <r>
    <s v="CMA"/>
    <x v="1"/>
    <d v="2014-12-31T00:00:00"/>
    <n v="2607000000"/>
    <n v="45000000"/>
    <n v="1611000000"/>
    <s v=" $-   "/>
    <n v="27000000"/>
    <x v="6"/>
    <x v="46"/>
    <n v="2014"/>
    <n v="0.98273878020713468"/>
    <n v="0.35443037974683544"/>
    <n v="924000000"/>
    <n v="2562000000"/>
  </r>
  <r>
    <s v="CMA"/>
    <x v="2"/>
    <d v="2015-12-31T00:00:00"/>
    <n v="2819000000"/>
    <n v="43000000"/>
    <n v="1859000000"/>
    <s v=" $-   "/>
    <n v="147000000"/>
    <x v="6"/>
    <x v="46"/>
    <n v="2015"/>
    <n v="0.98474636395885062"/>
    <n v="0.27314650585313943"/>
    <n v="770000000"/>
    <n v="2776000000"/>
  </r>
  <r>
    <s v="CMA"/>
    <x v="3"/>
    <d v="2016-12-31T00:00:00"/>
    <n v="2960000000"/>
    <n v="40000000"/>
    <n v="1836000000"/>
    <s v=" $-   "/>
    <n v="248000000"/>
    <x v="6"/>
    <x v="46"/>
    <n v="2016"/>
    <n v="0.98648648648648651"/>
    <n v="0.28243243243243243"/>
    <n v="836000000"/>
    <n v="2920000000"/>
  </r>
  <r>
    <s v="CMG"/>
    <x v="0"/>
    <d v="2013-12-31T00:00:00"/>
    <n v="3214591000"/>
    <n v="2359822000"/>
    <n v="203733000"/>
    <s v=" $-   "/>
    <n v="96054000"/>
    <x v="1"/>
    <x v="51"/>
    <n v="2013"/>
    <n v="0.26590287846883165"/>
    <n v="0.1726446692596352"/>
    <n v="554982000"/>
    <n v="854769000"/>
  </r>
  <r>
    <s v="CMG"/>
    <x v="1"/>
    <d v="2014-12-31T00:00:00"/>
    <n v="4108269000"/>
    <n v="2990513000"/>
    <n v="273897000"/>
    <s v=" $-   "/>
    <n v="110474000"/>
    <x v="1"/>
    <x v="51"/>
    <n v="2014"/>
    <n v="0.27207468644336585"/>
    <n v="0.17851435726336323"/>
    <n v="733385000"/>
    <n v="1117756000"/>
  </r>
  <r>
    <s v="CMG"/>
    <x v="2"/>
    <d v="2015-12-31T00:00:00"/>
    <n v="4501223000"/>
    <n v="3326936000"/>
    <n v="250214000"/>
    <s v=" $-   "/>
    <n v="130368000"/>
    <x v="1"/>
    <x v="51"/>
    <n v="2015"/>
    <n v="0.26088176480036651"/>
    <n v="0.17633096605078219"/>
    <n v="793705000"/>
    <n v="1174287000"/>
  </r>
  <r>
    <s v="CMG"/>
    <x v="3"/>
    <d v="2016-12-31T00:00:00"/>
    <n v="3904384000"/>
    <n v="3406170000"/>
    <n v="276240000"/>
    <s v=" $-   "/>
    <n v="146368000"/>
    <x v="1"/>
    <x v="51"/>
    <n v="2016"/>
    <n v="0.12760373979608564"/>
    <n v="1.9364386289873126E-2"/>
    <n v="75606000"/>
    <n v="498214000"/>
  </r>
  <r>
    <s v="CMI"/>
    <x v="0"/>
    <d v="2013-12-31T00:00:00"/>
    <n v="17301000000"/>
    <n v="13021000000"/>
    <n v="1827000000"/>
    <n v="713000000"/>
    <s v=" $-   "/>
    <x v="0"/>
    <x v="52"/>
    <n v="2013"/>
    <n v="0.24738454424599732"/>
    <n v="0.10057222125888678"/>
    <n v="1740000000"/>
    <n v="4280000000"/>
  </r>
  <r>
    <s v="CMI"/>
    <x v="1"/>
    <d v="2014-12-31T00:00:00"/>
    <n v="19221000000"/>
    <n v="14360000000"/>
    <n v="2112000000"/>
    <n v="754000000"/>
    <s v=" $-   "/>
    <x v="0"/>
    <x v="52"/>
    <n v="2014"/>
    <n v="0.25290047344050781"/>
    <n v="0.10379272670516622"/>
    <n v="1995000000"/>
    <n v="4861000000"/>
  </r>
  <r>
    <s v="CMI"/>
    <x v="2"/>
    <d v="2015-12-31T00:00:00"/>
    <n v="19110000000"/>
    <n v="14163000000"/>
    <n v="2169000000"/>
    <n v="735000000"/>
    <s v=" $-   "/>
    <x v="0"/>
    <x v="52"/>
    <n v="2015"/>
    <n v="0.25886970172684454"/>
    <n v="0.10690737833594977"/>
    <n v="2043000000"/>
    <n v="4947000000"/>
  </r>
  <r>
    <s v="CMI"/>
    <x v="3"/>
    <d v="2016-12-31T00:00:00"/>
    <n v="17509000000"/>
    <n v="13057000000"/>
    <n v="2189000000"/>
    <n v="636000000"/>
    <s v=" $-   "/>
    <x v="0"/>
    <x v="52"/>
    <n v="2016"/>
    <n v="0.2542692329659032"/>
    <n v="9.2923639271231942E-2"/>
    <n v="1627000000"/>
    <n v="4452000000"/>
  </r>
  <r>
    <s v="CMS"/>
    <x v="0"/>
    <d v="2013-12-31T00:00:00"/>
    <n v="6566000000"/>
    <n v="4562000000"/>
    <n v="234000000"/>
    <s v=" $-   "/>
    <n v="628000000"/>
    <x v="5"/>
    <x v="10"/>
    <n v="2013"/>
    <n v="0.30520865062442892"/>
    <n v="0.17392628693268353"/>
    <n v="1142000000"/>
    <n v="2004000000"/>
  </r>
  <r>
    <s v="CMS"/>
    <x v="1"/>
    <d v="2014-12-31T00:00:00"/>
    <n v="7179000000"/>
    <n v="5090000000"/>
    <n v="252000000"/>
    <s v=" $-   "/>
    <n v="685000000"/>
    <x v="5"/>
    <x v="10"/>
    <n v="2014"/>
    <n v="0.29098760273018531"/>
    <n v="0.16046803175929794"/>
    <n v="1152000000"/>
    <n v="2089000000"/>
  </r>
  <r>
    <s v="CMS"/>
    <x v="2"/>
    <d v="2015-12-31T00:00:00"/>
    <n v="6456000000"/>
    <n v="4281000000"/>
    <n v="262000000"/>
    <s v=" $-   "/>
    <n v="750000000"/>
    <x v="5"/>
    <x v="10"/>
    <n v="2015"/>
    <n v="0.33689591078066916"/>
    <n v="0.18014250309789342"/>
    <n v="1163000000"/>
    <n v="2175000000"/>
  </r>
  <r>
    <s v="CMS"/>
    <x v="3"/>
    <d v="2016-12-31T00:00:00"/>
    <n v="6399000000"/>
    <n v="4010000000"/>
    <n v="281000000"/>
    <s v=" $-   "/>
    <n v="811000000"/>
    <x v="5"/>
    <x v="10"/>
    <n v="2016"/>
    <n v="0.37333958431004843"/>
    <n v="0.20268791998749805"/>
    <n v="1297000000"/>
    <n v="2389000000"/>
  </r>
  <r>
    <s v="CNC"/>
    <x v="0"/>
    <d v="2012-12-31T00:00:00"/>
    <n v="8110000000"/>
    <n v="6781000000"/>
    <n v="1105000000"/>
    <s v=" $-   "/>
    <n v="88000000"/>
    <x v="3"/>
    <x v="26"/>
    <n v="2012"/>
    <n v="0.16387176325524044"/>
    <n v="1.6769420468557335E-2"/>
    <n v="136000000"/>
    <n v="1329000000"/>
  </r>
  <r>
    <s v="CNC"/>
    <x v="1"/>
    <d v="2013-12-31T00:00:00"/>
    <n v="10863000000"/>
    <n v="8995000000"/>
    <n v="1264000000"/>
    <s v=" $-   "/>
    <n v="327000000"/>
    <x v="3"/>
    <x v="26"/>
    <n v="2013"/>
    <n v="0.17195986375770966"/>
    <n v="2.5499401638589707E-2"/>
    <n v="277000000"/>
    <n v="1868000000"/>
  </r>
  <r>
    <s v="CNC"/>
    <x v="2"/>
    <d v="2014-12-31T00:00:00"/>
    <n v="16560000000"/>
    <n v="12678000000"/>
    <n v="2012000000"/>
    <s v=" $-   "/>
    <n v="1406000000"/>
    <x v="3"/>
    <x v="26"/>
    <n v="2014"/>
    <n v="0.23442028985507246"/>
    <n v="2.8019323671497585E-2"/>
    <n v="464000000"/>
    <n v="3882000000"/>
  </r>
  <r>
    <s v="CNC"/>
    <x v="3"/>
    <d v="2015-12-31T00:00:00"/>
    <n v="22760000000"/>
    <n v="17242000000"/>
    <n v="2977000000"/>
    <s v=" $-   "/>
    <n v="1836000000"/>
    <x v="3"/>
    <x v="26"/>
    <n v="2015"/>
    <n v="0.24244288224956068"/>
    <n v="3.0975395430579963E-2"/>
    <n v="705000000"/>
    <n v="5518000000"/>
  </r>
  <r>
    <s v="CNP"/>
    <x v="0"/>
    <d v="2012-12-31T00:00:00"/>
    <n v="7452000000"/>
    <n v="4747000000"/>
    <n v="365000000"/>
    <s v=" $-   "/>
    <n v="1050000000"/>
    <x v="5"/>
    <x v="10"/>
    <n v="2012"/>
    <n v="0.36298980139559844"/>
    <n v="0.17310789049919484"/>
    <n v="1290000000"/>
    <n v="2705000000"/>
  </r>
  <r>
    <s v="CNP"/>
    <x v="1"/>
    <d v="2013-12-31T00:00:00"/>
    <n v="8106000000"/>
    <n v="5755000000"/>
    <n v="387000000"/>
    <s v=" $-   "/>
    <n v="954000000"/>
    <x v="5"/>
    <x v="10"/>
    <n v="2013"/>
    <n v="0.29003207500616823"/>
    <n v="0.12459906242289662"/>
    <n v="1010000000"/>
    <n v="2351000000"/>
  </r>
  <r>
    <s v="CNP"/>
    <x v="2"/>
    <d v="2014-12-31T00:00:00"/>
    <n v="9226000000"/>
    <n v="6890000000"/>
    <n v="388000000"/>
    <s v=" $-   "/>
    <n v="1013000000"/>
    <x v="5"/>
    <x v="10"/>
    <n v="2014"/>
    <n v="0.2531974853674398"/>
    <n v="0.10134402774766962"/>
    <n v="935000000"/>
    <n v="2336000000"/>
  </r>
  <r>
    <s v="CNP"/>
    <x v="3"/>
    <d v="2015-12-31T00:00:00"/>
    <n v="7386000000"/>
    <n v="5109000000"/>
    <n v="374000000"/>
    <s v=" $-   "/>
    <n v="970000000"/>
    <x v="5"/>
    <x v="10"/>
    <n v="2015"/>
    <n v="0.3082859463850528"/>
    <n v="0.12632006498781478"/>
    <n v="933000000"/>
    <n v="2277000000"/>
  </r>
  <r>
    <s v="COF"/>
    <x v="0"/>
    <d v="2012-12-31T00:00:00"/>
    <n v="23771000000"/>
    <n v="1403000000"/>
    <n v="11188000000"/>
    <s v=" $-   "/>
    <n v="5024000000"/>
    <x v="6"/>
    <x v="34"/>
    <n v="2012"/>
    <n v="0.94097850321820709"/>
    <n v="0.25897101510243575"/>
    <n v="6156000000"/>
    <n v="22368000000"/>
  </r>
  <r>
    <s v="COF"/>
    <x v="1"/>
    <d v="2013-12-31T00:00:00"/>
    <n v="24176000000"/>
    <n v="1241000000"/>
    <n v="11682000000"/>
    <s v=" $-   "/>
    <n v="4124000000"/>
    <x v="6"/>
    <x v="34"/>
    <n v="2013"/>
    <n v="0.948668100595632"/>
    <n v="0.29487921906022502"/>
    <n v="7129000000"/>
    <n v="22935000000"/>
  </r>
  <r>
    <s v="COF"/>
    <x v="2"/>
    <d v="2014-12-31T00:00:00"/>
    <n v="23869000000"/>
    <n v="1088000000"/>
    <n v="11648000000"/>
    <s v=" $-   "/>
    <n v="4073000000"/>
    <x v="6"/>
    <x v="34"/>
    <n v="2014"/>
    <n v="0.95441786417529018"/>
    <n v="0.29578113871548872"/>
    <n v="7060000000"/>
    <n v="22781000000"/>
  </r>
  <r>
    <s v="COF"/>
    <x v="3"/>
    <d v="2015-12-31T00:00:00"/>
    <n v="25038000000"/>
    <n v="1091000000"/>
    <n v="12566000000"/>
    <s v=" $-   "/>
    <n v="4966000000"/>
    <x v="6"/>
    <x v="34"/>
    <n v="2015"/>
    <n v="0.95642623212716671"/>
    <n v="0.2562105599488777"/>
    <n v="6415000000"/>
    <n v="23947000000"/>
  </r>
  <r>
    <s v="COG"/>
    <x v="0"/>
    <d v="2012-12-31T00:00:00"/>
    <n v="1204546000"/>
    <n v="290054000"/>
    <n v="170113000"/>
    <s v=" $-   "/>
    <n v="451405000"/>
    <x v="9"/>
    <x v="27"/>
    <n v="2012"/>
    <n v="0.75920056187144369"/>
    <n v="0.2432235879742243"/>
    <n v="292974000"/>
    <n v="914492000"/>
  </r>
  <r>
    <s v="COG"/>
    <x v="1"/>
    <d v="2013-12-31T00:00:00"/>
    <n v="1746278000"/>
    <n v="400281000"/>
    <n v="147651000"/>
    <s v=" $-   "/>
    <n v="651052000"/>
    <x v="9"/>
    <x v="27"/>
    <n v="2013"/>
    <n v="0.77078048283263034"/>
    <n v="0.31340599835764982"/>
    <n v="547294000"/>
    <n v="1345997000"/>
  </r>
  <r>
    <s v="COG"/>
    <x v="2"/>
    <d v="2014-12-31T00:00:00"/>
    <n v="2173011000"/>
    <n v="524880000"/>
    <n v="129602000"/>
    <s v=" $-   "/>
    <n v="632760000"/>
    <x v="9"/>
    <x v="27"/>
    <n v="2014"/>
    <n v="0.75845497330662381"/>
    <n v="0.40762287903742778"/>
    <n v="885769000"/>
    <n v="1648131000"/>
  </r>
  <r>
    <s v="COG"/>
    <x v="3"/>
    <d v="2015-12-31T00:00:00"/>
    <n v="1357150000"/>
    <n v="580994000"/>
    <n v="112253000"/>
    <s v=" $-   "/>
    <n v="622211000"/>
    <x v="9"/>
    <x v="27"/>
    <n v="2015"/>
    <n v="0.57190141104520498"/>
    <n v="3.0720259367055962E-2"/>
    <n v="41692000"/>
    <n v="776156000"/>
  </r>
  <r>
    <s v="COL"/>
    <x v="0"/>
    <d v="2013-09-30T00:00:00"/>
    <n v="4474000000"/>
    <n v="3103000000"/>
    <n v="495000000"/>
    <s v=" $-   "/>
    <s v=" $-   "/>
    <x v="0"/>
    <x v="53"/>
    <n v="2013"/>
    <n v="0.3064371926687528"/>
    <n v="0.19579794367456416"/>
    <n v="876000000"/>
    <n v="1371000000"/>
  </r>
  <r>
    <s v="COL"/>
    <x v="1"/>
    <d v="2014-09-30T00:00:00"/>
    <n v="4979000000"/>
    <n v="3469000000"/>
    <n v="594000000"/>
    <s v=" $-   "/>
    <s v=" $-   "/>
    <x v="0"/>
    <x v="53"/>
    <n v="2014"/>
    <n v="0.30327374974894561"/>
    <n v="0.18397268527816832"/>
    <n v="916000000"/>
    <n v="1510000000"/>
  </r>
  <r>
    <s v="COL"/>
    <x v="2"/>
    <d v="2015-09-30T00:00:00"/>
    <n v="5244000000"/>
    <n v="3630000000"/>
    <n v="606000000"/>
    <s v=" $-   "/>
    <s v=" $-   "/>
    <x v="0"/>
    <x v="53"/>
    <n v="2015"/>
    <n v="0.30778032036613268"/>
    <n v="0.19221967963386727"/>
    <n v="1008000000"/>
    <n v="1614000000"/>
  </r>
  <r>
    <s v="COL"/>
    <x v="3"/>
    <d v="2016-09-30T00:00:00"/>
    <n v="5259000000"/>
    <n v="3642000000"/>
    <n v="638000000"/>
    <s v=" $-   "/>
    <s v=" $-   "/>
    <x v="0"/>
    <x v="53"/>
    <n v="2016"/>
    <n v="0.30747290359383916"/>
    <n v="0.18615706408062369"/>
    <n v="979000000"/>
    <n v="1617000000"/>
  </r>
  <r>
    <s v="COO"/>
    <x v="0"/>
    <d v="2013-10-31T00:00:00"/>
    <n v="1587725000"/>
    <n v="560917000"/>
    <n v="610735000"/>
    <n v="58827000"/>
    <n v="30239000"/>
    <x v="3"/>
    <x v="54"/>
    <n v="2013"/>
    <n v="0.64671652836605831"/>
    <n v="0.20595947031129447"/>
    <n v="327007000"/>
    <n v="1026808000"/>
  </r>
  <r>
    <s v="COO"/>
    <x v="1"/>
    <d v="2014-10-31T00:00:00"/>
    <n v="1717776000"/>
    <n v="626206000"/>
    <n v="683115000"/>
    <n v="66259000"/>
    <n v="35710000"/>
    <x v="3"/>
    <x v="54"/>
    <n v="2014"/>
    <n v="0.63545537951397624"/>
    <n v="0.17842023639869226"/>
    <n v="306486000"/>
    <n v="1091570000"/>
  </r>
  <r>
    <s v="COO"/>
    <x v="2"/>
    <d v="2015-10-31T00:00:00"/>
    <n v="1797060000"/>
    <n v="726798000"/>
    <n v="712543000"/>
    <n v="69589000"/>
    <n v="51459000"/>
    <x v="3"/>
    <x v="54"/>
    <n v="2015"/>
    <n v="0.59556275249574298"/>
    <n v="0.13169899725106562"/>
    <n v="236671000"/>
    <n v="1070262000"/>
  </r>
  <r>
    <s v="COO"/>
    <x v="3"/>
    <d v="2016-10-31T00:00:00"/>
    <n v="1966814000"/>
    <n v="793735000"/>
    <n v="722798000"/>
    <n v="65411000"/>
    <n v="60790000"/>
    <x v="3"/>
    <x v="54"/>
    <n v="2016"/>
    <n v="0.59643616529066801"/>
    <n v="0.16477409658462874"/>
    <n v="324080000"/>
    <n v="1173079000"/>
  </r>
  <r>
    <s v="COST"/>
    <x v="0"/>
    <d v="2013-09-01T00:00:00"/>
    <n v="105156000000"/>
    <n v="91948000000"/>
    <n v="10104000000"/>
    <s v=" $-   "/>
    <s v=" $-   "/>
    <x v="4"/>
    <x v="55"/>
    <n v="2013"/>
    <n v="0.12560386473429952"/>
    <n v="2.9518049374263E-2"/>
    <n v="3104000000"/>
    <n v="13208000000"/>
  </r>
  <r>
    <s v="COST"/>
    <x v="1"/>
    <d v="2014-08-31T00:00:00"/>
    <n v="112640000000"/>
    <n v="98458000000"/>
    <n v="10899000000"/>
    <s v=" $-   "/>
    <s v=" $-   "/>
    <x v="4"/>
    <x v="55"/>
    <n v="2014"/>
    <n v="0.12590553977272723"/>
    <n v="2.9145951704545453E-2"/>
    <n v="3283000000"/>
    <n v="14182000000"/>
  </r>
  <r>
    <s v="COST"/>
    <x v="2"/>
    <d v="2015-08-30T00:00:00"/>
    <n v="116199000000"/>
    <n v="101065000000"/>
    <n v="11445000000"/>
    <s v=" $-   "/>
    <s v=" $-   "/>
    <x v="4"/>
    <x v="55"/>
    <n v="2015"/>
    <n v="0.13024208469952414"/>
    <n v="3.1747261164037553E-2"/>
    <n v="3689000000"/>
    <n v="15134000000"/>
  </r>
  <r>
    <s v="COST"/>
    <x v="3"/>
    <d v="2016-08-28T00:00:00"/>
    <n v="118719000000"/>
    <n v="102901000000"/>
    <n v="12068000000"/>
    <s v=" $-   "/>
    <s v=" $-   "/>
    <x v="4"/>
    <x v="55"/>
    <n v="2016"/>
    <n v="0.13323899291604546"/>
    <n v="3.1587193288353167E-2"/>
    <n v="3750000000"/>
    <n v="15818000000"/>
  </r>
  <r>
    <s v="COTY"/>
    <x v="0"/>
    <d v="2003-06-30T00:00:00"/>
    <n v="1577000"/>
    <n v="258000"/>
    <n v="2410000"/>
    <n v="65000"/>
    <s v=" $-   "/>
    <x v="4"/>
    <x v="56"/>
    <n v="2003"/>
    <n v="0.83639822447685486"/>
    <n v="-0.73303741280913126"/>
    <n v="-1156000"/>
    <n v="1319000"/>
  </r>
  <r>
    <s v="COTY"/>
    <x v="1"/>
    <d v="2004-06-30T00:00:00"/>
    <n v="1514000"/>
    <n v="142000"/>
    <n v="3940000"/>
    <n v="30000"/>
    <n v="163000"/>
    <x v="4"/>
    <x v="56"/>
    <n v="2004"/>
    <n v="0.90620871862615582"/>
    <n v="-1.8236459709379129"/>
    <n v="-2761000"/>
    <n v="1372000"/>
  </r>
  <r>
    <s v="COTY"/>
    <x v="2"/>
    <d v="2006-02-28T00:00:00"/>
    <n v="79562000"/>
    <n v="75508000"/>
    <n v="15359000"/>
    <s v=" $-   "/>
    <s v=" $-   "/>
    <x v="4"/>
    <x v="56"/>
    <n v="2006"/>
    <n v="5.0953973002186959E-2"/>
    <n v="-0.14209044518740102"/>
    <n v="-11305000"/>
    <n v="4054000"/>
  </r>
  <r>
    <s v="COTY"/>
    <x v="3"/>
    <d v="2007-02-28T00:00:00"/>
    <n v="99642000"/>
    <n v="84477000"/>
    <n v="25853000"/>
    <s v=" $-   "/>
    <s v=" $-   "/>
    <x v="4"/>
    <x v="56"/>
    <n v="2007"/>
    <n v="0.15219485759017282"/>
    <n v="-0.10726400513839546"/>
    <n v="-10688000"/>
    <n v="15165000"/>
  </r>
  <r>
    <s v="CPB"/>
    <x v="0"/>
    <d v="2013-07-28T00:00:00"/>
    <n v="8052000000"/>
    <n v="5140000000"/>
    <n v="1653000000"/>
    <n v="128000000"/>
    <s v=" $-   "/>
    <x v="4"/>
    <x v="40"/>
    <n v="2013"/>
    <n v="0.36164927968206662"/>
    <n v="0.14046199701937406"/>
    <n v="1131000000"/>
    <n v="2912000000"/>
  </r>
  <r>
    <s v="CPB"/>
    <x v="1"/>
    <d v="2014-08-03T00:00:00"/>
    <n v="8268000000"/>
    <n v="5297000000"/>
    <n v="1527000000"/>
    <n v="122000000"/>
    <s v=" $-   "/>
    <x v="4"/>
    <x v="40"/>
    <n v="2014"/>
    <n v="0.35933720367682631"/>
    <n v="0.15989356555394291"/>
    <n v="1322000000"/>
    <n v="2971000000"/>
  </r>
  <r>
    <s v="CPB"/>
    <x v="2"/>
    <d v="2015-08-02T00:00:00"/>
    <n v="8082000000"/>
    <n v="5300000000"/>
    <n v="1509000000"/>
    <n v="117000000"/>
    <s v=" $-   "/>
    <x v="4"/>
    <x v="40"/>
    <n v="2015"/>
    <n v="0.34422172729522393"/>
    <n v="0.14303390249938133"/>
    <n v="1156000000"/>
    <n v="2782000000"/>
  </r>
  <r>
    <s v="CPB"/>
    <x v="3"/>
    <d v="2016-07-31T00:00:00"/>
    <n v="7961000000"/>
    <n v="5181000000"/>
    <n v="1665000000"/>
    <n v="124000000"/>
    <s v=" $-   "/>
    <x v="4"/>
    <x v="40"/>
    <n v="2016"/>
    <n v="0.34920236151237283"/>
    <n v="0.12448184901394298"/>
    <n v="991000000"/>
    <n v="2780000000"/>
  </r>
  <r>
    <s v="CRM"/>
    <x v="0"/>
    <d v="2013-01-31T00:00:00"/>
    <n v="3050195000"/>
    <n v="683579000"/>
    <n v="2047847000"/>
    <n v="429479000"/>
    <s v=" $-   "/>
    <x v="2"/>
    <x v="16"/>
    <n v="2013"/>
    <n v="0.7758900660449578"/>
    <n v="-3.6296040089240193E-2"/>
    <n v="-110710000"/>
    <n v="2366616000"/>
  </r>
  <r>
    <s v="CRM"/>
    <x v="1"/>
    <d v="2014-01-31T00:00:00"/>
    <n v="4071003000"/>
    <n v="968428000"/>
    <n v="2764851000"/>
    <n v="623798000"/>
    <s v=" $-   "/>
    <x v="2"/>
    <x v="16"/>
    <n v="2014"/>
    <n v="0.76211562605087735"/>
    <n v="-7.0271134656496204E-2"/>
    <n v="-286074000"/>
    <n v="3102575000"/>
  </r>
  <r>
    <s v="CRM"/>
    <x v="2"/>
    <d v="2015-01-31T00:00:00"/>
    <n v="5373586000"/>
    <n v="1289270000"/>
    <n v="3437032000"/>
    <n v="792917000"/>
    <s v=" $-   "/>
    <x v="2"/>
    <x v="16"/>
    <n v="2015"/>
    <n v="0.76007269633350982"/>
    <n v="-2.7101641250368003E-2"/>
    <n v="-145633000"/>
    <n v="4084316000"/>
  </r>
  <r>
    <s v="CRM"/>
    <x v="3"/>
    <d v="2016-01-31T00:00:00"/>
    <n v="6667216000"/>
    <n v="1654548000"/>
    <n v="3951445000"/>
    <n v="946300000"/>
    <s v=" $-   "/>
    <x v="2"/>
    <x v="16"/>
    <n v="2016"/>
    <n v="0.75183824852832126"/>
    <n v="1.7237029668755295E-2"/>
    <n v="114923000"/>
    <n v="5012668000"/>
  </r>
  <r>
    <s v="CSCO"/>
    <x v="0"/>
    <d v="2013-07-27T00:00:00"/>
    <n v="48607000000"/>
    <n v="19167000000"/>
    <n v="11802000000"/>
    <n v="5942000000"/>
    <n v="395000000"/>
    <x v="2"/>
    <x v="57"/>
    <n v="2013"/>
    <n v="0.60567407986503996"/>
    <n v="0.2324973769210196"/>
    <n v="11301000000"/>
    <n v="29440000000"/>
  </r>
  <r>
    <s v="CSCO"/>
    <x v="1"/>
    <d v="2014-07-26T00:00:00"/>
    <n v="47142000000"/>
    <n v="19373000000"/>
    <n v="11437000000"/>
    <n v="6294000000"/>
    <n v="275000000"/>
    <x v="2"/>
    <x v="57"/>
    <n v="2014"/>
    <n v="0.58905010394128376"/>
    <n v="0.20709770480675407"/>
    <n v="9763000000"/>
    <n v="27769000000"/>
  </r>
  <r>
    <s v="CSCO"/>
    <x v="2"/>
    <d v="2015-07-25T00:00:00"/>
    <n v="49161000000"/>
    <n v="19480000000"/>
    <n v="11861000000"/>
    <n v="6207000000"/>
    <n v="359000000"/>
    <x v="2"/>
    <x v="57"/>
    <n v="2015"/>
    <n v="0.60375094078639568"/>
    <n v="0.22892129940399911"/>
    <n v="11254000000"/>
    <n v="29681000000"/>
  </r>
  <r>
    <s v="CSCO"/>
    <x v="3"/>
    <d v="2016-07-30T00:00:00"/>
    <n v="49247000000"/>
    <n v="18287000000"/>
    <n v="11433000000"/>
    <n v="6296000000"/>
    <n v="303000000"/>
    <x v="2"/>
    <x v="57"/>
    <n v="2016"/>
    <n v="0.62866773610575266"/>
    <n v="0.26251345259609721"/>
    <n v="12928000000"/>
    <n v="30960000000"/>
  </r>
  <r>
    <s v="CSRA"/>
    <x v="0"/>
    <d v="2015-04-03T00:00:00"/>
    <n v="4069746000"/>
    <n v="3282301000"/>
    <n v="194207000"/>
    <s v=" $-   "/>
    <n v="137058000"/>
    <x v="2"/>
    <x v="58"/>
    <n v="2015"/>
    <n v="0.19348750511702695"/>
    <n v="0.11209053341412462"/>
    <n v="456180000"/>
    <n v="787445000"/>
  </r>
  <r>
    <s v="CSRA"/>
    <x v="1"/>
    <d v="2016-04-01T00:00:00"/>
    <n v="4250447000"/>
    <n v="3575631000"/>
    <n v="187244000"/>
    <s v=" $-   "/>
    <n v="182242000"/>
    <x v="2"/>
    <x v="58"/>
    <n v="2016"/>
    <n v="0.15876353710562674"/>
    <n v="7.1834797610698359E-2"/>
    <n v="305330000"/>
    <n v="674816000"/>
  </r>
  <r>
    <s v="CSX"/>
    <x v="0"/>
    <d v="2013-12-31T00:00:00"/>
    <n v="12026000000"/>
    <n v="3931000000"/>
    <n v="3518000000"/>
    <s v=" $-   "/>
    <n v="1104000000"/>
    <x v="0"/>
    <x v="59"/>
    <n v="2013"/>
    <n v="0.67312489605853987"/>
    <n v="0.28879095293530682"/>
    <n v="3473000000"/>
    <n v="8095000000"/>
  </r>
  <r>
    <s v="CSX"/>
    <x v="1"/>
    <d v="2014-12-26T00:00:00"/>
    <n v="12669000000"/>
    <n v="4100000000"/>
    <n v="3805000000"/>
    <s v=" $-   "/>
    <n v="1151000000"/>
    <x v="0"/>
    <x v="59"/>
    <n v="2014"/>
    <n v="0.67637540453074441"/>
    <n v="0.28518430815376117"/>
    <n v="3613000000"/>
    <n v="8569000000"/>
  </r>
  <r>
    <s v="CSX"/>
    <x v="2"/>
    <d v="2015-12-25T00:00:00"/>
    <n v="11811000000"/>
    <n v="3293000000"/>
    <n v="3726000000"/>
    <s v=" $-   "/>
    <n v="1208000000"/>
    <x v="0"/>
    <x v="59"/>
    <n v="2015"/>
    <n v="0.72119210905088482"/>
    <n v="0.30344594022521376"/>
    <n v="3584000000"/>
    <n v="8518000000"/>
  </r>
  <r>
    <s v="CSX"/>
    <x v="3"/>
    <d v="2016-12-30T00:00:00"/>
    <n v="11069000000"/>
    <n v="2782000000"/>
    <n v="3597000000"/>
    <s v=" $-   "/>
    <n v="1301000000"/>
    <x v="0"/>
    <x v="59"/>
    <n v="2016"/>
    <n v="0.74866744963411325"/>
    <n v="0.30617038576203814"/>
    <n v="3389000000"/>
    <n v="8287000000"/>
  </r>
  <r>
    <s v="CTAS"/>
    <x v="0"/>
    <d v="2013-05-31T00:00:00"/>
    <n v="4245964000"/>
    <n v="2492655000"/>
    <n v="1187331000"/>
    <s v=" $-   "/>
    <s v=" $-   "/>
    <x v="0"/>
    <x v="60"/>
    <n v="2013"/>
    <n v="0.41293543704091695"/>
    <n v="0.13329788005739096"/>
    <n v="565978000"/>
    <n v="1753309000"/>
  </r>
  <r>
    <s v="CTAS"/>
    <x v="1"/>
    <d v="2014-05-31T00:00:00"/>
    <n v="4193844000"/>
    <n v="2444085000"/>
    <n v="1147039000"/>
    <s v=" $-   "/>
    <s v=" $-   "/>
    <x v="0"/>
    <x v="60"/>
    <n v="2014"/>
    <n v="0.41722081221905249"/>
    <n v="0.14371540763080362"/>
    <n v="602720000"/>
    <n v="1749759000"/>
  </r>
  <r>
    <s v="CTAS"/>
    <x v="2"/>
    <d v="2015-05-31T00:00:00"/>
    <n v="4476886000"/>
    <n v="2555549000"/>
    <n v="1224930000"/>
    <s v=" $-   "/>
    <s v=" $-   "/>
    <x v="0"/>
    <x v="60"/>
    <n v="2015"/>
    <n v="0.42916817627252513"/>
    <n v="0.15555611646130815"/>
    <n v="696407000"/>
    <n v="1921337000"/>
  </r>
  <r>
    <s v="CTAS"/>
    <x v="3"/>
    <d v="2016-05-31T00:00:00"/>
    <n v="4905458000"/>
    <n v="2775588000"/>
    <n v="1348122000"/>
    <s v=" $-   "/>
    <s v=" $-   "/>
    <x v="0"/>
    <x v="60"/>
    <n v="2016"/>
    <n v="0.43418371944067202"/>
    <n v="0.15936289740937543"/>
    <n v="781748000"/>
    <n v="2129870000"/>
  </r>
  <r>
    <s v="CTL"/>
    <x v="0"/>
    <d v="2012-12-31T00:00:00"/>
    <n v="18376000000"/>
    <n v="7639000000"/>
    <n v="3244000000"/>
    <s v=" $-   "/>
    <n v="4780000000"/>
    <x v="10"/>
    <x v="61"/>
    <n v="2012"/>
    <n v="0.58429473225946893"/>
    <n v="0.14763822377013497"/>
    <n v="2713000000"/>
    <n v="10737000000"/>
  </r>
  <r>
    <s v="CTL"/>
    <x v="1"/>
    <d v="2013-12-31T00:00:00"/>
    <n v="18095000000"/>
    <n v="7507000000"/>
    <n v="3502000000"/>
    <s v=" $-   "/>
    <n v="4541000000"/>
    <x v="10"/>
    <x v="61"/>
    <n v="2013"/>
    <n v="0.58513401492124895"/>
    <n v="0.14064658745509809"/>
    <n v="2545000000"/>
    <n v="10588000000"/>
  </r>
  <r>
    <s v="CTL"/>
    <x v="2"/>
    <d v="2014-12-31T00:00:00"/>
    <n v="18031000000"/>
    <n v="7846000000"/>
    <n v="3347000000"/>
    <s v=" $-   "/>
    <n v="4428000000"/>
    <x v="10"/>
    <x v="61"/>
    <n v="2014"/>
    <n v="0.56486051799678338"/>
    <n v="0.1336586989074372"/>
    <n v="2410000000"/>
    <n v="10185000000"/>
  </r>
  <r>
    <s v="CTL"/>
    <x v="3"/>
    <d v="2015-12-31T00:00:00"/>
    <n v="17900000000"/>
    <n v="7778000000"/>
    <n v="3328000000"/>
    <s v=" $-   "/>
    <n v="4189000000"/>
    <x v="10"/>
    <x v="61"/>
    <n v="2015"/>
    <n v="0.56547486033519556"/>
    <n v="0.14553072625698324"/>
    <n v="2605000000"/>
    <n v="10122000000"/>
  </r>
  <r>
    <s v="CTSH"/>
    <x v="0"/>
    <d v="2012-12-31T00:00:00"/>
    <n v="7346472000"/>
    <n v="4278241000"/>
    <n v="1557646000"/>
    <s v=" $-   "/>
    <n v="149089000"/>
    <x v="2"/>
    <x v="58"/>
    <n v="2012"/>
    <n v="0.4176468650530486"/>
    <n v="0.18532650774412535"/>
    <n v="1361496000"/>
    <n v="3068231000"/>
  </r>
  <r>
    <s v="CTSH"/>
    <x v="1"/>
    <d v="2013-12-31T00:00:00"/>
    <n v="8843200000"/>
    <n v="5265500000"/>
    <n v="1727600000"/>
    <s v=" $-   "/>
    <n v="172200000"/>
    <x v="2"/>
    <x v="58"/>
    <n v="2013"/>
    <n v="0.40457074362221823"/>
    <n v="0.18973900850370906"/>
    <n v="1677900000"/>
    <n v="3577700000"/>
  </r>
  <r>
    <s v="CTSH"/>
    <x v="2"/>
    <d v="2014-12-31T00:00:00"/>
    <n v="10262700000"/>
    <n v="6141100000"/>
    <n v="2037000000"/>
    <s v=" $-   "/>
    <n v="199700000"/>
    <x v="2"/>
    <x v="58"/>
    <n v="2014"/>
    <n v="0.4016097128435987"/>
    <n v="0.18366511736677482"/>
    <n v="1884900000"/>
    <n v="4121600000"/>
  </r>
  <r>
    <s v="CTSH"/>
    <x v="3"/>
    <d v="2015-12-31T00:00:00"/>
    <n v="12416000000"/>
    <n v="7440200000"/>
    <n v="2508600000"/>
    <s v=" $-   "/>
    <n v="325200000"/>
    <x v="2"/>
    <x v="58"/>
    <n v="2015"/>
    <n v="0.40075708762886597"/>
    <n v="0.17251932989690721"/>
    <n v="2142000000"/>
    <n v="4975800000"/>
  </r>
  <r>
    <s v="CTXS"/>
    <x v="0"/>
    <d v="2013-12-31T00:00:00"/>
    <n v="2918434000"/>
    <n v="502795000"/>
    <n v="1476916000"/>
    <n v="516338000"/>
    <n v="41668000"/>
    <x v="2"/>
    <x v="16"/>
    <n v="2013"/>
    <n v="0.82771753618550226"/>
    <n v="0.13045249609893525"/>
    <n v="380717000"/>
    <n v="2415639000"/>
  </r>
  <r>
    <s v="CTXS"/>
    <x v="1"/>
    <d v="2014-12-31T00:00:00"/>
    <n v="3142856000"/>
    <n v="620219000"/>
    <n v="1600187000"/>
    <n v="553817000"/>
    <n v="39577000"/>
    <x v="2"/>
    <x v="16"/>
    <n v="2014"/>
    <n v="0.80265751914818884"/>
    <n v="0.10469967443624525"/>
    <n v="329056000"/>
    <n v="2522637000"/>
  </r>
  <r>
    <s v="CTXS"/>
    <x v="2"/>
    <d v="2015-12-31T00:00:00"/>
    <n v="3275594000"/>
    <n v="614364000"/>
    <n v="1538027000"/>
    <n v="563975000"/>
    <n v="41595000"/>
    <x v="2"/>
    <x v="16"/>
    <n v="2015"/>
    <n v="0.81244195709236244"/>
    <n v="0.1580272158271141"/>
    <n v="517633000"/>
    <n v="2661230000"/>
  </r>
  <r>
    <s v="CTXS"/>
    <x v="3"/>
    <d v="2016-12-31T00:00:00"/>
    <n v="3418265000"/>
    <n v="559541000"/>
    <n v="1620006000"/>
    <n v="489265000"/>
    <n v="29173000"/>
    <x v="2"/>
    <x v="16"/>
    <n v="2016"/>
    <n v="0.83630847813144971"/>
    <n v="0.21071508499194766"/>
    <n v="720280000"/>
    <n v="2858724000"/>
  </r>
  <r>
    <s v="CVS"/>
    <x v="0"/>
    <d v="2013-12-31T00:00:00"/>
    <n v="126761000000"/>
    <n v="102978000000"/>
    <s v=" $-   "/>
    <s v=" $-   "/>
    <s v=" $-   "/>
    <x v="4"/>
    <x v="62"/>
    <n v="2013"/>
    <n v="0.18762079819502842"/>
    <n v="0.18762079819502844"/>
    <n v="23783000000"/>
    <n v="23783000000"/>
  </r>
  <r>
    <s v="CVS"/>
    <x v="1"/>
    <d v="2014-12-31T00:00:00"/>
    <n v="139367000000"/>
    <n v="114000000000"/>
    <s v=" $-   "/>
    <s v=" $-   "/>
    <s v=" $-   "/>
    <x v="4"/>
    <x v="62"/>
    <n v="2014"/>
    <n v="0.18201582871124444"/>
    <n v="0.18201582871124442"/>
    <n v="25367000000"/>
    <n v="25367000000"/>
  </r>
  <r>
    <s v="CVS"/>
    <x v="2"/>
    <d v="2015-12-31T00:00:00"/>
    <n v="153290000000"/>
    <n v="126762000000"/>
    <s v=" $-   "/>
    <s v=" $-   "/>
    <s v=" $-   "/>
    <x v="4"/>
    <x v="62"/>
    <n v="2015"/>
    <n v="0.17305760323569708"/>
    <n v="0.17305760323569705"/>
    <n v="26528000000"/>
    <n v="26528000000"/>
  </r>
  <r>
    <s v="CVS"/>
    <x v="3"/>
    <d v="2016-12-31T00:00:00"/>
    <n v="177526000000"/>
    <n v="148669000000"/>
    <s v=" $-   "/>
    <s v=" $-   "/>
    <s v=" $-   "/>
    <x v="4"/>
    <x v="62"/>
    <n v="2016"/>
    <n v="0.16255083762378464"/>
    <n v="0.16255083762378469"/>
    <n v="28857000000"/>
    <n v="28857000000"/>
  </r>
  <r>
    <s v="CVX"/>
    <x v="0"/>
    <d v="2012-12-31T00:00:00"/>
    <n v="230590000000"/>
    <n v="163336000000"/>
    <n v="17100000000"/>
    <s v=" $-   "/>
    <n v="13413000000"/>
    <x v="9"/>
    <x v="48"/>
    <n v="2012"/>
    <n v="0.29166052300620149"/>
    <n v="0.15933474998915825"/>
    <n v="36741000000"/>
    <n v="67254000000"/>
  </r>
  <r>
    <s v="CVX"/>
    <x v="1"/>
    <d v="2013-12-31T00:00:00"/>
    <n v="220156000000"/>
    <n v="159323000000"/>
    <n v="17573000000"/>
    <s v=" $-   "/>
    <n v="14186000000"/>
    <x v="9"/>
    <x v="48"/>
    <n v="2013"/>
    <n v="0.2763177019931321"/>
    <n v="0.13206090226929995"/>
    <n v="29074000000"/>
    <n v="60833000000"/>
  </r>
  <r>
    <s v="CVX"/>
    <x v="2"/>
    <d v="2014-12-31T00:00:00"/>
    <n v="200494000000"/>
    <n v="144956000000"/>
    <n v="17034000000"/>
    <s v=" $-   "/>
    <n v="16793000000"/>
    <x v="9"/>
    <x v="48"/>
    <n v="2014"/>
    <n v="0.27700579568465888"/>
    <n v="0.10828752980139056"/>
    <n v="21711000000"/>
    <n v="55538000000"/>
  </r>
  <r>
    <s v="CVX"/>
    <x v="3"/>
    <d v="2015-12-31T00:00:00"/>
    <n v="129925000000"/>
    <n v="92785000000"/>
    <n v="16473000000"/>
    <s v=" $-   "/>
    <n v="21037000000"/>
    <x v="9"/>
    <x v="48"/>
    <n v="2015"/>
    <n v="0.28585722532230129"/>
    <n v="-2.8477968058495287E-3"/>
    <n v="-370000000"/>
    <n v="37140000000"/>
  </r>
  <r>
    <s v="CXO"/>
    <x v="0"/>
    <d v="2012-12-31T00:00:00"/>
    <n v="1819814000"/>
    <n v="343743000"/>
    <n v="133796000"/>
    <s v=" $-   "/>
    <n v="579315000"/>
    <x v="9"/>
    <x v="27"/>
    <n v="2012"/>
    <n v="0.81111091573094829"/>
    <n v="0.41925163780474267"/>
    <n v="762960000"/>
    <n v="1476071000"/>
  </r>
  <r>
    <s v="CXO"/>
    <x v="1"/>
    <d v="2013-12-31T00:00:00"/>
    <n v="2319919000"/>
    <n v="455436000"/>
    <n v="169815000"/>
    <s v=" $-   "/>
    <n v="778655000"/>
    <x v="9"/>
    <x v="27"/>
    <n v="2013"/>
    <n v="0.80368452519247435"/>
    <n v="0.39484697526077417"/>
    <n v="916013000"/>
    <n v="1864483000"/>
  </r>
  <r>
    <s v="CXO"/>
    <x v="2"/>
    <d v="2014-12-31T00:00:00"/>
    <n v="2660147000"/>
    <n v="538374000"/>
    <n v="204161000"/>
    <s v=" $-   "/>
    <n v="986812000"/>
    <x v="9"/>
    <x v="27"/>
    <n v="2014"/>
    <n v="0.79761494383581055"/>
    <n v="0.3499054751485538"/>
    <n v="930800000"/>
    <n v="2121773000"/>
  </r>
  <r>
    <s v="CXO"/>
    <x v="3"/>
    <d v="2015-12-31T00:00:00"/>
    <n v="1803573000"/>
    <n v="541359000"/>
    <n v="230734000"/>
    <s v=" $-   "/>
    <n v="1230853000"/>
    <x v="9"/>
    <x v="27"/>
    <n v="2015"/>
    <n v="0.69984081598027914"/>
    <n v="-0.11054334922955711"/>
    <n v="-199373000"/>
    <n v="1262214000"/>
  </r>
  <r>
    <s v="D"/>
    <x v="0"/>
    <d v="2012-12-31T00:00:00"/>
    <n v="12835000000"/>
    <n v="8300000000"/>
    <n v="550000000"/>
    <s v=" $-   "/>
    <n v="1127000000"/>
    <x v="5"/>
    <x v="11"/>
    <n v="2012"/>
    <n v="0.35333073626801714"/>
    <n v="0.22267238021036229"/>
    <n v="2858000000"/>
    <n v="4535000000"/>
  </r>
  <r>
    <s v="D"/>
    <x v="1"/>
    <d v="2013-12-31T00:00:00"/>
    <n v="13120000000"/>
    <n v="8033000000"/>
    <n v="563000000"/>
    <s v=" $-   "/>
    <n v="1208000000"/>
    <x v="5"/>
    <x v="11"/>
    <n v="2013"/>
    <n v="0.38772865853658534"/>
    <n v="0.25274390243902439"/>
    <n v="3316000000"/>
    <n v="5087000000"/>
  </r>
  <r>
    <s v="D"/>
    <x v="2"/>
    <d v="2014-12-31T00:00:00"/>
    <n v="12436000000"/>
    <n v="7881000000"/>
    <n v="542000000"/>
    <s v=" $-   "/>
    <n v="1292000000"/>
    <x v="5"/>
    <x v="11"/>
    <n v="2014"/>
    <n v="0.36627532968800258"/>
    <n v="0.21880025731746541"/>
    <n v="2721000000"/>
    <n v="4555000000"/>
  </r>
  <r>
    <s v="D"/>
    <x v="3"/>
    <d v="2015-12-31T00:00:00"/>
    <n v="11683000000"/>
    <n v="6201000000"/>
    <n v="551000000"/>
    <s v=" $-   "/>
    <n v="1395000000"/>
    <x v="5"/>
    <x v="11"/>
    <n v="2015"/>
    <n v="0.46922879397415052"/>
    <n v="0.30266198750320977"/>
    <n v="3536000000"/>
    <n v="5482000000"/>
  </r>
  <r>
    <s v="DAL"/>
    <x v="0"/>
    <d v="2013-12-31T00:00:00"/>
    <n v="37773000000"/>
    <n v="20964000000"/>
    <n v="11349000000"/>
    <s v=" $-   "/>
    <n v="1658000000"/>
    <x v="0"/>
    <x v="0"/>
    <n v="2013"/>
    <n v="0.44500039710904615"/>
    <n v="0.10065390622931723"/>
    <n v="3802000000"/>
    <n v="16809000000"/>
  </r>
  <r>
    <s v="DAL"/>
    <x v="1"/>
    <d v="2014-12-31T00:00:00"/>
    <n v="40362000000"/>
    <n v="22967000000"/>
    <n v="12702000000"/>
    <s v=" $-   "/>
    <n v="1771000000"/>
    <x v="0"/>
    <x v="0"/>
    <n v="2014"/>
    <n v="0.43097467915365939"/>
    <n v="7.2394826817303401E-2"/>
    <n v="2922000000"/>
    <n v="17395000000"/>
  </r>
  <r>
    <s v="DAL"/>
    <x v="2"/>
    <d v="2015-12-31T00:00:00"/>
    <n v="40704000000"/>
    <n v="17096000000"/>
    <n v="13936000000"/>
    <s v=" $-   "/>
    <n v="1835000000"/>
    <x v="0"/>
    <x v="0"/>
    <n v="2015"/>
    <n v="0.57999213836477992"/>
    <n v="0.19253636006289307"/>
    <n v="7837000000"/>
    <n v="23608000000"/>
  </r>
  <r>
    <s v="DAL"/>
    <x v="3"/>
    <d v="2016-12-31T00:00:00"/>
    <n v="39639000000"/>
    <n v="15940000000"/>
    <n v="14845000000"/>
    <s v=" $-   "/>
    <n v="1902000000"/>
    <x v="0"/>
    <x v="0"/>
    <n v="2016"/>
    <n v="0.59787078382401171"/>
    <n v="0.17538283004112112"/>
    <n v="6952000000"/>
    <n v="23699000000"/>
  </r>
  <r>
    <s v="DD"/>
    <x v="0"/>
    <d v="2013-12-31T00:00:00"/>
    <n v="28998000000"/>
    <n v="17642000000"/>
    <n v="6564000000"/>
    <n v="2037000000"/>
    <s v=" $-   "/>
    <x v="8"/>
    <x v="63"/>
    <n v="2013"/>
    <n v="0.39161321470446242"/>
    <n v="9.5006552176012143E-2"/>
    <n v="2755000000"/>
    <n v="11356000000"/>
  </r>
  <r>
    <s v="DD"/>
    <x v="1"/>
    <d v="2014-12-31T00:00:00"/>
    <n v="28406000000"/>
    <n v="17023000000"/>
    <n v="5536000000"/>
    <n v="1958000000"/>
    <s v=" $-   "/>
    <x v="8"/>
    <x v="63"/>
    <n v="2014"/>
    <n v="0.40072519890164049"/>
    <n v="0.13690769555727664"/>
    <n v="3889000000"/>
    <n v="11383000000"/>
  </r>
  <r>
    <s v="DD"/>
    <x v="2"/>
    <d v="2015-12-31T00:00:00"/>
    <n v="25130000000"/>
    <n v="15112000000"/>
    <n v="5074000000"/>
    <n v="1898000000"/>
    <s v=" $-   "/>
    <x v="8"/>
    <x v="63"/>
    <n v="2015"/>
    <n v="0.39864703541583768"/>
    <n v="0.12120970951054516"/>
    <n v="3046000000"/>
    <n v="10018000000"/>
  </r>
  <r>
    <s v="DD"/>
    <x v="3"/>
    <d v="2016-12-31T00:00:00"/>
    <n v="24594000000"/>
    <n v="14469000000"/>
    <n v="5005000000"/>
    <n v="1641000000"/>
    <s v=" $-   "/>
    <x v="8"/>
    <x v="63"/>
    <n v="2016"/>
    <n v="0.41168577701878506"/>
    <n v="0.14145726599983735"/>
    <n v="3479000000"/>
    <n v="10125000000"/>
  </r>
  <r>
    <s v="DE"/>
    <x v="0"/>
    <d v="2013-10-31T00:00:00"/>
    <n v="37795400000"/>
    <n v="25667300000"/>
    <n v="4426100000"/>
    <n v="1477300000"/>
    <s v=" $-   "/>
    <x v="0"/>
    <x v="41"/>
    <n v="2013"/>
    <n v="0.32088825624282324"/>
    <n v="0.16469464538012563"/>
    <n v="6224700000"/>
    <n v="12128100000"/>
  </r>
  <r>
    <s v="DE"/>
    <x v="1"/>
    <d v="2014-10-31T00:00:00"/>
    <n v="36066900000"/>
    <n v="24775800000"/>
    <n v="4377700000"/>
    <n v="1452000000"/>
    <s v=" $-   "/>
    <x v="0"/>
    <x v="41"/>
    <n v="2014"/>
    <n v="0.31305989702469572"/>
    <n v="0.15142415899342609"/>
    <n v="5461400000"/>
    <n v="11291100000"/>
  </r>
  <r>
    <s v="DE"/>
    <x v="2"/>
    <d v="2015-10-31T00:00:00"/>
    <n v="28862800000"/>
    <n v="20143200000"/>
    <n v="3834400000"/>
    <n v="1425100000"/>
    <s v=" $-   "/>
    <x v="0"/>
    <x v="41"/>
    <n v="2015"/>
    <n v="0.30210513186523835"/>
    <n v="0.11988095403079396"/>
    <n v="3460100000"/>
    <n v="8719600000"/>
  </r>
  <r>
    <s v="DE"/>
    <x v="3"/>
    <d v="2016-10-31T00:00:00"/>
    <n v="26644000000"/>
    <n v="18248900000"/>
    <n v="4018300000"/>
    <n v="1389100000"/>
    <s v=" $-   "/>
    <x v="0"/>
    <x v="41"/>
    <n v="2016"/>
    <n v="0.31508407146074158"/>
    <n v="0.11213406395436121"/>
    <n v="2987700000"/>
    <n v="8395100000"/>
  </r>
  <r>
    <s v="DFS"/>
    <x v="0"/>
    <d v="2012-11-30T00:00:00"/>
    <n v="8984000000"/>
    <n v="845000000"/>
    <n v="3052000000"/>
    <s v=" $-   "/>
    <n v="848000000"/>
    <x v="6"/>
    <x v="34"/>
    <n v="2012"/>
    <n v="0.90594390026714156"/>
    <n v="0.47183882457702581"/>
    <n v="4239000000"/>
    <n v="8139000000"/>
  </r>
  <r>
    <s v="DFS"/>
    <x v="1"/>
    <d v="2013-12-31T00:00:00"/>
    <n v="9370000000"/>
    <n v="698000000"/>
    <n v="3194000000"/>
    <s v=" $-   "/>
    <n v="1086000000"/>
    <x v="6"/>
    <x v="34"/>
    <n v="2013"/>
    <n v="0.92550693703308429"/>
    <n v="0.46872998932764143"/>
    <n v="4392000000"/>
    <n v="8672000000"/>
  </r>
  <r>
    <s v="DFS"/>
    <x v="2"/>
    <d v="2014-12-31T00:00:00"/>
    <n v="9611000000"/>
    <n v="614000000"/>
    <n v="3340000000"/>
    <s v=" $-   "/>
    <n v="1443000000"/>
    <x v="6"/>
    <x v="34"/>
    <n v="2014"/>
    <n v="0.93611486837998126"/>
    <n v="0.43845593590677351"/>
    <n v="4214000000"/>
    <n v="8997000000"/>
  </r>
  <r>
    <s v="DFS"/>
    <x v="3"/>
    <d v="2015-12-31T00:00:00"/>
    <n v="10002000000"/>
    <n v="623000000"/>
    <n v="3615000000"/>
    <s v=" $-   "/>
    <n v="1512000000"/>
    <x v="6"/>
    <x v="34"/>
    <n v="2015"/>
    <n v="0.9377124575084983"/>
    <n v="0.4251149770045991"/>
    <n v="4252000000"/>
    <n v="9379000000"/>
  </r>
  <r>
    <s v="DG"/>
    <x v="0"/>
    <d v="2013-02-01T00:00:00"/>
    <n v="16022128000"/>
    <n v="10936727000"/>
    <n v="3430125000"/>
    <s v=" $-   "/>
    <s v=" $-   "/>
    <x v="1"/>
    <x v="64"/>
    <n v="2013"/>
    <n v="0.31739860023587374"/>
    <n v="0.10331186968422672"/>
    <n v="1655276000"/>
    <n v="5085401000"/>
  </r>
  <r>
    <s v="DG"/>
    <x v="1"/>
    <d v="2014-01-31T00:00:00"/>
    <n v="17504167000"/>
    <n v="12068425000"/>
    <n v="3699557000"/>
    <s v=" $-   "/>
    <s v=" $-   "/>
    <x v="1"/>
    <x v="64"/>
    <n v="2014"/>
    <n v="0.31053988458862392"/>
    <n v="9.918695359796327E-2"/>
    <n v="1736185000"/>
    <n v="5435742000"/>
  </r>
  <r>
    <s v="DG"/>
    <x v="2"/>
    <d v="2015-01-30T00:00:00"/>
    <n v="18909588000"/>
    <n v="13107081000"/>
    <n v="4033414000"/>
    <s v=" $-   "/>
    <s v=" $-   "/>
    <x v="1"/>
    <x v="64"/>
    <n v="2015"/>
    <n v="0.30685528420820163"/>
    <n v="9.3555343458567156E-2"/>
    <n v="1769093000"/>
    <n v="5802507000"/>
  </r>
  <r>
    <s v="DG"/>
    <x v="3"/>
    <d v="2016-01-29T00:00:00"/>
    <n v="20368562000"/>
    <n v="14062471000"/>
    <n v="4365797000"/>
    <s v=" $-   "/>
    <s v=" $-   "/>
    <x v="1"/>
    <x v="64"/>
    <n v="2016"/>
    <n v="0.30959922453043076"/>
    <n v="9.5259252960518279E-2"/>
    <n v="1940294000"/>
    <n v="6306091000"/>
  </r>
  <r>
    <s v="DGX"/>
    <x v="0"/>
    <d v="2012-12-31T00:00:00"/>
    <n v="7383000000"/>
    <n v="4365000000"/>
    <n v="1742000000"/>
    <s v=" $-   "/>
    <n v="75000000"/>
    <x v="3"/>
    <x v="65"/>
    <n v="2012"/>
    <n v="0.40877691995123933"/>
    <n v="0.16267100094812406"/>
    <n v="1201000000"/>
    <n v="3018000000"/>
  </r>
  <r>
    <s v="DGX"/>
    <x v="1"/>
    <d v="2013-12-31T00:00:00"/>
    <n v="7146000000"/>
    <n v="4326000000"/>
    <n v="1740000000"/>
    <s v=" $-   "/>
    <n v="79000000"/>
    <x v="3"/>
    <x v="65"/>
    <n v="2013"/>
    <n v="0.39462636439966414"/>
    <n v="0.14007836551917158"/>
    <n v="1001000000"/>
    <n v="2820000000"/>
  </r>
  <r>
    <s v="DGX"/>
    <x v="2"/>
    <d v="2014-12-31T00:00:00"/>
    <n v="7435000000"/>
    <n v="4637000000"/>
    <n v="1721000000"/>
    <s v=" $-   "/>
    <n v="94000000"/>
    <x v="3"/>
    <x v="65"/>
    <n v="2014"/>
    <n v="0.37632817753866843"/>
    <n v="0.13221250840618695"/>
    <n v="983000000"/>
    <n v="2798000000"/>
  </r>
  <r>
    <s v="DGX"/>
    <x v="3"/>
    <d v="2015-12-31T00:00:00"/>
    <n v="7493000000"/>
    <n v="4657000000"/>
    <n v="1356000000"/>
    <s v=" $-   "/>
    <n v="81000000"/>
    <x v="3"/>
    <x v="65"/>
    <n v="2015"/>
    <n v="0.37848658748164954"/>
    <n v="0.18670759375417056"/>
    <n v="1399000000"/>
    <n v="2836000000"/>
  </r>
  <r>
    <s v="DHI"/>
    <x v="0"/>
    <d v="2013-09-30T00:00:00"/>
    <n v="6259300000"/>
    <n v="4853500000"/>
    <n v="649900000"/>
    <s v=" $-   "/>
    <s v=" $-   "/>
    <x v="1"/>
    <x v="66"/>
    <n v="2013"/>
    <n v="0.22459380441902455"/>
    <n v="0.12076430271755628"/>
    <n v="755900000"/>
    <n v="1405800000"/>
  </r>
  <r>
    <s v="DHI"/>
    <x v="1"/>
    <d v="2014-09-30T00:00:00"/>
    <n v="8024900000"/>
    <n v="6268600000"/>
    <n v="826900000"/>
    <s v=" $-   "/>
    <s v=" $-   "/>
    <x v="1"/>
    <x v="66"/>
    <n v="2014"/>
    <n v="0.21885630973594683"/>
    <n v="0.11581452728382909"/>
    <n v="929400000"/>
    <n v="1756300000"/>
  </r>
  <r>
    <s v="DHI"/>
    <x v="2"/>
    <d v="2015-09-30T00:00:00"/>
    <n v="10824000000"/>
    <n v="8535700000"/>
    <n v="1003000000"/>
    <s v=" $-   "/>
    <s v=" $-   "/>
    <x v="1"/>
    <x v="66"/>
    <n v="2015"/>
    <n v="0.211409830007391"/>
    <n v="0.11874538063562454"/>
    <n v="1285300000"/>
    <n v="2288300000"/>
  </r>
  <r>
    <s v="DHI"/>
    <x v="3"/>
    <d v="2016-09-30T00:00:00"/>
    <n v="12157400000"/>
    <n v="9502600000"/>
    <n v="1100300000"/>
    <s v=" $-   "/>
    <s v=" $-   "/>
    <x v="1"/>
    <x v="66"/>
    <n v="2016"/>
    <n v="0.21836905917383653"/>
    <n v="0.12786451050389064"/>
    <n v="1554500000"/>
    <n v="2654800000"/>
  </r>
  <r>
    <s v="DHR"/>
    <x v="0"/>
    <d v="2012-12-31T00:00:00"/>
    <n v="18260400000"/>
    <n v="8846100000"/>
    <n v="5181200000"/>
    <n v="1137900000"/>
    <s v=" $-   "/>
    <x v="0"/>
    <x v="53"/>
    <n v="2012"/>
    <n v="0.51555825721232829"/>
    <n v="0.1695034062780662"/>
    <n v="3095200000"/>
    <n v="9414300000"/>
  </r>
  <r>
    <s v="DHR"/>
    <x v="1"/>
    <d v="2013-12-31T00:00:00"/>
    <n v="18283100000"/>
    <n v="8941100000"/>
    <n v="5117100000"/>
    <n v="1104400000"/>
    <s v=" $-   "/>
    <x v="0"/>
    <x v="53"/>
    <n v="2013"/>
    <n v="0.5109636768381729"/>
    <n v="0.17067674519091403"/>
    <n v="3120500000"/>
    <n v="9342000000"/>
  </r>
  <r>
    <s v="DHR"/>
    <x v="2"/>
    <d v="2014-12-31T00:00:00"/>
    <n v="19154000000"/>
    <n v="9261400000"/>
    <n v="5389000000"/>
    <n v="1157000000"/>
    <s v=" $-   "/>
    <x v="0"/>
    <x v="53"/>
    <n v="2014"/>
    <n v="0.51647697608854548"/>
    <n v="0.17472068497441787"/>
    <n v="3346600000"/>
    <n v="9892600000"/>
  </r>
  <r>
    <s v="DHR"/>
    <x v="3"/>
    <d v="2015-12-31T00:00:00"/>
    <n v="20563100000"/>
    <n v="9800600000"/>
    <n v="6054300000"/>
    <n v="1239100000"/>
    <s v=" $-   "/>
    <x v="0"/>
    <x v="53"/>
    <n v="2015"/>
    <n v="0.52338898317860627"/>
    <n v="0.16870510769290623"/>
    <n v="3469100000"/>
    <n v="10762500000"/>
  </r>
  <r>
    <s v="DIS"/>
    <x v="0"/>
    <d v="2013-09-28T00:00:00"/>
    <n v="45041000000"/>
    <n v="25034000000"/>
    <n v="8365000000"/>
    <s v=" $-   "/>
    <n v="2192000000"/>
    <x v="1"/>
    <x v="67"/>
    <n v="2013"/>
    <n v="0.4441952887369286"/>
    <n v="0.20980884083390688"/>
    <n v="9450000000"/>
    <n v="20007000000"/>
  </r>
  <r>
    <s v="DIS"/>
    <x v="1"/>
    <d v="2014-09-27T00:00:00"/>
    <n v="48813000000"/>
    <n v="26420000000"/>
    <n v="8565000000"/>
    <s v=" $-   "/>
    <n v="2288000000"/>
    <x v="1"/>
    <x v="67"/>
    <n v="2014"/>
    <n v="0.45875074263003712"/>
    <n v="0.23641243111466209"/>
    <n v="11540000000"/>
    <n v="22393000000"/>
  </r>
  <r>
    <s v="DIS"/>
    <x v="2"/>
    <d v="2015-10-03T00:00:00"/>
    <n v="52465000000"/>
    <n v="28364000000"/>
    <n v="8523000000"/>
    <s v=" $-   "/>
    <n v="2354000000"/>
    <x v="1"/>
    <x v="67"/>
    <n v="2015"/>
    <n v="0.4593729152768512"/>
    <n v="0.25205375011912706"/>
    <n v="13224000000"/>
    <n v="24101000000"/>
  </r>
  <r>
    <s v="DIS"/>
    <x v="3"/>
    <d v="2016-10-01T00:00:00"/>
    <n v="55632000000"/>
    <n v="29993000000"/>
    <n v="8754000000"/>
    <s v=" $-   "/>
    <n v="2527000000"/>
    <x v="1"/>
    <x v="67"/>
    <n v="2016"/>
    <n v="0.46086784584411844"/>
    <n v="0.25808886971527178"/>
    <n v="14358000000"/>
    <n v="25639000000"/>
  </r>
  <r>
    <s v="DISCA"/>
    <x v="0"/>
    <d v="2013-12-31T00:00:00"/>
    <n v="5535000000"/>
    <n v="1689000000"/>
    <n v="1598000000"/>
    <s v=" $-   "/>
    <n v="276000000"/>
    <x v="1"/>
    <x v="50"/>
    <n v="2013"/>
    <n v="0.69485094850948514"/>
    <n v="0.35627822944896115"/>
    <n v="1972000000"/>
    <n v="3846000000"/>
  </r>
  <r>
    <s v="DISCA"/>
    <x v="1"/>
    <d v="2014-12-31T00:00:00"/>
    <n v="6265000000"/>
    <n v="2124000000"/>
    <n v="1692000000"/>
    <s v=" $-   "/>
    <n v="329000000"/>
    <x v="1"/>
    <x v="50"/>
    <n v="2014"/>
    <n v="0.66097366320830009"/>
    <n v="0.33838786911412611"/>
    <n v="2120000000"/>
    <n v="4141000000"/>
  </r>
  <r>
    <s v="DISCA"/>
    <x v="2"/>
    <d v="2015-12-31T00:00:00"/>
    <n v="6394000000"/>
    <n v="2343000000"/>
    <n v="1669000000"/>
    <s v=" $-   "/>
    <n v="330000000"/>
    <x v="1"/>
    <x v="50"/>
    <n v="2015"/>
    <n v="0.633562715045355"/>
    <n v="0.32092586800125117"/>
    <n v="2052000000"/>
    <n v="4051000000"/>
  </r>
  <r>
    <s v="DISCA"/>
    <x v="3"/>
    <d v="2016-12-31T00:00:00"/>
    <n v="6497000000"/>
    <n v="2432000000"/>
    <n v="1690000000"/>
    <s v=" $-   "/>
    <n v="322000000"/>
    <x v="1"/>
    <x v="50"/>
    <n v="2016"/>
    <n v="0.6256733877174081"/>
    <n v="0.3159919963059874"/>
    <n v="2053000000"/>
    <n v="4065000000"/>
  </r>
  <r>
    <s v="DISCK"/>
    <x v="0"/>
    <d v="2013-12-31T00:00:00"/>
    <n v="5535000000"/>
    <n v="1689000000"/>
    <n v="1598000000"/>
    <s v=" $-   "/>
    <n v="276000000"/>
    <x v="1"/>
    <x v="50"/>
    <n v="2013"/>
    <n v="0.69485094850948514"/>
    <n v="0.35627822944896115"/>
    <n v="1972000000"/>
    <n v="3846000000"/>
  </r>
  <r>
    <s v="DISCK"/>
    <x v="1"/>
    <d v="2014-12-31T00:00:00"/>
    <n v="6265000000"/>
    <n v="2124000000"/>
    <n v="1692000000"/>
    <s v=" $-   "/>
    <n v="329000000"/>
    <x v="1"/>
    <x v="50"/>
    <n v="2014"/>
    <n v="0.66097366320830009"/>
    <n v="0.33838786911412611"/>
    <n v="2120000000"/>
    <n v="4141000000"/>
  </r>
  <r>
    <s v="DISCK"/>
    <x v="2"/>
    <d v="2015-12-31T00:00:00"/>
    <n v="6394000000"/>
    <n v="2343000000"/>
    <n v="1669000000"/>
    <s v=" $-   "/>
    <n v="330000000"/>
    <x v="1"/>
    <x v="50"/>
    <n v="2015"/>
    <n v="0.633562715045355"/>
    <n v="0.32092586800125117"/>
    <n v="2052000000"/>
    <n v="4051000000"/>
  </r>
  <r>
    <s v="DISCK"/>
    <x v="3"/>
    <d v="2016-12-31T00:00:00"/>
    <n v="6497000000"/>
    <n v="2432000000"/>
    <n v="1690000000"/>
    <s v=" $-   "/>
    <n v="322000000"/>
    <x v="1"/>
    <x v="50"/>
    <n v="2016"/>
    <n v="0.6256733877174081"/>
    <n v="0.3159919963059874"/>
    <n v="2053000000"/>
    <n v="4065000000"/>
  </r>
  <r>
    <s v="DLPH"/>
    <x v="0"/>
    <d v="2013-12-31T00:00:00"/>
    <n v="15051000000"/>
    <n v="12274000000"/>
    <n v="916000000"/>
    <s v=" $-   "/>
    <n v="97000000"/>
    <x v="1"/>
    <x v="39"/>
    <n v="2013"/>
    <n v="0.18450601288950896"/>
    <n v="0.11720151484951166"/>
    <n v="1764000000"/>
    <n v="2777000000"/>
  </r>
  <r>
    <s v="DLPH"/>
    <x v="1"/>
    <d v="2014-12-31T00:00:00"/>
    <n v="15499000000"/>
    <n v="12471000000"/>
    <n v="1036000000"/>
    <s v=" $-   "/>
    <n v="94000000"/>
    <x v="1"/>
    <x v="39"/>
    <n v="2014"/>
    <n v="0.19536744306084264"/>
    <n v="0.1224595135170011"/>
    <n v="1898000000"/>
    <n v="3028000000"/>
  </r>
  <r>
    <s v="DLPH"/>
    <x v="2"/>
    <d v="2015-12-31T00:00:00"/>
    <n v="15165000000"/>
    <n v="12155000000"/>
    <n v="1017000000"/>
    <s v=" $-   "/>
    <n v="93000000"/>
    <x v="1"/>
    <x v="39"/>
    <n v="2015"/>
    <n v="0.19848334981866134"/>
    <n v="0.12528849324101549"/>
    <n v="1900000000"/>
    <n v="3010000000"/>
  </r>
  <r>
    <s v="DLPH"/>
    <x v="3"/>
    <d v="2016-12-31T00:00:00"/>
    <n v="16661000000"/>
    <n v="13107000000"/>
    <n v="1145000000"/>
    <s v=" $-   "/>
    <n v="134000000"/>
    <x v="1"/>
    <x v="39"/>
    <n v="2016"/>
    <n v="0.21331252625892805"/>
    <n v="0.13654642578476683"/>
    <n v="2275000000"/>
    <n v="3554000000"/>
  </r>
  <r>
    <s v="DLR"/>
    <x v="0"/>
    <d v="2012-12-31T00:00:00"/>
    <n v="1279067000"/>
    <n v="461898000"/>
    <n v="68538000"/>
    <s v=" $-   "/>
    <n v="382553000"/>
    <x v="7"/>
    <x v="23"/>
    <n v="2012"/>
    <n v="0.63887896411994061"/>
    <n v="0.2862070556116294"/>
    <n v="366078000"/>
    <n v="817169000"/>
  </r>
  <r>
    <s v="DLR"/>
    <x v="1"/>
    <d v="2013-12-31T00:00:00"/>
    <n v="1482259000"/>
    <n v="555660000"/>
    <n v="69323000"/>
    <s v=" $-   "/>
    <n v="475464000"/>
    <x v="7"/>
    <x v="23"/>
    <n v="2013"/>
    <n v="0.62512624311945486"/>
    <n v="0.2575879114243867"/>
    <n v="381812000"/>
    <n v="926599000"/>
  </r>
  <r>
    <s v="DLR"/>
    <x v="2"/>
    <d v="2014-12-31T00:00:00"/>
    <n v="1616438000"/>
    <n v="603321000"/>
    <n v="89468000"/>
    <s v=" $-   "/>
    <n v="538513000"/>
    <x v="7"/>
    <x v="23"/>
    <n v="2014"/>
    <n v="0.62675896013333021"/>
    <n v="0.238262154193356"/>
    <n v="385136000"/>
    <n v="1013117000"/>
  </r>
  <r>
    <s v="DLR"/>
    <x v="3"/>
    <d v="2015-12-31T00:00:00"/>
    <n v="1763336000"/>
    <n v="651282000"/>
    <n v="139616000"/>
    <s v=" $-   "/>
    <n v="570527000"/>
    <x v="7"/>
    <x v="23"/>
    <n v="2015"/>
    <n v="0.630653488614762"/>
    <n v="0.22792649840983228"/>
    <n v="401911000"/>
    <n v="1112054000"/>
  </r>
  <r>
    <s v="DLTR"/>
    <x v="0"/>
    <d v="2013-02-02T00:00:00"/>
    <n v="7394500000"/>
    <n v="4741800000"/>
    <n v="1732600000"/>
    <s v=" $-   "/>
    <s v=" $-   "/>
    <x v="1"/>
    <x v="64"/>
    <n v="2013"/>
    <n v="0.35873960375955105"/>
    <n v="0.12443031983230779"/>
    <n v="920100000"/>
    <n v="2652700000"/>
  </r>
  <r>
    <s v="DLTR"/>
    <x v="1"/>
    <d v="2014-02-01T00:00:00"/>
    <n v="7840300000"/>
    <n v="5050500000"/>
    <n v="1819500000"/>
    <s v=" $-   "/>
    <s v=" $-   "/>
    <x v="1"/>
    <x v="64"/>
    <n v="2014"/>
    <n v="0.35582822085889576"/>
    <n v="0.12375801946354094"/>
    <n v="970300000"/>
    <n v="2789800000"/>
  </r>
  <r>
    <s v="DLTR"/>
    <x v="2"/>
    <d v="2015-01-31T00:00:00"/>
    <n v="8602200000"/>
    <n v="5568200000"/>
    <n v="1993800000"/>
    <s v=" $-   "/>
    <s v=" $-   "/>
    <x v="1"/>
    <x v="64"/>
    <n v="2015"/>
    <n v="0.35270047197228616"/>
    <n v="0.12092255469531051"/>
    <n v="1040200000"/>
    <n v="3034000000"/>
  </r>
  <r>
    <s v="DLTR"/>
    <x v="3"/>
    <d v="2016-01-30T00:00:00"/>
    <n v="15498400000"/>
    <n v="10841700000"/>
    <n v="3607000000"/>
    <s v=" $-   "/>
    <s v=" $-   "/>
    <x v="1"/>
    <x v="64"/>
    <n v="2016"/>
    <n v="0.30046327362824554"/>
    <n v="6.7729572084860371E-2"/>
    <n v="1049700000"/>
    <n v="4656700000"/>
  </r>
  <r>
    <s v="DNB"/>
    <x v="0"/>
    <d v="2012-12-31T00:00:00"/>
    <n v="1663000000"/>
    <s v=" $-   "/>
    <n v="1123200000"/>
    <s v=" $-   "/>
    <n v="78300000"/>
    <x v="0"/>
    <x v="68"/>
    <n v="2012"/>
    <e v="#VALUE!"/>
    <e v="#VALUE!"/>
    <e v="#VALUE!"/>
    <e v="#VALUE!"/>
  </r>
  <r>
    <s v="DNB"/>
    <x v="1"/>
    <d v="2013-12-31T00:00:00"/>
    <n v="1558400000"/>
    <s v=" $-   "/>
    <n v="1058000000"/>
    <s v=" $-   "/>
    <n v="60400000"/>
    <x v="0"/>
    <x v="68"/>
    <n v="2013"/>
    <e v="#VALUE!"/>
    <e v="#VALUE!"/>
    <e v="#VALUE!"/>
    <e v="#VALUE!"/>
  </r>
  <r>
    <s v="DNB"/>
    <x v="2"/>
    <d v="2014-12-31T00:00:00"/>
    <n v="1584500000"/>
    <s v=" $-   "/>
    <n v="1105700000"/>
    <s v=" $-   "/>
    <n v="52500000"/>
    <x v="0"/>
    <x v="68"/>
    <n v="2014"/>
    <e v="#VALUE!"/>
    <e v="#VALUE!"/>
    <e v="#VALUE!"/>
    <e v="#VALUE!"/>
  </r>
  <r>
    <s v="DNB"/>
    <x v="3"/>
    <d v="2015-12-31T00:00:00"/>
    <n v="1637100000"/>
    <s v=" $-   "/>
    <n v="1209100000"/>
    <s v=" $-   "/>
    <n v="58700000"/>
    <x v="0"/>
    <x v="68"/>
    <n v="2015"/>
    <e v="#VALUE!"/>
    <e v="#VALUE!"/>
    <e v="#VALUE!"/>
    <e v="#VALUE!"/>
  </r>
  <r>
    <s v="DOV"/>
    <x v="0"/>
    <d v="2013-12-31T00:00:00"/>
    <n v="7155096000"/>
    <n v="4376505000"/>
    <n v="1616921000"/>
    <s v=" $-   "/>
    <s v=" $-   "/>
    <x v="0"/>
    <x v="52"/>
    <n v="2013"/>
    <n v="0.38833734725571811"/>
    <n v="0.16235561339777971"/>
    <n v="1161670000"/>
    <n v="2778591000"/>
  </r>
  <r>
    <s v="DOV"/>
    <x v="1"/>
    <d v="2014-12-31T00:00:00"/>
    <n v="7752728000"/>
    <n v="4778479000"/>
    <n v="1758765000"/>
    <s v=" $-   "/>
    <s v=" $-   "/>
    <x v="0"/>
    <x v="52"/>
    <n v="2014"/>
    <n v="0.38363902357982893"/>
    <n v="0.15678145808804334"/>
    <n v="1215484000"/>
    <n v="2974249000"/>
  </r>
  <r>
    <s v="DOV"/>
    <x v="2"/>
    <d v="2015-12-31T00:00:00"/>
    <n v="6956311000"/>
    <n v="4388167000"/>
    <n v="1647382000"/>
    <s v=" $-   "/>
    <s v=" $-   "/>
    <x v="0"/>
    <x v="52"/>
    <n v="2015"/>
    <n v="0.36918188390369555"/>
    <n v="0.13236354728821068"/>
    <n v="920762000"/>
    <n v="2568144000"/>
  </r>
  <r>
    <s v="DOV"/>
    <x v="3"/>
    <d v="2016-12-31T00:00:00"/>
    <n v="6794342000"/>
    <n v="4322373000"/>
    <n v="1757523000"/>
    <s v=" $-   "/>
    <s v=" $-   "/>
    <x v="0"/>
    <x v="52"/>
    <n v="2016"/>
    <n v="0.36382757888843398"/>
    <n v="0.10515308178481449"/>
    <n v="714446000"/>
    <n v="2471969000"/>
  </r>
  <r>
    <s v="DPS"/>
    <x v="0"/>
    <d v="2013-12-31T00:00:00"/>
    <n v="5997000000"/>
    <n v="2499000000"/>
    <n v="2337000000"/>
    <s v=" $-   "/>
    <n v="115000000"/>
    <x v="4"/>
    <x v="69"/>
    <n v="2013"/>
    <n v="0.58329164582291138"/>
    <n v="0.1744205436051359"/>
    <n v="1046000000"/>
    <n v="3498000000"/>
  </r>
  <r>
    <s v="DPS"/>
    <x v="1"/>
    <d v="2014-12-31T00:00:00"/>
    <n v="6121000000"/>
    <n v="2491000000"/>
    <n v="2335000000"/>
    <s v=" $-   "/>
    <n v="115000000"/>
    <x v="4"/>
    <x v="69"/>
    <n v="2014"/>
    <n v="0.59304035288351575"/>
    <n v="0.19277895768665251"/>
    <n v="1180000000"/>
    <n v="3630000000"/>
  </r>
  <r>
    <s v="DPS"/>
    <x v="2"/>
    <d v="2015-12-31T00:00:00"/>
    <n v="6282000000"/>
    <n v="2559000000"/>
    <n v="2320000000"/>
    <s v=" $-   "/>
    <n v="105000000"/>
    <x v="4"/>
    <x v="69"/>
    <n v="2015"/>
    <n v="0.59264565425023874"/>
    <n v="0.20662209487424388"/>
    <n v="1298000000"/>
    <n v="3723000000"/>
  </r>
  <r>
    <s v="DPS"/>
    <x v="3"/>
    <d v="2016-12-31T00:00:00"/>
    <n v="6440000000"/>
    <n v="2582000000"/>
    <n v="2326000000"/>
    <s v=" $-   "/>
    <n v="99000000"/>
    <x v="4"/>
    <x v="69"/>
    <n v="2016"/>
    <n v="0.59906832298136647"/>
    <n v="0.22251552795031057"/>
    <n v="1433000000"/>
    <n v="3858000000"/>
  </r>
  <r>
    <s v="DRI"/>
    <x v="0"/>
    <d v="2013-05-26T00:00:00"/>
    <n v="5921000000"/>
    <n v="4616600000"/>
    <n v="625200000"/>
    <s v=" $-   "/>
    <n v="278300000"/>
    <x v="1"/>
    <x v="51"/>
    <n v="2013"/>
    <n v="0.22030062489444346"/>
    <n v="6.7708157405843614E-2"/>
    <n v="400900000"/>
    <n v="1304400000"/>
  </r>
  <r>
    <s v="DRI"/>
    <x v="1"/>
    <d v="2014-05-25T00:00:00"/>
    <n v="6285600000"/>
    <n v="4990500000"/>
    <n v="665400000"/>
    <s v=" $-   "/>
    <n v="304400000"/>
    <x v="1"/>
    <x v="51"/>
    <n v="2014"/>
    <n v="0.20604238258877439"/>
    <n v="5.175321369479445E-2"/>
    <n v="325300000"/>
    <n v="1295100000"/>
  </r>
  <r>
    <s v="DRI"/>
    <x v="2"/>
    <d v="2015-05-31T00:00:00"/>
    <n v="6764000000"/>
    <n v="5341500000"/>
    <n v="673500000"/>
    <s v=" $-   "/>
    <n v="319300000"/>
    <x v="1"/>
    <x v="51"/>
    <n v="2015"/>
    <n v="0.21030455351862798"/>
    <n v="6.352749852158486E-2"/>
    <n v="429700000"/>
    <n v="1422500000"/>
  </r>
  <r>
    <s v="DRI"/>
    <x v="3"/>
    <d v="2016-05-29T00:00:00"/>
    <n v="6933500000"/>
    <n v="5392400000"/>
    <n v="622900000"/>
    <s v=" $-   "/>
    <n v="290200000"/>
    <x v="1"/>
    <x v="51"/>
    <n v="2016"/>
    <n v="0.22226869546405137"/>
    <n v="9.0574745799379824E-2"/>
    <n v="628000000"/>
    <n v="1541100000"/>
  </r>
  <r>
    <s v="DUK"/>
    <x v="0"/>
    <d v="2012-12-31T00:00:00"/>
    <n v="17912000000"/>
    <n v="11235000000"/>
    <n v="965000000"/>
    <s v=" $-   "/>
    <n v="2145000000"/>
    <x v="5"/>
    <x v="11"/>
    <n v="2012"/>
    <n v="0.37276686020544891"/>
    <n v="0.19914024117909782"/>
    <n v="3567000000"/>
    <n v="6677000000"/>
  </r>
  <r>
    <s v="DUK"/>
    <x v="1"/>
    <d v="2013-12-31T00:00:00"/>
    <n v="22756000000"/>
    <n v="13545000000"/>
    <n v="1274000000"/>
    <s v=" $-   "/>
    <n v="2668000000"/>
    <x v="5"/>
    <x v="11"/>
    <n v="2013"/>
    <n v="0.40477236772719283"/>
    <n v="0.23154332923185095"/>
    <n v="5269000000"/>
    <n v="9211000000"/>
  </r>
  <r>
    <s v="DUK"/>
    <x v="2"/>
    <d v="2014-12-31T00:00:00"/>
    <n v="23925000000"/>
    <n v="14323000000"/>
    <n v="1213000000"/>
    <s v=" $-   "/>
    <n v="3066000000"/>
    <x v="5"/>
    <x v="11"/>
    <n v="2014"/>
    <n v="0.401337513061651"/>
    <n v="0.22248693834900732"/>
    <n v="5323000000"/>
    <n v="9602000000"/>
  </r>
  <r>
    <s v="DUK"/>
    <x v="3"/>
    <d v="2015-12-31T00:00:00"/>
    <n v="23459000000"/>
    <n v="13728000000"/>
    <n v="1135000000"/>
    <s v=" $-   "/>
    <n v="3144000000"/>
    <x v="5"/>
    <x v="11"/>
    <n v="2015"/>
    <n v="0.41480881538002468"/>
    <n v="0.23240547337908693"/>
    <n v="5452000000"/>
    <n v="9731000000"/>
  </r>
  <r>
    <s v="DVA"/>
    <x v="0"/>
    <d v="2012-12-31T00:00:00"/>
    <n v="8186280000"/>
    <n v="5583549000"/>
    <n v="889879000"/>
    <s v=" $-   "/>
    <n v="341969000"/>
    <x v="3"/>
    <x v="65"/>
    <n v="2012"/>
    <n v="0.31793818437678656"/>
    <n v="0.16746104457702399"/>
    <n v="1370883000"/>
    <n v="2602731000"/>
  </r>
  <r>
    <s v="DVA"/>
    <x v="1"/>
    <d v="2013-12-31T00:00:00"/>
    <n v="11764050000"/>
    <n v="8198377000"/>
    <n v="1516508000"/>
    <s v=" $-   "/>
    <n v="528737000"/>
    <x v="3"/>
    <x v="65"/>
    <n v="2013"/>
    <n v="0.30309910277497976"/>
    <n v="0.12924358532988214"/>
    <n v="1520428000"/>
    <n v="3565673000"/>
  </r>
  <r>
    <s v="DVA"/>
    <x v="2"/>
    <d v="2014-12-31T00:00:00"/>
    <n v="12795106000"/>
    <n v="9119305000"/>
    <n v="1278506000"/>
    <s v=" $-   "/>
    <n v="590935000"/>
    <x v="3"/>
    <x v="65"/>
    <n v="2014"/>
    <n v="0.28728179352324246"/>
    <n v="0.14117585270493266"/>
    <n v="1806360000"/>
    <n v="3675801000"/>
  </r>
  <r>
    <s v="DVA"/>
    <x v="3"/>
    <d v="2015-12-31T00:00:00"/>
    <n v="13781837000"/>
    <n v="9824834000"/>
    <n v="1947135000"/>
    <s v=" $-   "/>
    <n v="638024000"/>
    <x v="3"/>
    <x v="65"/>
    <n v="2015"/>
    <n v="0.28711723988609061"/>
    <n v="9.9539996010691467E-2"/>
    <n v="1371844000"/>
    <n v="3957003000"/>
  </r>
  <r>
    <s v="DVN"/>
    <x v="0"/>
    <d v="2013-12-31T00:00:00"/>
    <n v="10397000000"/>
    <n v="2268000000"/>
    <n v="2743000000"/>
    <s v=" $-   "/>
    <n v="2780000000"/>
    <x v="9"/>
    <x v="27"/>
    <n v="2013"/>
    <n v="0.7818601519669135"/>
    <n v="0.2506492257381937"/>
    <n v="2606000000"/>
    <n v="8129000000"/>
  </r>
  <r>
    <s v="DVN"/>
    <x v="1"/>
    <d v="2014-12-31T00:00:00"/>
    <n v="20638000000"/>
    <n v="2332000000"/>
    <n v="8290000000"/>
    <s v=" $-   "/>
    <n v="3319000000"/>
    <x v="9"/>
    <x v="27"/>
    <n v="2014"/>
    <n v="0.88700455470491324"/>
    <n v="0.32449849791646479"/>
    <n v="6697000000"/>
    <n v="18306000000"/>
  </r>
  <r>
    <s v="DVN"/>
    <x v="2"/>
    <d v="2015-12-31T00:00:00"/>
    <n v="13145000000"/>
    <n v="2104000000"/>
    <n v="7741000000"/>
    <s v=" $-   "/>
    <n v="3129000000"/>
    <x v="9"/>
    <x v="27"/>
    <n v="2015"/>
    <n v="0.83993914035755046"/>
    <n v="1.300874857360213E-2"/>
    <n v="171000000"/>
    <n v="11041000000"/>
  </r>
  <r>
    <s v="DVN"/>
    <x v="3"/>
    <d v="2016-12-31T00:00:00"/>
    <n v="12197000000"/>
    <n v="1582000000"/>
    <n v="6476000000"/>
    <s v=" $-   "/>
    <n v="1792000000"/>
    <x v="9"/>
    <x v="27"/>
    <n v="2016"/>
    <n v="0.87029597441993933"/>
    <n v="0.19242436664753629"/>
    <n v="2347000000"/>
    <n v="10615000000"/>
  </r>
  <r>
    <s v="EA"/>
    <x v="0"/>
    <d v="2013-03-31T00:00:00"/>
    <n v="3797000000"/>
    <n v="1388000000"/>
    <n v="1078000000"/>
    <n v="1153000000"/>
    <n v="30000000"/>
    <x v="2"/>
    <x v="31"/>
    <n v="2013"/>
    <n v="0.63444824861732951"/>
    <n v="3.8978140637345275E-2"/>
    <n v="148000000"/>
    <n v="2409000000"/>
  </r>
  <r>
    <s v="EA"/>
    <x v="1"/>
    <d v="2014-03-31T00:00:00"/>
    <n v="3575000000"/>
    <n v="1347000000"/>
    <n v="1055000000"/>
    <n v="1125000000"/>
    <n v="16000000"/>
    <x v="2"/>
    <x v="31"/>
    <n v="2014"/>
    <n v="0.6232167832167832"/>
    <n v="8.951048951048951E-3"/>
    <n v="32000000"/>
    <n v="2228000000"/>
  </r>
  <r>
    <s v="EA"/>
    <x v="2"/>
    <d v="2015-03-31T00:00:00"/>
    <n v="4515000000"/>
    <n v="1429000000"/>
    <n v="1030000000"/>
    <n v="1094000000"/>
    <n v="14000000"/>
    <x v="2"/>
    <x v="31"/>
    <n v="2015"/>
    <n v="0.68349944629014403"/>
    <n v="0.20996677740863787"/>
    <n v="948000000"/>
    <n v="3086000000"/>
  </r>
  <r>
    <s v="EA"/>
    <x v="3"/>
    <d v="2016-03-31T00:00:00"/>
    <n v="4396000000"/>
    <n v="1354000000"/>
    <n v="1028000000"/>
    <n v="1109000000"/>
    <n v="7000000"/>
    <x v="2"/>
    <x v="31"/>
    <n v="2016"/>
    <n v="0.69199272065514106"/>
    <n v="0.20427661510464057"/>
    <n v="898000000"/>
    <n v="3042000000"/>
  </r>
  <r>
    <s v="EBAY"/>
    <x v="0"/>
    <d v="2013-12-31T00:00:00"/>
    <n v="8257000000"/>
    <n v="1492000000"/>
    <n v="3260000000"/>
    <n v="915000000"/>
    <n v="136000000"/>
    <x v="2"/>
    <x v="16"/>
    <n v="2013"/>
    <n v="0.81930483226353401"/>
    <n v="0.29720237374349034"/>
    <n v="2454000000"/>
    <n v="6765000000"/>
  </r>
  <r>
    <s v="EBAY"/>
    <x v="1"/>
    <d v="2014-12-31T00:00:00"/>
    <n v="8790000000"/>
    <n v="1663000000"/>
    <n v="3593000000"/>
    <n v="983000000"/>
    <n v="75000000"/>
    <x v="2"/>
    <x v="16"/>
    <n v="2014"/>
    <n v="0.81080773606370871"/>
    <n v="0.28168373151308307"/>
    <n v="2476000000"/>
    <n v="7127000000"/>
  </r>
  <r>
    <s v="EBAY"/>
    <x v="2"/>
    <d v="2015-12-31T00:00:00"/>
    <n v="8592000000"/>
    <n v="1771000000"/>
    <n v="3660000000"/>
    <n v="923000000"/>
    <n v="41000000"/>
    <x v="2"/>
    <x v="16"/>
    <n v="2015"/>
    <n v="0.79387802607076352"/>
    <n v="0.25570297951582865"/>
    <n v="2197000000"/>
    <n v="6821000000"/>
  </r>
  <r>
    <s v="EBAY"/>
    <x v="3"/>
    <d v="2016-12-31T00:00:00"/>
    <n v="8979000000"/>
    <n v="2007000000"/>
    <n v="3499000000"/>
    <n v="1114000000"/>
    <n v="34000000"/>
    <x v="2"/>
    <x v="16"/>
    <n v="2016"/>
    <n v="0.77647844971600399"/>
    <n v="0.25893752088205813"/>
    <n v="2325000000"/>
    <n v="6972000000"/>
  </r>
  <r>
    <s v="ECL"/>
    <x v="0"/>
    <d v="2012-12-31T00:00:00"/>
    <n v="11838700000"/>
    <n v="6385400000"/>
    <n v="4018300000"/>
    <s v=" $-   "/>
    <s v=" $-   "/>
    <x v="8"/>
    <x v="17"/>
    <n v="2012"/>
    <n v="0.46063334656676835"/>
    <n v="0.12121263314384181"/>
    <n v="1435000000"/>
    <n v="5453300000"/>
  </r>
  <r>
    <s v="ECL"/>
    <x v="1"/>
    <d v="2013-12-31T00:00:00"/>
    <n v="13253400000"/>
    <n v="7161200000"/>
    <n v="4360300000"/>
    <s v=" $-   "/>
    <s v=" $-   "/>
    <x v="8"/>
    <x v="17"/>
    <n v="2013"/>
    <n v="0.45967072600238434"/>
    <n v="0.13067590203268595"/>
    <n v="1731900000"/>
    <n v="6092200000"/>
  </r>
  <r>
    <s v="ECL"/>
    <x v="2"/>
    <d v="2014-12-31T00:00:00"/>
    <n v="14280500000"/>
    <n v="7679100000"/>
    <n v="4577600000"/>
    <s v=" $-   "/>
    <s v=" $-   "/>
    <x v="8"/>
    <x v="17"/>
    <n v="2014"/>
    <n v="0.4622667273554848"/>
    <n v="0.14171772697034418"/>
    <n v="2023800000"/>
    <n v="6601400000"/>
  </r>
  <r>
    <s v="ECL"/>
    <x v="3"/>
    <d v="2015-12-31T00:00:00"/>
    <n v="13545100000"/>
    <n v="7223500000"/>
    <n v="4345500000"/>
    <s v=" $-   "/>
    <s v=" $-   "/>
    <x v="8"/>
    <x v="17"/>
    <n v="2015"/>
    <n v="0.46670751784778264"/>
    <n v="0.14589039578888308"/>
    <n v="1976100000"/>
    <n v="6321600000"/>
  </r>
  <r>
    <s v="ED"/>
    <x v="0"/>
    <d v="2013-12-31T00:00:00"/>
    <n v="12354000000"/>
    <n v="7191000000"/>
    <n v="1895000000"/>
    <s v=" $-   "/>
    <n v="1024000000"/>
    <x v="5"/>
    <x v="11"/>
    <n v="2013"/>
    <n v="0.41792132102962598"/>
    <n v="0.18164157357940747"/>
    <n v="2244000000"/>
    <n v="5163000000"/>
  </r>
  <r>
    <s v="ED"/>
    <x v="1"/>
    <d v="2014-12-31T00:00:00"/>
    <n v="12919000000"/>
    <n v="7807000000"/>
    <n v="1877000000"/>
    <s v=" $-   "/>
    <n v="1071000000"/>
    <x v="5"/>
    <x v="11"/>
    <n v="2014"/>
    <n v="0.39569626132053559"/>
    <n v="0.16750522486260547"/>
    <n v="2164000000"/>
    <n v="5112000000"/>
  </r>
  <r>
    <s v="ED"/>
    <x v="2"/>
    <d v="2015-12-31T00:00:00"/>
    <n v="12554000000"/>
    <n v="7060000000"/>
    <n v="1937000000"/>
    <s v=" $-   "/>
    <n v="1130000000"/>
    <x v="5"/>
    <x v="11"/>
    <n v="2015"/>
    <n v="0.43762944081567623"/>
    <n v="0.19332483670543252"/>
    <n v="2427000000"/>
    <n v="5494000000"/>
  </r>
  <r>
    <s v="ED"/>
    <x v="3"/>
    <d v="2016-12-31T00:00:00"/>
    <n v="12075000000"/>
    <n v="6357000000"/>
    <n v="2031000000"/>
    <s v=" $-   "/>
    <n v="1216000000"/>
    <x v="5"/>
    <x v="11"/>
    <n v="2016"/>
    <n v="0.47354037267080751"/>
    <n v="0.2046376811594203"/>
    <n v="2471000000"/>
    <n v="5718000000"/>
  </r>
  <r>
    <s v="EFX"/>
    <x v="0"/>
    <d v="2012-12-31T00:00:00"/>
    <n v="2073000000"/>
    <n v="759500000"/>
    <n v="673500000"/>
    <s v=" $-   "/>
    <n v="160000000"/>
    <x v="0"/>
    <x v="68"/>
    <n v="2012"/>
    <n v="0.63362276893391223"/>
    <n v="0.23154848046309695"/>
    <n v="480000000"/>
    <n v="1313500000"/>
  </r>
  <r>
    <s v="EFX"/>
    <x v="1"/>
    <d v="2013-12-31T00:00:00"/>
    <n v="2303900000"/>
    <n v="787300000"/>
    <n v="715800000"/>
    <s v=" $-   "/>
    <n v="189600000"/>
    <x v="0"/>
    <x v="68"/>
    <n v="2013"/>
    <n v="0.6582750987456053"/>
    <n v="0.26528929206996832"/>
    <n v="611200000"/>
    <n v="1516600000"/>
  </r>
  <r>
    <s v="EFX"/>
    <x v="2"/>
    <d v="2014-12-31T00:00:00"/>
    <n v="2436400000"/>
    <n v="844700000"/>
    <n v="751700000"/>
    <s v=" $-   "/>
    <n v="201800000"/>
    <x v="0"/>
    <x v="68"/>
    <n v="2014"/>
    <n v="0.65329995074700375"/>
    <n v="0.26194385158430472"/>
    <n v="638200000"/>
    <n v="1591700000"/>
  </r>
  <r>
    <s v="EFX"/>
    <x v="3"/>
    <d v="2015-12-31T00:00:00"/>
    <n v="2663600000"/>
    <n v="887400000"/>
    <n v="884300000"/>
    <s v=" $-   "/>
    <n v="198000000"/>
    <x v="0"/>
    <x v="68"/>
    <n v="2015"/>
    <n v="0.66684186814837065"/>
    <n v="0.26051208890223759"/>
    <n v="693900000"/>
    <n v="1776200000"/>
  </r>
  <r>
    <s v="EIX"/>
    <x v="0"/>
    <d v="2012-12-31T00:00:00"/>
    <n v="11862000000"/>
    <n v="7747000000"/>
    <n v="296000000"/>
    <s v=" $-   "/>
    <n v="1562000000"/>
    <x v="5"/>
    <x v="11"/>
    <n v="2012"/>
    <n v="0.34690608666329459"/>
    <n v="0.19027145506659923"/>
    <n v="2257000000"/>
    <n v="4115000000"/>
  </r>
  <r>
    <s v="EIX"/>
    <x v="1"/>
    <d v="2013-12-31T00:00:00"/>
    <n v="12581000000"/>
    <n v="8364000000"/>
    <n v="309000000"/>
    <s v=" $-   "/>
    <n v="1622000000"/>
    <x v="5"/>
    <x v="11"/>
    <n v="2013"/>
    <n v="0.33518798187743426"/>
    <n v="0.18170256736348461"/>
    <n v="2286000000"/>
    <n v="4217000000"/>
  </r>
  <r>
    <s v="EIX"/>
    <x v="2"/>
    <d v="2014-12-31T00:00:00"/>
    <n v="13413000000"/>
    <n v="8742000000"/>
    <n v="322000000"/>
    <s v=" $-   "/>
    <n v="1720000000"/>
    <x v="5"/>
    <x v="11"/>
    <n v="2014"/>
    <n v="0.34824424066204429"/>
    <n v="0.19600387683590548"/>
    <n v="2629000000"/>
    <n v="4671000000"/>
  </r>
  <r>
    <s v="EIX"/>
    <x v="3"/>
    <d v="2015-12-31T00:00:00"/>
    <n v="11524000000"/>
    <n v="7256000000"/>
    <n v="336000000"/>
    <s v=" $-   "/>
    <n v="1919000000"/>
    <x v="5"/>
    <x v="11"/>
    <n v="2015"/>
    <n v="0.37035751475182233"/>
    <n v="0.17467893092676154"/>
    <n v="2013000000"/>
    <n v="4268000000"/>
  </r>
  <r>
    <s v="EL"/>
    <x v="0"/>
    <d v="2013-06-30T00:00:00"/>
    <n v="10181700000"/>
    <n v="2025900000"/>
    <n v="6597000000"/>
    <s v=" $-   "/>
    <s v=" $-   "/>
    <x v="4"/>
    <x v="56"/>
    <n v="2013"/>
    <n v="0.80102536904446209"/>
    <n v="0.1530982056041722"/>
    <n v="1558800000"/>
    <n v="8155800000"/>
  </r>
  <r>
    <s v="EL"/>
    <x v="1"/>
    <d v="2014-06-30T00:00:00"/>
    <n v="10968800000"/>
    <n v="2158200000"/>
    <n v="6985900000"/>
    <s v=" $-   "/>
    <s v=" $-   "/>
    <x v="4"/>
    <x v="56"/>
    <n v="2014"/>
    <n v="0.80324192254394289"/>
    <n v="0.16635365764714463"/>
    <n v="1824700000"/>
    <n v="8810600000"/>
  </r>
  <r>
    <s v="EL"/>
    <x v="2"/>
    <d v="2015-06-30T00:00:00"/>
    <n v="10780400000"/>
    <n v="2100600000"/>
    <n v="7073500000"/>
    <s v=" $-   "/>
    <s v=" $-   "/>
    <x v="4"/>
    <x v="56"/>
    <n v="2015"/>
    <n v="0.80514637675781975"/>
    <n v="0.1490018923231049"/>
    <n v="1606300000"/>
    <n v="8679800000"/>
  </r>
  <r>
    <s v="EL"/>
    <x v="3"/>
    <d v="2016-06-30T00:00:00"/>
    <n v="11262300000"/>
    <n v="2181100000"/>
    <n v="7337800000"/>
    <s v=" $-   "/>
    <s v=" $-   "/>
    <x v="4"/>
    <x v="56"/>
    <n v="2016"/>
    <n v="0.80633618355042924"/>
    <n v="0.15479964128108822"/>
    <n v="1743400000"/>
    <n v="9081200000"/>
  </r>
  <r>
    <s v="EMN"/>
    <x v="0"/>
    <d v="2012-12-31T00:00:00"/>
    <n v="8102000000"/>
    <n v="6340000000"/>
    <n v="644000000"/>
    <n v="198000000"/>
    <s v=" $-   "/>
    <x v="8"/>
    <x v="63"/>
    <n v="2012"/>
    <n v="0.21747716613181933"/>
    <n v="0.11355220933102937"/>
    <n v="920000000"/>
    <n v="1762000000"/>
  </r>
  <r>
    <s v="EMN"/>
    <x v="1"/>
    <d v="2013-12-31T00:00:00"/>
    <n v="9350000000"/>
    <n v="6574000000"/>
    <n v="645000000"/>
    <n v="193000000"/>
    <s v=" $-   "/>
    <x v="8"/>
    <x v="63"/>
    <n v="2013"/>
    <n v="0.29689839572192511"/>
    <n v="0.20727272727272728"/>
    <n v="1938000000"/>
    <n v="2776000000"/>
  </r>
  <r>
    <s v="EMN"/>
    <x v="2"/>
    <d v="2014-12-31T00:00:00"/>
    <n v="9527000000"/>
    <n v="7306000000"/>
    <n v="755000000"/>
    <n v="227000000"/>
    <s v=" $-   "/>
    <x v="8"/>
    <x v="63"/>
    <n v="2014"/>
    <n v="0.23312690248766665"/>
    <n v="0.13005143277002204"/>
    <n v="1239000000"/>
    <n v="2221000000"/>
  </r>
  <r>
    <s v="EMN"/>
    <x v="3"/>
    <d v="2015-12-31T00:00:00"/>
    <n v="9648000000"/>
    <n v="7068000000"/>
    <n v="762000000"/>
    <n v="251000000"/>
    <s v=" $-   "/>
    <x v="8"/>
    <x v="63"/>
    <n v="2015"/>
    <n v="0.26741293532338306"/>
    <n v="0.16241708126036483"/>
    <n v="1567000000"/>
    <n v="2580000000"/>
  </r>
  <r>
    <s v="EMR"/>
    <x v="0"/>
    <d v="2013-09-30T00:00:00"/>
    <n v="24669000000"/>
    <n v="14717000000"/>
    <n v="6010000000"/>
    <s v=" $-   "/>
    <s v=" $-   "/>
    <x v="0"/>
    <x v="53"/>
    <n v="2013"/>
    <n v="0.40342129798532567"/>
    <n v="0.15979569500182414"/>
    <n v="3942000000"/>
    <n v="9952000000"/>
  </r>
  <r>
    <s v="EMR"/>
    <x v="1"/>
    <d v="2014-09-30T00:00:00"/>
    <n v="17733000000"/>
    <n v="9971000000"/>
    <n v="4375000000"/>
    <s v=" $-   "/>
    <s v=" $-   "/>
    <x v="0"/>
    <x v="53"/>
    <n v="2014"/>
    <n v="0.43771499464275643"/>
    <n v="0.19099983082388766"/>
    <n v="3387000000"/>
    <n v="7762000000"/>
  </r>
  <r>
    <s v="EMR"/>
    <x v="2"/>
    <d v="2015-09-30T00:00:00"/>
    <n v="16249000000"/>
    <n v="9241000000"/>
    <n v="4065000000"/>
    <s v=" $-   "/>
    <s v=" $-   "/>
    <x v="0"/>
    <x v="53"/>
    <n v="2015"/>
    <n v="0.43128807926641644"/>
    <n v="0.18111883808234353"/>
    <n v="2943000000"/>
    <n v="7008000000"/>
  </r>
  <r>
    <s v="EMR"/>
    <x v="3"/>
    <d v="2016-09-30T00:00:00"/>
    <n v="14522000000"/>
    <n v="8260000000"/>
    <n v="3758000000"/>
    <s v=" $-   "/>
    <s v=" $-   "/>
    <x v="0"/>
    <x v="53"/>
    <n v="2016"/>
    <n v="0.43120782261396506"/>
    <n v="0.17242804021484645"/>
    <n v="2504000000"/>
    <n v="6262000000"/>
  </r>
  <r>
    <s v="EOG"/>
    <x v="0"/>
    <d v="2012-12-31T00:00:00"/>
    <n v="11682636000"/>
    <n v="1699428000"/>
    <n v="3862434000"/>
    <s v=" $-   "/>
    <n v="3169703000"/>
    <x v="9"/>
    <x v="27"/>
    <n v="2012"/>
    <n v="0.85453385691379924"/>
    <n v="0.25260317962487233"/>
    <n v="2951071000"/>
    <n v="9983208000"/>
  </r>
  <r>
    <s v="EOG"/>
    <x v="1"/>
    <d v="2013-12-31T00:00:00"/>
    <n v="14487118000"/>
    <n v="2066893000"/>
    <n v="4621096000"/>
    <s v=" $-   "/>
    <n v="3600976000"/>
    <x v="9"/>
    <x v="27"/>
    <n v="2013"/>
    <n v="0.85732890420303054"/>
    <n v="0.28978524230975411"/>
    <n v="4198153000"/>
    <n v="12420225000"/>
  </r>
  <r>
    <s v="EOG"/>
    <x v="2"/>
    <d v="2014-12-31T00:00:00"/>
    <n v="18035340000"/>
    <n v="2534389000"/>
    <n v="5285634000"/>
    <s v=" $-   "/>
    <n v="3997041000"/>
    <x v="9"/>
    <x v="27"/>
    <n v="2014"/>
    <n v="0.85947650557183841"/>
    <n v="0.34478285410754661"/>
    <n v="6218276000"/>
    <n v="15500951000"/>
  </r>
  <r>
    <s v="EOG"/>
    <x v="3"/>
    <d v="2015-12-31T00:00:00"/>
    <n v="8757428000"/>
    <n v="2177757000"/>
    <n v="3174320000"/>
    <s v=" $-   "/>
    <n v="3313644000"/>
    <x v="9"/>
    <x v="27"/>
    <n v="2015"/>
    <n v="0.75132458982249128"/>
    <n v="1.0471910245793628E-2"/>
    <n v="91707000"/>
    <n v="6579671000"/>
  </r>
  <r>
    <s v="EQIX"/>
    <x v="0"/>
    <d v="2012-12-31T00:00:00"/>
    <n v="1887376000"/>
    <n v="944617000"/>
    <n v="531180000"/>
    <s v=" $-   "/>
    <s v=" $-   "/>
    <x v="7"/>
    <x v="14"/>
    <n v="2012"/>
    <n v="0.49950778223311099"/>
    <n v="0.21806942548808506"/>
    <n v="411579000"/>
    <n v="942759000"/>
  </r>
  <r>
    <s v="EQIX"/>
    <x v="1"/>
    <d v="2013-12-31T00:00:00"/>
    <n v="2152766000"/>
    <n v="1064403000"/>
    <n v="621413000"/>
    <s v=" $-   "/>
    <s v=" $-   "/>
    <x v="7"/>
    <x v="14"/>
    <n v="2013"/>
    <n v="0.505564933671379"/>
    <n v="0.2169069931427754"/>
    <n v="466950000"/>
    <n v="1088363000"/>
  </r>
  <r>
    <s v="EQIX"/>
    <x v="2"/>
    <d v="2014-12-31T00:00:00"/>
    <n v="2443776000"/>
    <n v="1197885000"/>
    <n v="734119000"/>
    <s v=" $-   "/>
    <s v=" $-   "/>
    <x v="7"/>
    <x v="14"/>
    <n v="2014"/>
    <n v="0.50982209498742925"/>
    <n v="0.20941853917871359"/>
    <n v="511772000"/>
    <n v="1245891000"/>
  </r>
  <r>
    <s v="EQIX"/>
    <x v="3"/>
    <d v="2015-12-31T00:00:00"/>
    <n v="2725867000"/>
    <n v="1291506000"/>
    <n v="825296000"/>
    <s v=" $-   "/>
    <s v=" $-   "/>
    <x v="7"/>
    <x v="14"/>
    <n v="2015"/>
    <n v="0.52620358953683355"/>
    <n v="0.22343900124254046"/>
    <n v="609065000"/>
    <n v="1434361000"/>
  </r>
  <r>
    <s v="EQR"/>
    <x v="0"/>
    <d v="2012-12-31T00:00:00"/>
    <n v="1747502000"/>
    <n v="625507000"/>
    <n v="47233000"/>
    <s v=" $-   "/>
    <n v="560669000"/>
    <x v="7"/>
    <x v="14"/>
    <n v="2012"/>
    <n v="0.64205648977798024"/>
    <n v="0.29418736001446638"/>
    <n v="514093000"/>
    <n v="1121995000"/>
  </r>
  <r>
    <s v="EQR"/>
    <x v="1"/>
    <d v="2013-12-31T00:00:00"/>
    <n v="2387702000"/>
    <n v="834228000"/>
    <n v="62179000"/>
    <s v=" $-   "/>
    <n v="978973000"/>
    <x v="7"/>
    <x v="14"/>
    <n v="2013"/>
    <n v="0.65061469144809525"/>
    <n v="0.21456697695106006"/>
    <n v="512322000"/>
    <n v="1553474000"/>
  </r>
  <r>
    <s v="EQR"/>
    <x v="2"/>
    <d v="2014-12-31T00:00:00"/>
    <n v="2614748000"/>
    <n v="883564000"/>
    <n v="50948000"/>
    <s v=" $-   "/>
    <n v="758861000"/>
    <x v="7"/>
    <x v="14"/>
    <n v="2014"/>
    <n v="0.66208445326280008"/>
    <n v="0.35237621369248584"/>
    <n v="921375000"/>
    <n v="1731184000"/>
  </r>
  <r>
    <s v="EQR"/>
    <x v="3"/>
    <d v="2015-12-31T00:00:00"/>
    <n v="2744965000"/>
    <n v="905168000"/>
    <n v="65082000"/>
    <s v=" $-   "/>
    <n v="765895000"/>
    <x v="7"/>
    <x v="14"/>
    <n v="2015"/>
    <n v="0.67024424719440867"/>
    <n v="0.36751652571162108"/>
    <n v="1008820000"/>
    <n v="1839797000"/>
  </r>
  <r>
    <s v="EQT"/>
    <x v="0"/>
    <d v="2013-12-31T00:00:00"/>
    <n v="1859177000"/>
    <n v="354561000"/>
    <n v="200849000"/>
    <s v=" $-   "/>
    <n v="653132000"/>
    <x v="9"/>
    <x v="27"/>
    <n v="2013"/>
    <n v="0.8092914230328796"/>
    <n v="0.34995861071861367"/>
    <n v="650635000"/>
    <n v="1504616000"/>
  </r>
  <r>
    <s v="EQT"/>
    <x v="1"/>
    <d v="2014-12-31T00:00:00"/>
    <n v="2388768000"/>
    <n v="443974000"/>
    <n v="238134000"/>
    <s v=" $-   "/>
    <n v="679298000"/>
    <x v="9"/>
    <x v="27"/>
    <n v="2014"/>
    <n v="0.81414101327546251"/>
    <n v="0.43008027569023027"/>
    <n v="1027362000"/>
    <n v="1944794000"/>
  </r>
  <r>
    <s v="EQT"/>
    <x v="2"/>
    <d v="2015-12-31T00:00:00"/>
    <n v="1954000000"/>
    <n v="523043000"/>
    <n v="249925000"/>
    <s v=" $-   "/>
    <n v="819216000"/>
    <x v="9"/>
    <x v="27"/>
    <n v="2015"/>
    <n v="0.73232190378710338"/>
    <n v="0.18516683725690891"/>
    <n v="361816000"/>
    <n v="1430957000"/>
  </r>
  <r>
    <s v="EQT"/>
    <x v="3"/>
    <d v="2016-12-31T00:00:00"/>
    <n v="1857339000"/>
    <n v="613909000"/>
    <n v="272747000"/>
    <s v=" $-   "/>
    <n v="927920000"/>
    <x v="9"/>
    <x v="27"/>
    <n v="2016"/>
    <n v="0.66946852459351791"/>
    <n v="2.3023799101833321E-2"/>
    <n v="42763000"/>
    <n v="1243430000"/>
  </r>
  <r>
    <s v="ES"/>
    <x v="0"/>
    <d v="2012-12-31T00:00:00"/>
    <n v="6273787000"/>
    <n v="3667434000"/>
    <n v="747356000"/>
    <s v=" $-   "/>
    <n v="740791000"/>
    <x v="5"/>
    <x v="10"/>
    <n v="2012"/>
    <n v="0.41543536623095434"/>
    <n v="0.17823461332047136"/>
    <n v="1118206000"/>
    <n v="2606353000"/>
  </r>
  <r>
    <s v="ES"/>
    <x v="1"/>
    <d v="2013-12-31T00:00:00"/>
    <n v="7301204000"/>
    <n v="3997940000"/>
    <n v="914149000"/>
    <s v=" $-   "/>
    <n v="859680000"/>
    <x v="5"/>
    <x v="10"/>
    <n v="2013"/>
    <n v="0.4524272982921721"/>
    <n v="0.20947709446277626"/>
    <n v="1529435000"/>
    <n v="3303264000"/>
  </r>
  <r>
    <s v="ES"/>
    <x v="2"/>
    <d v="2014-12-31T00:00:00"/>
    <n v="7741856000"/>
    <n v="4449139000"/>
    <n v="1034507000"/>
    <s v=" $-   "/>
    <n v="625361000"/>
    <x v="5"/>
    <x v="10"/>
    <n v="2014"/>
    <n v="0.42531364572009611"/>
    <n v="0.2109118278614327"/>
    <n v="1632849000"/>
    <n v="3292717000"/>
  </r>
  <r>
    <s v="ES"/>
    <x v="3"/>
    <d v="2015-12-31T00:00:00"/>
    <n v="7954827000"/>
    <n v="4416194000"/>
    <n v="1086274000"/>
    <s v=" $-   "/>
    <n v="688195000"/>
    <x v="5"/>
    <x v="10"/>
    <n v="2015"/>
    <n v="0.4448409751714274"/>
    <n v="0.22177276765415516"/>
    <n v="1764164000"/>
    <n v="3538633000"/>
  </r>
  <r>
    <s v="ESS"/>
    <x v="0"/>
    <d v="2012-12-31T00:00:00"/>
    <n v="535153000"/>
    <n v="172167000"/>
    <n v="24573000"/>
    <s v=" $-   "/>
    <n v="169173000"/>
    <x v="7"/>
    <x v="70"/>
    <n v="2012"/>
    <n v="0.6782845279761115"/>
    <n v="0.31624600815094001"/>
    <n v="169240000"/>
    <n v="362986000"/>
  </r>
  <r>
    <s v="ESS"/>
    <x v="1"/>
    <d v="2013-12-31T00:00:00"/>
    <n v="610590000"/>
    <n v="197336000"/>
    <n v="26684000"/>
    <s v=" $-   "/>
    <n v="192420000"/>
    <x v="7"/>
    <x v="70"/>
    <n v="2013"/>
    <n v="0.67681095334021191"/>
    <n v="0.31797114266529097"/>
    <n v="194150000"/>
    <n v="413254000"/>
  </r>
  <r>
    <s v="ESS"/>
    <x v="2"/>
    <d v="2014-12-31T00:00:00"/>
    <n v="970938000"/>
    <n v="312546000"/>
    <n v="40878000"/>
    <s v=" $-   "/>
    <n v="360592000"/>
    <x v="7"/>
    <x v="70"/>
    <n v="2014"/>
    <n v="0.67809891053805704"/>
    <n v="0.2646121585518334"/>
    <n v="256922000"/>
    <n v="658392000"/>
  </r>
  <r>
    <s v="ESS"/>
    <x v="3"/>
    <d v="2015-12-31T00:00:00"/>
    <n v="1194407000"/>
    <n v="363508000"/>
    <n v="40090000"/>
    <s v=" $-   "/>
    <n v="453423000"/>
    <x v="7"/>
    <x v="70"/>
    <n v="2015"/>
    <n v="0.69565818016806669"/>
    <n v="0.28247155282914449"/>
    <n v="337386000"/>
    <n v="830899000"/>
  </r>
  <r>
    <s v="ETFC"/>
    <x v="0"/>
    <d v="2012-12-31T00:00:00"/>
    <n v="1365000000"/>
    <s v=" $-   "/>
    <n v="921000000"/>
    <s v=" $-   "/>
    <n v="471000000"/>
    <x v="6"/>
    <x v="71"/>
    <n v="2012"/>
    <e v="#VALUE!"/>
    <e v="#VALUE!"/>
    <e v="#VALUE!"/>
    <e v="#VALUE!"/>
  </r>
  <r>
    <s v="ETFC"/>
    <x v="1"/>
    <d v="2013-12-31T00:00:00"/>
    <n v="1466000000"/>
    <s v=" $-   "/>
    <n v="888000000"/>
    <s v=" $-   "/>
    <n v="256000000"/>
    <x v="6"/>
    <x v="71"/>
    <n v="2013"/>
    <e v="#VALUE!"/>
    <e v="#VALUE!"/>
    <e v="#VALUE!"/>
    <e v="#VALUE!"/>
  </r>
  <r>
    <s v="ETFC"/>
    <x v="2"/>
    <d v="2014-12-31T00:00:00"/>
    <n v="1665000000"/>
    <s v=" $-   "/>
    <n v="958000000"/>
    <s v=" $-   "/>
    <n v="136000000"/>
    <x v="6"/>
    <x v="71"/>
    <n v="2014"/>
    <e v="#VALUE!"/>
    <e v="#VALUE!"/>
    <e v="#VALUE!"/>
    <e v="#VALUE!"/>
  </r>
  <r>
    <s v="ETFC"/>
    <x v="3"/>
    <d v="2015-12-31T00:00:00"/>
    <n v="1403000000"/>
    <s v=" $-   "/>
    <n v="1048000000"/>
    <s v=" $-   "/>
    <n v="61000000"/>
    <x v="6"/>
    <x v="71"/>
    <n v="2015"/>
    <e v="#VALUE!"/>
    <e v="#VALUE!"/>
    <e v="#VALUE!"/>
    <e v="#VALUE!"/>
  </r>
  <r>
    <s v="ETN"/>
    <x v="0"/>
    <d v="2012-12-31T00:00:00"/>
    <n v="16311000000"/>
    <n v="11448000000"/>
    <n v="2894000000"/>
    <n v="439000000"/>
    <s v=" $-   "/>
    <x v="0"/>
    <x v="53"/>
    <n v="2012"/>
    <n v="0.2981423579179695"/>
    <n v="9.3801728894610997E-2"/>
    <n v="1530000000"/>
    <n v="4863000000"/>
  </r>
  <r>
    <s v="ETN"/>
    <x v="1"/>
    <d v="2013-12-31T00:00:00"/>
    <n v="22046000000"/>
    <n v="15369000000"/>
    <n v="3886000000"/>
    <n v="644000000"/>
    <s v=" $-   "/>
    <x v="0"/>
    <x v="53"/>
    <n v="2013"/>
    <n v="0.3028667331942303"/>
    <n v="9.7387281139435719E-2"/>
    <n v="2147000000"/>
    <n v="6677000000"/>
  </r>
  <r>
    <s v="ETN"/>
    <x v="2"/>
    <d v="2014-12-31T00:00:00"/>
    <n v="22552000000"/>
    <n v="15646000000"/>
    <n v="3810000000"/>
    <n v="647000000"/>
    <s v=" $-   "/>
    <x v="0"/>
    <x v="53"/>
    <n v="2014"/>
    <n v="0.30622561191912023"/>
    <n v="0.10859347286271727"/>
    <n v="2449000000"/>
    <n v="6906000000"/>
  </r>
  <r>
    <s v="ETN"/>
    <x v="3"/>
    <d v="2015-12-31T00:00:00"/>
    <n v="20855000000"/>
    <n v="14292000000"/>
    <n v="3596000000"/>
    <n v="625000000"/>
    <s v=" $-   "/>
    <x v="0"/>
    <x v="53"/>
    <n v="2015"/>
    <n v="0.31469671541596744"/>
    <n v="0.11229920882282426"/>
    <n v="2342000000"/>
    <n v="6563000000"/>
  </r>
  <r>
    <s v="ETR"/>
    <x v="0"/>
    <d v="2012-12-31T00:00:00"/>
    <n v="10302079000"/>
    <n v="6583627000"/>
    <n v="917162000"/>
    <s v=" $-   "/>
    <n v="1144585000"/>
    <x v="5"/>
    <x v="11"/>
    <n v="2012"/>
    <n v="0.36094190308577523"/>
    <n v="0.16081268644901675"/>
    <n v="1656705000"/>
    <n v="3718452000"/>
  </r>
  <r>
    <s v="ETR"/>
    <x v="1"/>
    <d v="2013-12-31T00:00:00"/>
    <n v="11390947000"/>
    <n v="7588885000"/>
    <n v="888051000"/>
    <s v=" $-   "/>
    <n v="1261044000"/>
    <x v="5"/>
    <x v="11"/>
    <n v="2013"/>
    <n v="0.33377927225892634"/>
    <n v="0.14511234228374514"/>
    <n v="1652967000"/>
    <n v="3802062000"/>
  </r>
  <r>
    <s v="ETR"/>
    <x v="2"/>
    <d v="2014-12-31T00:00:00"/>
    <n v="12494921000"/>
    <n v="8126187000"/>
    <n v="863455000"/>
    <s v=" $-   "/>
    <n v="1318638000"/>
    <x v="5"/>
    <x v="11"/>
    <n v="2014"/>
    <n v="0.34964078604418547"/>
    <n v="0.17500238696987361"/>
    <n v="2186641000"/>
    <n v="4368734000"/>
  </r>
  <r>
    <s v="ETR"/>
    <x v="3"/>
    <d v="2015-12-31T00:00:00"/>
    <n v="11513251000"/>
    <n v="7449273000"/>
    <n v="1074998000"/>
    <s v=" $-   "/>
    <n v="1337276000"/>
    <x v="5"/>
    <x v="11"/>
    <n v="2015"/>
    <n v="0.35298266319391458"/>
    <n v="0.14346113013604933"/>
    <n v="1651704000"/>
    <n v="4063978000"/>
  </r>
  <r>
    <s v="EW"/>
    <x v="0"/>
    <d v="2012-12-31T00:00:00"/>
    <n v="1899600000"/>
    <n v="491000000"/>
    <n v="697400000"/>
    <n v="291300000"/>
    <s v=" $-   "/>
    <x v="3"/>
    <x v="5"/>
    <n v="2012"/>
    <n v="0.74152453148031161"/>
    <n v="0.22104653611286587"/>
    <n v="419900000"/>
    <n v="1408600000"/>
  </r>
  <r>
    <s v="EW"/>
    <x v="1"/>
    <d v="2013-12-31T00:00:00"/>
    <n v="2045500000"/>
    <n v="516600000"/>
    <n v="749700000"/>
    <n v="323000000"/>
    <s v=" $-   "/>
    <x v="3"/>
    <x v="5"/>
    <n v="2013"/>
    <n v="0.74744561231972617"/>
    <n v="0.2230261549743339"/>
    <n v="456200000"/>
    <n v="1528900000"/>
  </r>
  <r>
    <s v="EW"/>
    <x v="2"/>
    <d v="2014-12-31T00:00:00"/>
    <n v="2322900000"/>
    <n v="625600000"/>
    <n v="928700000"/>
    <n v="346500000"/>
    <s v=" $-   "/>
    <x v="3"/>
    <x v="5"/>
    <n v="2014"/>
    <n v="0.73068147574152997"/>
    <n v="0.18171251452925222"/>
    <n v="422100000"/>
    <n v="1697300000"/>
  </r>
  <r>
    <s v="EW"/>
    <x v="3"/>
    <d v="2015-12-31T00:00:00"/>
    <n v="2493700000"/>
    <n v="617200000"/>
    <n v="850700000"/>
    <n v="383100000"/>
    <s v=" $-   "/>
    <x v="3"/>
    <x v="5"/>
    <n v="2015"/>
    <n v="0.75249629065244417"/>
    <n v="0.25772947828527892"/>
    <n v="642700000"/>
    <n v="1876500000"/>
  </r>
  <r>
    <s v="EXC"/>
    <x v="0"/>
    <d v="2013-12-31T00:00:00"/>
    <n v="24888000000"/>
    <n v="17994000000"/>
    <n v="1095000000"/>
    <s v=" $-   "/>
    <n v="2153000000"/>
    <x v="5"/>
    <x v="10"/>
    <n v="2013"/>
    <n v="0.27700096432015431"/>
    <n v="0.14649630343940856"/>
    <n v="3646000000"/>
    <n v="6894000000"/>
  </r>
  <r>
    <s v="EXC"/>
    <x v="1"/>
    <d v="2014-12-31T00:00:00"/>
    <n v="27429000000"/>
    <n v="21571000000"/>
    <n v="1154000000"/>
    <s v=" $-   "/>
    <n v="2314000000"/>
    <x v="5"/>
    <x v="10"/>
    <n v="2014"/>
    <n v="0.21356957964198475"/>
    <n v="8.7134055197054208E-2"/>
    <n v="2390000000"/>
    <n v="5858000000"/>
  </r>
  <r>
    <s v="EXC"/>
    <x v="2"/>
    <d v="2015-12-31T00:00:00"/>
    <n v="29447000000"/>
    <n v="21406000000"/>
    <n v="1200000000"/>
    <s v=" $-   "/>
    <n v="2450000000"/>
    <x v="5"/>
    <x v="10"/>
    <n v="2015"/>
    <n v="0.27306686589465823"/>
    <n v="0.14911535979896084"/>
    <n v="4391000000"/>
    <n v="8041000000"/>
  </r>
  <r>
    <s v="EXC"/>
    <x v="3"/>
    <d v="2016-12-31T00:00:00"/>
    <n v="31360000000"/>
    <n v="22688000000"/>
    <n v="1576000000"/>
    <s v=" $-   "/>
    <n v="3936000000"/>
    <x v="5"/>
    <x v="10"/>
    <n v="2016"/>
    <n v="0.27653061224489794"/>
    <n v="0.10076530612244898"/>
    <n v="3160000000"/>
    <n v="8672000000"/>
  </r>
  <r>
    <s v="EXPD"/>
    <x v="0"/>
    <d v="2012-12-31T00:00:00"/>
    <n v="5992215000"/>
    <n v="4156845000"/>
    <n v="1264632000"/>
    <s v=" $-   "/>
    <n v="39940000"/>
    <x v="0"/>
    <x v="49"/>
    <n v="2012"/>
    <n v="0.30629241440769395"/>
    <n v="8.8581267527950855E-2"/>
    <n v="530798000"/>
    <n v="1835370000"/>
  </r>
  <r>
    <s v="EXPD"/>
    <x v="1"/>
    <d v="2013-12-31T00:00:00"/>
    <n v="6080257000"/>
    <n v="4197404000"/>
    <n v="1282709000"/>
    <s v=" $-   "/>
    <n v="48071000"/>
    <x v="0"/>
    <x v="49"/>
    <n v="2013"/>
    <n v="0.309666680207761"/>
    <n v="9.0797642270713227E-2"/>
    <n v="552073000"/>
    <n v="1882853000"/>
  </r>
  <r>
    <s v="EXPD"/>
    <x v="2"/>
    <d v="2014-12-31T00:00:00"/>
    <n v="6564721000"/>
    <n v="4583294000"/>
    <n v="1337487000"/>
    <s v=" $-   "/>
    <n v="49292000"/>
    <x v="0"/>
    <x v="49"/>
    <n v="2014"/>
    <n v="0.3018295827042764"/>
    <n v="9.058237204597118E-2"/>
    <n v="594648000"/>
    <n v="1981427000"/>
  </r>
  <r>
    <s v="EXPD"/>
    <x v="3"/>
    <d v="2015-12-31T00:00:00"/>
    <n v="6616632000"/>
    <n v="4428855000"/>
    <n v="1420281000"/>
    <s v=" $-   "/>
    <n v="46012000"/>
    <x v="0"/>
    <x v="49"/>
    <n v="2015"/>
    <n v="0.33064813034788698"/>
    <n v="0.10904097432047"/>
    <n v="721484000"/>
    <n v="2187777000"/>
  </r>
  <r>
    <s v="EXPE"/>
    <x v="0"/>
    <d v="2013-12-31T00:00:00"/>
    <n v="4771259000"/>
    <n v="1038034000"/>
    <n v="3151043000"/>
    <s v=" $-   "/>
    <n v="71731000"/>
    <x v="1"/>
    <x v="24"/>
    <n v="2013"/>
    <n v="0.78244023223220538"/>
    <n v="0.10698455061861031"/>
    <n v="510451000"/>
    <n v="3733225000"/>
  </r>
  <r>
    <s v="EXPE"/>
    <x v="1"/>
    <d v="2014-12-31T00:00:00"/>
    <n v="5763485000"/>
    <n v="1179081000"/>
    <n v="3919856000"/>
    <s v=" $-   "/>
    <n v="76773000"/>
    <x v="1"/>
    <x v="24"/>
    <n v="2014"/>
    <n v="0.79542221416382619"/>
    <n v="0.10198256783872951"/>
    <n v="587775000"/>
    <n v="4584404000"/>
  </r>
  <r>
    <s v="EXPE"/>
    <x v="2"/>
    <d v="2015-12-31T00:00:00"/>
    <n v="6672317000"/>
    <n v="1309559000"/>
    <n v="4785243000"/>
    <s v=" $-   "/>
    <n v="156458000"/>
    <x v="1"/>
    <x v="24"/>
    <n v="2015"/>
    <n v="0.80373249652257228"/>
    <n v="6.3105065301903365E-2"/>
    <n v="421057000"/>
    <n v="5362758000"/>
  </r>
  <r>
    <s v="EXPE"/>
    <x v="3"/>
    <d v="2016-12-31T00:00:00"/>
    <n v="8773564000"/>
    <n v="1596698000"/>
    <n v="6280728000"/>
    <s v=" $-   "/>
    <n v="317141000"/>
    <x v="1"/>
    <x v="24"/>
    <n v="2016"/>
    <n v="0.81801033194719963"/>
    <n v="6.5993363700316082E-2"/>
    <n v="578997000"/>
    <n v="7176866000"/>
  </r>
  <r>
    <s v="EXR"/>
    <x v="0"/>
    <d v="2012-12-31T00:00:00"/>
    <n v="409396000"/>
    <n v="114028000"/>
    <n v="58323000"/>
    <s v=" $-   "/>
    <n v="74453000"/>
    <x v="7"/>
    <x v="23"/>
    <n v="2012"/>
    <n v="0.72147260842802563"/>
    <n v="0.39715092477698855"/>
    <n v="162592000"/>
    <n v="295368000"/>
  </r>
  <r>
    <s v="EXR"/>
    <x v="1"/>
    <d v="2013-12-31T00:00:00"/>
    <n v="520613000"/>
    <n v="140012000"/>
    <n v="63268000"/>
    <s v=" $-   "/>
    <n v="95232000"/>
    <x v="7"/>
    <x v="23"/>
    <n v="2013"/>
    <n v="0.7310631889714625"/>
    <n v="0.42661439495364117"/>
    <n v="222101000"/>
    <n v="380601000"/>
  </r>
  <r>
    <s v="EXR"/>
    <x v="2"/>
    <d v="2014-12-31T00:00:00"/>
    <n v="647155000"/>
    <n v="172416000"/>
    <n v="71369000"/>
    <s v=" $-   "/>
    <n v="115076000"/>
    <x v="7"/>
    <x v="23"/>
    <n v="2014"/>
    <n v="0.73357850901252397"/>
    <n v="0.44547905833996493"/>
    <n v="288294000"/>
    <n v="474739000"/>
  </r>
  <r>
    <s v="EXR"/>
    <x v="3"/>
    <d v="2015-12-31T00:00:00"/>
    <n v="782270000"/>
    <n v="203965000"/>
    <n v="80791000"/>
    <s v=" $-   "/>
    <n v="133457000"/>
    <x v="7"/>
    <x v="23"/>
    <n v="2015"/>
    <n v="0.73926521533485878"/>
    <n v="0.46538535288327559"/>
    <n v="364057000"/>
    <n v="578305000"/>
  </r>
  <r>
    <s v="F"/>
    <x v="0"/>
    <d v="2013-12-31T00:00:00"/>
    <n v="146917000000"/>
    <n v="123050000000"/>
    <n v="10850000000"/>
    <s v=" $-   "/>
    <s v=" $-   "/>
    <x v="1"/>
    <x v="72"/>
    <n v="2013"/>
    <n v="0.16245226896819287"/>
    <n v="8.8601046849581741E-2"/>
    <n v="13017000000"/>
    <n v="23867000000"/>
  </r>
  <r>
    <s v="F"/>
    <x v="1"/>
    <d v="2014-12-31T00:00:00"/>
    <n v="144077000000"/>
    <n v="131903000000"/>
    <n v="11842000000"/>
    <s v=" $-   "/>
    <s v=" $-   "/>
    <x v="1"/>
    <x v="72"/>
    <n v="2014"/>
    <n v="8.4496484518694848E-2"/>
    <n v="2.3043233826356741E-3"/>
    <n v="332000000"/>
    <n v="12174000000"/>
  </r>
  <r>
    <s v="F"/>
    <x v="2"/>
    <d v="2015-12-31T00:00:00"/>
    <n v="149558000000"/>
    <n v="131409000000"/>
    <n v="10502000000"/>
    <s v=" $-   "/>
    <s v=" $-   "/>
    <x v="1"/>
    <x v="72"/>
    <n v="2015"/>
    <n v="0.1213509140266652"/>
    <n v="5.113066502627743E-2"/>
    <n v="7647000000"/>
    <n v="18149000000"/>
  </r>
  <r>
    <s v="F"/>
    <x v="3"/>
    <d v="2016-12-31T00:00:00"/>
    <n v="151800000000"/>
    <n v="135488000000"/>
    <n v="12196000000"/>
    <s v=" $-   "/>
    <s v=" $-   "/>
    <x v="1"/>
    <x v="72"/>
    <n v="2016"/>
    <n v="0.10745718050065878"/>
    <n v="2.7114624505928855E-2"/>
    <n v="4116000000"/>
    <n v="16312000000"/>
  </r>
  <r>
    <s v="FAST"/>
    <x v="0"/>
    <d v="2013-12-31T00:00:00"/>
    <n v="3326106000"/>
    <n v="1606661000"/>
    <n v="1007431000"/>
    <s v=" $-   "/>
    <s v=" $-   "/>
    <x v="0"/>
    <x v="18"/>
    <n v="2013"/>
    <n v="0.51695436044431542"/>
    <n v="0.21406834298125196"/>
    <n v="712014000"/>
    <n v="1719445000"/>
  </r>
  <r>
    <s v="FAST"/>
    <x v="1"/>
    <d v="2014-12-31T00:00:00"/>
    <n v="3733507000"/>
    <n v="1836105000"/>
    <n v="1110776000"/>
    <s v=" $-   "/>
    <s v=" $-   "/>
    <x v="0"/>
    <x v="18"/>
    <n v="2014"/>
    <n v="0.50820903777601067"/>
    <n v="0.21069359184273659"/>
    <n v="786626000"/>
    <n v="1897402000"/>
  </r>
  <r>
    <s v="FAST"/>
    <x v="2"/>
    <d v="2015-12-31T00:00:00"/>
    <n v="3869187000"/>
    <n v="1920253000"/>
    <n v="1121590000"/>
    <s v=" $-   "/>
    <s v=" $-   "/>
    <x v="0"/>
    <x v="18"/>
    <n v="2015"/>
    <n v="0.50370633417304456"/>
    <n v="0.21382889997304344"/>
    <n v="827344000"/>
    <n v="1948934000"/>
  </r>
  <r>
    <s v="FAST"/>
    <x v="3"/>
    <d v="2016-12-31T00:00:00"/>
    <n v="3962036000"/>
    <n v="1997259000"/>
    <n v="1169470000"/>
    <s v=" $-   "/>
    <s v=" $-   "/>
    <x v="0"/>
    <x v="18"/>
    <n v="2016"/>
    <n v="0.49590084491912745"/>
    <n v="0.20073189642900771"/>
    <n v="795307000"/>
    <n v="1964777000"/>
  </r>
  <r>
    <s v="FB"/>
    <x v="0"/>
    <d v="2013-12-31T00:00:00"/>
    <n v="7872000000"/>
    <n v="1875000000"/>
    <n v="1778000000"/>
    <n v="1415000000"/>
    <s v=" $-   "/>
    <x v="2"/>
    <x v="16"/>
    <n v="2013"/>
    <n v="0.76181402439024393"/>
    <n v="0.35619918699186992"/>
    <n v="2804000000"/>
    <n v="5997000000"/>
  </r>
  <r>
    <s v="FB"/>
    <x v="1"/>
    <d v="2014-12-31T00:00:00"/>
    <n v="12466000000"/>
    <n v="2153000000"/>
    <n v="2653000000"/>
    <n v="2666000000"/>
    <s v=" $-   "/>
    <x v="2"/>
    <x v="16"/>
    <n v="2014"/>
    <n v="0.82729022942403341"/>
    <n v="0.40060965827049577"/>
    <n v="4994000000"/>
    <n v="10313000000"/>
  </r>
  <r>
    <s v="FB"/>
    <x v="2"/>
    <d v="2015-12-31T00:00:00"/>
    <n v="17928000000"/>
    <n v="2867000000"/>
    <n v="4020000000"/>
    <n v="4816000000"/>
    <s v=" $-   "/>
    <x v="2"/>
    <x v="16"/>
    <n v="2015"/>
    <n v="0.84008255243194996"/>
    <n v="0.34722222222222221"/>
    <n v="6225000000"/>
    <n v="15061000000"/>
  </r>
  <r>
    <s v="FB"/>
    <x v="3"/>
    <d v="2016-12-31T00:00:00"/>
    <n v="27638000000"/>
    <n v="3789000000"/>
    <n v="5503000000"/>
    <n v="5919000000"/>
    <s v=" $-   "/>
    <x v="2"/>
    <x v="16"/>
    <n v="2016"/>
    <n v="0.86290614371517482"/>
    <n v="0.44963456111151312"/>
    <n v="12427000000"/>
    <n v="23849000000"/>
  </r>
  <r>
    <s v="FBHS"/>
    <x v="0"/>
    <d v="2012-12-31T00:00:00"/>
    <n v="3134800000"/>
    <n v="2093200000"/>
    <n v="873100000"/>
    <s v=" $-   "/>
    <n v="7400000"/>
    <x v="0"/>
    <x v="18"/>
    <n v="2012"/>
    <n v="0.33227000127599848"/>
    <n v="5.1390838330994004E-2"/>
    <n v="161100000"/>
    <n v="1041600000"/>
  </r>
  <r>
    <s v="FBHS"/>
    <x v="1"/>
    <d v="2013-12-31T00:00:00"/>
    <n v="3703600000"/>
    <n v="2408500000"/>
    <n v="938700000"/>
    <s v=" $-   "/>
    <n v="9400000"/>
    <x v="0"/>
    <x v="18"/>
    <n v="2013"/>
    <n v="0.34968679123015445"/>
    <n v="9.3692623393455021E-2"/>
    <n v="347000000"/>
    <n v="1295100000"/>
  </r>
  <r>
    <s v="FBHS"/>
    <x v="2"/>
    <d v="2014-12-31T00:00:00"/>
    <n v="4013600000"/>
    <n v="2646700000"/>
    <n v="943300000"/>
    <s v=" $-   "/>
    <n v="13100000"/>
    <x v="0"/>
    <x v="18"/>
    <n v="2014"/>
    <n v="0.34056707195535185"/>
    <n v="0.10227725732509468"/>
    <n v="410500000"/>
    <n v="1366900000"/>
  </r>
  <r>
    <s v="FBHS"/>
    <x v="3"/>
    <d v="2015-12-31T00:00:00"/>
    <n v="4579400000"/>
    <n v="2997500000"/>
    <n v="1047600000"/>
    <s v=" $-   "/>
    <n v="21600000"/>
    <x v="0"/>
    <x v="18"/>
    <n v="2015"/>
    <n v="0.34543826702188063"/>
    <n v="0.11195789841463948"/>
    <n v="512700000"/>
    <n v="1581900000"/>
  </r>
  <r>
    <s v="FCX"/>
    <x v="0"/>
    <d v="2012-12-31T00:00:00"/>
    <n v="18010000000"/>
    <n v="11561000000"/>
    <n v="431000000"/>
    <n v="285000000"/>
    <s v=" $-   "/>
    <x v="8"/>
    <x v="73"/>
    <n v="2012"/>
    <n v="0.35807884508606325"/>
    <n v="0.3183231538034425"/>
    <n v="5733000000"/>
    <n v="6449000000"/>
  </r>
  <r>
    <s v="FCX"/>
    <x v="1"/>
    <d v="2013-12-31T00:00:00"/>
    <n v="20921000000"/>
    <n v="14637000000"/>
    <n v="657000000"/>
    <n v="210000000"/>
    <s v=" $-   "/>
    <x v="8"/>
    <x v="73"/>
    <n v="2013"/>
    <n v="0.30036805124038046"/>
    <n v="0.25892643755078631"/>
    <n v="5417000000"/>
    <n v="6284000000"/>
  </r>
  <r>
    <s v="FCX"/>
    <x v="2"/>
    <d v="2014-12-31T00:00:00"/>
    <n v="21438000000"/>
    <n v="19504000000"/>
    <n v="592000000"/>
    <n v="126000000"/>
    <s v=" $-   "/>
    <x v="8"/>
    <x v="73"/>
    <n v="2014"/>
    <n v="9.0213639332027196E-2"/>
    <n v="5.6721709114656217E-2"/>
    <n v="1216000000"/>
    <n v="1934000000"/>
  </r>
  <r>
    <s v="FCX"/>
    <x v="3"/>
    <d v="2015-12-31T00:00:00"/>
    <n v="15877000000"/>
    <n v="28524000000"/>
    <n v="569000000"/>
    <n v="127000000"/>
    <s v=" $-   "/>
    <x v="8"/>
    <x v="73"/>
    <n v="2015"/>
    <n v="-0.79656106317314346"/>
    <n v="-0.8403980600869182"/>
    <n v="-13343000000"/>
    <n v="-12647000000"/>
  </r>
  <r>
    <s v="FDX"/>
    <x v="0"/>
    <d v="2013-05-31T00:00:00"/>
    <n v="44287000000"/>
    <n v="16448000000"/>
    <n v="20359000000"/>
    <s v=" $-   "/>
    <n v="2386000000"/>
    <x v="0"/>
    <x v="49"/>
    <n v="2013"/>
    <n v="0.62860433084200773"/>
    <n v="0.11502246708966514"/>
    <n v="5094000000"/>
    <n v="27839000000"/>
  </r>
  <r>
    <s v="FDX"/>
    <x v="1"/>
    <d v="2014-05-31T00:00:00"/>
    <n v="45567000000"/>
    <n v="17052000000"/>
    <n v="22113000000"/>
    <s v=" $-   "/>
    <n v="2587000000"/>
    <x v="0"/>
    <x v="49"/>
    <n v="2014"/>
    <n v="0.62578181578774106"/>
    <n v="8.3722869620558735E-2"/>
    <n v="3815000000"/>
    <n v="28515000000"/>
  </r>
  <r>
    <s v="FDX"/>
    <x v="2"/>
    <d v="2015-05-31T00:00:00"/>
    <n v="47453000000"/>
    <n v="16984000000"/>
    <n v="25715000000"/>
    <s v=" $-   "/>
    <n v="2611000000"/>
    <x v="0"/>
    <x v="49"/>
    <n v="2015"/>
    <n v="0.6420879607190273"/>
    <n v="4.5160474574842478E-2"/>
    <n v="2143000000"/>
    <n v="30469000000"/>
  </r>
  <r>
    <s v="FDX"/>
    <x v="3"/>
    <d v="2016-05-31T00:00:00"/>
    <n v="50365000000"/>
    <n v="17327000000"/>
    <n v="27330000000"/>
    <s v=" $-   "/>
    <n v="2631000000"/>
    <x v="0"/>
    <x v="49"/>
    <n v="2016"/>
    <n v="0.6559714087163705"/>
    <n v="6.1094013699990075E-2"/>
    <n v="3077000000"/>
    <n v="33038000000"/>
  </r>
  <r>
    <s v="FE"/>
    <x v="0"/>
    <d v="2012-12-31T00:00:00"/>
    <n v="15255000000"/>
    <n v="6717000000"/>
    <n v="5353000000"/>
    <s v=" $-   "/>
    <n v="1051000000"/>
    <x v="5"/>
    <x v="11"/>
    <n v="2012"/>
    <n v="0.55968534906587997"/>
    <n v="0.13988856112749917"/>
    <n v="2134000000"/>
    <n v="8538000000"/>
  </r>
  <r>
    <s v="FE"/>
    <x v="1"/>
    <d v="2013-12-31T00:00:00"/>
    <n v="14892000000"/>
    <n v="6459000000"/>
    <n v="4315000000"/>
    <s v=" $-   "/>
    <n v="1741000000"/>
    <x v="5"/>
    <x v="11"/>
    <n v="2013"/>
    <n v="0.56627719580983071"/>
    <n v="0.15961590115498253"/>
    <n v="2377000000"/>
    <n v="8433000000"/>
  </r>
  <r>
    <s v="FE"/>
    <x v="2"/>
    <d v="2014-12-31T00:00:00"/>
    <n v="15049000000"/>
    <n v="6996000000"/>
    <n v="5759000000"/>
    <s v=" $-   "/>
    <n v="1232000000"/>
    <x v="5"/>
    <x v="11"/>
    <n v="2014"/>
    <n v="0.53511861253239412"/>
    <n v="7.0569473054688026E-2"/>
    <n v="1062000000"/>
    <n v="8053000000"/>
  </r>
  <r>
    <s v="FE"/>
    <x v="3"/>
    <d v="2015-12-31T00:00:00"/>
    <n v="15026000000"/>
    <n v="6173000000"/>
    <n v="4969000000"/>
    <s v=" $-   "/>
    <n v="1550000000"/>
    <x v="5"/>
    <x v="11"/>
    <n v="2015"/>
    <n v="0.58917875682150944"/>
    <n v="0.15533076001597232"/>
    <n v="2334000000"/>
    <n v="8853000000"/>
  </r>
  <r>
    <s v="FFIV"/>
    <x v="0"/>
    <d v="2013-09-30T00:00:00"/>
    <n v="1481314000"/>
    <n v="253047000"/>
    <n v="587835000"/>
    <n v="209614000"/>
    <s v=" $-   "/>
    <x v="2"/>
    <x v="57"/>
    <n v="2013"/>
    <n v="0.82917396311653035"/>
    <n v="0.29083502890001717"/>
    <n v="430818000"/>
    <n v="1228267000"/>
  </r>
  <r>
    <s v="FFIV"/>
    <x v="1"/>
    <d v="2014-09-30T00:00:00"/>
    <n v="1732046000"/>
    <n v="309959000"/>
    <n v="664738000"/>
    <n v="263792000"/>
    <s v=" $-   "/>
    <x v="2"/>
    <x v="57"/>
    <n v="2014"/>
    <n v="0.82104459119446016"/>
    <n v="0.28495605774904359"/>
    <n v="493557000"/>
    <n v="1422087000"/>
  </r>
  <r>
    <s v="FFIV"/>
    <x v="2"/>
    <d v="2015-09-30T00:00:00"/>
    <n v="1919823000"/>
    <n v="332261000"/>
    <n v="738080000"/>
    <n v="296583000"/>
    <s v=" $-   "/>
    <x v="2"/>
    <x v="57"/>
    <n v="2015"/>
    <n v="0.82693144107555749"/>
    <n v="0.28799477868532675"/>
    <n v="552899000"/>
    <n v="1587562000"/>
  </r>
  <r>
    <s v="FFIV"/>
    <x v="3"/>
    <d v="2016-09-30T00:00:00"/>
    <n v="1995034000"/>
    <n v="337205000"/>
    <n v="767174000"/>
    <n v="334227000"/>
    <s v=" $-   "/>
    <x v="2"/>
    <x v="57"/>
    <n v="2016"/>
    <n v="0.83097781792190006"/>
    <n v="0.27890652490133"/>
    <n v="556428000"/>
    <n v="1657829000"/>
  </r>
  <r>
    <s v="FIS"/>
    <x v="0"/>
    <d v="2012-12-31T00:00:00"/>
    <n v="5795800000"/>
    <n v="3956200000"/>
    <n v="763300000"/>
    <s v=" $-   "/>
    <s v=" $-   "/>
    <x v="2"/>
    <x v="16"/>
    <n v="2012"/>
    <n v="0.31740225680665313"/>
    <n v="0.18570344042237483"/>
    <n v="1076300000"/>
    <n v="1839600000"/>
  </r>
  <r>
    <s v="FIS"/>
    <x v="1"/>
    <d v="2013-12-31T00:00:00"/>
    <n v="6063400000"/>
    <n v="4092700000"/>
    <n v="907800000"/>
    <s v=" $-   "/>
    <s v=" $-   "/>
    <x v="2"/>
    <x v="16"/>
    <n v="2013"/>
    <n v="0.32501566777715474"/>
    <n v="0.1752976877659399"/>
    <n v="1062900000"/>
    <n v="1970700000"/>
  </r>
  <r>
    <s v="FIS"/>
    <x v="2"/>
    <d v="2014-12-31T00:00:00"/>
    <n v="6413800000"/>
    <n v="4328300000"/>
    <n v="814900000"/>
    <s v=" $-   "/>
    <s v=" $-   "/>
    <x v="2"/>
    <x v="16"/>
    <n v="2014"/>
    <n v="0.32515825251800801"/>
    <n v="0.19810408806012036"/>
    <n v="1270600000"/>
    <n v="2085500000"/>
  </r>
  <r>
    <s v="FIS"/>
    <x v="3"/>
    <d v="2015-12-31T00:00:00"/>
    <n v="6595200000"/>
    <n v="4393200000"/>
    <n v="1102800000"/>
    <s v=" $-   "/>
    <s v=" $-   "/>
    <x v="2"/>
    <x v="16"/>
    <n v="2015"/>
    <n v="0.33387918486171764"/>
    <n v="0.16666666666666666"/>
    <n v="1099200000"/>
    <n v="2202000000"/>
  </r>
  <r>
    <s v="FISV"/>
    <x v="0"/>
    <d v="2012-12-31T00:00:00"/>
    <n v="4436000000"/>
    <n v="2564000000"/>
    <n v="824000000"/>
    <s v=" $-   "/>
    <s v=" $-   "/>
    <x v="2"/>
    <x v="16"/>
    <n v="2012"/>
    <n v="0.42200180342651039"/>
    <n v="0.23624887285843102"/>
    <n v="1048000000"/>
    <n v="1872000000"/>
  </r>
  <r>
    <s v="FISV"/>
    <x v="1"/>
    <d v="2013-12-31T00:00:00"/>
    <n v="4814000000"/>
    <n v="2776000000"/>
    <n v="977000000"/>
    <s v=" $-   "/>
    <s v=" $-   "/>
    <x v="2"/>
    <x v="16"/>
    <n v="2013"/>
    <n v="0.42334856668051513"/>
    <n v="0.22039883672621521"/>
    <n v="1061000000"/>
    <n v="2038000000"/>
  </r>
  <r>
    <s v="FISV"/>
    <x v="2"/>
    <d v="2014-12-31T00:00:00"/>
    <n v="5066000000"/>
    <n v="2881000000"/>
    <n v="975000000"/>
    <s v=" $-   "/>
    <s v=" $-   "/>
    <x v="2"/>
    <x v="16"/>
    <n v="2014"/>
    <n v="0.43130675088827475"/>
    <n v="0.2388472167390446"/>
    <n v="1210000000"/>
    <n v="2185000000"/>
  </r>
  <r>
    <s v="FISV"/>
    <x v="3"/>
    <d v="2015-12-31T00:00:00"/>
    <n v="5254000000"/>
    <n v="2909000000"/>
    <n v="1034000000"/>
    <s v=" $-   "/>
    <s v=" $-   "/>
    <x v="2"/>
    <x v="16"/>
    <n v="2015"/>
    <n v="0.44632660829843929"/>
    <n v="0.24952417205938332"/>
    <n v="1311000000"/>
    <n v="2345000000"/>
  </r>
  <r>
    <s v="FL"/>
    <x v="0"/>
    <d v="2013-02-02T00:00:00"/>
    <n v="6182000000"/>
    <n v="4148000000"/>
    <n v="1294000000"/>
    <s v=" $-   "/>
    <n v="118000000"/>
    <x v="1"/>
    <x v="74"/>
    <n v="2013"/>
    <n v="0.32901973471368484"/>
    <n v="0.10061468780329991"/>
    <n v="622000000"/>
    <n v="2034000000"/>
  </r>
  <r>
    <s v="FL"/>
    <x v="1"/>
    <d v="2014-02-01T00:00:00"/>
    <n v="6505000000"/>
    <n v="4372000000"/>
    <n v="1334000000"/>
    <s v=" $-   "/>
    <n v="133000000"/>
    <x v="1"/>
    <x v="74"/>
    <n v="2014"/>
    <n v="0.32790161414296692"/>
    <n v="0.10238278247501921"/>
    <n v="666000000"/>
    <n v="2133000000"/>
  </r>
  <r>
    <s v="FL"/>
    <x v="2"/>
    <d v="2015-01-31T00:00:00"/>
    <n v="7151000000"/>
    <n v="4777000000"/>
    <n v="1426000000"/>
    <s v=" $-   "/>
    <n v="139000000"/>
    <x v="1"/>
    <x v="74"/>
    <n v="2015"/>
    <n v="0.33198154104321076"/>
    <n v="0.11313103062508741"/>
    <n v="809000000"/>
    <n v="2374000000"/>
  </r>
  <r>
    <s v="FL"/>
    <x v="3"/>
    <d v="2016-01-30T00:00:00"/>
    <n v="7412000000"/>
    <n v="4907000000"/>
    <n v="1415000000"/>
    <s v=" $-   "/>
    <n v="148000000"/>
    <x v="1"/>
    <x v="74"/>
    <n v="2016"/>
    <n v="0.33796546141392336"/>
    <n v="0.1270912034538586"/>
    <n v="942000000"/>
    <n v="2505000000"/>
  </r>
  <r>
    <s v="FLIR"/>
    <x v="0"/>
    <d v="2012-12-31T00:00:00"/>
    <n v="1405358000"/>
    <n v="670174000"/>
    <n v="292500000"/>
    <n v="137354000"/>
    <s v=" $-   "/>
    <x v="2"/>
    <x v="75"/>
    <n v="2012"/>
    <n v="0.52312933786266558"/>
    <n v="0.2172613668545666"/>
    <n v="305330000"/>
    <n v="735184000"/>
  </r>
  <r>
    <s v="FLIR"/>
    <x v="1"/>
    <d v="2013-12-31T00:00:00"/>
    <n v="1496372000"/>
    <n v="759362000"/>
    <n v="322739000"/>
    <n v="147696000"/>
    <s v=" $-   "/>
    <x v="2"/>
    <x v="75"/>
    <n v="2013"/>
    <n v="0.49253126896253074"/>
    <n v="0.1781475461984052"/>
    <n v="266575000"/>
    <n v="737010000"/>
  </r>
  <r>
    <s v="FLIR"/>
    <x v="2"/>
    <d v="2014-12-31T00:00:00"/>
    <n v="1530654000"/>
    <n v="780281000"/>
    <n v="331995000"/>
    <n v="142751000"/>
    <s v=" $-   "/>
    <x v="2"/>
    <x v="75"/>
    <n v="2014"/>
    <n v="0.49023031985020782"/>
    <n v="0.18007139431902963"/>
    <n v="275627000"/>
    <n v="750373000"/>
  </r>
  <r>
    <s v="FLIR"/>
    <x v="3"/>
    <d v="2015-12-31T00:00:00"/>
    <n v="1557067000"/>
    <n v="803506000"/>
    <n v="313544000"/>
    <n v="132892000"/>
    <s v=" $-   "/>
    <x v="2"/>
    <x v="75"/>
    <n v="2015"/>
    <n v="0.48396183337004761"/>
    <n v="0.19724584748119381"/>
    <n v="307125000"/>
    <n v="753561000"/>
  </r>
  <r>
    <s v="FLR"/>
    <x v="0"/>
    <d v="2013-12-31T00:00:00"/>
    <n v="27351573000"/>
    <n v="25986382000"/>
    <n v="175148000"/>
    <s v=" $-   "/>
    <s v=" $-   "/>
    <x v="0"/>
    <x v="76"/>
    <n v="2013"/>
    <n v="4.9912705203463026E-2"/>
    <n v="4.3509124685443136E-2"/>
    <n v="1190043000"/>
    <n v="1365191000"/>
  </r>
  <r>
    <s v="FLR"/>
    <x v="1"/>
    <d v="2014-12-31T00:00:00"/>
    <n v="21531577000"/>
    <n v="20132544000"/>
    <n v="182711000"/>
    <s v=" $-   "/>
    <s v=" $-   "/>
    <x v="0"/>
    <x v="76"/>
    <n v="2014"/>
    <n v="6.497587241287528E-2"/>
    <n v="5.649014932812399E-2"/>
    <n v="1216322000"/>
    <n v="1399033000"/>
  </r>
  <r>
    <s v="FLR"/>
    <x v="2"/>
    <d v="2015-12-31T00:00:00"/>
    <n v="18114048000"/>
    <n v="17019352000"/>
    <n v="408225000"/>
    <s v=" $-   "/>
    <s v=" $-   "/>
    <x v="0"/>
    <x v="76"/>
    <n v="2015"/>
    <n v="6.0433537550524274E-2"/>
    <n v="3.7897161363379409E-2"/>
    <n v="686471000"/>
    <n v="1094696000"/>
  </r>
  <r>
    <s v="FLR"/>
    <x v="3"/>
    <d v="2016-12-31T00:00:00"/>
    <n v="19036525000"/>
    <n v="18246209000"/>
    <n v="191073000"/>
    <s v=" $-   "/>
    <s v=" $-   "/>
    <x v="0"/>
    <x v="76"/>
    <n v="2016"/>
    <n v="4.1515770341488234E-2"/>
    <n v="3.1478591812318685E-2"/>
    <n v="599243000"/>
    <n v="790316000"/>
  </r>
  <r>
    <s v="FLS"/>
    <x v="0"/>
    <d v="2013-12-31T00:00:00"/>
    <n v="4954619000"/>
    <n v="3266524000"/>
    <n v="966829000"/>
    <s v=" $-   "/>
    <s v=" $-   "/>
    <x v="0"/>
    <x v="52"/>
    <n v="2013"/>
    <n v="0.34071136448635098"/>
    <n v="0.14557446294054094"/>
    <n v="721266000"/>
    <n v="1688095000"/>
  </r>
  <r>
    <s v="FLS"/>
    <x v="1"/>
    <d v="2014-12-31T00:00:00"/>
    <n v="4877885000"/>
    <n v="3163268000"/>
    <n v="936900000"/>
    <s v=" $-   "/>
    <s v=" $-   "/>
    <x v="0"/>
    <x v="52"/>
    <n v="2014"/>
    <n v="0.35150828689073232"/>
    <n v="0.15943733810862701"/>
    <n v="777717000"/>
    <n v="1714617000"/>
  </r>
  <r>
    <s v="FLS"/>
    <x v="2"/>
    <d v="2015-12-31T00:00:00"/>
    <n v="4561030000"/>
    <n v="3073712000"/>
    <n v="971611000"/>
    <s v=" $-   "/>
    <s v=" $-   "/>
    <x v="0"/>
    <x v="52"/>
    <n v="2015"/>
    <n v="0.32609257119554136"/>
    <n v="0.11306810084564232"/>
    <n v="515707000"/>
    <n v="1487318000"/>
  </r>
  <r>
    <s v="FLS"/>
    <x v="3"/>
    <d v="2016-12-31T00:00:00"/>
    <n v="3991462000"/>
    <n v="2759908000"/>
    <n v="965322000"/>
    <s v=" $-   "/>
    <s v=" $-   "/>
    <x v="0"/>
    <x v="52"/>
    <n v="2016"/>
    <n v="0.30854709377165557"/>
    <n v="6.6700371943914288E-2"/>
    <n v="266232000"/>
    <n v="1231554000"/>
  </r>
  <r>
    <s v="FMC"/>
    <x v="0"/>
    <d v="2012-12-31T00:00:00"/>
    <n v="3409900000"/>
    <n v="2141600000"/>
    <n v="489700000"/>
    <n v="112000000"/>
    <s v=" $-   "/>
    <x v="8"/>
    <x v="63"/>
    <n v="2012"/>
    <n v="0.37194639138977681"/>
    <n v="0.19548960380069796"/>
    <n v="666600000"/>
    <n v="1268300000"/>
  </r>
  <r>
    <s v="FMC"/>
    <x v="1"/>
    <d v="2013-12-31T00:00:00"/>
    <n v="3130700000"/>
    <n v="1929800000"/>
    <n v="496100000"/>
    <n v="115600000"/>
    <s v=" $-   "/>
    <x v="8"/>
    <x v="63"/>
    <n v="2013"/>
    <n v="0.38358833487718402"/>
    <n v="0.18820072188328488"/>
    <n v="589200000"/>
    <n v="1200900000"/>
  </r>
  <r>
    <s v="FMC"/>
    <x v="2"/>
    <d v="2014-12-31T00:00:00"/>
    <n v="3258700000"/>
    <n v="2047800000"/>
    <n v="589800000"/>
    <n v="126300000"/>
    <s v=" $-   "/>
    <x v="8"/>
    <x v="63"/>
    <n v="2014"/>
    <n v="0.37158989781201091"/>
    <n v="0.15183969067419523"/>
    <n v="494800000"/>
    <n v="1210900000"/>
  </r>
  <r>
    <s v="FMC"/>
    <x v="3"/>
    <d v="2015-12-31T00:00:00"/>
    <n v="3276500000"/>
    <n v="2201100000"/>
    <n v="737900000"/>
    <n v="143700000"/>
    <s v=" $-   "/>
    <x v="8"/>
    <x v="63"/>
    <n v="2015"/>
    <n v="0.32821608423622772"/>
    <n v="5.9148481611475658E-2"/>
    <n v="193800000"/>
    <n v="1075400000"/>
  </r>
  <r>
    <s v="FRT"/>
    <x v="0"/>
    <d v="2013-12-31T00:00:00"/>
    <n v="637413000"/>
    <n v="190454000"/>
    <n v="31970000"/>
    <s v=" $-   "/>
    <n v="160828000"/>
    <x v="7"/>
    <x v="77"/>
    <n v="2013"/>
    <n v="0.70120785111066142"/>
    <n v="0.39873833762411498"/>
    <n v="254161000"/>
    <n v="446959000"/>
  </r>
  <r>
    <s v="FRT"/>
    <x v="1"/>
    <d v="2014-12-31T00:00:00"/>
    <n v="686090000"/>
    <n v="211923000"/>
    <n v="32316000"/>
    <s v=" $-   "/>
    <n v="170814000"/>
    <x v="7"/>
    <x v="77"/>
    <n v="2014"/>
    <n v="0.69111486831173752"/>
    <n v="0.39504583946712529"/>
    <n v="271037000"/>
    <n v="474167000"/>
  </r>
  <r>
    <s v="FRT"/>
    <x v="2"/>
    <d v="2015-12-31T00:00:00"/>
    <n v="744012000"/>
    <n v="233417000"/>
    <n v="35645000"/>
    <s v=" $-   "/>
    <n v="174796000"/>
    <x v="7"/>
    <x v="77"/>
    <n v="2015"/>
    <n v="0.68627253323871118"/>
    <n v="0.40342628882329856"/>
    <n v="300154000"/>
    <n v="510595000"/>
  </r>
  <r>
    <s v="FRT"/>
    <x v="3"/>
    <d v="2016-12-31T00:00:00"/>
    <n v="801591000"/>
    <n v="253612000"/>
    <n v="33399000"/>
    <s v=" $-   "/>
    <n v="193585000"/>
    <x v="7"/>
    <x v="77"/>
    <n v="2016"/>
    <n v="0.68361421223541674"/>
    <n v="0.40044736031217915"/>
    <n v="320995000"/>
    <n v="547979000"/>
  </r>
  <r>
    <s v="FSLR"/>
    <x v="0"/>
    <d v="2012-12-31T00:00:00"/>
    <n v="3368545000"/>
    <n v="2515796000"/>
    <n v="280928000"/>
    <n v="132460000"/>
    <s v=" $-   "/>
    <x v="2"/>
    <x v="7"/>
    <n v="2012"/>
    <n v="0.25315054422606798"/>
    <n v="0.13043049744028951"/>
    <n v="439361000"/>
    <n v="852749000"/>
  </r>
  <r>
    <s v="FSLR"/>
    <x v="1"/>
    <d v="2013-12-31T00:00:00"/>
    <n v="3309616000"/>
    <n v="2444984000"/>
    <n v="270261000"/>
    <n v="134300000"/>
    <s v=" $-   "/>
    <x v="2"/>
    <x v="7"/>
    <n v="2013"/>
    <n v="0.2612484348637425"/>
    <n v="0.13901038670347254"/>
    <n v="460071000"/>
    <n v="864632000"/>
  </r>
  <r>
    <s v="FSLR"/>
    <x v="2"/>
    <d v="2014-12-31T00:00:00"/>
    <n v="3391187000"/>
    <n v="2566246000"/>
    <n v="253827000"/>
    <n v="143969000"/>
    <s v=" $-   "/>
    <x v="2"/>
    <x v="7"/>
    <n v="2014"/>
    <n v="0.24326025076175395"/>
    <n v="0.12595737126852632"/>
    <n v="427145000"/>
    <n v="824941000"/>
  </r>
  <r>
    <s v="FSLR"/>
    <x v="3"/>
    <d v="2015-12-31T00:00:00"/>
    <n v="3578995000"/>
    <n v="2659728000"/>
    <n v="255192000"/>
    <n v="130593000"/>
    <s v=" $-   "/>
    <x v="2"/>
    <x v="7"/>
    <n v="2015"/>
    <n v="0.25685059632662244"/>
    <n v="0.1490591632567243"/>
    <n v="533482000"/>
    <n v="919267000"/>
  </r>
  <r>
    <s v="FTR"/>
    <x v="0"/>
    <d v="2012-12-31T00:00:00"/>
    <n v="5011853000"/>
    <s v=" $-   "/>
    <n v="2676141000"/>
    <s v=" $-   "/>
    <n v="1266807000"/>
    <x v="10"/>
    <x v="61"/>
    <n v="2012"/>
    <e v="#VALUE!"/>
    <e v="#VALUE!"/>
    <e v="#VALUE!"/>
    <e v="#VALUE!"/>
  </r>
  <r>
    <s v="FTR"/>
    <x v="1"/>
    <d v="2013-12-31T00:00:00"/>
    <n v="4762000000"/>
    <s v=" $-   "/>
    <n v="2616000000"/>
    <s v=" $-   "/>
    <n v="1170000000"/>
    <x v="10"/>
    <x v="61"/>
    <n v="2013"/>
    <e v="#VALUE!"/>
    <e v="#VALUE!"/>
    <e v="#VALUE!"/>
    <e v="#VALUE!"/>
  </r>
  <r>
    <s v="FTR"/>
    <x v="2"/>
    <d v="2014-12-31T00:00:00"/>
    <n v="4772000000"/>
    <s v=" $-   "/>
    <n v="2671000000"/>
    <s v=" $-   "/>
    <n v="1139000000"/>
    <x v="10"/>
    <x v="61"/>
    <n v="2014"/>
    <e v="#VALUE!"/>
    <e v="#VALUE!"/>
    <e v="#VALUE!"/>
    <e v="#VALUE!"/>
  </r>
  <r>
    <s v="FTR"/>
    <x v="3"/>
    <d v="2015-12-31T00:00:00"/>
    <n v="5576000000"/>
    <s v=" $-   "/>
    <n v="3275000000"/>
    <s v=" $-   "/>
    <n v="1320000000"/>
    <x v="10"/>
    <x v="61"/>
    <n v="2015"/>
    <e v="#VALUE!"/>
    <e v="#VALUE!"/>
    <e v="#VALUE!"/>
    <e v="#VALUE!"/>
  </r>
  <r>
    <s v="GD"/>
    <x v="0"/>
    <d v="2013-12-31T00:00:00"/>
    <n v="30930000000"/>
    <n v="25202000000"/>
    <n v="2039000000"/>
    <s v=" $-   "/>
    <s v=" $-   "/>
    <x v="0"/>
    <x v="30"/>
    <n v="2013"/>
    <n v="0.18519236986744259"/>
    <n v="0.11926931781441966"/>
    <n v="3689000000"/>
    <n v="5728000000"/>
  </r>
  <r>
    <s v="GD"/>
    <x v="1"/>
    <d v="2014-12-31T00:00:00"/>
    <n v="30852000000"/>
    <n v="24979000000"/>
    <n v="1984000000"/>
    <s v=" $-   "/>
    <s v=" $-   "/>
    <x v="0"/>
    <x v="30"/>
    <n v="2014"/>
    <n v="0.19036043044211071"/>
    <n v="0.12605341631012576"/>
    <n v="3889000000"/>
    <n v="5873000000"/>
  </r>
  <r>
    <s v="GD"/>
    <x v="2"/>
    <d v="2015-12-31T00:00:00"/>
    <n v="31469000000"/>
    <n v="25339000000"/>
    <n v="1952000000"/>
    <s v=" $-   "/>
    <s v=" $-   "/>
    <x v="0"/>
    <x v="30"/>
    <n v="2015"/>
    <n v="0.19479487749849056"/>
    <n v="0.13276557882360418"/>
    <n v="4178000000"/>
    <n v="6130000000"/>
  </r>
  <r>
    <s v="GD"/>
    <x v="3"/>
    <d v="2016-12-31T00:00:00"/>
    <n v="31353000000"/>
    <n v="25104000000"/>
    <n v="1940000000"/>
    <s v=" $-   "/>
    <s v=" $-   "/>
    <x v="0"/>
    <x v="30"/>
    <n v="2016"/>
    <n v="0.19931107071093679"/>
    <n v="0.13743501419321916"/>
    <n v="4309000000"/>
    <n v="6249000000"/>
  </r>
  <r>
    <s v="GGP"/>
    <x v="0"/>
    <d v="2012-12-31T00:00:00"/>
    <n v="2426301000"/>
    <n v="800336000"/>
    <n v="72163000"/>
    <s v=" $-   "/>
    <n v="768820000"/>
    <x v="7"/>
    <x v="77"/>
    <n v="2012"/>
    <n v="0.67014150346556345"/>
    <n v="0.32353034516327528"/>
    <n v="784982000"/>
    <n v="1625965000"/>
  </r>
  <r>
    <s v="GGP"/>
    <x v="1"/>
    <d v="2013-12-31T00:00:00"/>
    <n v="2486017000"/>
    <n v="815095000"/>
    <n v="76864000"/>
    <s v=" $-   "/>
    <n v="749722000"/>
    <x v="7"/>
    <x v="77"/>
    <n v="2013"/>
    <n v="0.67212814715265423"/>
    <n v="0.33963404111878559"/>
    <n v="844336000"/>
    <n v="1670922000"/>
  </r>
  <r>
    <s v="GGP"/>
    <x v="2"/>
    <d v="2014-12-31T00:00:00"/>
    <n v="2535559000"/>
    <n v="783602000"/>
    <n v="88705000"/>
    <s v=" $-   "/>
    <n v="708406000"/>
    <x v="7"/>
    <x v="77"/>
    <n v="2014"/>
    <n v="0.69095493340916148"/>
    <n v="0.37658204758792835"/>
    <n v="954846000"/>
    <n v="1751957000"/>
  </r>
  <r>
    <s v="GGP"/>
    <x v="3"/>
    <d v="2015-12-31T00:00:00"/>
    <n v="2403906000"/>
    <n v="747276000"/>
    <n v="72363000"/>
    <s v=" $-   "/>
    <n v="643689000"/>
    <x v="7"/>
    <x v="77"/>
    <n v="2015"/>
    <n v="0.68914092314757736"/>
    <n v="0.3912707069244804"/>
    <n v="940578000"/>
    <n v="1656630000"/>
  </r>
  <r>
    <s v="GILD"/>
    <x v="0"/>
    <d v="2012-12-31T00:00:00"/>
    <n v="9702000000"/>
    <n v="2471000000"/>
    <n v="1461000000"/>
    <n v="1760000000"/>
    <s v=" $-   "/>
    <x v="3"/>
    <x v="19"/>
    <n v="2012"/>
    <n v="0.74531024531024537"/>
    <n v="0.41331684188827045"/>
    <n v="4010000000"/>
    <n v="7231000000"/>
  </r>
  <r>
    <s v="GILD"/>
    <x v="1"/>
    <d v="2013-12-31T00:00:00"/>
    <n v="11202000000"/>
    <n v="2859000000"/>
    <n v="1699000000"/>
    <n v="2120000000"/>
    <s v=" $-   "/>
    <x v="3"/>
    <x v="19"/>
    <n v="2013"/>
    <n v="0.7447777182645956"/>
    <n v="0.40385645420460631"/>
    <n v="4524000000"/>
    <n v="8343000000"/>
  </r>
  <r>
    <s v="GILD"/>
    <x v="2"/>
    <d v="2014-12-31T00:00:00"/>
    <n v="24890000000"/>
    <n v="3788000000"/>
    <n v="2983000000"/>
    <n v="2854000000"/>
    <s v=" $-   "/>
    <x v="3"/>
    <x v="19"/>
    <n v="2014"/>
    <n v="0.84781036560867817"/>
    <n v="0.6132985134592206"/>
    <n v="15265000000"/>
    <n v="21102000000"/>
  </r>
  <r>
    <s v="GILD"/>
    <x v="3"/>
    <d v="2015-12-31T00:00:00"/>
    <n v="32639000000"/>
    <n v="4006000000"/>
    <n v="3426000000"/>
    <n v="3014000000"/>
    <s v=" $-   "/>
    <x v="3"/>
    <x v="19"/>
    <n v="2015"/>
    <n v="0.87726339655013941"/>
    <n v="0.67995342994577035"/>
    <n v="22193000000"/>
    <n v="28633000000"/>
  </r>
  <r>
    <s v="GIS"/>
    <x v="0"/>
    <d v="2013-05-26T00:00:00"/>
    <n v="17774100000"/>
    <n v="11350200000"/>
    <n v="3552300000"/>
    <s v=" $-   "/>
    <s v=" $-   "/>
    <x v="4"/>
    <x v="40"/>
    <n v="2013"/>
    <n v="0.36141914358532923"/>
    <n v="0.16156092291592825"/>
    <n v="2871600000"/>
    <n v="6423900000"/>
  </r>
  <r>
    <s v="GIS"/>
    <x v="1"/>
    <d v="2014-05-25T00:00:00"/>
    <n v="17909600000"/>
    <n v="11539800000"/>
    <n v="3474300000"/>
    <s v=" $-   "/>
    <s v=" $-   "/>
    <x v="4"/>
    <x v="40"/>
    <n v="2014"/>
    <n v="0.35566400142940102"/>
    <n v="0.16167306919194174"/>
    <n v="2895500000"/>
    <n v="6369800000"/>
  </r>
  <r>
    <s v="GIS"/>
    <x v="2"/>
    <d v="2015-05-31T00:00:00"/>
    <n v="17630300000"/>
    <n v="11681100000"/>
    <n v="3328000000"/>
    <s v=" $-   "/>
    <s v=" $-   "/>
    <x v="4"/>
    <x v="40"/>
    <n v="2015"/>
    <n v="0.33744179055376256"/>
    <n v="0.14867585917426249"/>
    <n v="2621200000"/>
    <n v="5949200000"/>
  </r>
  <r>
    <s v="GIS"/>
    <x v="3"/>
    <d v="2016-05-29T00:00:00"/>
    <n v="16563100000"/>
    <n v="10733600000"/>
    <n v="3118900000"/>
    <s v=" $-   "/>
    <s v=" $-   "/>
    <x v="4"/>
    <x v="40"/>
    <n v="2016"/>
    <n v="0.35195706117816106"/>
    <n v="0.16365293936521544"/>
    <n v="2710600000"/>
    <n v="5829500000"/>
  </r>
  <r>
    <s v="GLW"/>
    <x v="0"/>
    <d v="2013-12-31T00:00:00"/>
    <n v="7819000000"/>
    <n v="4495000000"/>
    <n v="1126000000"/>
    <n v="710000000"/>
    <n v="31000000"/>
    <x v="2"/>
    <x v="29"/>
    <n v="2013"/>
    <n v="0.42511830157309116"/>
    <n v="0.18634096431768768"/>
    <n v="1457000000"/>
    <n v="3324000000"/>
  </r>
  <r>
    <s v="GLW"/>
    <x v="1"/>
    <d v="2014-12-31T00:00:00"/>
    <n v="9715000000"/>
    <n v="5663000000"/>
    <n v="1202000000"/>
    <n v="815000000"/>
    <n v="33000000"/>
    <x v="2"/>
    <x v="29"/>
    <n v="2014"/>
    <n v="0.41708697889861035"/>
    <n v="0.20607308286155429"/>
    <n v="2002000000"/>
    <n v="4052000000"/>
  </r>
  <r>
    <s v="GLW"/>
    <x v="2"/>
    <d v="2015-12-31T00:00:00"/>
    <n v="9111000000"/>
    <n v="5458000000"/>
    <n v="1508000000"/>
    <n v="769000000"/>
    <n v="54000000"/>
    <x v="2"/>
    <x v="29"/>
    <n v="2015"/>
    <n v="0.40094391395017015"/>
    <n v="0.14509933047963999"/>
    <n v="1322000000"/>
    <n v="3653000000"/>
  </r>
  <r>
    <s v="GLW"/>
    <x v="3"/>
    <d v="2016-12-31T00:00:00"/>
    <n v="9390000000"/>
    <n v="5644000000"/>
    <n v="1472000000"/>
    <n v="742000000"/>
    <n v="64000000"/>
    <x v="2"/>
    <x v="29"/>
    <n v="2016"/>
    <n v="0.39893503727369539"/>
    <n v="0.15633652822151226"/>
    <n v="1468000000"/>
    <n v="3746000000"/>
  </r>
  <r>
    <s v="GM"/>
    <x v="0"/>
    <d v="2013-12-31T00:00:00"/>
    <n v="155427000000"/>
    <n v="137373000000"/>
    <n v="12382000000"/>
    <s v=" $-   "/>
    <s v=" $-   "/>
    <x v="1"/>
    <x v="72"/>
    <n v="2013"/>
    <n v="0.11615742438572452"/>
    <n v="3.6493016013948672E-2"/>
    <n v="5672000000"/>
    <n v="18054000000"/>
  </r>
  <r>
    <s v="GM"/>
    <x v="1"/>
    <d v="2014-12-31T00:00:00"/>
    <n v="155929000000"/>
    <n v="142121000000"/>
    <n v="12158000000"/>
    <s v=" $-   "/>
    <s v=" $-   "/>
    <x v="1"/>
    <x v="72"/>
    <n v="2014"/>
    <n v="8.8553123536994405E-2"/>
    <n v="1.0581739124858108E-2"/>
    <n v="1650000000"/>
    <n v="13808000000"/>
  </r>
  <r>
    <s v="GM"/>
    <x v="2"/>
    <d v="2015-12-31T00:00:00"/>
    <n v="152356000000"/>
    <n v="134054000000"/>
    <n v="13405000000"/>
    <s v=" $-   "/>
    <s v=" $-   "/>
    <x v="1"/>
    <x v="72"/>
    <n v="2015"/>
    <n v="0.12012654572186199"/>
    <n v="3.2141825723962299E-2"/>
    <n v="4897000000"/>
    <n v="18302000000"/>
  </r>
  <r>
    <s v="GM"/>
    <x v="3"/>
    <d v="2016-12-31T00:00:00"/>
    <n v="166380000000"/>
    <n v="145125000000"/>
    <n v="11710000000"/>
    <s v=" $-   "/>
    <s v=" $-   "/>
    <x v="1"/>
    <x v="72"/>
    <n v="2016"/>
    <n v="0.12774972953479991"/>
    <n v="5.7368674119485513E-2"/>
    <n v="9545000000"/>
    <n v="21255000000"/>
  </r>
  <r>
    <s v="GPC"/>
    <x v="0"/>
    <d v="2012-12-31T00:00:00"/>
    <n v="13013868000"/>
    <n v="9235777000"/>
    <n v="2656530000"/>
    <s v=" $-   "/>
    <n v="98383000"/>
    <x v="1"/>
    <x v="25"/>
    <n v="2012"/>
    <n v="0.29031268797255361"/>
    <n v="7.8622128332637153E-2"/>
    <n v="1023178000"/>
    <n v="3778091000"/>
  </r>
  <r>
    <s v="GPC"/>
    <x v="1"/>
    <d v="2013-12-31T00:00:00"/>
    <n v="14077843000"/>
    <n v="9857923000"/>
    <n v="3028028000"/>
    <s v=" $-   "/>
    <n v="133957000"/>
    <x v="1"/>
    <x v="25"/>
    <n v="2013"/>
    <n v="0.29975614872249956"/>
    <n v="7.5148941496222116E-2"/>
    <n v="1057935000"/>
    <n v="4219920000"/>
  </r>
  <r>
    <s v="GPC"/>
    <x v="2"/>
    <d v="2014-12-31T00:00:00"/>
    <n v="15341647000"/>
    <n v="10747886000"/>
    <n v="3314030000"/>
    <s v=" $-   "/>
    <n v="148313000"/>
    <x v="1"/>
    <x v="25"/>
    <n v="2014"/>
    <n v="0.29943075864019031"/>
    <n v="7.3748144511472588E-2"/>
    <n v="1131418000"/>
    <n v="4593761000"/>
  </r>
  <r>
    <s v="GPC"/>
    <x v="3"/>
    <d v="2015-12-31T00:00:00"/>
    <n v="15280044000"/>
    <n v="10724192000"/>
    <n v="3277390000"/>
    <s v=" $-   "/>
    <n v="141675000"/>
    <x v="1"/>
    <x v="25"/>
    <n v="2015"/>
    <n v="0.29815699483587876"/>
    <n v="7.4396840742081638E-2"/>
    <n v="1136787000"/>
    <n v="4555852000"/>
  </r>
  <r>
    <s v="GPN"/>
    <x v="0"/>
    <d v="2013-05-31T00:00:00"/>
    <n v="2375923000"/>
    <n v="862075000"/>
    <n v="1156635000"/>
    <s v=" $-   "/>
    <s v=" $-   "/>
    <x v="2"/>
    <x v="9"/>
    <n v="2013"/>
    <n v="0.63716206291197142"/>
    <n v="0.15034704407508157"/>
    <n v="357213000"/>
    <n v="1513848000"/>
  </r>
  <r>
    <s v="GPN"/>
    <x v="1"/>
    <d v="2014-05-31T00:00:00"/>
    <n v="2554236000"/>
    <n v="952225000"/>
    <n v="1196512000"/>
    <s v=" $-   "/>
    <s v=" $-   "/>
    <x v="2"/>
    <x v="9"/>
    <n v="2014"/>
    <n v="0.62719772174536725"/>
    <n v="0.15875549479374654"/>
    <n v="405499000"/>
    <n v="1602011000"/>
  </r>
  <r>
    <s v="GPN"/>
    <x v="2"/>
    <d v="2015-05-31T00:00:00"/>
    <n v="2773718000"/>
    <n v="1022107000"/>
    <n v="1295014000"/>
    <s v=" $-   "/>
    <s v=" $-   "/>
    <x v="2"/>
    <x v="9"/>
    <n v="2015"/>
    <n v="0.63150291413907256"/>
    <n v="0.1646155088585069"/>
    <n v="456597000"/>
    <n v="1751611000"/>
  </r>
  <r>
    <s v="GPN"/>
    <x v="3"/>
    <d v="2016-05-31T00:00:00"/>
    <n v="2898150000"/>
    <n v="1147639000"/>
    <n v="1325567000"/>
    <s v=" $-   "/>
    <s v=" $-   "/>
    <x v="2"/>
    <x v="9"/>
    <n v="2016"/>
    <n v="0.60400979935476085"/>
    <n v="0.14662595103773096"/>
    <n v="424944000"/>
    <n v="1750511000"/>
  </r>
  <r>
    <s v="GPS"/>
    <x v="0"/>
    <d v="2013-02-02T00:00:00"/>
    <n v="15651000000"/>
    <n v="9480000000"/>
    <s v=" $-   "/>
    <s v=" $-   "/>
    <s v=" $-   "/>
    <x v="1"/>
    <x v="74"/>
    <n v="2013"/>
    <n v="0.3942879049262028"/>
    <n v="0.3942879049262028"/>
    <n v="6171000000"/>
    <n v="6171000000"/>
  </r>
  <r>
    <s v="GPS"/>
    <x v="1"/>
    <d v="2014-02-01T00:00:00"/>
    <n v="16148000000"/>
    <n v="9855000000"/>
    <s v=" $-   "/>
    <s v=" $-   "/>
    <s v=" $-   "/>
    <x v="1"/>
    <x v="74"/>
    <n v="2014"/>
    <n v="0.38970770374040131"/>
    <n v="0.38970770374040131"/>
    <n v="6293000000"/>
    <n v="6293000000"/>
  </r>
  <r>
    <s v="GPS"/>
    <x v="2"/>
    <d v="2015-01-31T00:00:00"/>
    <n v="16435000000"/>
    <n v="10146000000"/>
    <s v=" $-   "/>
    <s v=" $-   "/>
    <s v=" $-   "/>
    <x v="1"/>
    <x v="74"/>
    <n v="2015"/>
    <n v="0.38265895953757223"/>
    <n v="0.38265895953757223"/>
    <n v="6289000000"/>
    <n v="6289000000"/>
  </r>
  <r>
    <s v="GPS"/>
    <x v="3"/>
    <d v="2016-01-30T00:00:00"/>
    <n v="15797000000"/>
    <n v="10077000000"/>
    <s v=" $-   "/>
    <s v=" $-   "/>
    <s v=" $-   "/>
    <x v="1"/>
    <x v="74"/>
    <n v="2016"/>
    <n v="0.36209406849401782"/>
    <n v="0.36209406849401787"/>
    <n v="5720000000"/>
    <n v="5720000000"/>
  </r>
  <r>
    <s v="GRMN"/>
    <x v="0"/>
    <d v="2012-12-29T00:00:00"/>
    <n v="2715675000"/>
    <n v="1277195000"/>
    <n v="508547000"/>
    <n v="325773000"/>
    <s v=" $-   "/>
    <x v="1"/>
    <x v="78"/>
    <n v="2012"/>
    <n v="0.52969519548546862"/>
    <n v="0.2224713929317757"/>
    <n v="604160000"/>
    <n v="1438480000"/>
  </r>
  <r>
    <s v="GRMN"/>
    <x v="1"/>
    <d v="2013-12-28T00:00:00"/>
    <n v="2631851000"/>
    <n v="1224551000"/>
    <n v="468345000"/>
    <n v="364923000"/>
    <s v=" $-   "/>
    <x v="1"/>
    <x v="78"/>
    <n v="2013"/>
    <n v="0.53471872077864591"/>
    <n v="0.21810961182832919"/>
    <n v="574032000"/>
    <n v="1407300000"/>
  </r>
  <r>
    <s v="GRMN"/>
    <x v="2"/>
    <d v="2014-12-27T00:00:00"/>
    <n v="2870658000"/>
    <n v="1266246000"/>
    <n v="518665000"/>
    <n v="395121000"/>
    <s v=" $-   "/>
    <x v="1"/>
    <x v="78"/>
    <n v="2014"/>
    <n v="0.55890043328045347"/>
    <n v="0.24058107932049028"/>
    <n v="690626000"/>
    <n v="1604412000"/>
  </r>
  <r>
    <s v="GRMN"/>
    <x v="3"/>
    <d v="2015-12-26T00:00:00"/>
    <n v="2820270000"/>
    <n v="1281566000"/>
    <n v="562080000"/>
    <n v="427043000"/>
    <s v=" $-   "/>
    <x v="1"/>
    <x v="78"/>
    <n v="2015"/>
    <n v="0.54558747921298312"/>
    <n v="0.19486822183691632"/>
    <n v="549581000"/>
    <n v="1538704000"/>
  </r>
  <r>
    <s v="GT"/>
    <x v="0"/>
    <d v="2013-12-31T00:00:00"/>
    <n v="19540000000"/>
    <n v="15422000000"/>
    <n v="2816000000"/>
    <s v=" $-   "/>
    <s v=" $-   "/>
    <x v="1"/>
    <x v="79"/>
    <n v="2013"/>
    <n v="0.21074718526100311"/>
    <n v="6.6632548618219031E-2"/>
    <n v="1302000000"/>
    <n v="4118000000"/>
  </r>
  <r>
    <s v="GT"/>
    <x v="1"/>
    <d v="2014-12-31T00:00:00"/>
    <n v="18138000000"/>
    <n v="13906000000"/>
    <n v="2815000000"/>
    <s v=" $-   "/>
    <s v=" $-   "/>
    <x v="1"/>
    <x v="79"/>
    <n v="2014"/>
    <n v="0.23332230675928989"/>
    <n v="7.8123277097805713E-2"/>
    <n v="1417000000"/>
    <n v="4232000000"/>
  </r>
  <r>
    <s v="GT"/>
    <x v="2"/>
    <d v="2015-12-31T00:00:00"/>
    <n v="16443000000"/>
    <n v="12164000000"/>
    <n v="2728000000"/>
    <s v=" $-   "/>
    <s v=" $-   "/>
    <x v="1"/>
    <x v="79"/>
    <n v="2015"/>
    <n v="0.26023231770358202"/>
    <n v="9.4325852946542596E-2"/>
    <n v="1551000000"/>
    <n v="4279000000"/>
  </r>
  <r>
    <s v="GT"/>
    <x v="3"/>
    <d v="2016-12-31T00:00:00"/>
    <n v="15158000000"/>
    <n v="10972000000"/>
    <n v="2617000000"/>
    <s v=" $-   "/>
    <s v=" $-   "/>
    <x v="1"/>
    <x v="79"/>
    <n v="2016"/>
    <n v="0.27615780445969129"/>
    <n v="0.10350969784932049"/>
    <n v="1569000000"/>
    <n v="4186000000"/>
  </r>
  <r>
    <s v="GWW"/>
    <x v="0"/>
    <d v="2012-12-31T00:00:00"/>
    <n v="8950045000"/>
    <n v="5033885000"/>
    <n v="2785035000"/>
    <s v=" $-   "/>
    <s v=" $-   "/>
    <x v="0"/>
    <x v="80"/>
    <n v="2012"/>
    <n v="0.43755757652615157"/>
    <n v="0.12638204612379045"/>
    <n v="1131125000"/>
    <n v="3916160000"/>
  </r>
  <r>
    <s v="GWW"/>
    <x v="1"/>
    <d v="2013-12-31T00:00:00"/>
    <n v="9437758000"/>
    <n v="5301275000"/>
    <n v="2839629000"/>
    <s v=" $-   "/>
    <s v=" $-   "/>
    <x v="0"/>
    <x v="80"/>
    <n v="2013"/>
    <n v="0.43829085255205735"/>
    <n v="0.13741123686367038"/>
    <n v="1296854000"/>
    <n v="4136483000"/>
  </r>
  <r>
    <s v="GWW"/>
    <x v="2"/>
    <d v="2014-12-31T00:00:00"/>
    <n v="9964953000"/>
    <n v="5650711000"/>
    <n v="2967125000"/>
    <s v=" $-   "/>
    <s v=" $-   "/>
    <x v="0"/>
    <x v="80"/>
    <n v="2014"/>
    <n v="0.43294153018082471"/>
    <n v="0.13518548456776464"/>
    <n v="1347117000"/>
    <n v="4314242000"/>
  </r>
  <r>
    <s v="GWW"/>
    <x v="3"/>
    <d v="2015-12-31T00:00:00"/>
    <n v="9973384000"/>
    <n v="5741956000"/>
    <n v="2931108000"/>
    <s v=" $-   "/>
    <s v=" $-   "/>
    <x v="0"/>
    <x v="80"/>
    <n v="2015"/>
    <n v="0.42427204246823347"/>
    <n v="0.13037901679109118"/>
    <n v="1300320000"/>
    <n v="4231428000"/>
  </r>
  <r>
    <s v="HAL"/>
    <x v="0"/>
    <d v="2013-12-31T00:00:00"/>
    <n v="29402000000"/>
    <n v="24931000000"/>
    <n v="1333000000"/>
    <s v=" $-   "/>
    <s v=" $-   "/>
    <x v="9"/>
    <x v="37"/>
    <n v="2013"/>
    <n v="0.15206448540915585"/>
    <n v="0.10672743350792463"/>
    <n v="3138000000"/>
    <n v="4471000000"/>
  </r>
  <r>
    <s v="HAL"/>
    <x v="1"/>
    <d v="2014-12-31T00:00:00"/>
    <n v="32870000000"/>
    <n v="27334000000"/>
    <n v="293000000"/>
    <s v=" $-   "/>
    <s v=" $-   "/>
    <x v="9"/>
    <x v="37"/>
    <n v="2014"/>
    <n v="0.16842105263157892"/>
    <n v="0.15950714937633101"/>
    <n v="5243000000"/>
    <n v="5536000000"/>
  </r>
  <r>
    <s v="HAL"/>
    <x v="2"/>
    <d v="2015-12-31T00:00:00"/>
    <n v="23633000000"/>
    <n v="21113000000"/>
    <n v="200000000"/>
    <s v=" $-   "/>
    <s v=" $-   "/>
    <x v="9"/>
    <x v="37"/>
    <n v="2015"/>
    <n v="0.10663055896416029"/>
    <n v="9.8167816189226931E-2"/>
    <n v="2320000000"/>
    <n v="2520000000"/>
  </r>
  <r>
    <s v="HAL"/>
    <x v="3"/>
    <d v="2016-12-31T00:00:00"/>
    <n v="15887000000"/>
    <n v="15023000000"/>
    <n v="228000000"/>
    <s v=" $-   "/>
    <s v=" $-   "/>
    <x v="9"/>
    <x v="37"/>
    <n v="2016"/>
    <n v="5.4384087618807864E-2"/>
    <n v="4.0032731163844655E-2"/>
    <n v="636000000"/>
    <n v="864000000"/>
  </r>
  <r>
    <s v="HAR"/>
    <x v="0"/>
    <d v="2013-06-30T00:00:00"/>
    <n v="4297842000"/>
    <n v="3193722000"/>
    <n v="902869000"/>
    <s v=" $-   "/>
    <s v=" $-   "/>
    <x v="1"/>
    <x v="78"/>
    <n v="2013"/>
    <n v="0.25690102148938931"/>
    <n v="4.682605828692632E-2"/>
    <n v="201251000"/>
    <n v="1104120000"/>
  </r>
  <r>
    <s v="HAR"/>
    <x v="1"/>
    <d v="2014-06-30T00:00:00"/>
    <n v="5348483000"/>
    <n v="3891816000"/>
    <n v="1126940000"/>
    <s v=" $-   "/>
    <s v=" $-   "/>
    <x v="1"/>
    <x v="78"/>
    <n v="2014"/>
    <n v="0.27235143123760508"/>
    <n v="6.1648695527311205E-2"/>
    <n v="329727000"/>
    <n v="1456667000"/>
  </r>
  <r>
    <s v="HAR"/>
    <x v="2"/>
    <d v="2015-06-30T00:00:00"/>
    <n v="6155297000"/>
    <n v="4338193000"/>
    <n v="1347510000"/>
    <s v=" $-   "/>
    <s v=" $-   "/>
    <x v="1"/>
    <x v="78"/>
    <n v="2015"/>
    <n v="0.29520980059938617"/>
    <n v="7.6291038434051189E-2"/>
    <n v="469594000"/>
    <n v="1817104000"/>
  </r>
  <r>
    <s v="HAR"/>
    <x v="3"/>
    <d v="2016-06-30T00:00:00"/>
    <n v="6911676000"/>
    <n v="4818585000"/>
    <n v="1513064000"/>
    <s v=" $-   "/>
    <s v=" $-   "/>
    <x v="1"/>
    <x v="78"/>
    <n v="2016"/>
    <n v="0.3028340738194325"/>
    <n v="8.3919877031272877E-2"/>
    <n v="580027000"/>
    <n v="2093091000"/>
  </r>
  <r>
    <s v="HAS"/>
    <x v="0"/>
    <d v="2012-12-31T00:00:00"/>
    <n v="4088983000"/>
    <n v="1671980000"/>
    <n v="1269586000"/>
    <n v="201197000"/>
    <n v="92369000"/>
    <x v="1"/>
    <x v="81"/>
    <n v="2012"/>
    <n v="0.59110125916395351"/>
    <n v="0.20881744922881801"/>
    <n v="853851000"/>
    <n v="2417003000"/>
  </r>
  <r>
    <s v="HAS"/>
    <x v="1"/>
    <d v="2013-12-29T00:00:00"/>
    <n v="4082157000"/>
    <n v="1672901000"/>
    <n v="1269777000"/>
    <n v="207591000"/>
    <n v="125876000"/>
    <x v="1"/>
    <x v="81"/>
    <n v="2013"/>
    <n v="0.59019190099743835"/>
    <n v="0.19744757489729081"/>
    <n v="806012000"/>
    <n v="2409256000"/>
  </r>
  <r>
    <s v="HAS"/>
    <x v="2"/>
    <d v="2014-12-28T00:00:00"/>
    <n v="4277207000"/>
    <n v="1698372000"/>
    <n v="1315793000"/>
    <n v="222556000"/>
    <n v="99794000"/>
    <x v="1"/>
    <x v="81"/>
    <n v="2014"/>
    <n v="0.60292499287502332"/>
    <n v="0.21993137110268454"/>
    <n v="940692000"/>
    <n v="2578835000"/>
  </r>
  <r>
    <s v="HAS"/>
    <x v="3"/>
    <d v="2015-12-27T00:00:00"/>
    <n v="4447509000"/>
    <n v="1677033000"/>
    <n v="1370183000"/>
    <n v="242944000"/>
    <n v="86171000"/>
    <x v="1"/>
    <x v="81"/>
    <n v="2015"/>
    <n v="0.62292757586325287"/>
    <n v="0.24084897860802529"/>
    <n v="1071178000"/>
    <n v="2770476000"/>
  </r>
  <r>
    <s v="HBAN"/>
    <x v="0"/>
    <d v="2012-12-31T00:00:00"/>
    <n v="3036584000"/>
    <n v="162167000"/>
    <n v="1789327000"/>
    <s v=" $-   "/>
    <n v="193937000"/>
    <x v="6"/>
    <x v="35"/>
    <n v="2012"/>
    <n v="0.94659558240443864"/>
    <n v="0.29347220429271842"/>
    <n v="891153000"/>
    <n v="2874417000"/>
  </r>
  <r>
    <s v="HBAN"/>
    <x v="1"/>
    <d v="2013-12-31T00:00:00"/>
    <n v="2872833000"/>
    <n v="116241000"/>
    <n v="1716639000"/>
    <s v=" $-   "/>
    <n v="131409000"/>
    <x v="6"/>
    <x v="35"/>
    <n v="2013"/>
    <n v="0.95953784992027036"/>
    <n v="0.31625367711941488"/>
    <n v="908544000"/>
    <n v="2756592000"/>
  </r>
  <r>
    <s v="HBAN"/>
    <x v="2"/>
    <d v="2014-12-31T00:00:00"/>
    <n v="2955641000"/>
    <n v="86453000"/>
    <n v="1843069000"/>
    <s v=" $-   "/>
    <n v="120266000"/>
    <x v="6"/>
    <x v="35"/>
    <n v="2014"/>
    <n v="0.97074983057820619"/>
    <n v="0.30648275619400328"/>
    <n v="905853000"/>
    <n v="2869188000"/>
  </r>
  <r>
    <s v="HBAN"/>
    <x v="3"/>
    <d v="2015-12-31T00:00:00"/>
    <n v="3153251000"/>
    <n v="82175000"/>
    <n v="1948041000"/>
    <s v=" $-   "/>
    <n v="127821000"/>
    <x v="6"/>
    <x v="35"/>
    <n v="2015"/>
    <n v="0.9739395944059005"/>
    <n v="0.31561521743749549"/>
    <n v="995214000"/>
    <n v="3071076000"/>
  </r>
  <r>
    <s v="HBI"/>
    <x v="0"/>
    <d v="2013-12-28T00:00:00"/>
    <n v="4627802000"/>
    <n v="3016109000"/>
    <n v="1096507000"/>
    <s v=" $-   "/>
    <s v=" $-   "/>
    <x v="1"/>
    <x v="82"/>
    <n v="2013"/>
    <n v="0.34826317115555072"/>
    <n v="0.11132412320146799"/>
    <n v="515186000"/>
    <n v="1611693000"/>
  </r>
  <r>
    <s v="HBI"/>
    <x v="1"/>
    <d v="2015-01-03T00:00:00"/>
    <n v="5324746000"/>
    <n v="3420339000"/>
    <n v="1340453000"/>
    <s v=" $-   "/>
    <s v=" $-   "/>
    <x v="1"/>
    <x v="82"/>
    <n v="2015"/>
    <n v="0.35765217721183318"/>
    <n v="0.10591190640830567"/>
    <n v="563954000"/>
    <n v="1904407000"/>
  </r>
  <r>
    <s v="HBI"/>
    <x v="2"/>
    <d v="2016-01-02T00:00:00"/>
    <n v="5731549000"/>
    <n v="3595217000"/>
    <n v="1541214000"/>
    <s v=" $-   "/>
    <s v=" $-   "/>
    <x v="1"/>
    <x v="82"/>
    <n v="2016"/>
    <n v="0.37273204852649777"/>
    <n v="0.10383196584378848"/>
    <n v="595118000"/>
    <n v="2136332000"/>
  </r>
  <r>
    <s v="HBI"/>
    <x v="3"/>
    <d v="2016-12-31T00:00:00"/>
    <n v="6028199000"/>
    <n v="3752151000"/>
    <n v="1500399000"/>
    <s v=" $-   "/>
    <s v=" $-   "/>
    <x v="1"/>
    <x v="82"/>
    <n v="2016"/>
    <n v="0.3775668321500335"/>
    <n v="0.12867010528351835"/>
    <n v="775649000"/>
    <n v="2276048000"/>
  </r>
  <r>
    <s v="HCA"/>
    <x v="0"/>
    <d v="2012-12-31T00:00:00"/>
    <n v="33013000000"/>
    <n v="5717000000"/>
    <n v="20801000000"/>
    <s v=" $-   "/>
    <n v="1679000000"/>
    <x v="3"/>
    <x v="65"/>
    <n v="2012"/>
    <n v="0.8268257958985854"/>
    <n v="0.14588192530215369"/>
    <n v="4816000000"/>
    <n v="27296000000"/>
  </r>
  <r>
    <s v="HCA"/>
    <x v="1"/>
    <d v="2013-12-31T00:00:00"/>
    <n v="34182000000"/>
    <n v="5970000000"/>
    <n v="21667000000"/>
    <s v=" $-   "/>
    <n v="1753000000"/>
    <x v="3"/>
    <x v="65"/>
    <n v="2013"/>
    <n v="0.82534667368790593"/>
    <n v="0.14019074366625708"/>
    <n v="4792000000"/>
    <n v="28212000000"/>
  </r>
  <r>
    <s v="HCA"/>
    <x v="2"/>
    <d v="2014-12-31T00:00:00"/>
    <n v="36918000000"/>
    <n v="6262000000"/>
    <n v="23271000000"/>
    <s v=" $-   "/>
    <n v="1820000000"/>
    <x v="3"/>
    <x v="65"/>
    <n v="2014"/>
    <n v="0.83038084403272117"/>
    <n v="0.15073947667804324"/>
    <n v="5565000000"/>
    <n v="30656000000"/>
  </r>
  <r>
    <s v="HCA"/>
    <x v="3"/>
    <d v="2015-12-31T00:00:00"/>
    <n v="39678000000"/>
    <n v="6638000000"/>
    <n v="25171000000"/>
    <s v=" $-   "/>
    <n v="1904000000"/>
    <x v="3"/>
    <x v="65"/>
    <n v="2015"/>
    <n v="0.83270326125308736"/>
    <n v="0.15033519834669087"/>
    <n v="5965000000"/>
    <n v="33040000000"/>
  </r>
  <r>
    <s v="HCN"/>
    <x v="0"/>
    <d v="2012-12-31T00:00:00"/>
    <n v="1765979000"/>
    <n v="567989000"/>
    <n v="158950000"/>
    <s v=" $-   "/>
    <n v="506220000"/>
    <x v="7"/>
    <x v="14"/>
    <n v="2012"/>
    <n v="0.67837160011529019"/>
    <n v="0.30171366703681074"/>
    <n v="532820000"/>
    <n v="1197990000"/>
  </r>
  <r>
    <s v="HCN"/>
    <x v="1"/>
    <d v="2013-12-31T00:00:00"/>
    <n v="2847945000"/>
    <n v="1206813000"/>
    <n v="241719000"/>
    <s v=" $-   "/>
    <n v="865800000"/>
    <x v="7"/>
    <x v="14"/>
    <n v="2013"/>
    <n v="0.57625129698782807"/>
    <n v="0.18736773357631556"/>
    <n v="533613000"/>
    <n v="1641132000"/>
  </r>
  <r>
    <s v="HCN"/>
    <x v="2"/>
    <d v="2014-12-31T00:00:00"/>
    <n v="3305879000"/>
    <n v="1403358000"/>
    <n v="212481000"/>
    <s v=" $-   "/>
    <n v="844130000"/>
    <x v="7"/>
    <x v="14"/>
    <n v="2014"/>
    <n v="0.57549625984496111"/>
    <n v="0.25588050863325607"/>
    <n v="845910000"/>
    <n v="1902521000"/>
  </r>
  <r>
    <s v="HCN"/>
    <x v="3"/>
    <d v="2015-12-31T00:00:00"/>
    <n v="3775685000"/>
    <n v="1622257000"/>
    <n v="258342000"/>
    <s v=" $-   "/>
    <n v="826240000"/>
    <x v="7"/>
    <x v="14"/>
    <n v="2015"/>
    <n v="0.57034101096887058"/>
    <n v="0.28308664520477739"/>
    <n v="1068846000"/>
    <n v="2153428000"/>
  </r>
  <r>
    <s v="HCP"/>
    <x v="0"/>
    <d v="2013-12-31T00:00:00"/>
    <n v="2013719000"/>
    <s v=" $-   "/>
    <n v="401324000"/>
    <s v=" $-   "/>
    <n v="423312000"/>
    <x v="7"/>
    <x v="14"/>
    <n v="2013"/>
    <e v="#VALUE!"/>
    <e v="#VALUE!"/>
    <e v="#VALUE!"/>
    <e v="#VALUE!"/>
  </r>
  <r>
    <s v="HCP"/>
    <x v="1"/>
    <d v="2014-12-31T00:00:00"/>
    <n v="1563210000"/>
    <s v=" $-   "/>
    <n v="463059000"/>
    <s v=" $-   "/>
    <n v="455016000"/>
    <x v="7"/>
    <x v="14"/>
    <n v="2014"/>
    <e v="#VALUE!"/>
    <e v="#VALUE!"/>
    <e v="#VALUE!"/>
    <e v="#VALUE!"/>
  </r>
  <r>
    <s v="HCP"/>
    <x v="2"/>
    <d v="2015-12-31T00:00:00"/>
    <n v="1828305000"/>
    <s v=" $-   "/>
    <n v="706644000"/>
    <s v=" $-   "/>
    <n v="504905000"/>
    <x v="7"/>
    <x v="14"/>
    <n v="2015"/>
    <e v="#VALUE!"/>
    <e v="#VALUE!"/>
    <e v="#VALUE!"/>
    <e v="#VALUE!"/>
  </r>
  <r>
    <s v="HCP"/>
    <x v="3"/>
    <d v="2016-12-31T00:00:00"/>
    <n v="2040486000"/>
    <s v=" $-   "/>
    <n v="842010000"/>
    <s v=" $-   "/>
    <n v="568108000"/>
    <x v="7"/>
    <x v="14"/>
    <n v="2016"/>
    <e v="#VALUE!"/>
    <e v="#VALUE!"/>
    <e v="#VALUE!"/>
    <e v="#VALUE!"/>
  </r>
  <r>
    <s v="HD"/>
    <x v="0"/>
    <d v="2013-02-03T00:00:00"/>
    <n v="74754000000"/>
    <n v="48912000000"/>
    <n v="16508000000"/>
    <s v=" $-   "/>
    <n v="1568000000"/>
    <x v="1"/>
    <x v="83"/>
    <n v="2013"/>
    <n v="0.34569387591299461"/>
    <n v="0.10388741739572464"/>
    <n v="7766000000"/>
    <n v="25842000000"/>
  </r>
  <r>
    <s v="HD"/>
    <x v="1"/>
    <d v="2014-02-02T00:00:00"/>
    <n v="78812000000"/>
    <n v="51897000000"/>
    <n v="16122000000"/>
    <s v=" $-   "/>
    <n v="1627000000"/>
    <x v="1"/>
    <x v="83"/>
    <n v="2014"/>
    <n v="0.34150890727300409"/>
    <n v="0.11630208597675482"/>
    <n v="9166000000"/>
    <n v="26915000000"/>
  </r>
  <r>
    <s v="HD"/>
    <x v="2"/>
    <d v="2015-02-01T00:00:00"/>
    <n v="83176000000"/>
    <n v="54787000000"/>
    <n v="16280000000"/>
    <s v=" $-   "/>
    <n v="1640000000"/>
    <x v="1"/>
    <x v="83"/>
    <n v="2015"/>
    <n v="0.34131239780705969"/>
    <n v="0.12586563431759162"/>
    <n v="10469000000"/>
    <n v="28389000000"/>
  </r>
  <r>
    <s v="HD"/>
    <x v="3"/>
    <d v="2016-01-31T00:00:00"/>
    <n v="88519000000"/>
    <n v="58254000000"/>
    <n v="16801000000"/>
    <s v=" $-   "/>
    <n v="1690000000"/>
    <x v="1"/>
    <x v="83"/>
    <n v="2016"/>
    <n v="0.34190399801172633"/>
    <n v="0.13301099199042013"/>
    <n v="11774000000"/>
    <n v="30265000000"/>
  </r>
  <r>
    <s v="HES"/>
    <x v="0"/>
    <d v="2012-12-31T00:00:00"/>
    <n v="12245000000"/>
    <n v="3535000000"/>
    <n v="1126000000"/>
    <s v=" $-   "/>
    <n v="2866000000"/>
    <x v="9"/>
    <x v="48"/>
    <n v="2012"/>
    <n v="0.71131073907717435"/>
    <n v="0.38530012249897916"/>
    <n v="4718000000"/>
    <n v="8710000000"/>
  </r>
  <r>
    <s v="HES"/>
    <x v="1"/>
    <d v="2013-12-31T00:00:00"/>
    <n v="11905000000"/>
    <n v="3969000000"/>
    <n v="1045000000"/>
    <s v=" $-   "/>
    <n v="2687000000"/>
    <x v="9"/>
    <x v="48"/>
    <n v="2013"/>
    <n v="0.66661066778664424"/>
    <n v="0.35312893742125157"/>
    <n v="4204000000"/>
    <n v="7936000000"/>
  </r>
  <r>
    <s v="HES"/>
    <x v="2"/>
    <d v="2014-12-31T00:00:00"/>
    <n v="10737000000"/>
    <n v="3753000000"/>
    <n v="863000000"/>
    <s v=" $-   "/>
    <n v="3224000000"/>
    <x v="9"/>
    <x v="48"/>
    <n v="2014"/>
    <n v="0.6504610226320201"/>
    <n v="0.26981465958833939"/>
    <n v="2897000000"/>
    <n v="6984000000"/>
  </r>
  <r>
    <s v="HES"/>
    <x v="3"/>
    <d v="2015-12-31T00:00:00"/>
    <n v="6636000000"/>
    <n v="3323000000"/>
    <n v="703000000"/>
    <s v=" $-   "/>
    <n v="3955000000"/>
    <x v="9"/>
    <x v="48"/>
    <n v="2015"/>
    <n v="0.49924653405666064"/>
    <n v="-0.20268233875828812"/>
    <n v="-1345000000"/>
    <n v="3313000000"/>
  </r>
  <r>
    <s v="HIG"/>
    <x v="0"/>
    <d v="2012-12-31T00:00:00"/>
    <n v="22086000000"/>
    <n v="13195000000"/>
    <s v=" $-   "/>
    <s v=" $-   "/>
    <n v="7080000000"/>
    <x v="6"/>
    <x v="13"/>
    <n v="2012"/>
    <n v="0.40256270940867522"/>
    <n v="8.199764556732772E-2"/>
    <n v="1811000000"/>
    <n v="8891000000"/>
  </r>
  <r>
    <s v="HIG"/>
    <x v="1"/>
    <d v="2013-12-31T00:00:00"/>
    <n v="20673000000"/>
    <n v="11048000000"/>
    <s v=" $-   "/>
    <s v=" $-   "/>
    <n v="5970000000"/>
    <x v="6"/>
    <x v="13"/>
    <n v="2013"/>
    <n v="0.46558312775117305"/>
    <n v="0.17680065786291299"/>
    <n v="3655000000"/>
    <n v="9625000000"/>
  </r>
  <r>
    <s v="HIG"/>
    <x v="2"/>
    <d v="2014-12-31T00:00:00"/>
    <n v="18614000000"/>
    <n v="10805000000"/>
    <s v=" $-   "/>
    <s v=" $-   "/>
    <n v="5757000000"/>
    <x v="6"/>
    <x v="13"/>
    <n v="2014"/>
    <n v="0.41952293972278931"/>
    <n v="0.11023960459868916"/>
    <n v="2052000000"/>
    <n v="7809000000"/>
  </r>
  <r>
    <s v="HIG"/>
    <x v="3"/>
    <d v="2015-12-31T00:00:00"/>
    <n v="18377000000"/>
    <n v="10775000000"/>
    <s v=" $-   "/>
    <s v=" $-   "/>
    <n v="5274000000"/>
    <x v="6"/>
    <x v="13"/>
    <n v="2015"/>
    <n v="0.41366926048865427"/>
    <n v="0.12668008924198726"/>
    <n v="2328000000"/>
    <n v="7602000000"/>
  </r>
  <r>
    <s v="HOG"/>
    <x v="0"/>
    <d v="2012-12-31T00:00:00"/>
    <n v="5580506000"/>
    <n v="3440623000"/>
    <n v="1111232000"/>
    <s v=" $-   "/>
    <s v=" $-   "/>
    <x v="1"/>
    <x v="84"/>
    <n v="2012"/>
    <n v="0.38345680481304023"/>
    <n v="0.18432934217793154"/>
    <n v="1028651000"/>
    <n v="2139883000"/>
  </r>
  <r>
    <s v="HOG"/>
    <x v="1"/>
    <d v="2013-12-31T00:00:00"/>
    <n v="5899872000"/>
    <n v="3621417000"/>
    <n v="1124753000"/>
    <s v=" $-   "/>
    <s v=" $-   "/>
    <x v="1"/>
    <x v="84"/>
    <n v="2013"/>
    <n v="0.38618719185772166"/>
    <n v="0.19554695423900723"/>
    <n v="1153702000"/>
    <n v="2278455000"/>
  </r>
  <r>
    <s v="HOG"/>
    <x v="2"/>
    <d v="2014-12-31T00:00:00"/>
    <n v="6228508000"/>
    <n v="3788023000"/>
    <n v="1159502000"/>
    <s v=" $-   "/>
    <s v=" $-   "/>
    <x v="1"/>
    <x v="84"/>
    <n v="2014"/>
    <n v="0.39182497638278702"/>
    <n v="0.2056645026385131"/>
    <n v="1280983000"/>
    <n v="2440485000"/>
  </r>
  <r>
    <s v="HOG"/>
    <x v="3"/>
    <d v="2015-12-31T00:00:00"/>
    <n v="5995402000"/>
    <n v="3619612000"/>
    <n v="1220095000"/>
    <s v=" $-   "/>
    <s v=" $-   "/>
    <x v="1"/>
    <x v="84"/>
    <n v="2015"/>
    <n v="0.39626867389376064"/>
    <n v="0.19276355447057594"/>
    <n v="1155695000"/>
    <n v="2375790000"/>
  </r>
  <r>
    <s v="HOLX"/>
    <x v="0"/>
    <d v="2013-09-28T00:00:00"/>
    <n v="2492300000"/>
    <n v="1330900000"/>
    <n v="661100000"/>
    <n v="197600000"/>
    <n v="112600000"/>
    <x v="3"/>
    <x v="5"/>
    <n v="2013"/>
    <n v="0.46599526541748582"/>
    <n v="7.627492677446536E-2"/>
    <n v="190100000"/>
    <n v="1161400000"/>
  </r>
  <r>
    <s v="HOLX"/>
    <x v="1"/>
    <d v="2014-09-27T00:00:00"/>
    <n v="2530700000"/>
    <n v="1285200000"/>
    <n v="591500000"/>
    <n v="203200000"/>
    <n v="113800000"/>
    <x v="3"/>
    <x v="5"/>
    <n v="2014"/>
    <n v="0.49215632038566404"/>
    <n v="0.13316473702928044"/>
    <n v="337000000"/>
    <n v="1245500000"/>
  </r>
  <r>
    <s v="HOLX"/>
    <x v="2"/>
    <d v="2015-09-26T00:00:00"/>
    <n v="2705000000"/>
    <n v="1272300000"/>
    <n v="624000000"/>
    <n v="214900000"/>
    <n v="110200000"/>
    <x v="3"/>
    <x v="5"/>
    <n v="2015"/>
    <n v="0.52964879852125701"/>
    <n v="0.17878003696857672"/>
    <n v="483600000"/>
    <n v="1432700000"/>
  </r>
  <r>
    <s v="HOLX"/>
    <x v="3"/>
    <d v="2016-09-24T00:00:00"/>
    <n v="2832700000"/>
    <n v="1269400000"/>
    <n v="682400000"/>
    <n v="232100000"/>
    <n v="89700000"/>
    <x v="3"/>
    <x v="5"/>
    <n v="2016"/>
    <n v="0.55187630176157021"/>
    <n v="0.19737353055388851"/>
    <n v="559100000"/>
    <n v="1563300000"/>
  </r>
  <r>
    <s v="HON"/>
    <x v="0"/>
    <d v="2013-12-31T00:00:00"/>
    <n v="39055000000"/>
    <n v="28364000000"/>
    <n v="5190000000"/>
    <s v=" $-   "/>
    <s v=" $-   "/>
    <x v="0"/>
    <x v="53"/>
    <n v="2013"/>
    <n v="0.27374215849443095"/>
    <n v="0.14085264370759185"/>
    <n v="5501000000"/>
    <n v="10691000000"/>
  </r>
  <r>
    <s v="HON"/>
    <x v="1"/>
    <d v="2014-12-31T00:00:00"/>
    <n v="40306000000"/>
    <n v="28957000000"/>
    <n v="5518000000"/>
    <s v=" $-   "/>
    <s v=" $-   "/>
    <x v="0"/>
    <x v="53"/>
    <n v="2014"/>
    <n v="0.2815709819877934"/>
    <n v="0.14466828759986106"/>
    <n v="5831000000"/>
    <n v="11349000000"/>
  </r>
  <r>
    <s v="HON"/>
    <x v="2"/>
    <d v="2015-12-31T00:00:00"/>
    <n v="38581000000"/>
    <n v="26747000000"/>
    <n v="5006000000"/>
    <s v=" $-   "/>
    <s v=" $-   "/>
    <x v="0"/>
    <x v="53"/>
    <n v="2015"/>
    <n v="0.30673129260516829"/>
    <n v="0.17697830538347892"/>
    <n v="6828000000"/>
    <n v="11834000000"/>
  </r>
  <r>
    <s v="HON"/>
    <x v="3"/>
    <d v="2016-12-31T00:00:00"/>
    <n v="39302000000"/>
    <n v="27150000000"/>
    <n v="5469000000"/>
    <s v=" $-   "/>
    <s v=" $-   "/>
    <x v="0"/>
    <x v="53"/>
    <n v="2016"/>
    <n v="0.3091954607907994"/>
    <n v="0.17004223703628313"/>
    <n v="6683000000"/>
    <n v="12152000000"/>
  </r>
  <r>
    <s v="HP"/>
    <x v="0"/>
    <d v="2013-09-30T00:00:00"/>
    <n v="3387614000"/>
    <n v="1852768000"/>
    <n v="126250000"/>
    <n v="15235000"/>
    <n v="455623000"/>
    <x v="9"/>
    <x v="85"/>
    <n v="2013"/>
    <n v="0.45307582268818114"/>
    <n v="0.27681371018067585"/>
    <n v="937738000"/>
    <n v="1534846000"/>
  </r>
  <r>
    <s v="HP"/>
    <x v="1"/>
    <d v="2014-09-30T00:00:00"/>
    <n v="3715968000"/>
    <n v="2006715000"/>
    <n v="116190000"/>
    <n v="15905000"/>
    <n v="523984000"/>
    <x v="9"/>
    <x v="85"/>
    <n v="2014"/>
    <n v="0.45997516663222071"/>
    <n v="0.28341847938410664"/>
    <n v="1053174000"/>
    <n v="1709253000"/>
  </r>
  <r>
    <s v="HP"/>
    <x v="2"/>
    <d v="2015-09-30T00:00:00"/>
    <n v="3161702000"/>
    <n v="1703476000"/>
    <n v="122878000"/>
    <n v="16104000"/>
    <n v="608039000"/>
    <x v="9"/>
    <x v="85"/>
    <n v="2015"/>
    <n v="0.46121550987411208"/>
    <n v="0.22494371702329949"/>
    <n v="711205000"/>
    <n v="1458226000"/>
  </r>
  <r>
    <s v="HP"/>
    <x v="3"/>
    <d v="2016-09-30T00:00:00"/>
    <n v="1624232000"/>
    <n v="898805000"/>
    <n v="136287000"/>
    <n v="10269000"/>
    <n v="598587000"/>
    <x v="9"/>
    <x v="85"/>
    <n v="2016"/>
    <n v="0.44662769850612472"/>
    <n v="-1.2138659994385039E-2"/>
    <n v="-19716000"/>
    <n v="725427000"/>
  </r>
  <r>
    <s v="HPE"/>
    <x v="0"/>
    <d v="2014-10-31T00:00:00"/>
    <n v="55123000000"/>
    <n v="39486000000"/>
    <n v="8717000000"/>
    <n v="2197000000"/>
    <n v="906000000"/>
    <x v="2"/>
    <x v="86"/>
    <n v="2014"/>
    <n v="0.28367469114525701"/>
    <n v="6.9245142680913599E-2"/>
    <n v="3817000000"/>
    <n v="15637000000"/>
  </r>
  <r>
    <s v="HPE"/>
    <x v="1"/>
    <d v="2015-10-31T00:00:00"/>
    <n v="52107000000"/>
    <n v="37168000000"/>
    <n v="9047000000"/>
    <n v="2338000000"/>
    <n v="852000000"/>
    <x v="2"/>
    <x v="86"/>
    <n v="2015"/>
    <n v="0.28669852419060782"/>
    <n v="5.1854837161993593E-2"/>
    <n v="2702000000"/>
    <n v="14939000000"/>
  </r>
  <r>
    <s v="HPE"/>
    <x v="2"/>
    <d v="2016-10-31T00:00:00"/>
    <n v="50123000000"/>
    <n v="35507000000"/>
    <n v="8419000000"/>
    <n v="2298000000"/>
    <n v="755000000"/>
    <x v="2"/>
    <x v="86"/>
    <n v="2016"/>
    <n v="0.29160265746264191"/>
    <n v="6.2725694790814593E-2"/>
    <n v="3144000000"/>
    <n v="14616000000"/>
  </r>
  <r>
    <s v="HPQ"/>
    <x v="0"/>
    <d v="2013-10-31T00:00:00"/>
    <n v="112298000000"/>
    <n v="86380000000"/>
    <n v="13267000000"/>
    <n v="3135000000"/>
    <n v="1373000000"/>
    <x v="2"/>
    <x v="2"/>
    <n v="2013"/>
    <n v="0.2307966303941299"/>
    <n v="7.2512422304938651E-2"/>
    <n v="8143000000"/>
    <n v="25918000000"/>
  </r>
  <r>
    <s v="HPQ"/>
    <x v="1"/>
    <d v="2014-10-31T00:00:00"/>
    <n v="56651000000"/>
    <n v="45431000000"/>
    <n v="5361000000"/>
    <n v="1298000000"/>
    <n v="129000000"/>
    <x v="2"/>
    <x v="2"/>
    <n v="2014"/>
    <n v="0.19805475631498115"/>
    <n v="7.8233393938324125E-2"/>
    <n v="4432000000"/>
    <n v="11220000000"/>
  </r>
  <r>
    <s v="HPQ"/>
    <x v="2"/>
    <d v="2015-10-31T00:00:00"/>
    <n v="51463000000"/>
    <n v="41524000000"/>
    <n v="4663000000"/>
    <n v="1191000000"/>
    <n v="102000000"/>
    <x v="2"/>
    <x v="2"/>
    <n v="2015"/>
    <n v="0.19312904416765442"/>
    <n v="7.7395410294774883E-2"/>
    <n v="3983000000"/>
    <n v="9939000000"/>
  </r>
  <r>
    <s v="HPQ"/>
    <x v="3"/>
    <d v="2016-10-31T00:00:00"/>
    <n v="48238000000"/>
    <n v="39240000000"/>
    <n v="4019000000"/>
    <n v="1209000000"/>
    <n v="16000000"/>
    <x v="2"/>
    <x v="2"/>
    <n v="2016"/>
    <n v="0.18653343836809155"/>
    <n v="7.7822463617894605E-2"/>
    <n v="3754000000"/>
    <n v="8998000000"/>
  </r>
  <r>
    <s v="HRB"/>
    <x v="0"/>
    <d v="2013-04-30T00:00:00"/>
    <n v="2807114000"/>
    <n v="1123773000"/>
    <n v="828095000"/>
    <s v=" $-   "/>
    <n v="92407000"/>
    <x v="6"/>
    <x v="34"/>
    <n v="2013"/>
    <n v="0.59966962510250743"/>
    <n v="0.27175205566998706"/>
    <n v="762839000"/>
    <n v="1683341000"/>
  </r>
  <r>
    <s v="HRB"/>
    <x v="1"/>
    <d v="2014-04-30T00:00:00"/>
    <n v="3024295000"/>
    <n v="1179405000"/>
    <n v="830789000"/>
    <s v=" $-   "/>
    <n v="115604000"/>
    <x v="6"/>
    <x v="34"/>
    <n v="2014"/>
    <n v="0.61002316242297794"/>
    <n v="0.2970930415187672"/>
    <n v="898497000"/>
    <n v="1844890000"/>
  </r>
  <r>
    <s v="HRB"/>
    <x v="2"/>
    <d v="2015-04-30T00:00:00"/>
    <n v="3078658000"/>
    <n v="1231104000"/>
    <n v="818091000"/>
    <s v=" $-   "/>
    <n v="159804000"/>
    <x v="6"/>
    <x v="34"/>
    <n v="2015"/>
    <n v="0.60011667421324488"/>
    <n v="0.28247989870911289"/>
    <n v="869659000"/>
    <n v="1847554000"/>
  </r>
  <r>
    <s v="HRB"/>
    <x v="3"/>
    <d v="2016-04-30T00:00:00"/>
    <n v="3038153000"/>
    <n v="1250320000"/>
    <n v="905648000"/>
    <s v=" $-   "/>
    <n v="173598000"/>
    <x v="6"/>
    <x v="34"/>
    <n v="2016"/>
    <n v="0.58846048898788172"/>
    <n v="0.23322953123163975"/>
    <n v="708587000"/>
    <n v="1787833000"/>
  </r>
  <r>
    <s v="HRL"/>
    <x v="0"/>
    <d v="2013-10-27T00:00:00"/>
    <n v="8751654000"/>
    <n v="7338838000"/>
    <n v="627340000"/>
    <s v=" $-   "/>
    <s v=" $-   "/>
    <x v="4"/>
    <x v="40"/>
    <n v="2013"/>
    <n v="0.16143417004374261"/>
    <n v="8.9751720074856711E-2"/>
    <n v="785476000"/>
    <n v="1412816000"/>
  </r>
  <r>
    <s v="HRL"/>
    <x v="1"/>
    <d v="2014-10-26T00:00:00"/>
    <n v="9316256000"/>
    <n v="7751273000"/>
    <n v="650948000"/>
    <s v=" $-   "/>
    <s v=" $-   "/>
    <x v="4"/>
    <x v="40"/>
    <n v="2014"/>
    <n v="0.1679841129312033"/>
    <n v="9.8111838060267992E-2"/>
    <n v="914035000"/>
    <n v="1564983000"/>
  </r>
  <r>
    <s v="HRL"/>
    <x v="2"/>
    <d v="2015-10-31T00:00:00"/>
    <n v="9263863000"/>
    <n v="7455282000"/>
    <n v="743611000"/>
    <s v=" $-   "/>
    <s v=" $-   "/>
    <x v="4"/>
    <x v="40"/>
    <n v="2015"/>
    <n v="0.19522967902267119"/>
    <n v="0.11495960162623303"/>
    <n v="1064970000"/>
    <n v="1808581000"/>
  </r>
  <r>
    <s v="HRL"/>
    <x v="3"/>
    <d v="2016-10-30T00:00:00"/>
    <n v="9523224000"/>
    <n v="7365049000"/>
    <n v="871974000"/>
    <s v=" $-   "/>
    <s v=" $-   "/>
    <x v="4"/>
    <x v="40"/>
    <n v="2016"/>
    <n v="0.22662230773947978"/>
    <n v="0.13505940845243167"/>
    <n v="1286201000"/>
    <n v="2158175000"/>
  </r>
  <r>
    <s v="HRS"/>
    <x v="0"/>
    <d v="2013-06-28T00:00:00"/>
    <n v="5112000000"/>
    <n v="3385000000"/>
    <n v="914000000"/>
    <s v=" $-   "/>
    <s v=" $-   "/>
    <x v="2"/>
    <x v="87"/>
    <n v="2013"/>
    <n v="0.33783255086071984"/>
    <n v="0.159037558685446"/>
    <n v="813000000"/>
    <n v="1727000000"/>
  </r>
  <r>
    <s v="HRS"/>
    <x v="1"/>
    <d v="2014-06-27T00:00:00"/>
    <n v="5012000000"/>
    <n v="3310000000"/>
    <n v="820000000"/>
    <s v=" $-   "/>
    <s v=" $-   "/>
    <x v="2"/>
    <x v="87"/>
    <n v="2014"/>
    <n v="0.33958499600957703"/>
    <n v="0.17597765363128492"/>
    <n v="882000000"/>
    <n v="1702000000"/>
  </r>
  <r>
    <s v="HRS"/>
    <x v="2"/>
    <d v="2015-07-03T00:00:00"/>
    <n v="5083000000"/>
    <n v="3348000000"/>
    <n v="976000000"/>
    <s v=" $-   "/>
    <s v=" $-   "/>
    <x v="2"/>
    <x v="87"/>
    <n v="2015"/>
    <n v="0.34133385795789883"/>
    <n v="0.14932126696832579"/>
    <n v="759000000"/>
    <n v="1735000000"/>
  </r>
  <r>
    <s v="HRS"/>
    <x v="3"/>
    <d v="2016-07-01T00:00:00"/>
    <n v="7467000000"/>
    <n v="5132000000"/>
    <n v="1186000000"/>
    <s v=" $-   "/>
    <s v=" $-   "/>
    <x v="2"/>
    <x v="87"/>
    <n v="2016"/>
    <n v="0.31270925405115846"/>
    <n v="0.1538770590598634"/>
    <n v="1149000000"/>
    <n v="2335000000"/>
  </r>
  <r>
    <s v="HSIC"/>
    <x v="0"/>
    <d v="2012-12-29T00:00:00"/>
    <n v="8939967000"/>
    <n v="6432454000"/>
    <n v="1873360000"/>
    <s v=" $-   "/>
    <s v=" $-   "/>
    <x v="3"/>
    <x v="4"/>
    <n v="2012"/>
    <n v="0.28048347382042904"/>
    <n v="7.0934601883877194E-2"/>
    <n v="634153000"/>
    <n v="2507513000"/>
  </r>
  <r>
    <s v="HSIC"/>
    <x v="1"/>
    <d v="2013-12-28T00:00:00"/>
    <n v="9560647000"/>
    <n v="6904633000"/>
    <n v="1978960000"/>
    <s v=" $-   "/>
    <s v=" $-   "/>
    <x v="3"/>
    <x v="4"/>
    <n v="2013"/>
    <n v="0.27780693084892683"/>
    <n v="7.0816755393228098E-2"/>
    <n v="677054000"/>
    <n v="2656014000"/>
  </r>
  <r>
    <s v="HSIC"/>
    <x v="2"/>
    <d v="2014-12-27T00:00:00"/>
    <n v="10371390000"/>
    <n v="7460075000"/>
    <n v="2196173000"/>
    <s v=" $-   "/>
    <s v=" $-   "/>
    <x v="3"/>
    <x v="4"/>
    <n v="2014"/>
    <n v="0.28070634697952734"/>
    <n v="6.8953341837497198E-2"/>
    <n v="715142000"/>
    <n v="2911315000"/>
  </r>
  <r>
    <s v="HSIC"/>
    <x v="3"/>
    <d v="2015-12-26T00:00:00"/>
    <n v="10629719000"/>
    <n v="7617460000"/>
    <n v="2243356000"/>
    <s v=" $-   "/>
    <s v=" $-   "/>
    <x v="3"/>
    <x v="4"/>
    <n v="2015"/>
    <n v="0.28338086829952891"/>
    <n v="7.2335214129366915E-2"/>
    <n v="768903000"/>
    <n v="3012259000"/>
  </r>
  <r>
    <s v="HST"/>
    <x v="0"/>
    <d v="2012-12-31T00:00:00"/>
    <n v="5059000000"/>
    <n v="1885000000"/>
    <n v="2101000000"/>
    <s v=" $-   "/>
    <n v="722000000"/>
    <x v="7"/>
    <x v="14"/>
    <n v="2012"/>
    <n v="0.62739671871911451"/>
    <n v="6.938130065230283E-2"/>
    <n v="351000000"/>
    <n v="3174000000"/>
  </r>
  <r>
    <s v="HST"/>
    <x v="1"/>
    <d v="2013-12-31T00:00:00"/>
    <n v="5166000000"/>
    <n v="1989000000"/>
    <n v="1968000000"/>
    <s v=" $-   "/>
    <n v="697000000"/>
    <x v="7"/>
    <x v="14"/>
    <n v="2013"/>
    <n v="0.61498257839721249"/>
    <n v="9.910956252419667E-2"/>
    <n v="512000000"/>
    <n v="3177000000"/>
  </r>
  <r>
    <s v="HST"/>
    <x v="2"/>
    <d v="2014-12-31T00:00:00"/>
    <n v="5354000000"/>
    <n v="2033000000"/>
    <n v="1920000000"/>
    <s v=" $-   "/>
    <n v="701000000"/>
    <x v="7"/>
    <x v="14"/>
    <n v="2014"/>
    <n v="0.62028389988793431"/>
    <n v="0.13074336944340681"/>
    <n v="700000000"/>
    <n v="3321000000"/>
  </r>
  <r>
    <s v="HST"/>
    <x v="3"/>
    <d v="2015-12-31T00:00:00"/>
    <n v="5387000000"/>
    <n v="2012000000"/>
    <n v="2011000000"/>
    <s v=" $-   "/>
    <n v="716000000"/>
    <x v="7"/>
    <x v="14"/>
    <n v="2015"/>
    <n v="0.62650826062743636"/>
    <n v="0.1202895860404678"/>
    <n v="648000000"/>
    <n v="3375000000"/>
  </r>
  <r>
    <s v="HSY"/>
    <x v="0"/>
    <d v="2012-12-31T00:00:00"/>
    <n v="6644252000"/>
    <n v="3784370000"/>
    <n v="1703796000"/>
    <s v=" $-   "/>
    <s v=" $-   "/>
    <x v="4"/>
    <x v="40"/>
    <n v="2012"/>
    <n v="0.43042949003138353"/>
    <n v="0.17399791579247748"/>
    <n v="1156086000"/>
    <n v="2859882000"/>
  </r>
  <r>
    <s v="HSY"/>
    <x v="1"/>
    <d v="2013-12-31T00:00:00"/>
    <n v="7146079000"/>
    <n v="3865231000"/>
    <n v="1924132000"/>
    <s v=" $-   "/>
    <s v=" $-   "/>
    <x v="4"/>
    <x v="40"/>
    <n v="2013"/>
    <n v="0.45911163310677083"/>
    <n v="0.18985460418223757"/>
    <n v="1356716000"/>
    <n v="3280848000"/>
  </r>
  <r>
    <s v="HSY"/>
    <x v="2"/>
    <d v="2014-12-31T00:00:00"/>
    <n v="7421768000"/>
    <n v="4085602000"/>
    <n v="1898284000"/>
    <s v=" $-   "/>
    <s v=" $-   "/>
    <x v="4"/>
    <x v="40"/>
    <n v="2014"/>
    <n v="0.44951095210736847"/>
    <n v="0.19373847309697637"/>
    <n v="1437882000"/>
    <n v="3336166000"/>
  </r>
  <r>
    <s v="HSY"/>
    <x v="3"/>
    <d v="2015-12-31T00:00:00"/>
    <n v="7386626000"/>
    <n v="4003951000"/>
    <n v="1969308000"/>
    <s v=" $-   "/>
    <s v=" $-   "/>
    <x v="4"/>
    <x v="40"/>
    <n v="2015"/>
    <n v="0.45794588760822597"/>
    <n v="0.19134135124751139"/>
    <n v="1413367000"/>
    <n v="3382675000"/>
  </r>
  <r>
    <s v="HUM"/>
    <x v="0"/>
    <d v="2013-12-31T00:00:00"/>
    <n v="41313000000"/>
    <n v="32564000000"/>
    <s v=" $-   "/>
    <s v=" $-   "/>
    <n v="6688000000"/>
    <x v="3"/>
    <x v="26"/>
    <n v="2013"/>
    <n v="0.21177353375450825"/>
    <n v="4.9887444630019609E-2"/>
    <n v="2061000000"/>
    <n v="8749000000"/>
  </r>
  <r>
    <s v="HUM"/>
    <x v="1"/>
    <d v="2014-12-31T00:00:00"/>
    <n v="48500000000"/>
    <n v="38166000000"/>
    <s v=" $-   "/>
    <s v=" $-   "/>
    <n v="7972000000"/>
    <x v="3"/>
    <x v="26"/>
    <n v="2014"/>
    <n v="0.2130721649484536"/>
    <n v="4.8701030927835051E-2"/>
    <n v="2362000000"/>
    <n v="10334000000"/>
  </r>
  <r>
    <s v="HUM"/>
    <x v="2"/>
    <d v="2015-12-31T00:00:00"/>
    <n v="54289000000"/>
    <n v="44269000000"/>
    <s v=" $-   "/>
    <s v=" $-   "/>
    <n v="7673000000"/>
    <x v="3"/>
    <x v="26"/>
    <n v="2015"/>
    <n v="0.18456777616091657"/>
    <n v="4.3231593877212697E-2"/>
    <n v="2347000000"/>
    <n v="10020000000"/>
  </r>
  <r>
    <s v="HUM"/>
    <x v="3"/>
    <d v="2016-12-31T00:00:00"/>
    <n v="54379000000"/>
    <n v="45007000000"/>
    <s v=" $-   "/>
    <s v=" $-   "/>
    <n v="7631000000"/>
    <x v="3"/>
    <x v="26"/>
    <n v="2016"/>
    <n v="0.17234594236745804"/>
    <n v="3.2016035601978708E-2"/>
    <n v="1741000000"/>
    <n v="9372000000"/>
  </r>
  <r>
    <s v="IBM"/>
    <x v="0"/>
    <d v="2012-12-31T00:00:00"/>
    <n v="102874000000"/>
    <n v="52513000000"/>
    <n v="22389000000"/>
    <n v="5816000000"/>
    <s v=" $-   "/>
    <x v="2"/>
    <x v="58"/>
    <n v="2012"/>
    <n v="0.48954060306783054"/>
    <n v="0.21537025876314714"/>
    <n v="22156000000"/>
    <n v="50361000000"/>
  </r>
  <r>
    <s v="IBM"/>
    <x v="1"/>
    <d v="2013-12-31T00:00:00"/>
    <n v="98367000000"/>
    <n v="49683000000"/>
    <n v="22629000000"/>
    <n v="5743000000"/>
    <s v=" $-   "/>
    <x v="2"/>
    <x v="58"/>
    <n v="2013"/>
    <n v="0.49492207752599959"/>
    <n v="0.20649201459839173"/>
    <n v="20312000000"/>
    <n v="48684000000"/>
  </r>
  <r>
    <s v="IBM"/>
    <x v="2"/>
    <d v="2014-12-31T00:00:00"/>
    <n v="92793000000"/>
    <n v="46386000000"/>
    <n v="22438000000"/>
    <n v="5437000000"/>
    <s v=" $-   "/>
    <x v="2"/>
    <x v="58"/>
    <n v="2014"/>
    <n v="0.50011315508712939"/>
    <n v="0.1997133404459388"/>
    <n v="18532000000"/>
    <n v="46407000000"/>
  </r>
  <r>
    <s v="IBM"/>
    <x v="3"/>
    <d v="2015-12-31T00:00:00"/>
    <n v="81741000000"/>
    <n v="41057000000"/>
    <n v="19748000000"/>
    <n v="5247000000"/>
    <s v=" $-   "/>
    <x v="2"/>
    <x v="58"/>
    <n v="2015"/>
    <n v="0.4977184032492874"/>
    <n v="0.19193550360284312"/>
    <n v="15689000000"/>
    <n v="40684000000"/>
  </r>
  <r>
    <s v="IDXX"/>
    <x v="0"/>
    <d v="2012-12-31T00:00:00"/>
    <n v="1293338000"/>
    <n v="594190000"/>
    <n v="354571000"/>
    <n v="82014000"/>
    <s v=" $-   "/>
    <x v="3"/>
    <x v="5"/>
    <n v="2012"/>
    <n v="0.54057639998206186"/>
    <n v="0.2030118963488276"/>
    <n v="262563000"/>
    <n v="699148000"/>
  </r>
  <r>
    <s v="IDXX"/>
    <x v="1"/>
    <d v="2013-12-31T00:00:00"/>
    <n v="1377058000"/>
    <n v="620940000"/>
    <n v="401353000"/>
    <n v="88003000"/>
    <s v=" $-   "/>
    <x v="3"/>
    <x v="5"/>
    <n v="2013"/>
    <n v="0.54908217373560153"/>
    <n v="0.19371878308684165"/>
    <n v="266762000"/>
    <n v="756118000"/>
  </r>
  <r>
    <s v="IDXX"/>
    <x v="2"/>
    <d v="2014-12-31T00:00:00"/>
    <n v="1485807000"/>
    <n v="669691000"/>
    <n v="457598000"/>
    <n v="98263000"/>
    <s v=" $-   "/>
    <x v="3"/>
    <x v="5"/>
    <n v="2014"/>
    <n v="0.5492745693081269"/>
    <n v="0.17516070391376537"/>
    <n v="260255000"/>
    <n v="816116000"/>
  </r>
  <r>
    <s v="IDXX"/>
    <x v="3"/>
    <d v="2015-12-31T00:00:00"/>
    <n v="1601892000"/>
    <n v="711622000"/>
    <n v="482465000"/>
    <n v="99681000"/>
    <s v=" $-   "/>
    <x v="3"/>
    <x v="5"/>
    <n v="2015"/>
    <n v="0.55576156195299053"/>
    <n v="0.19235004607052161"/>
    <n v="308124000"/>
    <n v="890270000"/>
  </r>
  <r>
    <s v="IFF"/>
    <x v="0"/>
    <d v="2012-12-31T00:00:00"/>
    <n v="2821446000"/>
    <n v="1645912000"/>
    <n v="453535000"/>
    <n v="233713000"/>
    <s v=" $-   "/>
    <x v="8"/>
    <x v="17"/>
    <n v="2012"/>
    <n v="0.4166423883356265"/>
    <n v="0.17306232336185062"/>
    <n v="488286000"/>
    <n v="1175534000"/>
  </r>
  <r>
    <s v="IFF"/>
    <x v="1"/>
    <d v="2013-12-31T00:00:00"/>
    <n v="2952896000"/>
    <n v="1668691000"/>
    <n v="505877000"/>
    <n v="259838000"/>
    <s v=" $-   "/>
    <x v="8"/>
    <x v="17"/>
    <n v="2013"/>
    <n v="0.43489679284336458"/>
    <n v="0.17558694921866533"/>
    <n v="518490000"/>
    <n v="1284205000"/>
  </r>
  <r>
    <s v="IFF"/>
    <x v="2"/>
    <d v="2014-12-31T00:00:00"/>
    <n v="3088533000"/>
    <n v="1726383000"/>
    <n v="514891000"/>
    <n v="253640000"/>
    <s v=" $-   "/>
    <x v="8"/>
    <x v="17"/>
    <n v="2014"/>
    <n v="0.44103462711908858"/>
    <n v="0.19220095754197866"/>
    <n v="593619000"/>
    <n v="1362150000"/>
  </r>
  <r>
    <s v="IFF"/>
    <x v="3"/>
    <d v="2015-12-31T00:00:00"/>
    <n v="3023189000"/>
    <n v="1671590000"/>
    <n v="509557000"/>
    <n v="246101000"/>
    <s v=" $-   "/>
    <x v="8"/>
    <x v="17"/>
    <n v="2015"/>
    <n v="0.44707724194550857"/>
    <n v="0.19712330257883315"/>
    <n v="595941000"/>
    <n v="1351599000"/>
  </r>
  <r>
    <s v="ILMN"/>
    <x v="0"/>
    <d v="2013-12-29T00:00:00"/>
    <n v="1421178000"/>
    <n v="509291000"/>
    <n v="397285000"/>
    <n v="276743000"/>
    <s v=" $-   "/>
    <x v="3"/>
    <x v="88"/>
    <n v="2013"/>
    <n v="0.64164165220683123"/>
    <n v="0.16736749372703488"/>
    <n v="237859000"/>
    <n v="911887000"/>
  </r>
  <r>
    <s v="ILMN"/>
    <x v="1"/>
    <d v="2014-12-28T00:00:00"/>
    <n v="1861358000"/>
    <n v="563648000"/>
    <n v="471921000"/>
    <n v="388055000"/>
    <s v=" $-   "/>
    <x v="3"/>
    <x v="88"/>
    <n v="2014"/>
    <n v="0.69718452871505643"/>
    <n v="0.23516916144019581"/>
    <n v="437734000"/>
    <n v="1297710000"/>
  </r>
  <r>
    <s v="ILMN"/>
    <x v="2"/>
    <d v="2016-01-03T00:00:00"/>
    <n v="2219762000"/>
    <n v="670472000"/>
    <n v="522046000"/>
    <n v="401527000"/>
    <s v=" $-   "/>
    <x v="3"/>
    <x v="88"/>
    <n v="2016"/>
    <n v="0.69795320399213967"/>
    <n v="0.28188472457858094"/>
    <n v="625717000"/>
    <n v="1549290000"/>
  </r>
  <r>
    <s v="ILMN"/>
    <x v="3"/>
    <d v="2017-01-01T00:00:00"/>
    <n v="2398373000"/>
    <n v="731925000"/>
    <n v="584491000"/>
    <n v="504415000"/>
    <s v=" $-   "/>
    <x v="3"/>
    <x v="88"/>
    <n v="2017"/>
    <n v="0.69482436635168932"/>
    <n v="0.24080574622879761"/>
    <n v="577542000"/>
    <n v="1666448000"/>
  </r>
  <r>
    <s v="INTC"/>
    <x v="0"/>
    <d v="2013-12-28T00:00:00"/>
    <n v="52708000000"/>
    <n v="21187000000"/>
    <n v="8088000000"/>
    <n v="10611000000"/>
    <n v="291000000"/>
    <x v="2"/>
    <x v="7"/>
    <n v="2013"/>
    <n v="0.5980306594824315"/>
    <n v="0.23774379600819609"/>
    <n v="12531000000"/>
    <n v="31521000000"/>
  </r>
  <r>
    <s v="INTC"/>
    <x v="1"/>
    <d v="2014-12-27T00:00:00"/>
    <n v="55870000000"/>
    <n v="20261000000"/>
    <n v="8136000000"/>
    <n v="11537000000"/>
    <n v="294000000"/>
    <x v="2"/>
    <x v="7"/>
    <n v="2014"/>
    <n v="0.6373545731161625"/>
    <n v="0.27997136209056739"/>
    <n v="15642000000"/>
    <n v="35609000000"/>
  </r>
  <r>
    <s v="INTC"/>
    <x v="2"/>
    <d v="2015-12-26T00:00:00"/>
    <n v="55355000000"/>
    <n v="20676000000"/>
    <n v="7930000000"/>
    <n v="12128000000"/>
    <n v="265000000"/>
    <x v="2"/>
    <x v="7"/>
    <n v="2015"/>
    <n v="0.62648360581699936"/>
    <n v="0.2593442326799747"/>
    <n v="14356000000"/>
    <n v="34679000000"/>
  </r>
  <r>
    <s v="INTC"/>
    <x v="3"/>
    <d v="2016-12-31T00:00:00"/>
    <n v="59387000000"/>
    <n v="23196000000"/>
    <n v="8397000000"/>
    <n v="12740000000"/>
    <n v="294000000"/>
    <x v="2"/>
    <x v="7"/>
    <n v="2016"/>
    <n v="0.60940946671830543"/>
    <n v="0.24853924259518076"/>
    <n v="14760000000"/>
    <n v="36191000000"/>
  </r>
  <r>
    <s v="INTU"/>
    <x v="0"/>
    <d v="2013-07-31T00:00:00"/>
    <n v="3946000000"/>
    <n v="527000000"/>
    <n v="1534000000"/>
    <n v="647000000"/>
    <n v="30000000"/>
    <x v="2"/>
    <x v="16"/>
    <n v="2013"/>
    <n v="0.86644703497212361"/>
    <n v="0.30613279270146987"/>
    <n v="1208000000"/>
    <n v="3419000000"/>
  </r>
  <r>
    <s v="INTU"/>
    <x v="1"/>
    <d v="2014-07-31T00:00:00"/>
    <n v="4243000000"/>
    <n v="603000000"/>
    <n v="1601000000"/>
    <n v="714000000"/>
    <n v="25000000"/>
    <x v="2"/>
    <x v="16"/>
    <n v="2014"/>
    <n v="0.8578835729436719"/>
    <n v="0.30638699033702571"/>
    <n v="1300000000"/>
    <n v="3640000000"/>
  </r>
  <r>
    <s v="INTU"/>
    <x v="2"/>
    <d v="2015-07-31T00:00:00"/>
    <n v="4192000000"/>
    <n v="695000000"/>
    <n v="1771000000"/>
    <n v="798000000"/>
    <n v="42000000"/>
    <x v="2"/>
    <x v="16"/>
    <n v="2015"/>
    <n v="0.83420801526717558"/>
    <n v="0.21135496183206107"/>
    <n v="886000000"/>
    <n v="3497000000"/>
  </r>
  <r>
    <s v="INTU"/>
    <x v="3"/>
    <d v="2016-07-31T00:00:00"/>
    <n v="4694000000"/>
    <n v="730000000"/>
    <n v="1807000000"/>
    <n v="881000000"/>
    <n v="34000000"/>
    <x v="2"/>
    <x v="16"/>
    <n v="2016"/>
    <n v="0.84448231785257777"/>
    <n v="0.26459309757136773"/>
    <n v="1242000000"/>
    <n v="3964000000"/>
  </r>
  <r>
    <s v="IP"/>
    <x v="0"/>
    <d v="2012-12-31T00:00:00"/>
    <n v="21852000000"/>
    <n v="15287000000"/>
    <n v="3303000000"/>
    <s v=" $-   "/>
    <n v="1473000000"/>
    <x v="8"/>
    <x v="32"/>
    <n v="2012"/>
    <n v="0.30043016657514188"/>
    <n v="8.1868936481786558E-2"/>
    <n v="1789000000"/>
    <n v="6565000000"/>
  </r>
  <r>
    <s v="IP"/>
    <x v="1"/>
    <d v="2013-12-31T00:00:00"/>
    <n v="23483000000"/>
    <n v="16282000000"/>
    <n v="3557000000"/>
    <s v=" $-   "/>
    <n v="1531000000"/>
    <x v="8"/>
    <x v="32"/>
    <n v="2013"/>
    <n v="0.30664736192138997"/>
    <n v="8.9979985521441042E-2"/>
    <n v="2113000000"/>
    <n v="7201000000"/>
  </r>
  <r>
    <s v="IP"/>
    <x v="2"/>
    <d v="2014-12-31T00:00:00"/>
    <n v="23617000000"/>
    <n v="16254000000"/>
    <n v="3494000000"/>
    <s v=" $-   "/>
    <n v="1406000000"/>
    <x v="8"/>
    <x v="32"/>
    <n v="2014"/>
    <n v="0.31176694753779055"/>
    <n v="0.10428928314349832"/>
    <n v="2463000000"/>
    <n v="7363000000"/>
  </r>
  <r>
    <s v="IP"/>
    <x v="3"/>
    <d v="2015-12-31T00:00:00"/>
    <n v="22365000000"/>
    <n v="15468000000"/>
    <n v="3219000000"/>
    <s v=" $-   "/>
    <n v="1294000000"/>
    <x v="8"/>
    <x v="32"/>
    <n v="2015"/>
    <n v="0.30838363514419853"/>
    <n v="0.10659512631343618"/>
    <n v="2384000000"/>
    <n v="6897000000"/>
  </r>
  <r>
    <s v="IPG"/>
    <x v="0"/>
    <d v="2012-12-31T00:00:00"/>
    <n v="6956200000"/>
    <s v=" $-   "/>
    <n v="6279100000"/>
    <s v=" $-   "/>
    <s v=" $-   "/>
    <x v="1"/>
    <x v="89"/>
    <n v="2012"/>
    <e v="#VALUE!"/>
    <e v="#VALUE!"/>
    <e v="#VALUE!"/>
    <e v="#VALUE!"/>
  </r>
  <r>
    <s v="IPG"/>
    <x v="1"/>
    <d v="2013-12-31T00:00:00"/>
    <n v="7122300000"/>
    <s v=" $-   "/>
    <n v="6463400000"/>
    <s v=" $-   "/>
    <s v=" $-   "/>
    <x v="1"/>
    <x v="89"/>
    <n v="2013"/>
    <e v="#VALUE!"/>
    <e v="#VALUE!"/>
    <e v="#VALUE!"/>
    <e v="#VALUE!"/>
  </r>
  <r>
    <s v="IPG"/>
    <x v="2"/>
    <d v="2014-12-31T00:00:00"/>
    <n v="7537100000"/>
    <s v=" $-   "/>
    <n v="6748500000"/>
    <s v=" $-   "/>
    <s v=" $-   "/>
    <x v="1"/>
    <x v="89"/>
    <n v="2014"/>
    <e v="#VALUE!"/>
    <e v="#VALUE!"/>
    <e v="#VALUE!"/>
    <e v="#VALUE!"/>
  </r>
  <r>
    <s v="IPG"/>
    <x v="3"/>
    <d v="2015-12-31T00:00:00"/>
    <n v="7613800000"/>
    <s v=" $-   "/>
    <n v="6742700000"/>
    <s v=" $-   "/>
    <s v=" $-   "/>
    <x v="1"/>
    <x v="89"/>
    <n v="2015"/>
    <e v="#VALUE!"/>
    <e v="#VALUE!"/>
    <e v="#VALUE!"/>
    <e v="#VALUE!"/>
  </r>
  <r>
    <s v="IRM"/>
    <x v="0"/>
    <d v="2012-12-31T00:00:00"/>
    <n v="3003955000"/>
    <n v="1277113000"/>
    <n v="850371000"/>
    <s v=" $-   "/>
    <n v="316344000"/>
    <x v="7"/>
    <x v="14"/>
    <n v="2012"/>
    <n v="0.57485614797824869"/>
    <n v="0.18646317937519039"/>
    <n v="560127000"/>
    <n v="1726842000"/>
  </r>
  <r>
    <s v="IRM"/>
    <x v="1"/>
    <d v="2013-12-31T00:00:00"/>
    <n v="3024623000"/>
    <n v="1288878000"/>
    <n v="924031000"/>
    <s v=" $-   "/>
    <n v="322037000"/>
    <x v="7"/>
    <x v="14"/>
    <n v="2013"/>
    <n v="0.57387152051677182"/>
    <n v="0.16189687111418513"/>
    <n v="489677000"/>
    <n v="1735745000"/>
  </r>
  <r>
    <s v="IRM"/>
    <x v="2"/>
    <d v="2014-12-31T00:00:00"/>
    <n v="3117693000"/>
    <n v="1344636000"/>
    <n v="869572000"/>
    <s v=" $-   "/>
    <n v="353143000"/>
    <x v="7"/>
    <x v="14"/>
    <n v="2014"/>
    <n v="0.56870801583093655"/>
    <n v="0.1765221912484648"/>
    <n v="550342000"/>
    <n v="1773057000"/>
  </r>
  <r>
    <s v="IRM"/>
    <x v="3"/>
    <d v="2015-12-31T00:00:00"/>
    <n v="3007976000"/>
    <n v="1290025000"/>
    <n v="844960000"/>
    <s v=" $-   "/>
    <n v="345464000"/>
    <x v="7"/>
    <x v="14"/>
    <n v="2015"/>
    <n v="0.57113188403098958"/>
    <n v="0.17537606683032045"/>
    <n v="527527000"/>
    <n v="1717951000"/>
  </r>
  <r>
    <s v="ISRG"/>
    <x v="0"/>
    <d v="2013-12-31T00:00:00"/>
    <n v="2265100000"/>
    <n v="670900000"/>
    <n v="574000000"/>
    <n v="167700000"/>
    <s v=" $-   "/>
    <x v="3"/>
    <x v="5"/>
    <n v="2013"/>
    <n v="0.7038099863140701"/>
    <n v="0.37636307447794798"/>
    <n v="852500000"/>
    <n v="1594200000"/>
  </r>
  <r>
    <s v="ISRG"/>
    <x v="1"/>
    <d v="2014-12-31T00:00:00"/>
    <n v="2131700000"/>
    <n v="717900000"/>
    <n v="691000000"/>
    <n v="178000000"/>
    <s v=" $-   "/>
    <x v="3"/>
    <x v="5"/>
    <n v="2014"/>
    <n v="0.66322653281418587"/>
    <n v="0.25557067129521038"/>
    <n v="544800000"/>
    <n v="1413800000"/>
  </r>
  <r>
    <s v="ISRG"/>
    <x v="2"/>
    <d v="2015-12-31T00:00:00"/>
    <n v="2384400000"/>
    <n v="806500000"/>
    <n v="640500000"/>
    <n v="197400000"/>
    <s v=" $-   "/>
    <x v="3"/>
    <x v="5"/>
    <n v="2015"/>
    <n v="0.66175977185036072"/>
    <n v="0.31035061231337024"/>
    <n v="740000000"/>
    <n v="1577900000"/>
  </r>
  <r>
    <s v="ISRG"/>
    <x v="3"/>
    <d v="2016-12-31T00:00:00"/>
    <n v="2704400000"/>
    <n v="814300000"/>
    <n v="705300000"/>
    <n v="239600000"/>
    <s v=" $-   "/>
    <x v="3"/>
    <x v="5"/>
    <n v="2016"/>
    <n v="0.69889809199822506"/>
    <n v="0.34950451116698711"/>
    <n v="945200000"/>
    <n v="1890100000"/>
  </r>
  <r>
    <s v="ITW"/>
    <x v="0"/>
    <d v="2013-12-31T00:00:00"/>
    <n v="14135000000"/>
    <n v="8554000000"/>
    <n v="2815000000"/>
    <s v=" $-   "/>
    <n v="250000000"/>
    <x v="0"/>
    <x v="52"/>
    <n v="2013"/>
    <n v="0.39483551467987266"/>
    <n v="0.17799787760877256"/>
    <n v="2516000000"/>
    <n v="5581000000"/>
  </r>
  <r>
    <s v="ITW"/>
    <x v="1"/>
    <d v="2014-12-31T00:00:00"/>
    <n v="14484000000"/>
    <n v="8673000000"/>
    <n v="2678000000"/>
    <s v=" $-   "/>
    <n v="245000000"/>
    <x v="0"/>
    <x v="52"/>
    <n v="2014"/>
    <n v="0.40120132560066279"/>
    <n v="0.19939243302954984"/>
    <n v="2888000000"/>
    <n v="5811000000"/>
  </r>
  <r>
    <s v="ITW"/>
    <x v="2"/>
    <d v="2015-12-31T00:00:00"/>
    <n v="13405000000"/>
    <n v="7888000000"/>
    <n v="2417000000"/>
    <s v=" $-   "/>
    <n v="233000000"/>
    <x v="0"/>
    <x v="52"/>
    <n v="2015"/>
    <n v="0.41156284968295409"/>
    <n v="0.21387541961954495"/>
    <n v="2867000000"/>
    <n v="5517000000"/>
  </r>
  <r>
    <s v="ITW"/>
    <x v="3"/>
    <d v="2016-12-31T00:00:00"/>
    <n v="13599000000"/>
    <n v="7896000000"/>
    <n v="2415000000"/>
    <s v=" $-   "/>
    <n v="224000000"/>
    <x v="0"/>
    <x v="52"/>
    <n v="2016"/>
    <n v="0.41936907125523937"/>
    <n v="0.22531068460916243"/>
    <n v="3064000000"/>
    <n v="5703000000"/>
  </r>
  <r>
    <s v="IVZ"/>
    <x v="0"/>
    <d v="2012-12-31T00:00:00"/>
    <n v="4050400000"/>
    <s v=" $-   "/>
    <n v="3207800000"/>
    <s v=" $-   "/>
    <s v=" $-   "/>
    <x v="6"/>
    <x v="22"/>
    <n v="2012"/>
    <e v="#VALUE!"/>
    <e v="#VALUE!"/>
    <e v="#VALUE!"/>
    <e v="#VALUE!"/>
  </r>
  <r>
    <s v="IVZ"/>
    <x v="1"/>
    <d v="2013-12-31T00:00:00"/>
    <n v="4644600000"/>
    <s v=" $-   "/>
    <n v="3524400000"/>
    <s v=" $-   "/>
    <s v=" $-   "/>
    <x v="6"/>
    <x v="22"/>
    <n v="2013"/>
    <e v="#VALUE!"/>
    <e v="#VALUE!"/>
    <e v="#VALUE!"/>
    <e v="#VALUE!"/>
  </r>
  <r>
    <s v="IVZ"/>
    <x v="2"/>
    <d v="2014-12-31T00:00:00"/>
    <n v="5147100000"/>
    <s v=" $-   "/>
    <n v="3870200000"/>
    <s v=" $-   "/>
    <s v=" $-   "/>
    <x v="6"/>
    <x v="22"/>
    <n v="2014"/>
    <e v="#VALUE!"/>
    <e v="#VALUE!"/>
    <e v="#VALUE!"/>
    <e v="#VALUE!"/>
  </r>
  <r>
    <s v="IVZ"/>
    <x v="3"/>
    <d v="2015-12-31T00:00:00"/>
    <n v="5122900000"/>
    <s v=" $-   "/>
    <n v="3764500000"/>
    <s v=" $-   "/>
    <s v=" $-   "/>
    <x v="6"/>
    <x v="22"/>
    <n v="2015"/>
    <e v="#VALUE!"/>
    <e v="#VALUE!"/>
    <e v="#VALUE!"/>
    <e v="#VALUE!"/>
  </r>
  <r>
    <s v="JBHT"/>
    <x v="0"/>
    <d v="2012-12-31T00:00:00"/>
    <n v="5054980000"/>
    <n v="3230857000"/>
    <n v="1064757000"/>
    <s v=" $-   "/>
    <n v="229166000"/>
    <x v="0"/>
    <x v="90"/>
    <n v="2012"/>
    <n v="0.36085662059988366"/>
    <n v="0.10488666621826397"/>
    <n v="530200000"/>
    <n v="1824123000"/>
  </r>
  <r>
    <s v="JBHT"/>
    <x v="1"/>
    <d v="2013-12-31T00:00:00"/>
    <n v="5584571000"/>
    <n v="3570801000"/>
    <n v="1183682000"/>
    <s v=" $-   "/>
    <n v="253380000"/>
    <x v="0"/>
    <x v="90"/>
    <n v="2013"/>
    <n v="0.36059529013061165"/>
    <n v="0.10326809346680345"/>
    <n v="576708000"/>
    <n v="2013770000"/>
  </r>
  <r>
    <s v="JBHT"/>
    <x v="2"/>
    <d v="2014-12-31T00:00:00"/>
    <n v="6165441000"/>
    <n v="3898403000"/>
    <n v="1341000000"/>
    <s v=" $-   "/>
    <n v="294496000"/>
    <x v="0"/>
    <x v="90"/>
    <n v="2014"/>
    <n v="0.36770086681552872"/>
    <n v="0.10243257538268552"/>
    <n v="631542000"/>
    <n v="2267038000"/>
  </r>
  <r>
    <s v="JBHT"/>
    <x v="3"/>
    <d v="2015-12-31T00:00:00"/>
    <n v="6187646000"/>
    <n v="3665578000"/>
    <n v="1466761000"/>
    <s v=" $-   "/>
    <n v="339613000"/>
    <x v="0"/>
    <x v="90"/>
    <n v="2015"/>
    <n v="0.40759733184477587"/>
    <n v="0.11566498794533495"/>
    <n v="715694000"/>
    <n v="2522068000"/>
  </r>
  <r>
    <s v="JEC"/>
    <x v="0"/>
    <d v="2013-09-27T00:00:00"/>
    <n v="11818376000"/>
    <n v="9976057000"/>
    <n v="1173340000"/>
    <s v=" $-   "/>
    <s v=" $-   "/>
    <x v="0"/>
    <x v="53"/>
    <n v="2013"/>
    <n v="0.1558859694428405"/>
    <n v="5.6604985321164258E-2"/>
    <n v="668979000"/>
    <n v="1842319000"/>
  </r>
  <r>
    <s v="JEC"/>
    <x v="1"/>
    <d v="2014-09-26T00:00:00"/>
    <n v="12695157000"/>
    <n v="10621373000"/>
    <n v="1545716000"/>
    <s v=" $-   "/>
    <s v=" $-   "/>
    <x v="0"/>
    <x v="53"/>
    <n v="2014"/>
    <n v="0.16335237130190672"/>
    <n v="4.1596019647492349E-2"/>
    <n v="528068000"/>
    <n v="2073784000"/>
  </r>
  <r>
    <s v="JEC"/>
    <x v="2"/>
    <d v="2015-10-02T00:00:00"/>
    <n v="12114832000"/>
    <n v="10146494000"/>
    <n v="1522811000"/>
    <s v=" $-   "/>
    <s v=" $-   "/>
    <x v="0"/>
    <x v="53"/>
    <n v="2015"/>
    <n v="0.1624734045011933"/>
    <n v="3.6775334565101687E-2"/>
    <n v="445527000"/>
    <n v="1968338000"/>
  </r>
  <r>
    <s v="JEC"/>
    <x v="3"/>
    <d v="2016-09-30T00:00:00"/>
    <n v="10964157000"/>
    <n v="9196326000"/>
    <n v="1429233000"/>
    <s v=" $-   "/>
    <s v=" $-   "/>
    <x v="0"/>
    <x v="53"/>
    <n v="2016"/>
    <n v="0.16123729348275473"/>
    <n v="3.0882264819812412E-2"/>
    <n v="338598000"/>
    <n v="1767831000"/>
  </r>
  <r>
    <s v="JNPR"/>
    <x v="0"/>
    <d v="2012-12-31T00:00:00"/>
    <n v="4365400000"/>
    <n v="1656600000"/>
    <n v="1252300000"/>
    <n v="1101600000"/>
    <s v=" $-   "/>
    <x v="2"/>
    <x v="57"/>
    <n v="2012"/>
    <n v="0.62051587483392123"/>
    <n v="8.1298391899940439E-2"/>
    <n v="354900000"/>
    <n v="2708800000"/>
  </r>
  <r>
    <s v="JNPR"/>
    <x v="1"/>
    <d v="2013-12-31T00:00:00"/>
    <n v="4669100000"/>
    <n v="1727700000"/>
    <n v="1293200000"/>
    <n v="1043200000"/>
    <s v=" $-   "/>
    <x v="2"/>
    <x v="57"/>
    <n v="2013"/>
    <n v="0.62997151485296954"/>
    <n v="0.12957529288299671"/>
    <n v="605000000"/>
    <n v="2941400000"/>
  </r>
  <r>
    <s v="JNPR"/>
    <x v="2"/>
    <d v="2014-12-31T00:00:00"/>
    <n v="4627100000"/>
    <n v="1768900000"/>
    <n v="1254700000"/>
    <n v="1006200000"/>
    <s v=" $-   "/>
    <x v="2"/>
    <x v="57"/>
    <n v="2014"/>
    <n v="0.61770871604244559"/>
    <n v="0.12908733331892547"/>
    <n v="597300000"/>
    <n v="2858200000"/>
  </r>
  <r>
    <s v="JNPR"/>
    <x v="3"/>
    <d v="2015-12-31T00:00:00"/>
    <n v="4857800000"/>
    <n v="1779200000"/>
    <n v="1172700000"/>
    <n v="994500000"/>
    <s v=" $-   "/>
    <x v="2"/>
    <x v="57"/>
    <n v="2015"/>
    <n v="0.6337436699740624"/>
    <n v="0.18761579315739635"/>
    <n v="911400000"/>
    <n v="3078600000"/>
  </r>
  <r>
    <s v="JPM"/>
    <x v="0"/>
    <d v="2012-12-31T00:00:00"/>
    <n v="93646000000"/>
    <s v=" $-   "/>
    <n v="64729000000"/>
    <s v=" $-   "/>
    <n v="3385000000"/>
    <x v="6"/>
    <x v="35"/>
    <n v="2012"/>
    <e v="#VALUE!"/>
    <e v="#VALUE!"/>
    <e v="#VALUE!"/>
    <e v="#VALUE!"/>
  </r>
  <r>
    <s v="JPM"/>
    <x v="1"/>
    <d v="2013-12-31T00:00:00"/>
    <n v="97142000000"/>
    <s v=" $-   "/>
    <n v="70467000000"/>
    <s v=" $-   "/>
    <n v="225000000"/>
    <x v="6"/>
    <x v="35"/>
    <n v="2013"/>
    <e v="#VALUE!"/>
    <e v="#VALUE!"/>
    <e v="#VALUE!"/>
    <e v="#VALUE!"/>
  </r>
  <r>
    <s v="JPM"/>
    <x v="2"/>
    <d v="2014-12-31T00:00:00"/>
    <n v="91973000000"/>
    <s v=" $-   "/>
    <n v="61274000000"/>
    <s v=" $-   "/>
    <n v="3139000000"/>
    <x v="6"/>
    <x v="35"/>
    <n v="2014"/>
    <e v="#VALUE!"/>
    <e v="#VALUE!"/>
    <e v="#VALUE!"/>
    <e v="#VALUE!"/>
  </r>
  <r>
    <s v="JPM"/>
    <x v="3"/>
    <d v="2015-12-31T00:00:00"/>
    <n v="89716000000"/>
    <s v=" $-   "/>
    <n v="59014000000"/>
    <s v=" $-   "/>
    <n v="3827000000"/>
    <x v="6"/>
    <x v="35"/>
    <n v="2015"/>
    <e v="#VALUE!"/>
    <e v="#VALUE!"/>
    <e v="#VALUE!"/>
    <e v="#VALUE!"/>
  </r>
  <r>
    <s v="JWN"/>
    <x v="0"/>
    <d v="2013-02-02T00:00:00"/>
    <n v="12134000000"/>
    <n v="7432000000"/>
    <n v="3357000000"/>
    <s v=" $-   "/>
    <s v=" $-   "/>
    <x v="1"/>
    <x v="91"/>
    <n v="2013"/>
    <n v="0.38750618097906708"/>
    <n v="0.11084555793637713"/>
    <n v="1345000000"/>
    <n v="4702000000"/>
  </r>
  <r>
    <s v="JWN"/>
    <x v="1"/>
    <d v="2014-02-01T00:00:00"/>
    <n v="12540000000"/>
    <n v="7737000000"/>
    <n v="3453000000"/>
    <s v=" $-   "/>
    <s v=" $-   "/>
    <x v="1"/>
    <x v="91"/>
    <n v="2014"/>
    <n v="0.3830143540669857"/>
    <n v="0.1076555023923445"/>
    <n v="1350000000"/>
    <n v="4803000000"/>
  </r>
  <r>
    <s v="JWN"/>
    <x v="2"/>
    <d v="2015-01-31T00:00:00"/>
    <n v="13506000000"/>
    <n v="8406000000"/>
    <n v="3777000000"/>
    <s v=" $-   "/>
    <s v=" $-   "/>
    <x v="1"/>
    <x v="91"/>
    <n v="2015"/>
    <n v="0.3776099511328298"/>
    <n v="9.7956463793869394E-2"/>
    <n v="1323000000"/>
    <n v="5100000000"/>
  </r>
  <r>
    <s v="JWN"/>
    <x v="3"/>
    <d v="2016-01-30T00:00:00"/>
    <n v="14437000000"/>
    <n v="9168000000"/>
    <n v="4168000000"/>
    <s v=" $-   "/>
    <s v=" $-   "/>
    <x v="1"/>
    <x v="91"/>
    <n v="2016"/>
    <n v="0.36496502043360812"/>
    <n v="7.6262381381173375E-2"/>
    <n v="1101000000"/>
    <n v="5269000000"/>
  </r>
  <r>
    <s v="K"/>
    <x v="0"/>
    <d v="2012-12-29T00:00:00"/>
    <n v="14197000000"/>
    <n v="8763000000"/>
    <n v="3872000000"/>
    <s v=" $-   "/>
    <s v=" $-   "/>
    <x v="4"/>
    <x v="40"/>
    <n v="2012"/>
    <n v="0.38275692047615695"/>
    <n v="0.11002324434739734"/>
    <n v="1562000000"/>
    <n v="5434000000"/>
  </r>
  <r>
    <s v="K"/>
    <x v="1"/>
    <d v="2013-12-28T00:00:00"/>
    <n v="14792000000"/>
    <n v="8689000000"/>
    <n v="3266000000"/>
    <s v=" $-   "/>
    <s v=" $-   "/>
    <x v="4"/>
    <x v="40"/>
    <n v="2013"/>
    <n v="0.41258788534342883"/>
    <n v="0.19179286100594917"/>
    <n v="2837000000"/>
    <n v="6103000000"/>
  </r>
  <r>
    <s v="K"/>
    <x v="2"/>
    <d v="2015-01-03T00:00:00"/>
    <n v="14580000000"/>
    <n v="9517000000"/>
    <n v="4039000000"/>
    <s v=" $-   "/>
    <s v=" $-   "/>
    <x v="4"/>
    <x v="40"/>
    <n v="2015"/>
    <n v="0.34725651577503425"/>
    <n v="7.0233196159122088E-2"/>
    <n v="1024000000"/>
    <n v="5063000000"/>
  </r>
  <r>
    <s v="K"/>
    <x v="3"/>
    <d v="2016-01-02T00:00:00"/>
    <n v="13525000000"/>
    <n v="8844000000"/>
    <n v="3590000000"/>
    <s v=" $-   "/>
    <s v=" $-   "/>
    <x v="4"/>
    <x v="40"/>
    <n v="2016"/>
    <n v="0.34609981515711641"/>
    <n v="8.0665434380776335E-2"/>
    <n v="1091000000"/>
    <n v="4681000000"/>
  </r>
  <r>
    <s v="KEY"/>
    <x v="0"/>
    <d v="2013-09-30T00:00:00"/>
    <n v="1287577000"/>
    <n v="1073447000"/>
    <n v="174085000"/>
    <s v=" $-   "/>
    <n v="12784000"/>
    <x v="6"/>
    <x v="35"/>
    <n v="2013"/>
    <n v="0.16630461712192746"/>
    <n v="2.1172326004580695E-2"/>
    <n v="27261000"/>
    <n v="214130000"/>
  </r>
  <r>
    <s v="KEY"/>
    <x v="1"/>
    <d v="2014-09-30T00:00:00"/>
    <n v="1463767000"/>
    <n v="1200308000"/>
    <n v="194491000"/>
    <s v=" $-   "/>
    <n v="13279000"/>
    <x v="6"/>
    <x v="35"/>
    <n v="2014"/>
    <n v="0.17998697880195413"/>
    <n v="3.8044989400635484E-2"/>
    <n v="55689000"/>
    <n v="263459000"/>
  </r>
  <r>
    <s v="KEY"/>
    <x v="2"/>
    <d v="2015-09-30T00:00:00"/>
    <n v="1627413000"/>
    <n v="1354969000"/>
    <n v="207519000"/>
    <s v=" $-   "/>
    <n v="13338000"/>
    <x v="6"/>
    <x v="35"/>
    <n v="2015"/>
    <n v="0.16740925628589665"/>
    <n v="3.1698775909987202E-2"/>
    <n v="51587000"/>
    <n v="272444000"/>
  </r>
  <r>
    <s v="KEY"/>
    <x v="3"/>
    <d v="2016-09-30T00:00:00"/>
    <n v="1822114000"/>
    <n v="1524907000"/>
    <n v="224088000"/>
    <s v=" $-   "/>
    <n v="13794000"/>
    <x v="6"/>
    <x v="35"/>
    <n v="2016"/>
    <n v="0.16311108964642174"/>
    <n v="3.2558336086545625E-2"/>
    <n v="59325000"/>
    <n v="297207000"/>
  </r>
  <r>
    <s v="KIM"/>
    <x v="0"/>
    <d v="2012-12-31T00:00:00"/>
    <n v="793373000"/>
    <n v="206974000"/>
    <n v="123524000"/>
    <s v=" $-   "/>
    <n v="214827000"/>
    <x v="7"/>
    <x v="14"/>
    <n v="2012"/>
    <n v="0.7391214472889801"/>
    <n v="0.31264991372280126"/>
    <n v="248048000"/>
    <n v="586399000"/>
  </r>
  <r>
    <s v="KIM"/>
    <x v="1"/>
    <d v="2013-12-31T00:00:00"/>
    <n v="861527000"/>
    <n v="221498000"/>
    <n v="127470000"/>
    <s v=" $-   "/>
    <n v="224713000"/>
    <x v="7"/>
    <x v="14"/>
    <n v="2013"/>
    <n v="0.74290068680377974"/>
    <n v="0.33411140916071114"/>
    <n v="287846000"/>
    <n v="640029000"/>
  </r>
  <r>
    <s v="KIM"/>
    <x v="2"/>
    <d v="2014-12-31T00:00:00"/>
    <n v="993897000"/>
    <n v="258617000"/>
    <n v="122201000"/>
    <s v=" $-   "/>
    <n v="258074000"/>
    <x v="7"/>
    <x v="14"/>
    <n v="2014"/>
    <n v="0.73979496869393913"/>
    <n v="0.35718489944129017"/>
    <n v="355005000"/>
    <n v="735280000"/>
  </r>
  <r>
    <s v="KIM"/>
    <x v="3"/>
    <d v="2015-12-31T00:00:00"/>
    <n v="1166769000"/>
    <n v="304477000"/>
    <n v="122735000"/>
    <s v=" $-   "/>
    <n v="344527000"/>
    <x v="7"/>
    <x v="14"/>
    <n v="2015"/>
    <n v="0.73904260397730825"/>
    <n v="0.33856744565548108"/>
    <n v="395030000"/>
    <n v="862292000"/>
  </r>
  <r>
    <s v="KLAC"/>
    <x v="0"/>
    <d v="2013-06-30T00:00:00"/>
    <n v="2842781000"/>
    <n v="1237452000"/>
    <n v="387812000"/>
    <n v="487832000"/>
    <s v=" $-   "/>
    <x v="2"/>
    <x v="20"/>
    <n v="2013"/>
    <n v="0.56470371794380214"/>
    <n v="0.25667999047411671"/>
    <n v="729685000"/>
    <n v="1605329000"/>
  </r>
  <r>
    <s v="KLAC"/>
    <x v="1"/>
    <d v="2014-06-30T00:00:00"/>
    <n v="2929408000"/>
    <n v="1232962000"/>
    <n v="384907000"/>
    <n v="539469000"/>
    <s v=" $-   "/>
    <x v="2"/>
    <x v="20"/>
    <n v="2014"/>
    <n v="0.5791088165253867"/>
    <n v="0.26355837083806694"/>
    <n v="772070000"/>
    <n v="1696446000"/>
  </r>
  <r>
    <s v="KLAC"/>
    <x v="2"/>
    <d v="2015-06-30T00:00:00"/>
    <n v="2814049000"/>
    <n v="1215229000"/>
    <n v="406864000"/>
    <n v="530616000"/>
    <s v=" $-   "/>
    <x v="2"/>
    <x v="20"/>
    <n v="2015"/>
    <n v="0.56815641802967898"/>
    <n v="0.2350136760234097"/>
    <n v="661340000"/>
    <n v="1598820000"/>
  </r>
  <r>
    <s v="KLAC"/>
    <x v="3"/>
    <d v="2016-06-30T00:00:00"/>
    <n v="2984493000"/>
    <n v="1163391000"/>
    <n v="379399000"/>
    <n v="481258000"/>
    <s v=" $-   "/>
    <x v="2"/>
    <x v="20"/>
    <n v="2016"/>
    <n v="0.61018806209295851"/>
    <n v="0.32181177841596548"/>
    <n v="960445000"/>
    <n v="1821102000"/>
  </r>
  <r>
    <s v="KMB"/>
    <x v="0"/>
    <d v="2013-12-31T00:00:00"/>
    <n v="19561000000"/>
    <n v="12952000000"/>
    <n v="3706000000"/>
    <s v=" $-   "/>
    <s v=" $-   "/>
    <x v="4"/>
    <x v="47"/>
    <n v="2013"/>
    <n v="0.33786616226164301"/>
    <n v="0.14840754562650171"/>
    <n v="2903000000"/>
    <n v="6609000000"/>
  </r>
  <r>
    <s v="KMB"/>
    <x v="1"/>
    <d v="2014-12-31T00:00:00"/>
    <n v="19724000000"/>
    <n v="13041000000"/>
    <n v="4162000000"/>
    <s v=" $-   "/>
    <s v=" $-   "/>
    <x v="4"/>
    <x v="47"/>
    <n v="2014"/>
    <n v="0.33882579598458729"/>
    <n v="0.12781383086595011"/>
    <n v="2521000000"/>
    <n v="6683000000"/>
  </r>
  <r>
    <s v="KMB"/>
    <x v="2"/>
    <d v="2015-12-31T00:00:00"/>
    <n v="18591000000"/>
    <n v="11967000000"/>
    <n v="5011000000"/>
    <s v=" $-   "/>
    <s v=" $-   "/>
    <x v="4"/>
    <x v="47"/>
    <n v="2015"/>
    <n v="0.35630143617879617"/>
    <n v="8.676241191974611E-2"/>
    <n v="1613000000"/>
    <n v="6624000000"/>
  </r>
  <r>
    <s v="KMB"/>
    <x v="3"/>
    <d v="2016-12-31T00:00:00"/>
    <n v="18202000000"/>
    <n v="11551000000"/>
    <n v="3334000000"/>
    <s v=" $-   "/>
    <s v=" $-   "/>
    <x v="4"/>
    <x v="47"/>
    <n v="2016"/>
    <n v="0.36539940665860893"/>
    <n v="0.18223272167893639"/>
    <n v="3317000000"/>
    <n v="6651000000"/>
  </r>
  <r>
    <s v="KMI"/>
    <x v="0"/>
    <d v="2013-12-31T00:00:00"/>
    <n v="14070000000"/>
    <n v="7365000000"/>
    <n v="1007000000"/>
    <s v=" $-   "/>
    <n v="1806000000"/>
    <x v="9"/>
    <x v="92"/>
    <n v="2013"/>
    <n v="0.47654584221748397"/>
    <n v="0.27661691542288558"/>
    <n v="3892000000"/>
    <n v="6705000000"/>
  </r>
  <r>
    <s v="KMI"/>
    <x v="1"/>
    <d v="2014-12-31T00:00:00"/>
    <n v="16226000000"/>
    <n v="8435000000"/>
    <n v="1029000000"/>
    <s v=" $-   "/>
    <n v="2040000000"/>
    <x v="9"/>
    <x v="92"/>
    <n v="2014"/>
    <n v="0.4801553062985332"/>
    <n v="0.29101442129914951"/>
    <n v="4722000000"/>
    <n v="7791000000"/>
  </r>
  <r>
    <s v="KMI"/>
    <x v="2"/>
    <d v="2015-12-31T00:00:00"/>
    <n v="14403000000"/>
    <n v="6452000000"/>
    <n v="1126000000"/>
    <s v=" $-   "/>
    <n v="2309000000"/>
    <x v="9"/>
    <x v="92"/>
    <n v="2015"/>
    <n v="0.55203776990904674"/>
    <n v="0.31354578907172115"/>
    <n v="4516000000"/>
    <n v="7951000000"/>
  </r>
  <r>
    <s v="KMI"/>
    <x v="3"/>
    <d v="2016-12-31T00:00:00"/>
    <n v="13058000000"/>
    <n v="5801000000"/>
    <n v="1089000000"/>
    <s v=" $-   "/>
    <n v="2209000000"/>
    <x v="9"/>
    <x v="92"/>
    <n v="2016"/>
    <n v="0.5557512635931996"/>
    <n v="0.30318578649104"/>
    <n v="3959000000"/>
    <n v="7257000000"/>
  </r>
  <r>
    <s v="KMX"/>
    <x v="0"/>
    <d v="2013-02-28T00:00:00"/>
    <n v="10962818000"/>
    <n v="9498456000"/>
    <n v="731767000"/>
    <s v=" $-   "/>
    <s v=" $-   "/>
    <x v="1"/>
    <x v="25"/>
    <n v="2013"/>
    <n v="0.13357532707375053"/>
    <n v="6.6825427549741315E-2"/>
    <n v="732595000"/>
    <n v="1464362000"/>
  </r>
  <r>
    <s v="KMX"/>
    <x v="1"/>
    <d v="2014-02-28T00:00:00"/>
    <n v="12574299000"/>
    <n v="10925598000"/>
    <n v="819048000"/>
    <s v=" $-   "/>
    <s v=" $-   "/>
    <x v="1"/>
    <x v="25"/>
    <n v="2014"/>
    <n v="0.13111673263058243"/>
    <n v="6.5980059802936128E-2"/>
    <n v="829653000"/>
    <n v="1648701000"/>
  </r>
  <r>
    <s v="KMX"/>
    <x v="2"/>
    <d v="2015-02-28T00:00:00"/>
    <n v="14268716000"/>
    <n v="12381189000"/>
    <n v="890431000"/>
    <s v=" $-   "/>
    <s v=" $-   "/>
    <x v="1"/>
    <x v="25"/>
    <n v="2015"/>
    <n v="0.13228429243388118"/>
    <n v="6.9879868658118918E-2"/>
    <n v="997096000"/>
    <n v="1887527000"/>
  </r>
  <r>
    <s v="KMX"/>
    <x v="3"/>
    <d v="2016-02-29T00:00:00"/>
    <n v="15149675000"/>
    <n v="13130915000"/>
    <n v="959899000"/>
    <s v=" $-   "/>
    <s v=" $-   "/>
    <x v="1"/>
    <x v="25"/>
    <n v="2016"/>
    <n v="0.13325434374004719"/>
    <n v="6.9893314543051255E-2"/>
    <n v="1058861000"/>
    <n v="2018760000"/>
  </r>
  <r>
    <s v="KO"/>
    <x v="0"/>
    <d v="2012-12-31T00:00:00"/>
    <n v="48017000000"/>
    <n v="19053000000"/>
    <n v="18185000000"/>
    <s v=" $-   "/>
    <s v=" $-   "/>
    <x v="4"/>
    <x v="69"/>
    <n v="2012"/>
    <n v="0.60320303225940819"/>
    <n v="0.22448299560572296"/>
    <n v="10779000000"/>
    <n v="28964000000"/>
  </r>
  <r>
    <s v="KO"/>
    <x v="1"/>
    <d v="2013-12-31T00:00:00"/>
    <n v="46854000000"/>
    <n v="18421000000"/>
    <n v="18205000000"/>
    <s v=" $-   "/>
    <s v=" $-   "/>
    <x v="4"/>
    <x v="69"/>
    <n v="2013"/>
    <n v="0.60684253212105688"/>
    <n v="0.21829512955137234"/>
    <n v="10228000000"/>
    <n v="28433000000"/>
  </r>
  <r>
    <s v="KO"/>
    <x v="2"/>
    <d v="2014-12-31T00:00:00"/>
    <n v="45998000000"/>
    <n v="17889000000"/>
    <n v="18401000000"/>
    <s v=" $-   "/>
    <s v=" $-   "/>
    <x v="4"/>
    <x v="69"/>
    <n v="2014"/>
    <n v="0.61109178659941743"/>
    <n v="0.21105265446323754"/>
    <n v="9708000000"/>
    <n v="28109000000"/>
  </r>
  <r>
    <s v="KO"/>
    <x v="3"/>
    <d v="2015-12-31T00:00:00"/>
    <n v="44294000000"/>
    <n v="17482000000"/>
    <n v="18084000000"/>
    <s v=" $-   "/>
    <s v=" $-   "/>
    <x v="4"/>
    <x v="69"/>
    <n v="2015"/>
    <n v="0.60531900483135415"/>
    <n v="0.19704700410890866"/>
    <n v="8728000000"/>
    <n v="26812000000"/>
  </r>
  <r>
    <s v="KORS"/>
    <x v="0"/>
    <d v="2013-03-30T00:00:00"/>
    <n v="2181732000"/>
    <n v="875166000"/>
    <n v="621536000"/>
    <s v=" $-   "/>
    <n v="54291000"/>
    <x v="1"/>
    <x v="82"/>
    <n v="2013"/>
    <n v="0.59886640522300638"/>
    <n v="0.28910012778838096"/>
    <n v="630739000"/>
    <n v="1306566000"/>
  </r>
  <r>
    <s v="KORS"/>
    <x v="1"/>
    <d v="2014-03-29T00:00:00"/>
    <n v="3310800000"/>
    <n v="1294700000"/>
    <n v="926900000"/>
    <s v=" $-   "/>
    <n v="79700000"/>
    <x v="1"/>
    <x v="82"/>
    <n v="2014"/>
    <n v="0.60894647819258185"/>
    <n v="0.30491119971003988"/>
    <n v="1009500000"/>
    <n v="2016100000"/>
  </r>
  <r>
    <s v="KORS"/>
    <x v="2"/>
    <d v="2015-03-28T00:00:00"/>
    <n v="4371500000"/>
    <n v="1723800000"/>
    <n v="1251500000"/>
    <s v=" $-   "/>
    <n v="138400000"/>
    <x v="1"/>
    <x v="82"/>
    <n v="2015"/>
    <n v="0.60567310991650469"/>
    <n v="0.28772732471691637"/>
    <n v="1257800000"/>
    <n v="2647700000"/>
  </r>
  <r>
    <s v="KORS"/>
    <x v="3"/>
    <d v="2016-04-02T00:00:00"/>
    <n v="4712100000"/>
    <n v="1914900000"/>
    <n v="1428000000"/>
    <s v=" $-   "/>
    <n v="183200000"/>
    <x v="1"/>
    <x v="82"/>
    <n v="2016"/>
    <n v="0.59362067867829627"/>
    <n v="0.25169245134865559"/>
    <n v="1186000000"/>
    <n v="2797200000"/>
  </r>
  <r>
    <s v="KR"/>
    <x v="0"/>
    <d v="2013-02-02T00:00:00"/>
    <n v="96619000000"/>
    <n v="76726000000"/>
    <n v="15477000000"/>
    <s v=" $-   "/>
    <n v="1652000000"/>
    <x v="4"/>
    <x v="93"/>
    <n v="2013"/>
    <n v="0.20589118082364755"/>
    <n v="2.8607209762055084E-2"/>
    <n v="2764000000"/>
    <n v="19893000000"/>
  </r>
  <r>
    <s v="KR"/>
    <x v="1"/>
    <d v="2014-02-01T00:00:00"/>
    <n v="98375000000"/>
    <n v="78138000000"/>
    <n v="15809000000"/>
    <s v=" $-   "/>
    <n v="1703000000"/>
    <x v="4"/>
    <x v="93"/>
    <n v="2014"/>
    <n v="0.20571283354510805"/>
    <n v="2.770012706480305E-2"/>
    <n v="2725000000"/>
    <n v="20237000000"/>
  </r>
  <r>
    <s v="KR"/>
    <x v="2"/>
    <d v="2015-01-31T00:00:00"/>
    <n v="108465000000"/>
    <n v="85512000000"/>
    <n v="17868000000"/>
    <s v=" $-   "/>
    <n v="1948000000"/>
    <x v="4"/>
    <x v="93"/>
    <n v="2015"/>
    <n v="0.21161665053242984"/>
    <n v="2.8921772000184393E-2"/>
    <n v="3137000000"/>
    <n v="22953000000"/>
  </r>
  <r>
    <s v="KR"/>
    <x v="3"/>
    <d v="2016-01-30T00:00:00"/>
    <n v="109830000000"/>
    <n v="85496000000"/>
    <n v="18669000000"/>
    <s v=" $-   "/>
    <n v="2089000000"/>
    <x v="4"/>
    <x v="93"/>
    <n v="2016"/>
    <n v="0.22156059364472369"/>
    <n v="3.2559409997268508E-2"/>
    <n v="3576000000"/>
    <n v="24334000000"/>
  </r>
  <r>
    <s v="KSS"/>
    <x v="0"/>
    <d v="2013-02-02T00:00:00"/>
    <n v="19279000000"/>
    <n v="12289000000"/>
    <n v="4267000000"/>
    <s v=" $-   "/>
    <n v="833000000"/>
    <x v="1"/>
    <x v="64"/>
    <n v="2013"/>
    <n v="0.36257067275273613"/>
    <n v="9.8034130400954406E-2"/>
    <n v="1890000000"/>
    <n v="6990000000"/>
  </r>
  <r>
    <s v="KSS"/>
    <x v="1"/>
    <d v="2014-02-01T00:00:00"/>
    <n v="19031000000"/>
    <n v="12087000000"/>
    <n v="4313000000"/>
    <s v=" $-   "/>
    <n v="889000000"/>
    <x v="1"/>
    <x v="64"/>
    <n v="2014"/>
    <n v="0.36487835636592925"/>
    <n v="9.1534864168987443E-2"/>
    <n v="1742000000"/>
    <n v="6944000000"/>
  </r>
  <r>
    <s v="KSS"/>
    <x v="2"/>
    <d v="2015-01-31T00:00:00"/>
    <n v="19023000000"/>
    <n v="12098000000"/>
    <n v="4350000000"/>
    <s v=" $-   "/>
    <n v="886000000"/>
    <x v="1"/>
    <x v="64"/>
    <n v="2015"/>
    <n v="0.36403301266887456"/>
    <n v="8.8787257530357988E-2"/>
    <n v="1689000000"/>
    <n v="6925000000"/>
  </r>
  <r>
    <s v="KSS"/>
    <x v="3"/>
    <d v="2016-01-30T00:00:00"/>
    <n v="19204000000"/>
    <n v="12265000000"/>
    <n v="4452000000"/>
    <s v=" $-   "/>
    <n v="934000000"/>
    <x v="1"/>
    <x v="64"/>
    <n v="2016"/>
    <n v="0.36133097271401793"/>
    <n v="8.0868569048114972E-2"/>
    <n v="1553000000"/>
    <n v="6939000000"/>
  </r>
  <r>
    <s v="KSU"/>
    <x v="0"/>
    <d v="2013-12-31T00:00:00"/>
    <n v="2369300000"/>
    <n v="805300000"/>
    <n v="602100000"/>
    <s v=" $-   "/>
    <n v="223300000"/>
    <x v="0"/>
    <x v="59"/>
    <n v="2013"/>
    <n v="0.66011058118431598"/>
    <n v="0.31173764402988224"/>
    <n v="738600000"/>
    <n v="1564000000"/>
  </r>
  <r>
    <s v="KSU"/>
    <x v="1"/>
    <d v="2014-12-31T00:00:00"/>
    <n v="2577100000"/>
    <n v="877900000"/>
    <n v="632000000"/>
    <s v=" $-   "/>
    <n v="258100000"/>
    <x v="0"/>
    <x v="59"/>
    <n v="2014"/>
    <n v="0.65934577626013735"/>
    <n v="0.31395754918319041"/>
    <n v="809100000"/>
    <n v="1699200000"/>
  </r>
  <r>
    <s v="KSU"/>
    <x v="2"/>
    <d v="2015-12-31T00:00:00"/>
    <n v="2418800000"/>
    <n v="759200000"/>
    <n v="571200000"/>
    <s v=" $-   "/>
    <n v="284600000"/>
    <x v="0"/>
    <x v="59"/>
    <n v="2015"/>
    <n v="0.68612535141392428"/>
    <n v="0.3323135439060691"/>
    <n v="803800000"/>
    <n v="1659600000"/>
  </r>
  <r>
    <s v="KSU"/>
    <x v="3"/>
    <d v="2016-12-31T00:00:00"/>
    <n v="2334200000"/>
    <n v="691100000"/>
    <n v="519600000"/>
    <s v=" $-   "/>
    <n v="305000000"/>
    <x v="0"/>
    <x v="59"/>
    <n v="2016"/>
    <n v="0.70392425670465264"/>
    <n v="0.35065547082512211"/>
    <n v="818500000"/>
    <n v="1643100000"/>
  </r>
  <r>
    <s v="LB"/>
    <x v="0"/>
    <d v="2013-02-02T00:00:00"/>
    <n v="10459000000"/>
    <n v="6073000000"/>
    <n v="2720000000"/>
    <s v=" $-   "/>
    <s v=" $-   "/>
    <x v="1"/>
    <x v="74"/>
    <n v="2013"/>
    <n v="0.41935175446983464"/>
    <n v="0.15928865092265035"/>
    <n v="1666000000"/>
    <n v="4386000000"/>
  </r>
  <r>
    <s v="LB"/>
    <x v="1"/>
    <d v="2014-02-01T00:00:00"/>
    <n v="10773000000"/>
    <n v="6344000000"/>
    <n v="2686000000"/>
    <s v=" $-   "/>
    <s v=" $-   "/>
    <x v="1"/>
    <x v="74"/>
    <n v="2014"/>
    <n v="0.41112039357653396"/>
    <n v="0.1617933723196881"/>
    <n v="1743000000"/>
    <n v="4429000000"/>
  </r>
  <r>
    <s v="LB"/>
    <x v="2"/>
    <d v="2015-01-31T00:00:00"/>
    <n v="11454000000"/>
    <n v="6646000000"/>
    <n v="2855000000"/>
    <s v=" $-   "/>
    <s v=" $-   "/>
    <x v="1"/>
    <x v="74"/>
    <n v="2015"/>
    <n v="0.4197660206041558"/>
    <n v="0.17050811943425878"/>
    <n v="1953000000"/>
    <n v="4808000000"/>
  </r>
  <r>
    <s v="LB"/>
    <x v="3"/>
    <d v="2016-01-30T00:00:00"/>
    <n v="12154000000"/>
    <n v="6950000000"/>
    <n v="3012000000"/>
    <s v=" $-   "/>
    <s v=" $-   "/>
    <x v="1"/>
    <x v="74"/>
    <n v="2016"/>
    <n v="0.42817179529373051"/>
    <n v="0.18035214744117162"/>
    <n v="2192000000"/>
    <n v="5204000000"/>
  </r>
  <r>
    <s v="LEG"/>
    <x v="0"/>
    <d v="2012-12-31T00:00:00"/>
    <n v="3414500000"/>
    <n v="2718900000"/>
    <n v="346100000"/>
    <s v=" $-   "/>
    <n v="25100000"/>
    <x v="0"/>
    <x v="53"/>
    <n v="2012"/>
    <n v="0.20371943183482211"/>
    <n v="9.5006589544589251E-2"/>
    <n v="324400000"/>
    <n v="695600000"/>
  </r>
  <r>
    <s v="LEG"/>
    <x v="1"/>
    <d v="2013-12-31T00:00:00"/>
    <n v="3477200000"/>
    <n v="2767300000"/>
    <n v="346900000"/>
    <s v=" $-   "/>
    <n v="25400000"/>
    <x v="0"/>
    <x v="53"/>
    <n v="2013"/>
    <n v="0.20415851834809617"/>
    <n v="9.7089612331761194E-2"/>
    <n v="337600000"/>
    <n v="709900000"/>
  </r>
  <r>
    <s v="LEG"/>
    <x v="2"/>
    <d v="2014-12-31T00:00:00"/>
    <n v="3782300000"/>
    <n v="2991900000"/>
    <n v="439200000"/>
    <s v=" $-   "/>
    <n v="19700000"/>
    <x v="0"/>
    <x v="53"/>
    <n v="2014"/>
    <n v="0.20897337598815535"/>
    <n v="8.7645083679242786E-2"/>
    <n v="331500000"/>
    <n v="790400000"/>
  </r>
  <r>
    <s v="LEG"/>
    <x v="3"/>
    <d v="2015-12-31T00:00:00"/>
    <n v="3917200000"/>
    <n v="2994000000"/>
    <n v="411800000"/>
    <s v=" $-   "/>
    <n v="20800000"/>
    <x v="0"/>
    <x v="53"/>
    <n v="2015"/>
    <n v="0.23567854590013271"/>
    <n v="0.12524252016746656"/>
    <n v="490600000"/>
    <n v="923200000"/>
  </r>
  <r>
    <s v="LEN"/>
    <x v="0"/>
    <d v="2013-11-30T00:00:00"/>
    <n v="5935095000"/>
    <n v="4920664000"/>
    <n v="328595000"/>
    <s v=" $-   "/>
    <s v=" $-   "/>
    <x v="1"/>
    <x v="66"/>
    <n v="2013"/>
    <n v="0.17092076874927864"/>
    <n v="0.11555602732559463"/>
    <n v="685836000"/>
    <n v="1014431000"/>
  </r>
  <r>
    <s v="LEN"/>
    <x v="1"/>
    <d v="2014-11-30T00:00:00"/>
    <n v="7779812000"/>
    <n v="6336272000"/>
    <n v="521502000"/>
    <s v=" $-   "/>
    <s v=" $-   "/>
    <x v="1"/>
    <x v="66"/>
    <n v="2014"/>
    <n v="0.18554947086124962"/>
    <n v="0.11851674564886658"/>
    <n v="922038000"/>
    <n v="1443540000"/>
  </r>
  <r>
    <s v="LEN"/>
    <x v="2"/>
    <d v="2015-11-30T00:00:00"/>
    <n v="9474008000"/>
    <n v="7757571000"/>
    <n v="630421000"/>
    <s v=" $-   "/>
    <s v=" $-   "/>
    <x v="1"/>
    <x v="66"/>
    <n v="2015"/>
    <n v="0.18117326901138353"/>
    <n v="0.1146311043858101"/>
    <n v="1086016000"/>
    <n v="1716437000"/>
  </r>
  <r>
    <s v="LEN"/>
    <x v="3"/>
    <d v="2016-11-30T00:00:00"/>
    <n v="10949999000"/>
    <n v="8923519000"/>
    <n v="764117000"/>
    <s v=" $-   "/>
    <s v=" $-   "/>
    <x v="1"/>
    <x v="66"/>
    <n v="2016"/>
    <n v="0.1850666835677337"/>
    <n v="0.11528430276568975"/>
    <n v="1262363000"/>
    <n v="2026480000"/>
  </r>
  <r>
    <s v="LH"/>
    <x v="0"/>
    <d v="2012-12-31T00:00:00"/>
    <n v="5671400000"/>
    <n v="3421700000"/>
    <n v="1114600000"/>
    <s v=" $-   "/>
    <n v="86300000"/>
    <x v="3"/>
    <x v="65"/>
    <n v="2012"/>
    <n v="0.39667454244101985"/>
    <n v="0.18492788376767641"/>
    <n v="1048800000"/>
    <n v="2249700000"/>
  </r>
  <r>
    <s v="LH"/>
    <x v="1"/>
    <d v="2013-12-31T00:00:00"/>
    <n v="5808300000"/>
    <n v="3585100000"/>
    <n v="1128800000"/>
    <s v=" $-   "/>
    <n v="81700000"/>
    <x v="3"/>
    <x v="65"/>
    <n v="2013"/>
    <n v="0.3827625983506362"/>
    <n v="0.17435394177298005"/>
    <n v="1012700000"/>
    <n v="2223200000"/>
  </r>
  <r>
    <s v="LH"/>
    <x v="2"/>
    <d v="2014-12-31T00:00:00"/>
    <n v="6011600000"/>
    <n v="3808500000"/>
    <n v="1198200000"/>
    <s v=" $-   "/>
    <n v="76700000"/>
    <x v="3"/>
    <x v="65"/>
    <n v="2014"/>
    <n v="0.36647481535697646"/>
    <n v="0.15440149045179319"/>
    <n v="928200000"/>
    <n v="2203100000"/>
  </r>
  <r>
    <s v="LH"/>
    <x v="3"/>
    <d v="2015-12-31T00:00:00"/>
    <n v="8680100000"/>
    <n v="5776800000"/>
    <n v="1622000000"/>
    <s v=" $-   "/>
    <n v="164500000"/>
    <x v="3"/>
    <x v="65"/>
    <n v="2015"/>
    <n v="0.33447771339039878"/>
    <n v="0.12866211218764761"/>
    <n v="1116800000"/>
    <n v="2903300000"/>
  </r>
  <r>
    <s v="LKQ"/>
    <x v="0"/>
    <d v="2012-12-31T00:00:00"/>
    <n v="4122930000"/>
    <n v="2398790000"/>
    <n v="1219343000"/>
    <s v=" $-   "/>
    <n v="64093000"/>
    <x v="1"/>
    <x v="94"/>
    <n v="2012"/>
    <n v="0.41818318525902698"/>
    <n v="0.10689097316714084"/>
    <n v="440704000"/>
    <n v="1724140000"/>
  </r>
  <r>
    <s v="LKQ"/>
    <x v="1"/>
    <d v="2013-12-31T00:00:00"/>
    <n v="5062528000"/>
    <n v="2987126000"/>
    <n v="1454080000"/>
    <s v=" $-   "/>
    <n v="80969000"/>
    <x v="1"/>
    <x v="94"/>
    <n v="2013"/>
    <n v="0.40995368321913483"/>
    <n v="0.10673580472048748"/>
    <n v="540353000"/>
    <n v="2075402000"/>
  </r>
  <r>
    <s v="LKQ"/>
    <x v="2"/>
    <d v="2014-12-31T00:00:00"/>
    <n v="6740064000"/>
    <n v="4088151000"/>
    <n v="1866520000"/>
    <s v=" $-   "/>
    <n v="120719000"/>
    <x v="1"/>
    <x v="94"/>
    <n v="2014"/>
    <n v="0.39345516600435837"/>
    <n v="9.8615384067569686E-2"/>
    <n v="664674000"/>
    <n v="2651913000"/>
  </r>
  <r>
    <s v="LKQ"/>
    <x v="3"/>
    <d v="2015-12-31T00:00:00"/>
    <n v="7192633000"/>
    <n v="4359104000"/>
    <n v="1987271000"/>
    <s v=" $-   "/>
    <n v="122120000"/>
    <x v="1"/>
    <x v="94"/>
    <n v="2015"/>
    <n v="0.39394878064819938"/>
    <n v="0.10067773512147776"/>
    <n v="724138000"/>
    <n v="2833529000"/>
  </r>
  <r>
    <s v="LLL"/>
    <x v="0"/>
    <d v="2012-12-31T00:00:00"/>
    <n v="13107000000"/>
    <n v="11799000000"/>
    <s v=" $-   "/>
    <s v=" $-   "/>
    <s v=" $-   "/>
    <x v="0"/>
    <x v="53"/>
    <n v="2012"/>
    <n v="9.9794003204394577E-2"/>
    <n v="9.9794003204394605E-2"/>
    <n v="1308000000"/>
    <n v="1308000000"/>
  </r>
  <r>
    <s v="LLL"/>
    <x v="1"/>
    <d v="2013-12-31T00:00:00"/>
    <n v="11420000000"/>
    <n v="10303000000"/>
    <s v=" $-   "/>
    <s v=" $-   "/>
    <s v=" $-   "/>
    <x v="0"/>
    <x v="53"/>
    <n v="2013"/>
    <n v="9.7810858143607682E-2"/>
    <n v="9.781085814360771E-2"/>
    <n v="1117000000"/>
    <n v="1117000000"/>
  </r>
  <r>
    <s v="LLL"/>
    <x v="2"/>
    <d v="2014-12-31T00:00:00"/>
    <n v="10986000000"/>
    <n v="9974000000"/>
    <s v=" $-   "/>
    <s v=" $-   "/>
    <s v=" $-   "/>
    <x v="0"/>
    <x v="53"/>
    <n v="2014"/>
    <n v="9.2117240123793964E-2"/>
    <n v="9.2117240123793923E-2"/>
    <n v="1012000000"/>
    <n v="1012000000"/>
  </r>
  <r>
    <s v="LLL"/>
    <x v="3"/>
    <d v="2015-12-31T00:00:00"/>
    <n v="10466000000"/>
    <n v="9576000000"/>
    <s v=" $-   "/>
    <s v=" $-   "/>
    <s v=" $-   "/>
    <x v="0"/>
    <x v="53"/>
    <n v="2015"/>
    <n v="8.503726351996943E-2"/>
    <n v="8.503726351996943E-2"/>
    <n v="890000000"/>
    <n v="890000000"/>
  </r>
  <r>
    <s v="LLTC"/>
    <x v="0"/>
    <d v="2013-06-30T00:00:00"/>
    <n v="1282236000"/>
    <n v="322516000"/>
    <n v="151382000"/>
    <n v="235184000"/>
    <s v=" $-   "/>
    <x v="2"/>
    <x v="7"/>
    <n v="2013"/>
    <n v="0.74847375990067344"/>
    <n v="0.4469957168571152"/>
    <n v="573154000"/>
    <n v="959720000"/>
  </r>
  <r>
    <s v="LLTC"/>
    <x v="1"/>
    <d v="2014-06-29T00:00:00"/>
    <n v="1388386000"/>
    <n v="338580000"/>
    <n v="159642000"/>
    <n v="250434000"/>
    <s v=" $-   "/>
    <x v="2"/>
    <x v="7"/>
    <n v="2014"/>
    <n v="0.75613410103530287"/>
    <n v="0.46077243648380206"/>
    <n v="639730000"/>
    <n v="1049806000"/>
  </r>
  <r>
    <s v="LLTC"/>
    <x v="2"/>
    <d v="2015-06-28T00:00:00"/>
    <n v="1475139000"/>
    <n v="355727000"/>
    <n v="169952000"/>
    <n v="266761000"/>
    <s v=" $-   "/>
    <x v="2"/>
    <x v="7"/>
    <n v="2015"/>
    <n v="0.75885187768745865"/>
    <n v="0.46280316634567997"/>
    <n v="682699000"/>
    <n v="1119412000"/>
  </r>
  <r>
    <s v="LLTC"/>
    <x v="3"/>
    <d v="2016-07-03T00:00:00"/>
    <n v="1423936000"/>
    <n v="343801000"/>
    <n v="170120000"/>
    <n v="276462000"/>
    <s v=" $-   "/>
    <x v="2"/>
    <x v="7"/>
    <n v="2016"/>
    <n v="0.75855586206121628"/>
    <n v="0.44493081149714592"/>
    <n v="633553000"/>
    <n v="1080135000"/>
  </r>
  <r>
    <s v="LLY"/>
    <x v="0"/>
    <d v="2012-12-31T00:00:00"/>
    <n v="22603400000"/>
    <n v="4796500000"/>
    <n v="6839500000"/>
    <n v="5278100000"/>
    <s v=" $-   "/>
    <x v="3"/>
    <x v="3"/>
    <n v="2012"/>
    <n v="0.78779741100896328"/>
    <n v="0.25170107152021376"/>
    <n v="5689300000"/>
    <n v="17806900000"/>
  </r>
  <r>
    <s v="LLY"/>
    <x v="1"/>
    <d v="2013-12-31T00:00:00"/>
    <n v="23113100000"/>
    <n v="4908100000"/>
    <n v="6606700000"/>
    <n v="5531300000"/>
    <s v=" $-   "/>
    <x v="3"/>
    <x v="3"/>
    <n v="2013"/>
    <n v="0.78764856293617036"/>
    <n v="0.26249183363547079"/>
    <n v="6067000000"/>
    <n v="18205000000"/>
  </r>
  <r>
    <s v="LLY"/>
    <x v="2"/>
    <d v="2014-12-31T00:00:00"/>
    <n v="19615600000"/>
    <n v="4932500000"/>
    <n v="6280300000"/>
    <n v="4733600000"/>
    <s v=" $-   "/>
    <x v="3"/>
    <x v="3"/>
    <n v="2014"/>
    <n v="0.74854197679398027"/>
    <n v="0.18705520096249922"/>
    <n v="3669200000"/>
    <n v="14683100000"/>
  </r>
  <r>
    <s v="LLY"/>
    <x v="3"/>
    <d v="2015-12-31T00:00:00"/>
    <n v="19958700000"/>
    <n v="5037200000"/>
    <n v="6432400000"/>
    <n v="4796400000"/>
    <s v=" $-   "/>
    <x v="3"/>
    <x v="3"/>
    <n v="2015"/>
    <n v="0.74761883288991771"/>
    <n v="0.18501706022937367"/>
    <n v="3692700000"/>
    <n v="14921500000"/>
  </r>
  <r>
    <s v="LMT"/>
    <x v="0"/>
    <d v="2013-12-31T00:00:00"/>
    <n v="45358000000"/>
    <n v="41171000000"/>
    <n v="-318000000"/>
    <s v=" $-   "/>
    <s v=" $-   "/>
    <x v="0"/>
    <x v="30"/>
    <n v="2013"/>
    <n v="9.2310066581418937E-2"/>
    <n v="9.9320957714184935E-2"/>
    <n v="4505000000"/>
    <n v="4187000000"/>
  </r>
  <r>
    <s v="LMT"/>
    <x v="1"/>
    <d v="2014-12-31T00:00:00"/>
    <n v="39946000000"/>
    <n v="35263000000"/>
    <n v="-329000000"/>
    <s v=" $-   "/>
    <s v=" $-   "/>
    <x v="0"/>
    <x v="30"/>
    <n v="2014"/>
    <n v="0.11723326490762531"/>
    <n v="0.12546938366795174"/>
    <n v="5012000000"/>
    <n v="4683000000"/>
  </r>
  <r>
    <s v="LMT"/>
    <x v="2"/>
    <d v="2015-12-31T00:00:00"/>
    <n v="40536000000"/>
    <n v="36044000000"/>
    <n v="-220000000"/>
    <s v=" $-   "/>
    <s v=" $-   "/>
    <x v="0"/>
    <x v="30"/>
    <n v="2015"/>
    <n v="0.11081507795539769"/>
    <n v="0.11624235247681074"/>
    <n v="4712000000"/>
    <n v="4492000000"/>
  </r>
  <r>
    <s v="LMT"/>
    <x v="3"/>
    <d v="2016-12-31T00:00:00"/>
    <n v="47248000000"/>
    <n v="42186000000"/>
    <n v="-487000000"/>
    <s v=" $-   "/>
    <s v=" $-   "/>
    <x v="0"/>
    <x v="30"/>
    <n v="2016"/>
    <n v="0.10713681002370468"/>
    <n v="0.11744412461903149"/>
    <n v="5549000000"/>
    <n v="5062000000"/>
  </r>
  <r>
    <s v="LNT"/>
    <x v="0"/>
    <d v="2012-12-31T00:00:00"/>
    <n v="3094500000"/>
    <n v="2144200000"/>
    <n v="98200000"/>
    <s v=" $-   "/>
    <n v="332400000"/>
    <x v="5"/>
    <x v="11"/>
    <n v="2012"/>
    <n v="0.30709322992405885"/>
    <n v="0.16794312489901439"/>
    <n v="519700000"/>
    <n v="950300000"/>
  </r>
  <r>
    <s v="LNT"/>
    <x v="1"/>
    <d v="2013-12-31T00:00:00"/>
    <n v="3276800000"/>
    <n v="2272400000"/>
    <n v="99600000"/>
    <s v=" $-   "/>
    <n v="370900000"/>
    <x v="5"/>
    <x v="11"/>
    <n v="2013"/>
    <n v="0.3065185546875"/>
    <n v="0.162933349609375"/>
    <n v="533900000"/>
    <n v="1004400000"/>
  </r>
  <r>
    <s v="LNT"/>
    <x v="2"/>
    <d v="2014-12-31T00:00:00"/>
    <n v="3350300000"/>
    <n v="2317500000"/>
    <n v="101100000"/>
    <s v=" $-   "/>
    <n v="388100000"/>
    <x v="5"/>
    <x v="11"/>
    <n v="2014"/>
    <n v="0.30827090111333311"/>
    <n v="0.16225412649613469"/>
    <n v="543600000"/>
    <n v="1032800000"/>
  </r>
  <r>
    <s v="LNT"/>
    <x v="3"/>
    <d v="2015-12-31T00:00:00"/>
    <n v="3253600000"/>
    <n v="2171600000"/>
    <n v="103700000"/>
    <s v=" $-   "/>
    <n v="401300000"/>
    <x v="5"/>
    <x v="11"/>
    <n v="2015"/>
    <n v="0.33255470863044012"/>
    <n v="0.17734202114580772"/>
    <n v="577000000"/>
    <n v="1082000000"/>
  </r>
  <r>
    <s v="LOW"/>
    <x v="0"/>
    <d v="2013-02-01T00:00:00"/>
    <n v="50521000000"/>
    <n v="33194000000"/>
    <n v="12244000000"/>
    <s v=" $-   "/>
    <n v="1523000000"/>
    <x v="1"/>
    <x v="83"/>
    <n v="2013"/>
    <n v="0.34296629124522471"/>
    <n v="7.0465746917123567E-2"/>
    <n v="3560000000"/>
    <n v="17327000000"/>
  </r>
  <r>
    <s v="LOW"/>
    <x v="1"/>
    <d v="2014-01-31T00:00:00"/>
    <n v="53417000000"/>
    <n v="34941000000"/>
    <n v="12865000000"/>
    <s v=" $-   "/>
    <n v="1462000000"/>
    <x v="1"/>
    <x v="83"/>
    <n v="2014"/>
    <n v="0.34588239698972234"/>
    <n v="7.7671902203418394E-2"/>
    <n v="4149000000"/>
    <n v="18476000000"/>
  </r>
  <r>
    <s v="LOW"/>
    <x v="2"/>
    <d v="2015-01-30T00:00:00"/>
    <n v="56223000000"/>
    <n v="36665000000"/>
    <n v="13281000000"/>
    <s v=" $-   "/>
    <n v="1485000000"/>
    <x v="1"/>
    <x v="83"/>
    <n v="2015"/>
    <n v="0.34786475285915019"/>
    <n v="8.5232022481902425E-2"/>
    <n v="4792000000"/>
    <n v="19558000000"/>
  </r>
  <r>
    <s v="LOW"/>
    <x v="3"/>
    <d v="2016-01-29T00:00:00"/>
    <n v="59074000000"/>
    <n v="38504000000"/>
    <n v="14115000000"/>
    <s v=" $-   "/>
    <n v="1484000000"/>
    <x v="1"/>
    <x v="83"/>
    <n v="2016"/>
    <n v="0.34820733317533936"/>
    <n v="8.4148694857297632E-2"/>
    <n v="4971000000"/>
    <n v="20570000000"/>
  </r>
  <r>
    <s v="LRCX"/>
    <x v="0"/>
    <d v="2013-06-30T00:00:00"/>
    <n v="3598916000"/>
    <n v="2195857000"/>
    <n v="601300000"/>
    <n v="683688000"/>
    <s v=" $-   "/>
    <x v="2"/>
    <x v="20"/>
    <n v="2013"/>
    <n v="0.38985600108477103"/>
    <n v="3.2807378666242837E-2"/>
    <n v="118071000"/>
    <n v="1403059000"/>
  </r>
  <r>
    <s v="LRCX"/>
    <x v="1"/>
    <d v="2014-06-29T00:00:00"/>
    <n v="4607309000"/>
    <n v="2599828000"/>
    <n v="613341000"/>
    <n v="716471000"/>
    <s v=" $-   "/>
    <x v="2"/>
    <x v="20"/>
    <n v="2014"/>
    <n v="0.43571659725883372"/>
    <n v="0.1470856415317488"/>
    <n v="677669000"/>
    <n v="2007481000"/>
  </r>
  <r>
    <s v="LRCX"/>
    <x v="2"/>
    <d v="2015-06-28T00:00:00"/>
    <n v="5259312000"/>
    <n v="2974976000"/>
    <n v="591611000"/>
    <n v="825242000"/>
    <s v=" $-   "/>
    <x v="2"/>
    <x v="20"/>
    <n v="2015"/>
    <n v="0.43434122181760659"/>
    <n v="0.16494229663499713"/>
    <n v="867483000"/>
    <n v="2284336000"/>
  </r>
  <r>
    <s v="LRCX"/>
    <x v="3"/>
    <d v="2016-06-26T00:00:00"/>
    <n v="5885893000"/>
    <n v="3266971000"/>
    <n v="630954000"/>
    <n v="913712000"/>
    <s v=" $-   "/>
    <x v="2"/>
    <x v="20"/>
    <n v="2016"/>
    <n v="0.44494896526321492"/>
    <n v="0.18251368144137176"/>
    <n v="1074256000"/>
    <n v="2618922000"/>
  </r>
  <r>
    <s v="LUK"/>
    <x v="0"/>
    <d v="2012-12-31T00:00:00"/>
    <n v="7810610000"/>
    <n v="7479746000"/>
    <n v="360586000"/>
    <s v=" $-   "/>
    <n v="116388000"/>
    <x v="6"/>
    <x v="95"/>
    <n v="2012"/>
    <n v="4.2360839934396877E-2"/>
    <n v="-1.8706605502003044E-2"/>
    <n v="-146110000"/>
    <n v="330864000"/>
  </r>
  <r>
    <s v="LUK"/>
    <x v="1"/>
    <d v="2013-12-31T00:00:00"/>
    <n v="9531778000"/>
    <n v="7567707000"/>
    <n v="2177616000"/>
    <s v=" $-   "/>
    <n v="167425000"/>
    <x v="6"/>
    <x v="95"/>
    <n v="2013"/>
    <n v="0.20605505079954656"/>
    <n v="-3.9968408832014343E-2"/>
    <n v="-380970000"/>
    <n v="1964071000"/>
  </r>
  <r>
    <s v="LUK"/>
    <x v="2"/>
    <d v="2014-12-31T00:00:00"/>
    <n v="10681897000"/>
    <n v="8024286000"/>
    <n v="2856642000"/>
    <s v=" $-   "/>
    <n v="185993000"/>
    <x v="6"/>
    <x v="95"/>
    <n v="2014"/>
    <n v="0.24879578973659833"/>
    <n v="-3.6044534037353103E-2"/>
    <n v="-385024000"/>
    <n v="2657611000"/>
  </r>
  <r>
    <s v="LUK"/>
    <x v="3"/>
    <d v="2015-12-31T00:00:00"/>
    <n v="10116502000"/>
    <n v="7677233000"/>
    <n v="2620072000"/>
    <s v=" $-   "/>
    <n v="224133000"/>
    <x v="6"/>
    <x v="95"/>
    <n v="2015"/>
    <n v="0.24111782906779433"/>
    <n v="-4.0027274249538031E-2"/>
    <n v="-404936000"/>
    <n v="2439269000"/>
  </r>
  <r>
    <s v="LUV"/>
    <x v="0"/>
    <d v="2013-12-31T00:00:00"/>
    <n v="17699000000"/>
    <n v="8307000000"/>
    <n v="7161000000"/>
    <s v=" $-   "/>
    <n v="867000000"/>
    <x v="0"/>
    <x v="0"/>
    <n v="2013"/>
    <n v="0.53065144923442009"/>
    <n v="7.706650093225606E-2"/>
    <n v="1364000000"/>
    <n v="9392000000"/>
  </r>
  <r>
    <s v="LUV"/>
    <x v="1"/>
    <d v="2014-12-31T00:00:00"/>
    <n v="18605000000"/>
    <n v="7677000000"/>
    <n v="7639000000"/>
    <s v=" $-   "/>
    <n v="938000000"/>
    <x v="0"/>
    <x v="0"/>
    <n v="2014"/>
    <n v="0.58736898683149685"/>
    <n v="0.12636388067723731"/>
    <n v="2351000000"/>
    <n v="10928000000"/>
  </r>
  <r>
    <s v="LUV"/>
    <x v="2"/>
    <d v="2015-12-31T00:00:00"/>
    <n v="19820000000"/>
    <n v="6025000000"/>
    <n v="8625000000"/>
    <s v=" $-   "/>
    <n v="1015000000"/>
    <x v="0"/>
    <x v="0"/>
    <n v="2015"/>
    <n v="0.69601412714429867"/>
    <n v="0.20963673057517659"/>
    <n v="4155000000"/>
    <n v="13795000000"/>
  </r>
  <r>
    <s v="LUV"/>
    <x v="3"/>
    <d v="2016-12-31T00:00:00"/>
    <n v="20425000000"/>
    <n v="6132000000"/>
    <n v="9312000000"/>
    <s v=" $-   "/>
    <n v="1221000000"/>
    <x v="0"/>
    <x v="0"/>
    <n v="2016"/>
    <n v="0.6997796817625459"/>
    <n v="0.18408812729498164"/>
    <n v="3760000000"/>
    <n v="14293000000"/>
  </r>
  <r>
    <s v="LVLT"/>
    <x v="0"/>
    <d v="2012-12-31T00:00:00"/>
    <n v="6376000000"/>
    <n v="3851000000"/>
    <n v="1201000000"/>
    <s v=" $-   "/>
    <n v="749000000"/>
    <x v="10"/>
    <x v="96"/>
    <n v="2012"/>
    <n v="0.39601631116687575"/>
    <n v="9.0181932245922206E-2"/>
    <n v="575000000"/>
    <n v="2525000000"/>
  </r>
  <r>
    <s v="LVLT"/>
    <x v="1"/>
    <d v="2013-12-31T00:00:00"/>
    <n v="6313000000"/>
    <n v="3685000000"/>
    <n v="1162000000"/>
    <s v=" $-   "/>
    <n v="800000000"/>
    <x v="10"/>
    <x v="96"/>
    <n v="2013"/>
    <n v="0.4162838587042611"/>
    <n v="0.10549659432916204"/>
    <n v="666000000"/>
    <n v="2628000000"/>
  </r>
  <r>
    <s v="LVLT"/>
    <x v="2"/>
    <d v="2014-12-31T00:00:00"/>
    <n v="6777000000"/>
    <n v="3775000000"/>
    <n v="1181000000"/>
    <s v=" $-   "/>
    <n v="808000000"/>
    <x v="10"/>
    <x v="96"/>
    <n v="2014"/>
    <n v="0.4429688652796222"/>
    <n v="0.14947616939648811"/>
    <n v="1013000000"/>
    <n v="3002000000"/>
  </r>
  <r>
    <s v="LVLT"/>
    <x v="3"/>
    <d v="2015-12-31T00:00:00"/>
    <n v="8229000000"/>
    <n v="4265000000"/>
    <n v="1467000000"/>
    <s v=" $-   "/>
    <n v="1166000000"/>
    <x v="10"/>
    <x v="96"/>
    <n v="2015"/>
    <n v="0.48171102199538218"/>
    <n v="0.16174504800097217"/>
    <n v="1331000000"/>
    <n v="3964000000"/>
  </r>
  <r>
    <s v="LYB"/>
    <x v="0"/>
    <d v="2012-12-31T00:00:00"/>
    <n v="45352000000"/>
    <n v="39595000000"/>
    <n v="909000000"/>
    <n v="172000000"/>
    <s v=" $-   "/>
    <x v="8"/>
    <x v="63"/>
    <n v="2012"/>
    <n v="0.12694037749162113"/>
    <n v="0.10310460398659375"/>
    <n v="4676000000"/>
    <n v="5757000000"/>
  </r>
  <r>
    <s v="LYB"/>
    <x v="1"/>
    <d v="2013-12-31T00:00:00"/>
    <n v="44062000000"/>
    <n v="37940000000"/>
    <n v="870000000"/>
    <n v="150000000"/>
    <s v=" $-   "/>
    <x v="8"/>
    <x v="63"/>
    <n v="2013"/>
    <n v="0.13894058372293583"/>
    <n v="0.11579138486677863"/>
    <n v="5102000000"/>
    <n v="6122000000"/>
  </r>
  <r>
    <s v="LYB"/>
    <x v="2"/>
    <d v="2014-12-31T00:00:00"/>
    <n v="45608000000"/>
    <n v="38939000000"/>
    <n v="806000000"/>
    <n v="127000000"/>
    <s v=" $-   "/>
    <x v="8"/>
    <x v="63"/>
    <n v="2014"/>
    <n v="0.14622434660585859"/>
    <n v="0.12576740922645149"/>
    <n v="5736000000"/>
    <n v="6669000000"/>
  </r>
  <r>
    <s v="LYB"/>
    <x v="3"/>
    <d v="2015-12-31T00:00:00"/>
    <n v="32735000000"/>
    <n v="25683000000"/>
    <n v="828000000"/>
    <n v="102000000"/>
    <s v=" $-   "/>
    <x v="8"/>
    <x v="63"/>
    <n v="2015"/>
    <n v="0.21542691308996487"/>
    <n v="0.18701695433022758"/>
    <n v="6122000000"/>
    <n v="7052000000"/>
  </r>
  <r>
    <s v="M"/>
    <x v="0"/>
    <d v="2013-02-02T00:00:00"/>
    <n v="27686000000"/>
    <n v="16538000000"/>
    <n v="8482000000"/>
    <s v=" $-   "/>
    <s v=" $-   "/>
    <x v="1"/>
    <x v="91"/>
    <n v="2013"/>
    <n v="0.40265838329841797"/>
    <n v="9.6294155891064076E-2"/>
    <n v="2666000000"/>
    <n v="11148000000"/>
  </r>
  <r>
    <s v="M"/>
    <x v="1"/>
    <d v="2014-02-01T00:00:00"/>
    <n v="27931000000"/>
    <n v="16725000000"/>
    <n v="8440000000"/>
    <s v=" $-   "/>
    <s v=" $-   "/>
    <x v="1"/>
    <x v="91"/>
    <n v="2014"/>
    <n v="0.40120296444810422"/>
    <n v="9.9029751888582582E-2"/>
    <n v="2766000000"/>
    <n v="11206000000"/>
  </r>
  <r>
    <s v="M"/>
    <x v="2"/>
    <d v="2015-01-31T00:00:00"/>
    <n v="28105000000"/>
    <n v="16863000000"/>
    <n v="8355000000"/>
    <s v=" $-   "/>
    <s v=" $-   "/>
    <x v="1"/>
    <x v="91"/>
    <n v="2015"/>
    <n v="0.4"/>
    <n v="0.10272193559864792"/>
    <n v="2887000000"/>
    <n v="11242000000"/>
  </r>
  <r>
    <s v="M"/>
    <x v="3"/>
    <d v="2016-01-30T00:00:00"/>
    <n v="27079000000"/>
    <n v="16496000000"/>
    <n v="8256000000"/>
    <s v=" $-   "/>
    <s v=" $-   "/>
    <x v="1"/>
    <x v="91"/>
    <n v="2016"/>
    <n v="0.39081945418959341"/>
    <n v="8.5933749399903989E-2"/>
    <n v="2327000000"/>
    <n v="10583000000"/>
  </r>
  <r>
    <s v="MA"/>
    <x v="0"/>
    <d v="2013-12-31T00:00:00"/>
    <n v="8312000000"/>
    <s v=" $-   "/>
    <n v="3456000000"/>
    <s v=" $-   "/>
    <n v="258000000"/>
    <x v="2"/>
    <x v="16"/>
    <n v="2013"/>
    <e v="#VALUE!"/>
    <e v="#VALUE!"/>
    <e v="#VALUE!"/>
    <e v="#VALUE!"/>
  </r>
  <r>
    <s v="MA"/>
    <x v="1"/>
    <d v="2014-12-31T00:00:00"/>
    <n v="9441000000"/>
    <s v=" $-   "/>
    <n v="4014000000"/>
    <s v=" $-   "/>
    <n v="321000000"/>
    <x v="2"/>
    <x v="16"/>
    <n v="2014"/>
    <e v="#VALUE!"/>
    <e v="#VALUE!"/>
    <e v="#VALUE!"/>
    <e v="#VALUE!"/>
  </r>
  <r>
    <s v="MA"/>
    <x v="2"/>
    <d v="2015-12-31T00:00:00"/>
    <n v="9667000000"/>
    <s v=" $-   "/>
    <n v="4162000000"/>
    <s v=" $-   "/>
    <n v="366000000"/>
    <x v="2"/>
    <x v="16"/>
    <n v="2015"/>
    <e v="#VALUE!"/>
    <e v="#VALUE!"/>
    <e v="#VALUE!"/>
    <e v="#VALUE!"/>
  </r>
  <r>
    <s v="MA"/>
    <x v="3"/>
    <d v="2016-12-31T00:00:00"/>
    <n v="10776000000"/>
    <s v=" $-   "/>
    <n v="4525000000"/>
    <s v=" $-   "/>
    <n v="373000000"/>
    <x v="2"/>
    <x v="16"/>
    <n v="2016"/>
    <e v="#VALUE!"/>
    <e v="#VALUE!"/>
    <e v="#VALUE!"/>
    <e v="#VALUE!"/>
  </r>
  <r>
    <s v="MAA"/>
    <x v="0"/>
    <d v="2012-12-31T00:00:00"/>
    <n v="475888000"/>
    <n v="117275000"/>
    <n v="47115000"/>
    <s v=" $-   "/>
    <n v="121211000"/>
    <x v="7"/>
    <x v="70"/>
    <n v="2012"/>
    <n v="0.75356596510103224"/>
    <n v="0.39985668896883303"/>
    <n v="190287000"/>
    <n v="358613000"/>
  </r>
  <r>
    <s v="MAA"/>
    <x v="1"/>
    <d v="2013-12-31T00:00:00"/>
    <n v="635490000"/>
    <n v="172050000"/>
    <n v="43720000"/>
    <s v=" $-   "/>
    <n v="186979000"/>
    <x v="7"/>
    <x v="70"/>
    <n v="2013"/>
    <n v="0.72926403247887461"/>
    <n v="0.36623865049017296"/>
    <n v="232741000"/>
    <n v="463440000"/>
  </r>
  <r>
    <s v="MAA"/>
    <x v="2"/>
    <d v="2014-12-31T00:00:00"/>
    <n v="992332000"/>
    <n v="275379000"/>
    <n v="57664000"/>
    <s v=" $-   "/>
    <n v="301812000"/>
    <x v="7"/>
    <x v="70"/>
    <n v="2014"/>
    <n v="0.72249307691377485"/>
    <n v="0.36023931506794099"/>
    <n v="357477000"/>
    <n v="716953000"/>
  </r>
  <r>
    <s v="MAA"/>
    <x v="3"/>
    <d v="2015-12-31T00:00:00"/>
    <n v="1042779000"/>
    <n v="280901000"/>
    <n v="53992000"/>
    <s v=" $-   "/>
    <n v="294520000"/>
    <x v="7"/>
    <x v="70"/>
    <n v="2015"/>
    <n v="0.73062269186471918"/>
    <n v="0.39640805961761794"/>
    <n v="413366000"/>
    <n v="761878000"/>
  </r>
  <r>
    <s v="MAC"/>
    <x v="0"/>
    <d v="2012-12-31T00:00:00"/>
    <n v="797517000"/>
    <n v="337533000"/>
    <n v="20412000"/>
    <s v=" $-   "/>
    <n v="277621000"/>
    <x v="7"/>
    <x v="77"/>
    <n v="2012"/>
    <n v="0.57677015035416179"/>
    <n v="0.20306902548785793"/>
    <n v="161951000"/>
    <n v="459984000"/>
  </r>
  <r>
    <s v="MAC"/>
    <x v="1"/>
    <d v="2013-12-31T00:00:00"/>
    <n v="1029475000"/>
    <n v="423256000"/>
    <n v="27772000"/>
    <s v=" $-   "/>
    <n v="357165000"/>
    <x v="7"/>
    <x v="77"/>
    <n v="2013"/>
    <n v="0.58886228417397213"/>
    <n v="0.21494645328929796"/>
    <n v="221282000"/>
    <n v="606219000"/>
  </r>
  <r>
    <s v="MAC"/>
    <x v="2"/>
    <d v="2014-12-31T00:00:00"/>
    <n v="1105247000"/>
    <n v="441929000"/>
    <n v="29412000"/>
    <s v=" $-   "/>
    <n v="378716000"/>
    <x v="7"/>
    <x v="77"/>
    <n v="2014"/>
    <n v="0.60015363081736472"/>
    <n v="0.23088956586174855"/>
    <n v="255190000"/>
    <n v="663318000"/>
  </r>
  <r>
    <s v="MAC"/>
    <x v="3"/>
    <d v="2015-12-31T00:00:00"/>
    <n v="1288149000"/>
    <n v="497359000"/>
    <n v="29870000"/>
    <s v=" $-   "/>
    <n v="464472000"/>
    <x v="7"/>
    <x v="77"/>
    <n v="2015"/>
    <n v="0.61389637378905704"/>
    <n v="0.23013486793841395"/>
    <n v="296448000"/>
    <n v="790790000"/>
  </r>
  <r>
    <s v="MAR"/>
    <x v="0"/>
    <d v="2012-12-31T00:00:00"/>
    <n v="11814000000"/>
    <n v="10190000000"/>
    <n v="582000000"/>
    <s v=" $-   "/>
    <n v="102000000"/>
    <x v="1"/>
    <x v="43"/>
    <n v="2012"/>
    <n v="0.13746402573218219"/>
    <n v="7.9566615879465036E-2"/>
    <n v="940000000"/>
    <n v="1624000000"/>
  </r>
  <r>
    <s v="MAR"/>
    <x v="1"/>
    <d v="2013-12-31T00:00:00"/>
    <n v="12784000000"/>
    <n v="11020000000"/>
    <n v="649000000"/>
    <s v=" $-   "/>
    <n v="127000000"/>
    <x v="1"/>
    <x v="43"/>
    <n v="2013"/>
    <n v="0.13798498122653313"/>
    <n v="7.7284105131414274E-2"/>
    <n v="988000000"/>
    <n v="1764000000"/>
  </r>
  <r>
    <s v="MAR"/>
    <x v="2"/>
    <d v="2014-12-31T00:00:00"/>
    <n v="13796000000"/>
    <n v="11830000000"/>
    <n v="659000000"/>
    <s v=" $-   "/>
    <n v="148000000"/>
    <x v="1"/>
    <x v="43"/>
    <n v="2014"/>
    <n v="0.14250507393447376"/>
    <n v="8.400985792983473E-2"/>
    <n v="1159000000"/>
    <n v="1966000000"/>
  </r>
  <r>
    <s v="MAR"/>
    <x v="3"/>
    <d v="2015-12-31T00:00:00"/>
    <n v="14486000000"/>
    <n v="12363000000"/>
    <n v="634000000"/>
    <s v=" $-   "/>
    <n v="139000000"/>
    <x v="1"/>
    <x v="43"/>
    <n v="2015"/>
    <n v="0.14655529476736162"/>
    <n v="9.319342813751208E-2"/>
    <n v="1350000000"/>
    <n v="2123000000"/>
  </r>
  <r>
    <s v="MAS"/>
    <x v="0"/>
    <d v="2013-12-31T00:00:00"/>
    <n v="6761000000"/>
    <n v="4802000000"/>
    <n v="1347000000"/>
    <s v=" $-   "/>
    <s v=" $-   "/>
    <x v="0"/>
    <x v="18"/>
    <n v="2013"/>
    <n v="0.28975003697677859"/>
    <n v="9.0519153971306027E-2"/>
    <n v="612000000"/>
    <n v="1959000000"/>
  </r>
  <r>
    <s v="MAS"/>
    <x v="1"/>
    <d v="2014-12-31T00:00:00"/>
    <n v="7006000000"/>
    <n v="4946000000"/>
    <n v="1338000000"/>
    <s v=" $-   "/>
    <s v=" $-   "/>
    <x v="0"/>
    <x v="18"/>
    <n v="2014"/>
    <n v="0.29403368541250352"/>
    <n v="0.10305452469312018"/>
    <n v="722000000"/>
    <n v="2060000000"/>
  </r>
  <r>
    <s v="MAS"/>
    <x v="2"/>
    <d v="2015-12-31T00:00:00"/>
    <n v="7142000000"/>
    <n v="4889000000"/>
    <n v="1339000000"/>
    <s v=" $-   "/>
    <s v=" $-   "/>
    <x v="0"/>
    <x v="18"/>
    <n v="2015"/>
    <n v="0.31545785494259315"/>
    <n v="0.12797535704284513"/>
    <n v="914000000"/>
    <n v="2253000000"/>
  </r>
  <r>
    <s v="MAS"/>
    <x v="3"/>
    <d v="2016-12-31T00:00:00"/>
    <n v="7357000000"/>
    <n v="4901000000"/>
    <n v="1403000000"/>
    <s v=" $-   "/>
    <s v=" $-   "/>
    <x v="0"/>
    <x v="18"/>
    <n v="2016"/>
    <n v="0.33383172488786195"/>
    <n v="0.14312899279597663"/>
    <n v="1053000000"/>
    <n v="2456000000"/>
  </r>
  <r>
    <s v="MAT"/>
    <x v="0"/>
    <d v="2012-12-31T00:00:00"/>
    <n v="6420881000"/>
    <n v="3011684000"/>
    <n v="2388182000"/>
    <s v=" $-   "/>
    <s v=" $-   "/>
    <x v="1"/>
    <x v="81"/>
    <n v="2012"/>
    <n v="0.53095470855167692"/>
    <n v="0.15901478317383549"/>
    <n v="1021015000"/>
    <n v="3409197000"/>
  </r>
  <r>
    <s v="MAT"/>
    <x v="1"/>
    <d v="2013-12-31T00:00:00"/>
    <n v="6484892000"/>
    <n v="3006009000"/>
    <n v="2310780000"/>
    <s v=" $-   "/>
    <s v=" $-   "/>
    <x v="1"/>
    <x v="81"/>
    <n v="2013"/>
    <n v="0.53645966656036825"/>
    <n v="0.18012682400878843"/>
    <n v="1168103000"/>
    <n v="3478883000"/>
  </r>
  <r>
    <s v="MAT"/>
    <x v="2"/>
    <d v="2014-12-31T00:00:00"/>
    <n v="6023819000"/>
    <n v="3022797000"/>
    <n v="2347308000"/>
    <s v=" $-   "/>
    <s v=" $-   "/>
    <x v="1"/>
    <x v="81"/>
    <n v="2014"/>
    <n v="0.49819259177608088"/>
    <n v="0.10852152098195514"/>
    <n v="653714000"/>
    <n v="3001022000"/>
  </r>
  <r>
    <s v="MAT"/>
    <x v="3"/>
    <d v="2015-12-31T00:00:00"/>
    <n v="5702613000"/>
    <n v="2896255000"/>
    <n v="2265436000"/>
    <s v=" $-   "/>
    <s v=" $-   "/>
    <x v="1"/>
    <x v="81"/>
    <n v="2015"/>
    <n v="0.49211791156089324"/>
    <n v="9.4855112910520137E-2"/>
    <n v="540922000"/>
    <n v="2806358000"/>
  </r>
  <r>
    <s v="MCD"/>
    <x v="0"/>
    <d v="2012-12-31T00:00:00"/>
    <n v="27567000000"/>
    <n v="16750700000"/>
    <n v="2211700000"/>
    <s v=" $-   "/>
    <s v=" $-   "/>
    <x v="1"/>
    <x v="51"/>
    <n v="2012"/>
    <n v="0.39236405847571376"/>
    <n v="0.31213407334856896"/>
    <n v="8604600000"/>
    <n v="10816300000"/>
  </r>
  <r>
    <s v="MCD"/>
    <x v="1"/>
    <d v="2013-12-31T00:00:00"/>
    <n v="28105700000"/>
    <n v="17203000000"/>
    <n v="2138400000"/>
    <s v=" $-   "/>
    <s v=" $-   "/>
    <x v="1"/>
    <x v="51"/>
    <n v="2013"/>
    <n v="0.38791775333829082"/>
    <n v="0.31183354266216462"/>
    <n v="8764300000"/>
    <n v="10902700000"/>
  </r>
  <r>
    <s v="MCD"/>
    <x v="2"/>
    <d v="2014-12-31T00:00:00"/>
    <n v="27441300000"/>
    <n v="16985600000"/>
    <n v="2506500000"/>
    <s v=" $-   "/>
    <s v=" $-   "/>
    <x v="1"/>
    <x v="51"/>
    <n v="2014"/>
    <n v="0.38102057847113657"/>
    <n v="0.28968015363703614"/>
    <n v="7949200000"/>
    <n v="10455700000"/>
  </r>
  <r>
    <s v="MCD"/>
    <x v="3"/>
    <d v="2015-12-31T00:00:00"/>
    <n v="25413000000"/>
    <n v="15623800000"/>
    <n v="2643700000"/>
    <s v=" $-   "/>
    <s v=" $-   "/>
    <x v="1"/>
    <x v="51"/>
    <n v="2015"/>
    <n v="0.3852044229331445"/>
    <n v="0.28117498917876677"/>
    <n v="7145500000"/>
    <n v="9789200000"/>
  </r>
  <r>
    <s v="MCHP"/>
    <x v="0"/>
    <d v="2013-03-31T00:00:00"/>
    <n v="1581623000"/>
    <n v="743164000"/>
    <n v="261471000"/>
    <n v="254723000"/>
    <n v="111537000"/>
    <x v="2"/>
    <x v="7"/>
    <n v="2013"/>
    <n v="0.53012569999298187"/>
    <n v="0.13323529058441866"/>
    <n v="210728000"/>
    <n v="838459000"/>
  </r>
  <r>
    <s v="MCHP"/>
    <x v="1"/>
    <d v="2014-03-31T00:00:00"/>
    <n v="1931217000"/>
    <n v="802474000"/>
    <n v="267278000"/>
    <n v="305043000"/>
    <n v="94534000"/>
    <x v="2"/>
    <x v="7"/>
    <n v="2014"/>
    <n v="0.58447238192290141"/>
    <n v="0.23916939422136405"/>
    <n v="461888000"/>
    <n v="1128743000"/>
  </r>
  <r>
    <s v="MCHP"/>
    <x v="2"/>
    <d v="2015-03-31T00:00:00"/>
    <n v="2147036000"/>
    <n v="917472000"/>
    <n v="274815000"/>
    <n v="349543000"/>
    <n v="176746000"/>
    <x v="2"/>
    <x v="7"/>
    <n v="2015"/>
    <n v="0.57267973149961149"/>
    <n v="0.19955883366650581"/>
    <n v="428460000"/>
    <n v="1229564000"/>
  </r>
  <r>
    <s v="MCHP"/>
    <x v="3"/>
    <d v="2016-03-31T00:00:00"/>
    <n v="2173334000"/>
    <n v="967870000"/>
    <n v="301670000"/>
    <n v="372596000"/>
    <n v="174896000"/>
    <x v="2"/>
    <x v="7"/>
    <n v="2016"/>
    <n v="0.5546611795517854"/>
    <n v="0.16394258774767248"/>
    <n v="356302000"/>
    <n v="1205464000"/>
  </r>
  <r>
    <s v="MCK"/>
    <x v="0"/>
    <d v="2013-03-31T00:00:00"/>
    <n v="122196000000"/>
    <n v="115315000000"/>
    <n v="4110000000"/>
    <n v="433000000"/>
    <s v=" $-   "/>
    <x v="3"/>
    <x v="4"/>
    <n v="2013"/>
    <n v="5.6311172215129823E-2"/>
    <n v="1.9133195849291303E-2"/>
    <n v="2338000000"/>
    <n v="6881000000"/>
  </r>
  <r>
    <s v="MCK"/>
    <x v="1"/>
    <d v="2014-03-31T00:00:00"/>
    <n v="137392000000"/>
    <n v="129040000000"/>
    <n v="5388000000"/>
    <n v="457000000"/>
    <s v=" $-   "/>
    <x v="3"/>
    <x v="4"/>
    <n v="2014"/>
    <n v="6.0789565622452524E-2"/>
    <n v="1.8247059508559451E-2"/>
    <n v="2507000000"/>
    <n v="8352000000"/>
  </r>
  <r>
    <s v="MCK"/>
    <x v="2"/>
    <d v="2015-03-31T00:00:00"/>
    <n v="179045000000"/>
    <n v="167634000000"/>
    <n v="7901000000"/>
    <n v="392000000"/>
    <s v=" $-   "/>
    <x v="3"/>
    <x v="4"/>
    <n v="2015"/>
    <n v="6.3732581194671734E-2"/>
    <n v="1.7414616437208524E-2"/>
    <n v="3118000000"/>
    <n v="11411000000"/>
  </r>
  <r>
    <s v="MCK"/>
    <x v="3"/>
    <d v="2016-03-31T00:00:00"/>
    <n v="190884000000"/>
    <n v="179468000000"/>
    <n v="7276000000"/>
    <n v="392000000"/>
    <s v=" $-   "/>
    <x v="3"/>
    <x v="4"/>
    <n v="2016"/>
    <n v="5.980595544938283E-2"/>
    <n v="1.9634961547327173E-2"/>
    <n v="3748000000"/>
    <n v="11416000000"/>
  </r>
  <r>
    <s v="MCO"/>
    <x v="0"/>
    <d v="2012-12-31T00:00:00"/>
    <n v="2730300000"/>
    <n v="795000000"/>
    <n v="752200000"/>
    <s v=" $-   "/>
    <n v="93500000"/>
    <x v="6"/>
    <x v="97"/>
    <n v="2012"/>
    <n v="0.70882320624107242"/>
    <n v="0.39907702450280191"/>
    <n v="1089600000"/>
    <n v="1935300000"/>
  </r>
  <r>
    <s v="MCO"/>
    <x v="1"/>
    <d v="2013-12-31T00:00:00"/>
    <n v="2972500000"/>
    <n v="822400000"/>
    <n v="822100000"/>
    <s v=" $-   "/>
    <n v="93400000"/>
    <x v="6"/>
    <x v="97"/>
    <n v="2013"/>
    <n v="0.72333052985702273"/>
    <n v="0.41534062237174096"/>
    <n v="1234600000"/>
    <n v="2150100000"/>
  </r>
  <r>
    <s v="MCO"/>
    <x v="2"/>
    <d v="2014-12-31T00:00:00"/>
    <n v="3334300000"/>
    <n v="930300000"/>
    <n v="869300000"/>
    <s v=" $-   "/>
    <n v="95600000"/>
    <x v="6"/>
    <x v="97"/>
    <n v="2014"/>
    <n v="0.72099091263533577"/>
    <n v="0.43160483459796661"/>
    <n v="1439100000"/>
    <n v="2404000000"/>
  </r>
  <r>
    <s v="MCO"/>
    <x v="3"/>
    <d v="2015-12-31T00:00:00"/>
    <n v="3484500000"/>
    <n v="976300000"/>
    <n v="921300000"/>
    <s v=" $-   "/>
    <n v="113500000"/>
    <x v="6"/>
    <x v="97"/>
    <n v="2015"/>
    <n v="0.71981632945903284"/>
    <n v="0.42284402353278805"/>
    <n v="1473400000"/>
    <n v="2508200000"/>
  </r>
  <r>
    <s v="MDLZ"/>
    <x v="0"/>
    <d v="2012-12-31T00:00:00"/>
    <n v="35015000000"/>
    <n v="21939000000"/>
    <n v="9176000000"/>
    <s v=" $-   "/>
    <n v="217000000"/>
    <x v="4"/>
    <x v="40"/>
    <n v="2012"/>
    <n v="0.37343995430529775"/>
    <n v="0.1051834927888048"/>
    <n v="3683000000"/>
    <n v="13076000000"/>
  </r>
  <r>
    <s v="MDLZ"/>
    <x v="1"/>
    <d v="2013-12-31T00:00:00"/>
    <n v="35299000000"/>
    <n v="22189000000"/>
    <n v="8679000000"/>
    <s v=" $-   "/>
    <n v="217000000"/>
    <x v="4"/>
    <x v="40"/>
    <n v="2013"/>
    <n v="0.37139862319045869"/>
    <n v="0.11938015241224964"/>
    <n v="4214000000"/>
    <n v="13110000000"/>
  </r>
  <r>
    <s v="MDLZ"/>
    <x v="2"/>
    <d v="2014-12-31T00:00:00"/>
    <n v="34244000000"/>
    <n v="21647000000"/>
    <n v="8457000000"/>
    <s v=" $-   "/>
    <n v="206000000"/>
    <x v="4"/>
    <x v="40"/>
    <n v="2014"/>
    <n v="0.36786006307674335"/>
    <n v="0.11488143908421913"/>
    <n v="3934000000"/>
    <n v="12597000000"/>
  </r>
  <r>
    <s v="MDLZ"/>
    <x v="3"/>
    <d v="2015-12-31T00:00:00"/>
    <n v="29636000000"/>
    <n v="18124000000"/>
    <n v="7577000000"/>
    <s v=" $-   "/>
    <n v="181000000"/>
    <x v="4"/>
    <x v="40"/>
    <n v="2015"/>
    <n v="0.38844648400593873"/>
    <n v="0.12667026589283303"/>
    <n v="3754000000"/>
    <n v="11512000000"/>
  </r>
  <r>
    <s v="MET"/>
    <x v="0"/>
    <d v="2012-12-31T00:00:00"/>
    <n v="68150000000"/>
    <n v="37987000000"/>
    <n v="9098000000"/>
    <s v=" $-   "/>
    <n v="17755000000"/>
    <x v="6"/>
    <x v="12"/>
    <n v="2012"/>
    <n v="0.44259721203228175"/>
    <n v="4.8569332355099047E-2"/>
    <n v="3310000000"/>
    <n v="30163000000"/>
  </r>
  <r>
    <s v="MET"/>
    <x v="1"/>
    <d v="2013-12-31T00:00:00"/>
    <n v="68199000000"/>
    <n v="38107000000"/>
    <n v="9438000000"/>
    <s v=" $-   "/>
    <n v="16602000000"/>
    <x v="6"/>
    <x v="12"/>
    <n v="2013"/>
    <n v="0.44123814132172023"/>
    <n v="5.9414360914382909E-2"/>
    <n v="4052000000"/>
    <n v="30092000000"/>
  </r>
  <r>
    <s v="MET"/>
    <x v="2"/>
    <d v="2014-12-31T00:00:00"/>
    <n v="73316000000"/>
    <n v="39102000000"/>
    <n v="8319000000"/>
    <s v=" $-   "/>
    <n v="17091000000"/>
    <x v="6"/>
    <x v="12"/>
    <n v="2014"/>
    <n v="0.46666484805499486"/>
    <n v="0.12008292869223634"/>
    <n v="8804000000"/>
    <n v="34214000000"/>
  </r>
  <r>
    <s v="MET"/>
    <x v="3"/>
    <d v="2015-12-31T00:00:00"/>
    <n v="69951000000"/>
    <n v="38714000000"/>
    <n v="6998000000"/>
    <s v=" $-   "/>
    <n v="16769000000"/>
    <x v="6"/>
    <x v="12"/>
    <n v="2015"/>
    <n v="0.44655544595502561"/>
    <n v="0.10678903804091436"/>
    <n v="7470000000"/>
    <n v="31237000000"/>
  </r>
  <r>
    <s v="MHK"/>
    <x v="0"/>
    <d v="2012-12-31T00:00:00"/>
    <n v="5787980000"/>
    <n v="4297922000"/>
    <n v="1110550000"/>
    <s v=" $-   "/>
    <s v=" $-   "/>
    <x v="1"/>
    <x v="98"/>
    <n v="2012"/>
    <n v="0.25744007408456837"/>
    <n v="6.5568298439179121E-2"/>
    <n v="379508000"/>
    <n v="1490058000"/>
  </r>
  <r>
    <s v="MHK"/>
    <x v="1"/>
    <d v="2013-12-31T00:00:00"/>
    <n v="7348754000"/>
    <n v="5427945000"/>
    <n v="1373878000"/>
    <s v=" $-   "/>
    <s v=" $-   "/>
    <x v="1"/>
    <x v="98"/>
    <n v="2013"/>
    <n v="0.26137886776452168"/>
    <n v="7.4424997761525294E-2"/>
    <n v="546931000"/>
    <n v="1920809000"/>
  </r>
  <r>
    <s v="MHK"/>
    <x v="2"/>
    <d v="2014-12-31T00:00:00"/>
    <n v="7803446000"/>
    <n v="5649254000"/>
    <n v="1381396000"/>
    <s v=" $-   "/>
    <s v=" $-   "/>
    <x v="1"/>
    <x v="98"/>
    <n v="2014"/>
    <n v="0.27605650119190928"/>
    <n v="9.9032658135905602E-2"/>
    <n v="772796000"/>
    <n v="2154192000"/>
  </r>
  <r>
    <s v="MHK"/>
    <x v="3"/>
    <d v="2015-12-31T00:00:00"/>
    <n v="8071563000"/>
    <n v="5660877000"/>
    <n v="1573120000"/>
    <s v=" $-   "/>
    <s v=" $-   "/>
    <x v="1"/>
    <x v="98"/>
    <n v="2015"/>
    <n v="0.29866408773616704"/>
    <n v="0.10376751070393678"/>
    <n v="837566000"/>
    <n v="2410686000"/>
  </r>
  <r>
    <s v="MJN"/>
    <x v="0"/>
    <d v="2012-12-31T00:00:00"/>
    <n v="3901300000"/>
    <n v="1503800000"/>
    <n v="1457300000"/>
    <n v="100100000"/>
    <s v=" $-   "/>
    <x v="4"/>
    <x v="40"/>
    <n v="2012"/>
    <n v="0.61453874349575788"/>
    <n v="0.21533847691795044"/>
    <n v="840100000"/>
    <n v="2397500000"/>
  </r>
  <r>
    <s v="MJN"/>
    <x v="1"/>
    <d v="2013-12-31T00:00:00"/>
    <n v="4200700000"/>
    <n v="1528500000"/>
    <n v="1548600000"/>
    <n v="100200000"/>
    <s v=" $-   "/>
    <x v="4"/>
    <x v="40"/>
    <n v="2013"/>
    <n v="0.63613207322589094"/>
    <n v="0.24362606232294617"/>
    <n v="1023400000"/>
    <n v="2672200000"/>
  </r>
  <r>
    <s v="MJN"/>
    <x v="2"/>
    <d v="2014-12-31T00:00:00"/>
    <n v="4409300000"/>
    <n v="1700600000"/>
    <n v="1617600000"/>
    <n v="115100000"/>
    <s v=" $-   "/>
    <x v="4"/>
    <x v="40"/>
    <n v="2014"/>
    <n v="0.61431519742362739"/>
    <n v="0.22135032771641758"/>
    <n v="976000000"/>
    <n v="2708700000"/>
  </r>
  <r>
    <s v="MJN"/>
    <x v="3"/>
    <d v="2015-12-31T00:00:00"/>
    <n v="4071300000"/>
    <n v="1455300000"/>
    <n v="1532400000"/>
    <n v="108400000"/>
    <s v=" $-   "/>
    <x v="4"/>
    <x v="40"/>
    <n v="2015"/>
    <n v="0.64254660673494945"/>
    <n v="0.23953037113452705"/>
    <n v="975200000"/>
    <n v="2616000000"/>
  </r>
  <r>
    <s v="MKC"/>
    <x v="0"/>
    <d v="2013-11-30T00:00:00"/>
    <n v="4123400000"/>
    <n v="2457600000"/>
    <n v="1090300000"/>
    <s v=" $-   "/>
    <s v=" $-   "/>
    <x v="4"/>
    <x v="40"/>
    <n v="2013"/>
    <n v="0.40398700101857687"/>
    <n v="0.13956928748120484"/>
    <n v="575500000"/>
    <n v="1665800000"/>
  </r>
  <r>
    <s v="MKC"/>
    <x v="1"/>
    <d v="2014-11-30T00:00:00"/>
    <n v="4243200000"/>
    <n v="2513000000"/>
    <n v="1122000000"/>
    <s v=" $-   "/>
    <s v=" $-   "/>
    <x v="4"/>
    <x v="40"/>
    <n v="2014"/>
    <n v="0.40775829562594268"/>
    <n v="0.14333521870286575"/>
    <n v="608200000"/>
    <n v="1730200000"/>
  </r>
  <r>
    <s v="MKC"/>
    <x v="2"/>
    <d v="2015-11-30T00:00:00"/>
    <n v="4296300000"/>
    <n v="2559000000"/>
    <n v="1127400000"/>
    <s v=" $-   "/>
    <s v=" $-   "/>
    <x v="4"/>
    <x v="40"/>
    <n v="2015"/>
    <n v="0.40437120312827313"/>
    <n v="0.14195936037986173"/>
    <n v="609900000"/>
    <n v="1737300000"/>
  </r>
  <r>
    <s v="MKC"/>
    <x v="3"/>
    <d v="2016-11-30T00:00:00"/>
    <n v="4411500000"/>
    <n v="2579800000"/>
    <n v="1175000000"/>
    <s v=" $-   "/>
    <s v=" $-   "/>
    <x v="4"/>
    <x v="40"/>
    <n v="2016"/>
    <n v="0.4152102459480902"/>
    <n v="0.14886093165589936"/>
    <n v="656700000"/>
    <n v="1831700000"/>
  </r>
  <r>
    <s v="MLM"/>
    <x v="0"/>
    <d v="2012-12-31T00:00:00"/>
    <n v="2031901000"/>
    <n v="1704767000"/>
    <n v="135824000"/>
    <s v=" $-   "/>
    <s v=" $-   "/>
    <x v="8"/>
    <x v="99"/>
    <n v="2012"/>
    <n v="0.16099898567892823"/>
    <n v="9.4153209236079907E-2"/>
    <n v="191310000"/>
    <n v="327134000"/>
  </r>
  <r>
    <s v="MLM"/>
    <x v="1"/>
    <d v="2013-12-31T00:00:00"/>
    <n v="2155551000"/>
    <n v="1791594000"/>
    <n v="145298000"/>
    <s v=" $-   "/>
    <s v=" $-   "/>
    <x v="8"/>
    <x v="99"/>
    <n v="2013"/>
    <n v="0.16884638776813909"/>
    <n v="0.10143995665145478"/>
    <n v="218659000"/>
    <n v="363957000"/>
  </r>
  <r>
    <s v="MLM"/>
    <x v="2"/>
    <d v="2014-12-31T00:00:00"/>
    <n v="2957951000"/>
    <n v="2435591000"/>
    <n v="164596000"/>
    <s v=" $-   "/>
    <s v=" $-   "/>
    <x v="8"/>
    <x v="99"/>
    <n v="2014"/>
    <n v="0.17659521743260786"/>
    <n v="0.12094994136143566"/>
    <n v="357764000"/>
    <n v="522360000"/>
  </r>
  <r>
    <s v="MLM"/>
    <x v="3"/>
    <d v="2015-12-31T00:00:00"/>
    <n v="3539570000"/>
    <n v="2817803000"/>
    <n v="233887000"/>
    <s v=" $-   "/>
    <s v=" $-   "/>
    <x v="8"/>
    <x v="99"/>
    <n v="2015"/>
    <n v="0.20391375223544106"/>
    <n v="0.13783595182465666"/>
    <n v="487880000"/>
    <n v="721767000"/>
  </r>
  <r>
    <s v="MMC"/>
    <x v="0"/>
    <d v="2012-12-31T00:00:00"/>
    <n v="11924000000"/>
    <s v=" $-   "/>
    <n v="7134000000"/>
    <s v=" $-   "/>
    <n v="2961000000"/>
    <x v="6"/>
    <x v="100"/>
    <n v="2012"/>
    <e v="#VALUE!"/>
    <e v="#VALUE!"/>
    <e v="#VALUE!"/>
    <e v="#VALUE!"/>
  </r>
  <r>
    <s v="MMC"/>
    <x v="1"/>
    <d v="2013-12-31T00:00:00"/>
    <n v="12261000000"/>
    <s v=" $-   "/>
    <n v="7226000000"/>
    <s v=" $-   "/>
    <n v="2958000000"/>
    <x v="6"/>
    <x v="100"/>
    <n v="2013"/>
    <e v="#VALUE!"/>
    <e v="#VALUE!"/>
    <e v="#VALUE!"/>
    <e v="#VALUE!"/>
  </r>
  <r>
    <s v="MMC"/>
    <x v="2"/>
    <d v="2014-12-31T00:00:00"/>
    <n v="12951000000"/>
    <s v=" $-   "/>
    <n v="7515000000"/>
    <s v=" $-   "/>
    <n v="3135000000"/>
    <x v="6"/>
    <x v="100"/>
    <n v="2014"/>
    <e v="#VALUE!"/>
    <e v="#VALUE!"/>
    <e v="#VALUE!"/>
    <e v="#VALUE!"/>
  </r>
  <r>
    <s v="MMC"/>
    <x v="3"/>
    <d v="2015-12-31T00:00:00"/>
    <n v="12893000000"/>
    <s v=" $-   "/>
    <n v="7334000000"/>
    <s v=" $-   "/>
    <n v="3140000000"/>
    <x v="6"/>
    <x v="100"/>
    <n v="2015"/>
    <e v="#VALUE!"/>
    <e v="#VALUE!"/>
    <e v="#VALUE!"/>
    <e v="#VALUE!"/>
  </r>
  <r>
    <s v="MMM"/>
    <x v="0"/>
    <d v="2013-12-31T00:00:00"/>
    <n v="30871000000"/>
    <n v="16106000000"/>
    <n v="6384000000"/>
    <n v="1715000000"/>
    <s v=" $-   "/>
    <x v="0"/>
    <x v="53"/>
    <n v="2013"/>
    <n v="0.47828058695863429"/>
    <n v="0.21593080884972951"/>
    <n v="6666000000"/>
    <n v="14765000000"/>
  </r>
  <r>
    <s v="MMM"/>
    <x v="1"/>
    <d v="2014-12-31T00:00:00"/>
    <n v="31821000000"/>
    <n v="16447000000"/>
    <n v="6469000000"/>
    <n v="1770000000"/>
    <s v=" $-   "/>
    <x v="0"/>
    <x v="53"/>
    <n v="2014"/>
    <n v="0.48314006473712323"/>
    <n v="0.2242229973916596"/>
    <n v="7135000000"/>
    <n v="15374000000"/>
  </r>
  <r>
    <s v="MMM"/>
    <x v="2"/>
    <d v="2015-12-31T00:00:00"/>
    <n v="30274000000"/>
    <n v="15383000000"/>
    <n v="6182000000"/>
    <n v="1763000000"/>
    <s v=" $-   "/>
    <x v="0"/>
    <x v="53"/>
    <n v="2015"/>
    <n v="0.49187421549844756"/>
    <n v="0.22943780141375439"/>
    <n v="6946000000"/>
    <n v="14891000000"/>
  </r>
  <r>
    <s v="MMM"/>
    <x v="3"/>
    <d v="2016-12-31T00:00:00"/>
    <n v="30109000000"/>
    <n v="15040000000"/>
    <n v="6111000000"/>
    <n v="1735000000"/>
    <s v=" $-   "/>
    <x v="0"/>
    <x v="53"/>
    <n v="2016"/>
    <n v="0.50048158357966055"/>
    <n v="0.23989504799229466"/>
    <n v="7223000000"/>
    <n v="15069000000"/>
  </r>
  <r>
    <s v="MNST"/>
    <x v="0"/>
    <d v="2012-12-31T00:00:00"/>
    <n v="2060702000"/>
    <n v="995046000"/>
    <s v=" $-   "/>
    <s v=" $-   "/>
    <s v=" $-   "/>
    <x v="4"/>
    <x v="69"/>
    <n v="2012"/>
    <n v="0.51713251115396597"/>
    <n v="0.51713251115396597"/>
    <n v="1065656000"/>
    <n v="1065656000"/>
  </r>
  <r>
    <s v="MNST"/>
    <x v="1"/>
    <d v="2013-12-31T00:00:00"/>
    <n v="2246428000"/>
    <n v="1073497000"/>
    <s v=" $-   "/>
    <s v=" $-   "/>
    <s v=" $-   "/>
    <x v="4"/>
    <x v="69"/>
    <n v="2013"/>
    <n v="0.52213157955652267"/>
    <n v="0.52213157955652267"/>
    <n v="1172931000"/>
    <n v="1172931000"/>
  </r>
  <r>
    <s v="MNST"/>
    <x v="2"/>
    <d v="2014-12-31T00:00:00"/>
    <n v="2464867000"/>
    <n v="1125057000"/>
    <s v=" $-   "/>
    <s v=" $-   "/>
    <s v=" $-   "/>
    <x v="4"/>
    <x v="69"/>
    <n v="2014"/>
    <n v="0.54356279669450724"/>
    <n v="0.54356279669450724"/>
    <n v="1339810000"/>
    <n v="1339810000"/>
  </r>
  <r>
    <s v="MNST"/>
    <x v="3"/>
    <d v="2015-12-31T00:00:00"/>
    <n v="2722564000"/>
    <n v="1090263000"/>
    <s v=" $-   "/>
    <s v=" $-   "/>
    <s v=" $-   "/>
    <x v="4"/>
    <x v="69"/>
    <n v="2015"/>
    <n v="0.59954550196065182"/>
    <n v="0.59954550196065182"/>
    <n v="1632301000"/>
    <n v="1632301000"/>
  </r>
  <r>
    <s v="MO"/>
    <x v="0"/>
    <d v="2012-12-31T00:00:00"/>
    <n v="24618000000"/>
    <n v="15055000000"/>
    <n v="2249000000"/>
    <s v=" $-   "/>
    <s v=" $-   "/>
    <x v="4"/>
    <x v="101"/>
    <n v="2012"/>
    <n v="0.38845560159233083"/>
    <n v="0.29709968315866442"/>
    <n v="7314000000"/>
    <n v="9563000000"/>
  </r>
  <r>
    <s v="MO"/>
    <x v="1"/>
    <d v="2013-12-31T00:00:00"/>
    <n v="24466000000"/>
    <n v="14009000000"/>
    <n v="2362000000"/>
    <s v=" $-   "/>
    <s v=" $-   "/>
    <x v="4"/>
    <x v="101"/>
    <n v="2013"/>
    <n v="0.42740946619798903"/>
    <n v="0.33086732608517944"/>
    <n v="8095000000"/>
    <n v="10457000000"/>
  </r>
  <r>
    <s v="MO"/>
    <x v="2"/>
    <d v="2014-12-31T00:00:00"/>
    <n v="24522000000"/>
    <n v="14362000000"/>
    <n v="2541000000"/>
    <s v=" $-   "/>
    <s v=" $-   "/>
    <x v="4"/>
    <x v="101"/>
    <n v="2014"/>
    <n v="0.41432183345567242"/>
    <n v="0.31070059538373707"/>
    <n v="7619000000"/>
    <n v="10160000000"/>
  </r>
  <r>
    <s v="MO"/>
    <x v="3"/>
    <d v="2015-12-31T00:00:00"/>
    <n v="25434000000"/>
    <n v="14320000000"/>
    <n v="2749000000"/>
    <s v=" $-   "/>
    <s v=" $-   "/>
    <x v="4"/>
    <x v="101"/>
    <n v="2015"/>
    <n v="0.43697412911850275"/>
    <n v="0.32889046158685226"/>
    <n v="8365000000"/>
    <n v="11114000000"/>
  </r>
  <r>
    <s v="MON"/>
    <x v="0"/>
    <d v="2013-08-31T00:00:00"/>
    <n v="14861000000"/>
    <n v="7208000000"/>
    <n v="2550000000"/>
    <n v="1533000000"/>
    <s v=" $-   "/>
    <x v="8"/>
    <x v="45"/>
    <n v="2013"/>
    <n v="0.51497207455756677"/>
    <n v="0.24022609514837495"/>
    <n v="3570000000"/>
    <n v="7653000000"/>
  </r>
  <r>
    <s v="MON"/>
    <x v="1"/>
    <d v="2014-08-31T00:00:00"/>
    <n v="15855000000"/>
    <n v="7281000000"/>
    <n v="2774000000"/>
    <n v="1725000000"/>
    <s v=" $-   "/>
    <x v="8"/>
    <x v="45"/>
    <n v="2014"/>
    <n v="0.54077578051087982"/>
    <n v="0.25701671397035636"/>
    <n v="4075000000"/>
    <n v="8574000000"/>
  </r>
  <r>
    <s v="MON"/>
    <x v="2"/>
    <d v="2015-08-31T00:00:00"/>
    <n v="15001000000"/>
    <n v="6819000000"/>
    <n v="2686000000"/>
    <n v="1580000000"/>
    <s v=" $-   "/>
    <x v="8"/>
    <x v="45"/>
    <n v="2015"/>
    <n v="0.54543030464635689"/>
    <n v="0.26104926338244117"/>
    <n v="3916000000"/>
    <n v="8182000000"/>
  </r>
  <r>
    <s v="MON"/>
    <x v="3"/>
    <d v="2016-08-31T00:00:00"/>
    <n v="13502000000"/>
    <n v="6485000000"/>
    <n v="2833000000"/>
    <n v="1512000000"/>
    <s v=" $-   "/>
    <x v="8"/>
    <x v="45"/>
    <n v="2016"/>
    <n v="0.51970078506887862"/>
    <n v="0.19789660790993926"/>
    <n v="2672000000"/>
    <n v="7017000000"/>
  </r>
  <r>
    <s v="MOS"/>
    <x v="0"/>
    <d v="2013-05-31T00:00:00"/>
    <n v="9974100000"/>
    <n v="7213900000"/>
    <n v="550600000"/>
    <s v=" $-   "/>
    <s v=" $-   "/>
    <x v="8"/>
    <x v="45"/>
    <n v="2013"/>
    <n v="0.27673674817778049"/>
    <n v="0.22153377247069911"/>
    <n v="2209600000"/>
    <n v="2760200000"/>
  </r>
  <r>
    <s v="MOS"/>
    <x v="1"/>
    <d v="2014-12-31T00:00:00"/>
    <n v="9055800000"/>
    <n v="7129200000"/>
    <n v="505800000"/>
    <s v=" $-   "/>
    <s v=" $-   "/>
    <x v="8"/>
    <x v="45"/>
    <n v="2014"/>
    <n v="0.21274763135228247"/>
    <n v="0.15689392433578481"/>
    <n v="1420800000"/>
    <n v="1926600000"/>
  </r>
  <r>
    <s v="MOS"/>
    <x v="2"/>
    <d v="2015-12-31T00:00:00"/>
    <n v="8895300000"/>
    <n v="7177400000"/>
    <n v="439100000"/>
    <s v=" $-   "/>
    <s v=" $-   "/>
    <x v="8"/>
    <x v="45"/>
    <n v="2015"/>
    <n v="0.1931244589839578"/>
    <n v="0.14376131215360921"/>
    <n v="1278800000"/>
    <n v="1717900000"/>
  </r>
  <r>
    <s v="MOS"/>
    <x v="3"/>
    <d v="2016-12-31T00:00:00"/>
    <n v="7162800000"/>
    <n v="6352800000"/>
    <n v="491000000"/>
    <s v=" $-   "/>
    <s v=" $-   "/>
    <x v="8"/>
    <x v="45"/>
    <n v="2016"/>
    <n v="0.11308426872172894"/>
    <n v="4.4535656447199416E-2"/>
    <n v="319000000"/>
    <n v="810000000"/>
  </r>
  <r>
    <s v="MPC"/>
    <x v="0"/>
    <d v="2012-12-31T00:00:00"/>
    <n v="82243000000"/>
    <n v="68948000000"/>
    <n v="7202000000"/>
    <s v=" $-   "/>
    <n v="995000000"/>
    <x v="9"/>
    <x v="92"/>
    <n v="2012"/>
    <n v="0.16165509526646649"/>
    <n v="6.198703841056382E-2"/>
    <n v="5098000000"/>
    <n v="13295000000"/>
  </r>
  <r>
    <s v="MPC"/>
    <x v="1"/>
    <d v="2013-12-31T00:00:00"/>
    <n v="100160000000"/>
    <n v="87758000000"/>
    <n v="7851000000"/>
    <s v=" $-   "/>
    <n v="1220000000"/>
    <x v="9"/>
    <x v="92"/>
    <n v="2013"/>
    <n v="0.12382188498402558"/>
    <n v="3.3256789137380192E-2"/>
    <n v="3331000000"/>
    <n v="12402000000"/>
  </r>
  <r>
    <s v="MPC"/>
    <x v="2"/>
    <d v="2014-12-31T00:00:00"/>
    <n v="97817000000"/>
    <n v="84275000000"/>
    <n v="8450000000"/>
    <s v=" $-   "/>
    <n v="1326000000"/>
    <x v="9"/>
    <x v="92"/>
    <n v="2014"/>
    <n v="0.13844219307482342"/>
    <n v="3.8500465154318778E-2"/>
    <n v="3766000000"/>
    <n v="13542000000"/>
  </r>
  <r>
    <s v="MPC"/>
    <x v="3"/>
    <d v="2015-12-31T00:00:00"/>
    <n v="72051000000"/>
    <n v="55891000000"/>
    <n v="10029000000"/>
    <s v=" $-   "/>
    <n v="1646000000"/>
    <x v="9"/>
    <x v="92"/>
    <n v="2015"/>
    <n v="0.22428557549513539"/>
    <n v="6.2247574634633804E-2"/>
    <n v="4485000000"/>
    <n v="16160000000"/>
  </r>
  <r>
    <s v="MRK"/>
    <x v="0"/>
    <d v="2012-12-31T00:00:00"/>
    <n v="47267000000"/>
    <n v="16446000000"/>
    <n v="12776000000"/>
    <n v="8168000000"/>
    <s v=" $-   "/>
    <x v="3"/>
    <x v="3"/>
    <n v="2012"/>
    <n v="0.65206169208961851"/>
    <n v="0.20896185499397044"/>
    <n v="9877000000"/>
    <n v="30821000000"/>
  </r>
  <r>
    <s v="MRK"/>
    <x v="1"/>
    <d v="2013-12-31T00:00:00"/>
    <n v="44033000000"/>
    <n v="16954000000"/>
    <n v="11911000000"/>
    <n v="7503000000"/>
    <s v=" $-   "/>
    <x v="3"/>
    <x v="3"/>
    <n v="2013"/>
    <n v="0.6149705902391388"/>
    <n v="0.17407398996207391"/>
    <n v="7665000000"/>
    <n v="27079000000"/>
  </r>
  <r>
    <s v="MRK"/>
    <x v="2"/>
    <d v="2014-12-31T00:00:00"/>
    <n v="42237000000"/>
    <n v="16768000000"/>
    <n v="11606000000"/>
    <n v="7180000000"/>
    <s v=" $-   "/>
    <x v="3"/>
    <x v="3"/>
    <n v="2014"/>
    <n v="0.60300210715723179"/>
    <n v="0.15822619977744631"/>
    <n v="6683000000"/>
    <n v="25469000000"/>
  </r>
  <r>
    <s v="MRK"/>
    <x v="3"/>
    <d v="2015-12-31T00:00:00"/>
    <n v="39498000000"/>
    <n v="14934000000"/>
    <n v="10313000000"/>
    <n v="6704000000"/>
    <s v=" $-   "/>
    <x v="3"/>
    <x v="3"/>
    <n v="2015"/>
    <n v="0.62190490657754816"/>
    <n v="0.19107296571978327"/>
    <n v="7547000000"/>
    <n v="24564000000"/>
  </r>
  <r>
    <s v="MRO"/>
    <x v="0"/>
    <d v="2012-12-31T00:00:00"/>
    <n v="11966000000"/>
    <n v="2079000000"/>
    <n v="4017000000"/>
    <s v=" $-   "/>
    <n v="2008000000"/>
    <x v="9"/>
    <x v="27"/>
    <n v="2012"/>
    <n v="0.82625773023566773"/>
    <n v="0.32274778539194382"/>
    <n v="3862000000"/>
    <n v="9887000000"/>
  </r>
  <r>
    <s v="MRO"/>
    <x v="1"/>
    <d v="2013-12-31T00:00:00"/>
    <n v="11325000000"/>
    <n v="2156000000"/>
    <n v="3469000000"/>
    <s v=" $-   "/>
    <n v="2500000000"/>
    <x v="9"/>
    <x v="27"/>
    <n v="2013"/>
    <n v="0.80962472406181019"/>
    <n v="0.282560706401766"/>
    <n v="3200000000"/>
    <n v="9169000000"/>
  </r>
  <r>
    <s v="MRO"/>
    <x v="2"/>
    <d v="2014-12-31T00:00:00"/>
    <n v="10846000000"/>
    <n v="2246000000"/>
    <n v="3627000000"/>
    <s v=" $-   "/>
    <n v="2861000000"/>
    <x v="9"/>
    <x v="27"/>
    <n v="2014"/>
    <n v="0.79291904849714179"/>
    <n v="0.1947261663286004"/>
    <n v="2112000000"/>
    <n v="8600000000"/>
  </r>
  <r>
    <s v="MRO"/>
    <x v="3"/>
    <d v="2015-12-31T00:00:00"/>
    <n v="5522000000"/>
    <n v="1694000000"/>
    <n v="1831000000"/>
    <s v=" $-   "/>
    <n v="2957000000"/>
    <x v="9"/>
    <x v="27"/>
    <n v="2015"/>
    <n v="0.69322709163346619"/>
    <n v="-0.17385005432814199"/>
    <n v="-960000000"/>
    <n v="3828000000"/>
  </r>
  <r>
    <s v="MSFT"/>
    <x v="0"/>
    <d v="2013-06-30T00:00:00"/>
    <n v="77849000000"/>
    <n v="20385000000"/>
    <n v="20289000000"/>
    <n v="10411000000"/>
    <s v=" $-   "/>
    <x v="2"/>
    <x v="102"/>
    <n v="2013"/>
    <n v="0.73814692545825888"/>
    <n v="0.34379375457616668"/>
    <n v="26764000000"/>
    <n v="57464000000"/>
  </r>
  <r>
    <s v="MSFT"/>
    <x v="1"/>
    <d v="2014-06-30T00:00:00"/>
    <n v="86833000000"/>
    <n v="27078000000"/>
    <n v="20488000000"/>
    <n v="11381000000"/>
    <s v=" $-   "/>
    <x v="2"/>
    <x v="102"/>
    <n v="2014"/>
    <n v="0.68816003132449644"/>
    <n v="0.32114518673776099"/>
    <n v="27886000000"/>
    <n v="59755000000"/>
  </r>
  <r>
    <s v="MSFT"/>
    <x v="2"/>
    <d v="2015-06-30T00:00:00"/>
    <n v="93580000000"/>
    <n v="33038000000"/>
    <n v="20324000000"/>
    <n v="12046000000"/>
    <s v=" $-   "/>
    <x v="2"/>
    <x v="102"/>
    <n v="2015"/>
    <n v="0.64695447745244716"/>
    <n v="0.30104723231459712"/>
    <n v="28172000000"/>
    <n v="60542000000"/>
  </r>
  <r>
    <s v="MSFT"/>
    <x v="3"/>
    <d v="2016-06-30T00:00:00"/>
    <n v="85320000000"/>
    <n v="32780000000"/>
    <n v="19260000000"/>
    <n v="11988000000"/>
    <s v=" $-   "/>
    <x v="2"/>
    <x v="102"/>
    <n v="2016"/>
    <n v="0.61579934364744493"/>
    <n v="0.24955461790904829"/>
    <n v="21292000000"/>
    <n v="52540000000"/>
  </r>
  <r>
    <s v="MTB"/>
    <x v="0"/>
    <d v="2012-12-31T00:00:00"/>
    <n v="4608955000"/>
    <n v="116586000"/>
    <n v="2448629000"/>
    <s v=" $-   "/>
    <n v="264631000"/>
    <x v="6"/>
    <x v="35"/>
    <n v="2012"/>
    <n v="0.97470446120649912"/>
    <n v="0.38601136266246905"/>
    <n v="1779109000"/>
    <n v="4492369000"/>
  </r>
  <r>
    <s v="MTB"/>
    <x v="1"/>
    <d v="2013-12-31T00:00:00"/>
    <n v="4822539000"/>
    <n v="83692000"/>
    <n v="2540954000"/>
    <s v=" $-   "/>
    <n v="231912000"/>
    <x v="6"/>
    <x v="35"/>
    <n v="2013"/>
    <n v="0.98264565615747224"/>
    <n v="0.40766513241261504"/>
    <n v="1965981000"/>
    <n v="4738847000"/>
  </r>
  <r>
    <s v="MTB"/>
    <x v="2"/>
    <d v="2014-12-31T00:00:00"/>
    <n v="4736150000"/>
    <n v="63083000"/>
    <n v="2655650000"/>
    <s v=" $-   "/>
    <n v="157824000"/>
    <x v="6"/>
    <x v="35"/>
    <n v="2014"/>
    <n v="0.98668053165545855"/>
    <n v="0.39263811323543385"/>
    <n v="1859593000"/>
    <n v="4673067000"/>
  </r>
  <r>
    <s v="MTB"/>
    <x v="3"/>
    <d v="2015-12-31T00:00:00"/>
    <n v="4995881000"/>
    <n v="73814000"/>
    <n v="2796508000"/>
    <s v=" $-   "/>
    <n v="196424000"/>
    <x v="6"/>
    <x v="35"/>
    <n v="2015"/>
    <n v="0.98522502837837811"/>
    <n v="0.38614510633860172"/>
    <n v="1929135000"/>
    <n v="4922067000"/>
  </r>
  <r>
    <s v="MTD"/>
    <x v="0"/>
    <d v="2013-12-31T00:00:00"/>
    <n v="2378972000"/>
    <n v="1097041000"/>
    <n v="692693000"/>
    <n v="116346000"/>
    <n v="24539000"/>
    <x v="3"/>
    <x v="88"/>
    <n v="2013"/>
    <n v="0.53885922154611321"/>
    <n v="0.18846501766309146"/>
    <n v="448353000"/>
    <n v="1281931000"/>
  </r>
  <r>
    <s v="MTD"/>
    <x v="1"/>
    <d v="2014-12-31T00:00:00"/>
    <n v="2485983000"/>
    <n v="1127233000"/>
    <n v="728582000"/>
    <n v="123297000"/>
    <n v="29185000"/>
    <x v="3"/>
    <x v="88"/>
    <n v="2014"/>
    <n v="0.54656447771364491"/>
    <n v="0.19215175646816571"/>
    <n v="477686000"/>
    <n v="1358750000"/>
  </r>
  <r>
    <s v="MTD"/>
    <x v="2"/>
    <d v="2015-12-31T00:00:00"/>
    <n v="2395447000"/>
    <n v="1043454000"/>
    <n v="700810000"/>
    <n v="119076000"/>
    <n v="30951000"/>
    <x v="3"/>
    <x v="88"/>
    <n v="2015"/>
    <n v="0.56440113264872904"/>
    <n v="0.20921189239419616"/>
    <n v="501156000"/>
    <n v="1351993000"/>
  </r>
  <r>
    <s v="MTD"/>
    <x v="3"/>
    <d v="2016-12-31T00:00:00"/>
    <n v="2508257000"/>
    <n v="1072670000"/>
    <n v="732622000"/>
    <n v="119968000"/>
    <n v="36052000"/>
    <x v="3"/>
    <x v="88"/>
    <n v="2016"/>
    <n v="0.57234446071514999"/>
    <n v="0.21805779870244557"/>
    <n v="546945000"/>
    <n v="1435587000"/>
  </r>
  <r>
    <s v="MU"/>
    <x v="0"/>
    <d v="2013-08-29T00:00:00"/>
    <n v="9073000000"/>
    <n v="7226000000"/>
    <n v="554000000"/>
    <n v="931000000"/>
    <s v=" $-   "/>
    <x v="2"/>
    <x v="7"/>
    <n v="2013"/>
    <n v="0.20357103493882944"/>
    <n v="3.9898600242477683E-2"/>
    <n v="362000000"/>
    <n v="1847000000"/>
  </r>
  <r>
    <s v="MU"/>
    <x v="1"/>
    <d v="2014-08-28T00:00:00"/>
    <n v="16358000000"/>
    <n v="10921000000"/>
    <n v="939000000"/>
    <n v="1371000000"/>
    <s v=" $-   "/>
    <x v="2"/>
    <x v="7"/>
    <n v="2014"/>
    <n v="0.33237559603863553"/>
    <n v="0.19116028854383177"/>
    <n v="3127000000"/>
    <n v="5437000000"/>
  </r>
  <r>
    <s v="MU"/>
    <x v="2"/>
    <d v="2015-09-03T00:00:00"/>
    <n v="16192000000"/>
    <n v="10977000000"/>
    <n v="674000000"/>
    <n v="1540000000"/>
    <s v=" $-   "/>
    <x v="2"/>
    <x v="7"/>
    <n v="2015"/>
    <n v="0.32207262845849804"/>
    <n v="0.18533843873517786"/>
    <n v="3001000000"/>
    <n v="5215000000"/>
  </r>
  <r>
    <s v="MU"/>
    <x v="3"/>
    <d v="2016-09-01T00:00:00"/>
    <n v="12399000000"/>
    <n v="9894000000"/>
    <n v="653000000"/>
    <n v="1617000000"/>
    <s v=" $-   "/>
    <x v="2"/>
    <x v="7"/>
    <n v="2016"/>
    <n v="0.20203242196951365"/>
    <n v="1.8953141382369545E-2"/>
    <n v="235000000"/>
    <n v="2505000000"/>
  </r>
  <r>
    <s v="MUR"/>
    <x v="0"/>
    <d v="2012-12-31T00:00:00"/>
    <n v="4608563000"/>
    <n v="1079136000"/>
    <n v="285144000"/>
    <s v=" $-   "/>
    <n v="1291456000"/>
    <x v="9"/>
    <x v="48"/>
    <n v="2012"/>
    <n v="0.76584110925683335"/>
    <n v="0.42373880968970157"/>
    <n v="1952827000"/>
    <n v="3529427000"/>
  </r>
  <r>
    <s v="MUR"/>
    <x v="1"/>
    <d v="2013-12-31T00:00:00"/>
    <n v="5312686000"/>
    <n v="1252812000"/>
    <n v="466498000"/>
    <s v=" $-   "/>
    <n v="1602390000"/>
    <x v="9"/>
    <x v="48"/>
    <n v="2013"/>
    <n v="0.76418482101144314"/>
    <n v="0.37476071426016894"/>
    <n v="1990986000"/>
    <n v="4059874000"/>
  </r>
  <r>
    <s v="MUR"/>
    <x v="2"/>
    <d v="2014-12-31T00:00:00"/>
    <n v="5288933000"/>
    <n v="1089888000"/>
    <n v="471219000"/>
    <s v=" $-   "/>
    <n v="1957025000"/>
    <x v="9"/>
    <x v="48"/>
    <n v="2014"/>
    <n v="0.79393045818504415"/>
    <n v="0.33481252267706929"/>
    <n v="1770801000"/>
    <n v="4199045000"/>
  </r>
  <r>
    <s v="MUR"/>
    <x v="3"/>
    <d v="2015-12-31T00:00:00"/>
    <n v="2787116000"/>
    <n v="832306000"/>
    <n v="372457000"/>
    <s v=" $-   "/>
    <n v="1668489000"/>
    <x v="9"/>
    <x v="48"/>
    <n v="2015"/>
    <n v="0.70137374978292977"/>
    <n v="-3.0905064590063709E-2"/>
    <n v="-86136000"/>
    <n v="1954810000"/>
  </r>
  <r>
    <s v="MYL"/>
    <x v="0"/>
    <d v="2014-12-31T00:00:00"/>
    <n v="7719600000"/>
    <n v="4191600000"/>
    <n v="1545700000"/>
    <n v="581800000"/>
    <s v=" $-   "/>
    <x v="3"/>
    <x v="3"/>
    <n v="2014"/>
    <n v="0.45701849836779107"/>
    <n v="0.18142131716669258"/>
    <n v="1400500000"/>
    <n v="3528000000"/>
  </r>
  <r>
    <s v="MYL"/>
    <x v="1"/>
    <d v="2015-12-31T00:00:00"/>
    <n v="9429300000"/>
    <n v="5213200000"/>
    <n v="2180700000"/>
    <n v="671900000"/>
    <s v=" $-   "/>
    <x v="3"/>
    <x v="3"/>
    <n v="2015"/>
    <n v="0.44712757044531404"/>
    <n v="0.14460246253698578"/>
    <n v="1363500000"/>
    <n v="4216100000"/>
  </r>
  <r>
    <s v="NBL"/>
    <x v="0"/>
    <d v="2013-12-31T00:00:00"/>
    <n v="5015000000"/>
    <n v="844000000"/>
    <n v="446000000"/>
    <s v=" $-   "/>
    <n v="1568000000"/>
    <x v="9"/>
    <x v="27"/>
    <n v="2013"/>
    <n v="0.83170488534396814"/>
    <n v="0.43010967098703889"/>
    <n v="2157000000"/>
    <n v="4171000000"/>
  </r>
  <r>
    <s v="NBL"/>
    <x v="1"/>
    <d v="2014-12-31T00:00:00"/>
    <n v="5115000000"/>
    <n v="945000000"/>
    <n v="495000000"/>
    <s v=" $-   "/>
    <n v="1759000000"/>
    <x v="9"/>
    <x v="27"/>
    <n v="2014"/>
    <n v="0.81524926686217003"/>
    <n v="0.37458455522971651"/>
    <n v="1916000000"/>
    <n v="4170000000"/>
  </r>
  <r>
    <s v="NBL"/>
    <x v="2"/>
    <d v="2015-12-31T00:00:00"/>
    <n v="3183000000"/>
    <n v="979000000"/>
    <n v="745000000"/>
    <s v=" $-   "/>
    <n v="2131000000"/>
    <x v="9"/>
    <x v="27"/>
    <n v="2015"/>
    <n v="0.69242852654728249"/>
    <n v="-0.21112158341187559"/>
    <n v="-672000000"/>
    <n v="2204000000"/>
  </r>
  <r>
    <s v="NBL"/>
    <x v="3"/>
    <d v="2016-12-31T00:00:00"/>
    <n v="3491000000"/>
    <n v="1083000000"/>
    <n v="233000000"/>
    <s v=" $-   "/>
    <n v="2454000000"/>
    <x v="9"/>
    <x v="27"/>
    <n v="2016"/>
    <n v="0.68977370380979663"/>
    <n v="-7.9919793755370949E-2"/>
    <n v="-279000000"/>
    <n v="2408000000"/>
  </r>
  <r>
    <s v="NDAQ"/>
    <x v="0"/>
    <d v="2012-12-31T00:00:00"/>
    <n v="3023000000"/>
    <n v="1446000000"/>
    <n v="832000000"/>
    <s v=" $-   "/>
    <n v="104000000"/>
    <x v="6"/>
    <x v="97"/>
    <n v="2012"/>
    <n v="0.52166721799536886"/>
    <n v="0.2120410188554416"/>
    <n v="641000000"/>
    <n v="1577000000"/>
  </r>
  <r>
    <s v="NDAQ"/>
    <x v="1"/>
    <d v="2013-12-31T00:00:00"/>
    <n v="3100000000"/>
    <n v="1316000000"/>
    <n v="1054000000"/>
    <s v=" $-   "/>
    <n v="122000000"/>
    <x v="6"/>
    <x v="97"/>
    <n v="2013"/>
    <n v="0.5754838709677419"/>
    <n v="0.19612903225806452"/>
    <n v="608000000"/>
    <n v="1784000000"/>
  </r>
  <r>
    <s v="NDAQ"/>
    <x v="2"/>
    <d v="2014-12-31T00:00:00"/>
    <n v="3383000000"/>
    <n v="1433000000"/>
    <n v="1095000000"/>
    <s v=" $-   "/>
    <n v="137000000"/>
    <x v="6"/>
    <x v="97"/>
    <n v="2014"/>
    <n v="0.57641146911025709"/>
    <n v="0.21223765888264853"/>
    <n v="718000000"/>
    <n v="1950000000"/>
  </r>
  <r>
    <s v="NDAQ"/>
    <x v="3"/>
    <d v="2015-12-31T00:00:00"/>
    <n v="3292000000"/>
    <n v="1313000000"/>
    <n v="1050000000"/>
    <s v=" $-   "/>
    <n v="138000000"/>
    <x v="6"/>
    <x v="97"/>
    <n v="2015"/>
    <n v="0.6011543134872418"/>
    <n v="0.24027946537059539"/>
    <n v="791000000"/>
    <n v="1979000000"/>
  </r>
  <r>
    <s v="NEE"/>
    <x v="0"/>
    <d v="2012-12-31T00:00:00"/>
    <n v="14256000000"/>
    <n v="8276000000"/>
    <n v="1186000000"/>
    <s v=" $-   "/>
    <n v="1518000000"/>
    <x v="5"/>
    <x v="10"/>
    <n v="2012"/>
    <n v="0.41947250280583614"/>
    <n v="0.22979797979797981"/>
    <n v="3276000000"/>
    <n v="5980000000"/>
  </r>
  <r>
    <s v="NEE"/>
    <x v="1"/>
    <d v="2013-12-31T00:00:00"/>
    <n v="15136000000"/>
    <n v="8152000000"/>
    <n v="1280000000"/>
    <s v=" $-   "/>
    <n v="2163000000"/>
    <x v="5"/>
    <x v="10"/>
    <n v="2013"/>
    <n v="0.46141649048625788"/>
    <n v="0.23394556025369978"/>
    <n v="3541000000"/>
    <n v="6984000000"/>
  </r>
  <r>
    <s v="NEE"/>
    <x v="2"/>
    <d v="2014-12-31T00:00:00"/>
    <n v="17021000000"/>
    <n v="8751000000"/>
    <n v="1324000000"/>
    <s v=" $-   "/>
    <n v="2551000000"/>
    <x v="5"/>
    <x v="10"/>
    <n v="2014"/>
    <n v="0.48587039539392518"/>
    <n v="0.25821044591974618"/>
    <n v="4395000000"/>
    <n v="8270000000"/>
  </r>
  <r>
    <s v="NEE"/>
    <x v="3"/>
    <d v="2015-12-31T00:00:00"/>
    <n v="17486000000"/>
    <n v="8596000000"/>
    <n v="1399000000"/>
    <s v=" $-   "/>
    <n v="2831000000"/>
    <x v="5"/>
    <x v="10"/>
    <n v="2015"/>
    <n v="0.50840672538030418"/>
    <n v="0.26649891341644744"/>
    <n v="4660000000"/>
    <n v="8890000000"/>
  </r>
  <r>
    <s v="NEM"/>
    <x v="0"/>
    <d v="2012-12-31T00:00:00"/>
    <n v="9964000000"/>
    <n v="4334000000"/>
    <n v="757000000"/>
    <n v="704000000"/>
    <n v="1032000000"/>
    <x v="8"/>
    <x v="103"/>
    <n v="2012"/>
    <n v="0.56503412284223198"/>
    <n v="0.31483340024086715"/>
    <n v="3137000000"/>
    <n v="5630000000"/>
  </r>
  <r>
    <s v="NEM"/>
    <x v="1"/>
    <d v="2013-12-31T00:00:00"/>
    <n v="8414000000"/>
    <n v="5299000000"/>
    <n v="584000000"/>
    <n v="469000000"/>
    <n v="1362000000"/>
    <x v="8"/>
    <x v="103"/>
    <n v="2013"/>
    <n v="0.37021630615640599"/>
    <n v="8.3194675540765387E-2"/>
    <n v="700000000"/>
    <n v="3115000000"/>
  </r>
  <r>
    <s v="NEM"/>
    <x v="2"/>
    <d v="2014-12-31T00:00:00"/>
    <n v="7292000000"/>
    <n v="4457000000"/>
    <n v="545000000"/>
    <n v="325000000"/>
    <n v="1229000000"/>
    <x v="8"/>
    <x v="103"/>
    <n v="2014"/>
    <n v="0.38878222709818977"/>
    <n v="0.10093252879868349"/>
    <n v="736000000"/>
    <n v="2835000000"/>
  </r>
  <r>
    <s v="NEM"/>
    <x v="3"/>
    <d v="2015-12-31T00:00:00"/>
    <n v="7729000000"/>
    <n v="4312000000"/>
    <n v="670000000"/>
    <n v="289000000"/>
    <n v="1239000000"/>
    <x v="8"/>
    <x v="103"/>
    <n v="2015"/>
    <n v="0.44210117738387888"/>
    <n v="0.15771768663475222"/>
    <n v="1219000000"/>
    <n v="3417000000"/>
  </r>
  <r>
    <s v="NFLX"/>
    <x v="0"/>
    <d v="2013-12-31T00:00:00"/>
    <n v="4374562000"/>
    <n v="3117203000"/>
    <n v="650243000"/>
    <n v="378769000"/>
    <s v=" $-   "/>
    <x v="2"/>
    <x v="16"/>
    <n v="2013"/>
    <n v="0.28742511821754957"/>
    <n v="5.2198825848164911E-2"/>
    <n v="228347000"/>
    <n v="1257359000"/>
  </r>
  <r>
    <s v="NFLX"/>
    <x v="1"/>
    <d v="2014-12-31T00:00:00"/>
    <n v="5504656000"/>
    <n v="3752760000"/>
    <n v="876927000"/>
    <n v="472321000"/>
    <s v=" $-   "/>
    <x v="2"/>
    <x v="16"/>
    <n v="2014"/>
    <n v="0.31825712633087333"/>
    <n v="7.3146805177289914E-2"/>
    <n v="402648000"/>
    <n v="1751896000"/>
  </r>
  <r>
    <s v="NFLX"/>
    <x v="2"/>
    <d v="2015-12-31T00:00:00"/>
    <n v="6779511000"/>
    <n v="4591476000"/>
    <n v="1231421000"/>
    <n v="650788000"/>
    <s v=" $-   "/>
    <x v="2"/>
    <x v="16"/>
    <n v="2015"/>
    <n v="0.32274230398033132"/>
    <n v="4.5110333178897413E-2"/>
    <n v="305826000"/>
    <n v="2188035000"/>
  </r>
  <r>
    <s v="NFLX"/>
    <x v="3"/>
    <d v="2016-12-31T00:00:00"/>
    <n v="8830669000"/>
    <n v="6029901000"/>
    <n v="1568877000"/>
    <n v="852098000"/>
    <s v=" $-   "/>
    <x v="2"/>
    <x v="16"/>
    <n v="2016"/>
    <n v="0.31716373923651764"/>
    <n v="4.3008406271370835E-2"/>
    <n v="379793000"/>
    <n v="2800768000"/>
  </r>
  <r>
    <s v="NFX"/>
    <x v="0"/>
    <d v="2012-12-31T00:00:00"/>
    <n v="1562000000"/>
    <n v="413000000"/>
    <n v="311000000"/>
    <s v=" $-   "/>
    <n v="704000000"/>
    <x v="9"/>
    <x v="27"/>
    <n v="2012"/>
    <n v="0.73559539052496792"/>
    <n v="8.5787451984635082E-2"/>
    <n v="134000000"/>
    <n v="1149000000"/>
  </r>
  <r>
    <s v="NFX"/>
    <x v="1"/>
    <d v="2013-12-31T00:00:00"/>
    <n v="1857000000"/>
    <n v="411000000"/>
    <n v="311000000"/>
    <s v=" $-   "/>
    <n v="685000000"/>
    <x v="9"/>
    <x v="27"/>
    <n v="2013"/>
    <n v="0.77867528271405495"/>
    <n v="0.24232633279483037"/>
    <n v="450000000"/>
    <n v="1446000000"/>
  </r>
  <r>
    <s v="NFX"/>
    <x v="2"/>
    <d v="2014-12-31T00:00:00"/>
    <n v="2288000000"/>
    <n v="485000000"/>
    <n v="358000000"/>
    <s v=" $-   "/>
    <n v="870000000"/>
    <x v="9"/>
    <x v="27"/>
    <n v="2014"/>
    <n v="0.78802447552447552"/>
    <n v="0.2513111888111888"/>
    <n v="575000000"/>
    <n v="1803000000"/>
  </r>
  <r>
    <s v="NFX"/>
    <x v="3"/>
    <d v="2015-12-31T00:00:00"/>
    <n v="1557000000"/>
    <n v="497000000"/>
    <n v="5204000000"/>
    <s v=" $-   "/>
    <n v="917000000"/>
    <x v="9"/>
    <x v="27"/>
    <n v="2015"/>
    <n v="0.680796403339756"/>
    <n v="-3.2504816955684008"/>
    <n v="-5061000000"/>
    <n v="1060000000"/>
  </r>
  <r>
    <s v="NKE"/>
    <x v="0"/>
    <d v="2013-05-31T00:00:00"/>
    <n v="25313000000"/>
    <n v="14279000000"/>
    <n v="7796000000"/>
    <s v=" $-   "/>
    <s v=" $-   "/>
    <x v="1"/>
    <x v="82"/>
    <n v="2013"/>
    <n v="0.4359025006913444"/>
    <n v="0.12791846086990874"/>
    <n v="3238000000"/>
    <n v="11034000000"/>
  </r>
  <r>
    <s v="NKE"/>
    <x v="1"/>
    <d v="2014-05-31T00:00:00"/>
    <n v="27799000000"/>
    <n v="15353000000"/>
    <n v="8766000000"/>
    <s v=" $-   "/>
    <s v=" $-   "/>
    <x v="1"/>
    <x v="82"/>
    <n v="2014"/>
    <n v="0.44771394654483976"/>
    <n v="0.13237886254901254"/>
    <n v="3680000000"/>
    <n v="12446000000"/>
  </r>
  <r>
    <s v="NKE"/>
    <x v="2"/>
    <d v="2015-05-31T00:00:00"/>
    <n v="30601000000"/>
    <n v="16534000000"/>
    <n v="9892000000"/>
    <s v=" $-   "/>
    <s v=" $-   "/>
    <x v="1"/>
    <x v="82"/>
    <n v="2015"/>
    <n v="0.45969085977582436"/>
    <n v="0.13643344988725858"/>
    <n v="4175000000"/>
    <n v="14067000000"/>
  </r>
  <r>
    <s v="NKE"/>
    <x v="3"/>
    <d v="2016-05-31T00:00:00"/>
    <n v="32376000000"/>
    <n v="17405000000"/>
    <n v="10469000000"/>
    <s v=" $-   "/>
    <s v=" $-   "/>
    <x v="1"/>
    <x v="82"/>
    <n v="2016"/>
    <n v="0.46241042747714356"/>
    <n v="0.13905361996540647"/>
    <n v="4502000000"/>
    <n v="14971000000"/>
  </r>
  <r>
    <s v="NLSN"/>
    <x v="0"/>
    <d v="2013-12-31T00:00:00"/>
    <n v="5703000000"/>
    <n v="2398000000"/>
    <n v="1815000000"/>
    <s v=" $-   "/>
    <n v="510000000"/>
    <x v="0"/>
    <x v="68"/>
    <n v="2013"/>
    <n v="0.57951955111344899"/>
    <n v="0.17183938278099245"/>
    <n v="980000000"/>
    <n v="3305000000"/>
  </r>
  <r>
    <s v="NLSN"/>
    <x v="1"/>
    <d v="2014-12-31T00:00:00"/>
    <n v="6288000000"/>
    <n v="2620000000"/>
    <n v="1917000000"/>
    <s v=" $-   "/>
    <n v="573000000"/>
    <x v="0"/>
    <x v="68"/>
    <n v="2014"/>
    <n v="0.58333333333333326"/>
    <n v="0.18734096692111959"/>
    <n v="1178000000"/>
    <n v="3668000000"/>
  </r>
  <r>
    <s v="NLSN"/>
    <x v="2"/>
    <d v="2015-12-31T00:00:00"/>
    <n v="6172000000"/>
    <n v="2539000000"/>
    <n v="1915000000"/>
    <s v=" $-   "/>
    <n v="574000000"/>
    <x v="0"/>
    <x v="68"/>
    <n v="2015"/>
    <n v="0.58862605314322747"/>
    <n v="0.18535320803629293"/>
    <n v="1144000000"/>
    <n v="3633000000"/>
  </r>
  <r>
    <s v="NLSN"/>
    <x v="3"/>
    <d v="2016-12-31T00:00:00"/>
    <n v="6309000000"/>
    <n v="2607000000"/>
    <n v="1851000000"/>
    <s v=" $-   "/>
    <n v="603000000"/>
    <x v="0"/>
    <x v="68"/>
    <n v="2016"/>
    <n v="0.58678078934854971"/>
    <n v="0.19781264859724204"/>
    <n v="1248000000"/>
    <n v="3702000000"/>
  </r>
  <r>
    <s v="NOV"/>
    <x v="0"/>
    <d v="2012-12-31T00:00:00"/>
    <n v="17194000000"/>
    <n v="12151000000"/>
    <n v="1654000000"/>
    <s v=" $-   "/>
    <s v=" $-   "/>
    <x v="9"/>
    <x v="37"/>
    <n v="2012"/>
    <n v="0.29329998836803539"/>
    <n v="0.19710364080493195"/>
    <n v="3389000000"/>
    <n v="5043000000"/>
  </r>
  <r>
    <s v="NOV"/>
    <x v="1"/>
    <d v="2013-12-31T00:00:00"/>
    <n v="19221000000"/>
    <n v="14117000000"/>
    <n v="1905000000"/>
    <s v=" $-   "/>
    <s v=" $-   "/>
    <x v="9"/>
    <x v="37"/>
    <n v="2013"/>
    <n v="0.26554289579106183"/>
    <n v="0.16643254773424901"/>
    <n v="3199000000"/>
    <n v="5104000000"/>
  </r>
  <r>
    <s v="NOV"/>
    <x v="2"/>
    <d v="2014-12-31T00:00:00"/>
    <n v="21440000000"/>
    <n v="15631000000"/>
    <n v="2092000000"/>
    <s v=" $-   "/>
    <s v=" $-   "/>
    <x v="9"/>
    <x v="37"/>
    <n v="2014"/>
    <n v="0.27094216417910444"/>
    <n v="0.17336753731343282"/>
    <n v="3717000000"/>
    <n v="5809000000"/>
  </r>
  <r>
    <s v="NOV"/>
    <x v="3"/>
    <d v="2015-12-31T00:00:00"/>
    <n v="14757000000"/>
    <n v="11694000000"/>
    <n v="1764000000"/>
    <s v=" $-   "/>
    <s v=" $-   "/>
    <x v="9"/>
    <x v="37"/>
    <n v="2015"/>
    <n v="0.20756251270583448"/>
    <n v="8.8026021549095348E-2"/>
    <n v="1299000000"/>
    <n v="3063000000"/>
  </r>
  <r>
    <s v="NSC"/>
    <x v="0"/>
    <d v="2013-12-31T00:00:00"/>
    <n v="11245000000"/>
    <n v="4070000000"/>
    <n v="3002000000"/>
    <s v=" $-   "/>
    <n v="916000000"/>
    <x v="0"/>
    <x v="59"/>
    <n v="2013"/>
    <n v="0.63806136060471319"/>
    <n v="0.28963983992885728"/>
    <n v="3257000000"/>
    <n v="7175000000"/>
  </r>
  <r>
    <s v="NSC"/>
    <x v="1"/>
    <d v="2014-12-31T00:00:00"/>
    <n v="11624000000"/>
    <n v="4201000000"/>
    <n v="2897000000"/>
    <s v=" $-   "/>
    <n v="951000000"/>
    <x v="0"/>
    <x v="59"/>
    <n v="2014"/>
    <n v="0.63859256710254653"/>
    <n v="0.30755333792154166"/>
    <n v="3575000000"/>
    <n v="7423000000"/>
  </r>
  <r>
    <s v="NSC"/>
    <x v="2"/>
    <d v="2015-12-31T00:00:00"/>
    <n v="10511000000"/>
    <n v="3662000000"/>
    <n v="2911000000"/>
    <s v=" $-   "/>
    <n v="1054000000"/>
    <x v="0"/>
    <x v="59"/>
    <n v="2015"/>
    <n v="0.65160308248501564"/>
    <n v="0.27437922176767199"/>
    <n v="2884000000"/>
    <n v="6849000000"/>
  </r>
  <r>
    <s v="NSC"/>
    <x v="3"/>
    <d v="2016-12-31T00:00:00"/>
    <n v="9888000000"/>
    <n v="3045000000"/>
    <n v="2743000000"/>
    <s v=" $-   "/>
    <n v="1026000000"/>
    <x v="0"/>
    <x v="59"/>
    <n v="2016"/>
    <n v="0.69205097087378642"/>
    <n v="0.31088187702265374"/>
    <n v="3074000000"/>
    <n v="6843000000"/>
  </r>
  <r>
    <s v="NTAP"/>
    <x v="0"/>
    <d v="2013-04-26T00:00:00"/>
    <n v="6332400000"/>
    <n v="2571300000"/>
    <n v="2247400000"/>
    <n v="904200000"/>
    <s v=" $-   "/>
    <x v="2"/>
    <x v="16"/>
    <n v="2013"/>
    <n v="0.59394542353610014"/>
    <n v="9.6251026467058298E-2"/>
    <n v="609500000"/>
    <n v="3761100000"/>
  </r>
  <r>
    <s v="NTAP"/>
    <x v="1"/>
    <d v="2014-04-25T00:00:00"/>
    <n v="6325000000"/>
    <n v="2406000000"/>
    <n v="2179000000"/>
    <n v="918000000"/>
    <s v=" $-   "/>
    <x v="2"/>
    <x v="16"/>
    <n v="2014"/>
    <n v="0.61960474308300395"/>
    <n v="0.12996047430830041"/>
    <n v="822000000"/>
    <n v="3919000000"/>
  </r>
  <r>
    <s v="NTAP"/>
    <x v="2"/>
    <d v="2015-04-24T00:00:00"/>
    <n v="6123000000"/>
    <n v="2290000000"/>
    <n v="2197000000"/>
    <n v="920000000"/>
    <s v=" $-   "/>
    <x v="2"/>
    <x v="16"/>
    <n v="2015"/>
    <n v="0.62600032663726934"/>
    <n v="0.11693614241384942"/>
    <n v="716000000"/>
    <n v="3833000000"/>
  </r>
  <r>
    <s v="NTAP"/>
    <x v="3"/>
    <d v="2016-04-29T00:00:00"/>
    <n v="5546000000"/>
    <n v="2173000000"/>
    <n v="2099000000"/>
    <n v="861000000"/>
    <s v=" $-   "/>
    <x v="2"/>
    <x v="16"/>
    <n v="2016"/>
    <n v="0.60818608005769925"/>
    <n v="7.4468085106382975E-2"/>
    <n v="413000000"/>
    <n v="3373000000"/>
  </r>
  <r>
    <s v="NUE"/>
    <x v="0"/>
    <d v="2012-12-31T00:00:00"/>
    <n v="19429273000"/>
    <n v="17915735000"/>
    <n v="454900000"/>
    <s v=" $-   "/>
    <s v=" $-   "/>
    <x v="8"/>
    <x v="104"/>
    <n v="2012"/>
    <n v="7.7899878188957494E-2"/>
    <n v="5.448675305555694E-2"/>
    <n v="1058638000"/>
    <n v="1513538000"/>
  </r>
  <r>
    <s v="NUE"/>
    <x v="1"/>
    <d v="2013-12-31T00:00:00"/>
    <n v="19052046000"/>
    <n v="17641421000"/>
    <n v="467904000"/>
    <s v=" $-   "/>
    <s v=" $-   "/>
    <x v="8"/>
    <x v="104"/>
    <n v="2013"/>
    <n v="7.4040604352939354E-2"/>
    <n v="4.9481352291507172E-2"/>
    <n v="942721000"/>
    <n v="1410625000"/>
  </r>
  <r>
    <s v="NUE"/>
    <x v="2"/>
    <d v="2014-12-31T00:00:00"/>
    <n v="21105141000"/>
    <n v="19198615000"/>
    <n v="520805000"/>
    <s v=" $-   "/>
    <s v=" $-   "/>
    <x v="8"/>
    <x v="104"/>
    <n v="2014"/>
    <n v="9.03346724857228E-2"/>
    <n v="6.5657983521645272E-2"/>
    <n v="1385721000"/>
    <n v="1906526000"/>
  </r>
  <r>
    <s v="NUE"/>
    <x v="3"/>
    <d v="2015-12-31T00:00:00"/>
    <n v="16439276000"/>
    <n v="14858014000"/>
    <n v="458989000"/>
    <s v=" $-   "/>
    <s v=" $-   "/>
    <x v="8"/>
    <x v="104"/>
    <n v="2015"/>
    <n v="9.6188055970348074E-2"/>
    <n v="6.8267787462172907E-2"/>
    <n v="1122273000"/>
    <n v="1581262000"/>
  </r>
  <r>
    <s v="NVDA"/>
    <x v="0"/>
    <d v="2013-01-27T00:00:00"/>
    <n v="4280159000"/>
    <n v="2053816000"/>
    <n v="430822000"/>
    <n v="1147282000"/>
    <s v=" $-   "/>
    <x v="2"/>
    <x v="7"/>
    <n v="2013"/>
    <n v="0.52015427464260089"/>
    <n v="0.15145208390622872"/>
    <n v="648239000"/>
    <n v="2226343000"/>
  </r>
  <r>
    <s v="NVDA"/>
    <x v="1"/>
    <d v="2014-01-26T00:00:00"/>
    <n v="4130000000"/>
    <n v="1862000000"/>
    <n v="436000000"/>
    <n v="1336000000"/>
    <s v=" $-   "/>
    <x v="2"/>
    <x v="7"/>
    <n v="2014"/>
    <n v="0.54915254237288136"/>
    <n v="0.12009685230024213"/>
    <n v="496000000"/>
    <n v="2268000000"/>
  </r>
  <r>
    <s v="NVDA"/>
    <x v="2"/>
    <d v="2015-01-25T00:00:00"/>
    <n v="4682000000"/>
    <n v="2083000000"/>
    <n v="480000000"/>
    <n v="1360000000"/>
    <s v=" $-   "/>
    <x v="2"/>
    <x v="7"/>
    <n v="2015"/>
    <n v="0.55510465612985904"/>
    <n v="0.16211020931225972"/>
    <n v="759000000"/>
    <n v="2599000000"/>
  </r>
  <r>
    <s v="NVDA"/>
    <x v="3"/>
    <d v="2016-01-31T00:00:00"/>
    <n v="5010000000"/>
    <n v="2199000000"/>
    <n v="602000000"/>
    <n v="1331000000"/>
    <s v=" $-   "/>
    <x v="2"/>
    <x v="7"/>
    <n v="2016"/>
    <n v="0.56107784431137731"/>
    <n v="0.17524950099800399"/>
    <n v="878000000"/>
    <n v="2811000000"/>
  </r>
  <r>
    <s v="NWL"/>
    <x v="0"/>
    <d v="2012-12-31T00:00:00"/>
    <n v="5508500000"/>
    <n v="3414400000"/>
    <n v="1403500000"/>
    <s v=" $-   "/>
    <s v=" $-   "/>
    <x v="1"/>
    <x v="105"/>
    <n v="2012"/>
    <n v="0.3801579377325951"/>
    <n v="0.12536988290823273"/>
    <n v="690600000"/>
    <n v="2094100000"/>
  </r>
  <r>
    <s v="NWL"/>
    <x v="1"/>
    <d v="2013-12-31T00:00:00"/>
    <n v="5607000000"/>
    <n v="3482100000"/>
    <n v="1399500000"/>
    <s v=" $-   "/>
    <s v=" $-   "/>
    <x v="1"/>
    <x v="105"/>
    <n v="2013"/>
    <n v="0.37897271268057786"/>
    <n v="0.12937399678972714"/>
    <n v="725400000"/>
    <n v="2124900000"/>
  </r>
  <r>
    <s v="NWL"/>
    <x v="2"/>
    <d v="2014-12-31T00:00:00"/>
    <n v="5727000000"/>
    <n v="3523600000"/>
    <n v="1545900000"/>
    <s v=" $-   "/>
    <s v=" $-   "/>
    <x v="1"/>
    <x v="105"/>
    <n v="2014"/>
    <n v="0.3847389558232932"/>
    <n v="0.11480705430417322"/>
    <n v="657500000"/>
    <n v="2203400000"/>
  </r>
  <r>
    <s v="NWL"/>
    <x v="3"/>
    <d v="2015-12-31T00:00:00"/>
    <n v="5915700000"/>
    <n v="3611100000"/>
    <n v="1626000000"/>
    <s v=" $-   "/>
    <s v=" $-   "/>
    <x v="1"/>
    <x v="105"/>
    <n v="2015"/>
    <n v="0.38957350778437039"/>
    <n v="0.11471169937623611"/>
    <n v="678600000"/>
    <n v="2304600000"/>
  </r>
  <r>
    <s v="O"/>
    <x v="0"/>
    <d v="2012-12-31T00:00:00"/>
    <n v="484581000"/>
    <n v="21306000"/>
    <n v="38123000"/>
    <s v=" $-   "/>
    <n v="147515000"/>
    <x v="7"/>
    <x v="77"/>
    <n v="2012"/>
    <n v="0.95603211846935809"/>
    <n v="0.57294239765900845"/>
    <n v="277637000"/>
    <n v="463275000"/>
  </r>
  <r>
    <s v="O"/>
    <x v="1"/>
    <d v="2013-12-31T00:00:00"/>
    <n v="780209000"/>
    <n v="38851000"/>
    <n v="56881000"/>
    <s v=" $-   "/>
    <n v="306769000"/>
    <x v="7"/>
    <x v="77"/>
    <n v="2013"/>
    <n v="0.95020436831669464"/>
    <n v="0.48411130863653201"/>
    <n v="377708000"/>
    <n v="741358000"/>
  </r>
  <r>
    <s v="O"/>
    <x v="2"/>
    <d v="2014-12-31T00:00:00"/>
    <n v="933505000"/>
    <n v="53871000"/>
    <n v="51085000"/>
    <s v=" $-   "/>
    <n v="374661000"/>
    <x v="7"/>
    <x v="77"/>
    <n v="2014"/>
    <n v="0.94229168563639187"/>
    <n v="0.48621914183641224"/>
    <n v="453888000"/>
    <n v="879634000"/>
  </r>
  <r>
    <s v="O"/>
    <x v="3"/>
    <d v="2015-12-31T00:00:00"/>
    <n v="1023285000"/>
    <n v="55352000"/>
    <n v="49298000"/>
    <s v=" $-   "/>
    <n v="409215000"/>
    <x v="7"/>
    <x v="77"/>
    <n v="2015"/>
    <n v="0.94590754286440237"/>
    <n v="0.4978280733129089"/>
    <n v="509420000"/>
    <n v="967933000"/>
  </r>
  <r>
    <s v="OKE"/>
    <x v="0"/>
    <d v="2012-12-31T00:00:00"/>
    <n v="10184121000"/>
    <n v="8540319000"/>
    <n v="491725000"/>
    <s v=" $-   "/>
    <n v="205334000"/>
    <x v="9"/>
    <x v="27"/>
    <n v="2012"/>
    <n v="0.16140833362054519"/>
    <n v="9.2962662167898433E-2"/>
    <n v="946743000"/>
    <n v="1643802000"/>
  </r>
  <r>
    <s v="OKE"/>
    <x v="1"/>
    <d v="2013-12-31T00:00:00"/>
    <n v="11871879000"/>
    <n v="10222213000"/>
    <n v="541586000"/>
    <s v=" $-   "/>
    <n v="239343000"/>
    <x v="9"/>
    <x v="27"/>
    <n v="2013"/>
    <n v="0.13895576260506026"/>
    <n v="7.3176032201810681E-2"/>
    <n v="868737000"/>
    <n v="1649666000"/>
  </r>
  <r>
    <s v="OKE"/>
    <x v="2"/>
    <d v="2014-12-31T00:00:00"/>
    <n v="12195091000"/>
    <n v="10088548000"/>
    <n v="674887000"/>
    <s v=" $-   "/>
    <n v="294684000"/>
    <x v="9"/>
    <x v="27"/>
    <n v="2014"/>
    <n v="0.17273696440641562"/>
    <n v="9.3231940622665294E-2"/>
    <n v="1136972000"/>
    <n v="2106543000"/>
  </r>
  <r>
    <s v="OKE"/>
    <x v="3"/>
    <d v="2015-12-31T00:00:00"/>
    <n v="7763206000"/>
    <n v="5641052000"/>
    <n v="693331000"/>
    <s v=" $-   "/>
    <n v="354620000"/>
    <x v="9"/>
    <x v="27"/>
    <n v="2015"/>
    <n v="0.27336051626093649"/>
    <n v="0.13837105443292372"/>
    <n v="1074203000"/>
    <n v="2122154000"/>
  </r>
  <r>
    <s v="OMC"/>
    <x v="0"/>
    <d v="2014-12-31T00:00:00"/>
    <n v="15317800000"/>
    <n v="12602100000"/>
    <n v="477200000"/>
    <s v=" $-   "/>
    <n v="294400000"/>
    <x v="1"/>
    <x v="89"/>
    <n v="2014"/>
    <n v="0.17729047252216379"/>
    <n v="0.12691770358667695"/>
    <n v="1944100000"/>
    <n v="2715700000"/>
  </r>
  <r>
    <s v="OMC"/>
    <x v="1"/>
    <d v="2015-12-31T00:00:00"/>
    <n v="15134400000"/>
    <n v="12491400000"/>
    <n v="431800000"/>
    <s v=" $-   "/>
    <n v="291100000"/>
    <x v="1"/>
    <x v="89"/>
    <n v="2015"/>
    <n v="0.17463526799873141"/>
    <n v="0.12686991225288086"/>
    <n v="1920100000"/>
    <n v="2643000000"/>
  </r>
  <r>
    <s v="OMC"/>
    <x v="2"/>
    <d v="2016-12-31T00:00:00"/>
    <n v="15416900000"/>
    <n v="12671200000"/>
    <n v="443900000"/>
    <s v=" $-   "/>
    <n v="292900000"/>
    <x v="1"/>
    <x v="89"/>
    <n v="2016"/>
    <n v="0.17809676394087004"/>
    <n v="0.1303050548424132"/>
    <n v="2008900000"/>
    <n v="2745700000"/>
  </r>
  <r>
    <s v="ORLY"/>
    <x v="0"/>
    <d v="2012-12-31T00:00:00"/>
    <n v="6182184000"/>
    <n v="3084766000"/>
    <n v="2120025000"/>
    <s v=" $-   "/>
    <s v=" $-   "/>
    <x v="1"/>
    <x v="25"/>
    <n v="2012"/>
    <n v="0.50102326297632027"/>
    <n v="0.15809833547497129"/>
    <n v="977393000"/>
    <n v="3097418000"/>
  </r>
  <r>
    <s v="ORLY"/>
    <x v="1"/>
    <d v="2013-12-31T00:00:00"/>
    <n v="6649237000"/>
    <n v="3280236000"/>
    <n v="2265516000"/>
    <s v=" $-   "/>
    <s v=" $-   "/>
    <x v="1"/>
    <x v="25"/>
    <n v="2013"/>
    <n v="0.50667482599883262"/>
    <n v="0.16595663532522603"/>
    <n v="1103485000"/>
    <n v="3369001000"/>
  </r>
  <r>
    <s v="ORLY"/>
    <x v="2"/>
    <d v="2014-12-31T00:00:00"/>
    <n v="7216081000"/>
    <n v="3507180000"/>
    <n v="2438527000"/>
    <s v=" $-   "/>
    <s v=" $-   "/>
    <x v="1"/>
    <x v="25"/>
    <n v="2014"/>
    <n v="0.51397718512306056"/>
    <n v="0.17604763582892155"/>
    <n v="1270374000"/>
    <n v="3708901000"/>
  </r>
  <r>
    <s v="ORLY"/>
    <x v="3"/>
    <d v="2015-12-31T00:00:00"/>
    <n v="7966674000"/>
    <n v="3804031000"/>
    <n v="2648622000"/>
    <s v=" $-   "/>
    <s v=" $-   "/>
    <x v="1"/>
    <x v="25"/>
    <n v="2015"/>
    <n v="0.52250700857095445"/>
    <n v="0.19004430205127007"/>
    <n v="1514021000"/>
    <n v="4162643000"/>
  </r>
  <r>
    <s v="OXY"/>
    <x v="0"/>
    <d v="2012-12-31T00:00:00"/>
    <n v="20100000000"/>
    <n v="6530000000"/>
    <n v="1879000000"/>
    <s v=" $-   "/>
    <n v="3585000000"/>
    <x v="9"/>
    <x v="27"/>
    <n v="2012"/>
    <n v="0.67512437810945269"/>
    <n v="0.40328358208955223"/>
    <n v="8106000000"/>
    <n v="13570000000"/>
  </r>
  <r>
    <s v="OXY"/>
    <x v="1"/>
    <d v="2013-12-31T00:00:00"/>
    <n v="20170000000"/>
    <n v="6497000000"/>
    <n v="2108000000"/>
    <s v=" $-   "/>
    <n v="4203000000"/>
    <x v="9"/>
    <x v="27"/>
    <n v="2013"/>
    <n v="0.67788795240456123"/>
    <n v="0.36499752107089739"/>
    <n v="7362000000"/>
    <n v="13673000000"/>
  </r>
  <r>
    <s v="OXY"/>
    <x v="2"/>
    <d v="2014-12-31T00:00:00"/>
    <n v="19312000000"/>
    <n v="6803000000"/>
    <n v="2053000000"/>
    <s v=" $-   "/>
    <n v="4261000000"/>
    <x v="9"/>
    <x v="27"/>
    <n v="2014"/>
    <n v="0.64773198011598998"/>
    <n v="0.32078500414250205"/>
    <n v="6195000000"/>
    <n v="12509000000"/>
  </r>
  <r>
    <s v="OXY"/>
    <x v="3"/>
    <d v="2015-12-31T00:00:00"/>
    <n v="12480000000"/>
    <n v="5804000000"/>
    <n v="1613000000"/>
    <s v=" $-   "/>
    <n v="4544000000"/>
    <x v="9"/>
    <x v="27"/>
    <n v="2015"/>
    <n v="0.53493589743589742"/>
    <n v="4.158653846153846E-2"/>
    <n v="519000000"/>
    <n v="6676000000"/>
  </r>
  <r>
    <s v="PBCT"/>
    <x v="0"/>
    <d v="2012-12-31T00:00:00"/>
    <n v="1355300000"/>
    <n v="90800000"/>
    <n v="803800000"/>
    <s v=" $-   "/>
    <n v="76000000"/>
    <x v="6"/>
    <x v="106"/>
    <n v="2012"/>
    <n v="0.93300376300450083"/>
    <n v="0.28384859440714233"/>
    <n v="384700000"/>
    <n v="1264500000"/>
  </r>
  <r>
    <s v="PBCT"/>
    <x v="1"/>
    <d v="2013-12-31T00:00:00"/>
    <n v="1346100000"/>
    <n v="81100000"/>
    <n v="812800000"/>
    <s v=" $-   "/>
    <n v="69900000"/>
    <x v="6"/>
    <x v="106"/>
    <n v="2013"/>
    <n v="0.93975187578931729"/>
    <n v="0.28400564594012334"/>
    <n v="382300000"/>
    <n v="1265000000"/>
  </r>
  <r>
    <s v="PBCT"/>
    <x v="2"/>
    <d v="2014-12-31T00:00:00"/>
    <n v="1381400000"/>
    <n v="80900000"/>
    <n v="816700000"/>
    <s v=" $-   "/>
    <n v="65400000"/>
    <x v="6"/>
    <x v="106"/>
    <n v="2014"/>
    <n v="0.94143622412045747"/>
    <n v="0.30288113508035325"/>
    <n v="418400000"/>
    <n v="1300500000"/>
  </r>
  <r>
    <s v="PBCT"/>
    <x v="3"/>
    <d v="2015-12-31T00:00:00"/>
    <n v="1421300000"/>
    <n v="95500000"/>
    <n v="836700000"/>
    <s v=" $-   "/>
    <n v="57300000"/>
    <x v="6"/>
    <x v="106"/>
    <n v="2015"/>
    <n v="0.93280799268275527"/>
    <n v="0.30380637444592978"/>
    <n v="431800000"/>
    <n v="1325800000"/>
  </r>
  <r>
    <s v="PBI"/>
    <x v="0"/>
    <d v="2012-12-31T00:00:00"/>
    <n v="3823713000"/>
    <n v="1582398000"/>
    <n v="1489735000"/>
    <n v="114250000"/>
    <s v=" $-   "/>
    <x v="0"/>
    <x v="107"/>
    <n v="2012"/>
    <n v="0.58616193213245871"/>
    <n v="0.16667830456940674"/>
    <n v="637330000"/>
    <n v="2241315000"/>
  </r>
  <r>
    <s v="PBI"/>
    <x v="1"/>
    <d v="2013-12-31T00:00:00"/>
    <n v="3791335000"/>
    <n v="1650622000"/>
    <n v="1420096000"/>
    <n v="110412000"/>
    <s v=" $-   "/>
    <x v="0"/>
    <x v="107"/>
    <n v="2013"/>
    <n v="0.56463303823059685"/>
    <n v="0.16094726527727041"/>
    <n v="610205000"/>
    <n v="2140713000"/>
  </r>
  <r>
    <s v="PBI"/>
    <x v="2"/>
    <d v="2014-12-31T00:00:00"/>
    <n v="3821504000"/>
    <n v="1680791000"/>
    <n v="1378400000"/>
    <n v="109931000"/>
    <s v=" $-   "/>
    <x v="0"/>
    <x v="107"/>
    <n v="2014"/>
    <n v="0.56017552251678926"/>
    <n v="0.17071341545108942"/>
    <n v="652382000"/>
    <n v="2140713000"/>
  </r>
  <r>
    <s v="PBI"/>
    <x v="3"/>
    <d v="2015-12-31T00:00:00"/>
    <n v="3578060000"/>
    <n v="1558591000"/>
    <n v="1279961000"/>
    <n v="110156000"/>
    <s v=" $-   "/>
    <x v="0"/>
    <x v="107"/>
    <n v="2015"/>
    <n v="0.56440333588592706"/>
    <n v="0.17589196380161318"/>
    <n v="629352000"/>
    <n v="2019469000"/>
  </r>
  <r>
    <s v="PCAR"/>
    <x v="0"/>
    <d v="2012-12-31T00:00:00"/>
    <n v="16596800000"/>
    <n v="13908300000"/>
    <n v="571600000"/>
    <n v="279300000"/>
    <n v="517400000"/>
    <x v="0"/>
    <x v="41"/>
    <n v="2012"/>
    <n v="0.16198905813168807"/>
    <n v="7.9545454545454544E-2"/>
    <n v="1320200000"/>
    <n v="2688500000"/>
  </r>
  <r>
    <s v="PCAR"/>
    <x v="1"/>
    <d v="2013-12-31T00:00:00"/>
    <n v="16661000000"/>
    <n v="13900700000"/>
    <n v="559500000"/>
    <n v="251400000"/>
    <n v="571700000"/>
    <x v="0"/>
    <x v="41"/>
    <n v="2013"/>
    <n v="0.16567432927195247"/>
    <n v="8.2690114638977255E-2"/>
    <n v="1377700000"/>
    <n v="2760300000"/>
  </r>
  <r>
    <s v="PCAR"/>
    <x v="2"/>
    <d v="2014-12-31T00:00:00"/>
    <n v="18534400000"/>
    <n v="15481600000"/>
    <n v="561400000"/>
    <n v="215600000"/>
    <n v="588500000"/>
    <x v="0"/>
    <x v="41"/>
    <n v="2014"/>
    <n v="0.16470994475138123"/>
    <n v="9.1036127417127077E-2"/>
    <n v="1687300000"/>
    <n v="3052800000"/>
  </r>
  <r>
    <s v="PCAR"/>
    <x v="3"/>
    <d v="2015-12-31T00:00:00"/>
    <n v="18671300000"/>
    <n v="15292100000"/>
    <n v="541500000"/>
    <n v="239800000"/>
    <n v="583700000"/>
    <x v="0"/>
    <x v="41"/>
    <n v="2015"/>
    <n v="0.18098364870148298"/>
    <n v="0.10787679486698837"/>
    <n v="2014200000"/>
    <n v="3379200000"/>
  </r>
  <r>
    <s v="PCG"/>
    <x v="0"/>
    <d v="2013-12-31T00:00:00"/>
    <n v="15598000000"/>
    <n v="11759000000"/>
    <s v=" $-   "/>
    <s v=" $-   "/>
    <n v="2077000000"/>
    <x v="5"/>
    <x v="10"/>
    <n v="2013"/>
    <n v="0.24612129760225665"/>
    <n v="0.11296320041030901"/>
    <n v="1762000000"/>
    <n v="3839000000"/>
  </r>
  <r>
    <s v="PCG"/>
    <x v="1"/>
    <d v="2014-12-31T00:00:00"/>
    <n v="17090000000"/>
    <n v="12207000000"/>
    <s v=" $-   "/>
    <s v=" $-   "/>
    <n v="2433000000"/>
    <x v="5"/>
    <x v="10"/>
    <n v="2014"/>
    <n v="0.28572264482153309"/>
    <n v="0.14335868929198362"/>
    <n v="2450000000"/>
    <n v="4883000000"/>
  </r>
  <r>
    <s v="PCG"/>
    <x v="2"/>
    <d v="2015-12-31T00:00:00"/>
    <n v="16833000000"/>
    <n v="12713000000"/>
    <s v=" $-   "/>
    <s v=" $-   "/>
    <n v="2612000000"/>
    <x v="5"/>
    <x v="10"/>
    <n v="2015"/>
    <n v="0.24475732192716693"/>
    <n v="8.958593239470089E-2"/>
    <n v="1508000000"/>
    <n v="4120000000"/>
  </r>
  <r>
    <s v="PCG"/>
    <x v="3"/>
    <d v="2016-12-31T00:00:00"/>
    <n v="17666000000"/>
    <n v="12734000000"/>
    <s v=" $-   "/>
    <s v=" $-   "/>
    <n v="2755000000"/>
    <x v="5"/>
    <x v="10"/>
    <n v="2016"/>
    <n v="0.27918034642816714"/>
    <n v="0.12323106532321974"/>
    <n v="2177000000"/>
    <n v="4932000000"/>
  </r>
  <r>
    <s v="PCLN"/>
    <x v="0"/>
    <d v="2012-12-31T00:00:00"/>
    <n v="5260956000"/>
    <n v="1177275000"/>
    <n v="2188747000"/>
    <s v=" $-   "/>
    <n v="65141000"/>
    <x v="1"/>
    <x v="24"/>
    <n v="2012"/>
    <n v="0.77622413112749844"/>
    <n v="0.3478061781927087"/>
    <n v="1829793000"/>
    <n v="4083681000"/>
  </r>
  <r>
    <s v="PCLN"/>
    <x v="1"/>
    <d v="2013-12-31T00:00:00"/>
    <n v="6793306000"/>
    <n v="1077420000"/>
    <n v="3185497000"/>
    <s v=" $-   "/>
    <n v="117975000"/>
    <x v="1"/>
    <x v="24"/>
    <n v="2013"/>
    <n v="0.84139975440529247"/>
    <n v="0.35511634541414738"/>
    <n v="2412414000"/>
    <n v="5715886000"/>
  </r>
  <r>
    <s v="PCLN"/>
    <x v="2"/>
    <d v="2014-12-31T00:00:00"/>
    <n v="8441971000"/>
    <n v="857841000"/>
    <n v="4302998000"/>
    <s v=" $-   "/>
    <n v="207820000"/>
    <x v="1"/>
    <x v="24"/>
    <n v="2014"/>
    <n v="0.89838380160273001"/>
    <n v="0.36405147565657359"/>
    <n v="3073312000"/>
    <n v="7584130000"/>
  </r>
  <r>
    <s v="PCLN"/>
    <x v="3"/>
    <d v="2015-12-31T00:00:00"/>
    <n v="9223987000"/>
    <n v="632180000"/>
    <n v="5060406000"/>
    <s v=" $-   "/>
    <n v="272494000"/>
    <x v="1"/>
    <x v="24"/>
    <n v="2015"/>
    <n v="0.93146347669397189"/>
    <n v="0.3533078483306622"/>
    <n v="3258907000"/>
    <n v="8591807000"/>
  </r>
  <r>
    <s v="PDCO"/>
    <x v="0"/>
    <d v="2013-04-27T00:00:00"/>
    <n v="3637212000"/>
    <n v="2446443000"/>
    <s v=" $-   "/>
    <s v=" $-   "/>
    <s v=" $-   "/>
    <x v="3"/>
    <x v="54"/>
    <n v="2013"/>
    <n v="0.32738509605708987"/>
    <n v="0.32738509605708987"/>
    <n v="1190769000"/>
    <n v="1190769000"/>
  </r>
  <r>
    <s v="PDCO"/>
    <x v="1"/>
    <d v="2014-04-26T00:00:00"/>
    <n v="3585141000"/>
    <n v="2566444000"/>
    <s v=" $-   "/>
    <s v=" $-   "/>
    <s v=" $-   "/>
    <x v="3"/>
    <x v="54"/>
    <n v="2014"/>
    <n v="0.2841441940498296"/>
    <n v="0.28414419404982955"/>
    <n v="1018697000"/>
    <n v="1018697000"/>
  </r>
  <r>
    <s v="PDCO"/>
    <x v="2"/>
    <d v="2015-04-25T00:00:00"/>
    <n v="3910865000"/>
    <n v="2850316000"/>
    <s v=" $-   "/>
    <s v=" $-   "/>
    <s v=" $-   "/>
    <x v="3"/>
    <x v="54"/>
    <n v="2015"/>
    <n v="0.27118016091069364"/>
    <n v="0.27118016091069369"/>
    <n v="1060549000"/>
    <n v="1060549000"/>
  </r>
  <r>
    <s v="PDCO"/>
    <x v="3"/>
    <d v="2016-04-30T00:00:00"/>
    <n v="5386703000"/>
    <n v="4063955000"/>
    <s v=" $-   "/>
    <s v=" $-   "/>
    <s v=" $-   "/>
    <x v="3"/>
    <x v="54"/>
    <n v="2016"/>
    <n v="0.24555799716449933"/>
    <n v="0.24555799716449933"/>
    <n v="1322748000"/>
    <n v="1322748000"/>
  </r>
  <r>
    <s v="PEG"/>
    <x v="0"/>
    <d v="2012-12-31T00:00:00"/>
    <n v="9781000000"/>
    <n v="6351000000"/>
    <n v="98000000"/>
    <s v=" $-   "/>
    <n v="1054000000"/>
    <x v="5"/>
    <x v="11"/>
    <n v="2012"/>
    <n v="0.35067988958184237"/>
    <n v="0.2329005214190778"/>
    <n v="2278000000"/>
    <n v="3430000000"/>
  </r>
  <r>
    <s v="PEG"/>
    <x v="1"/>
    <d v="2013-12-31T00:00:00"/>
    <n v="9968000000"/>
    <n v="6423000000"/>
    <n v="68000000"/>
    <s v=" $-   "/>
    <n v="1178000000"/>
    <x v="5"/>
    <x v="11"/>
    <n v="2013"/>
    <n v="0.35563804173354741"/>
    <n v="0.23063804173354735"/>
    <n v="2299000000"/>
    <n v="3545000000"/>
  </r>
  <r>
    <s v="PEG"/>
    <x v="2"/>
    <d v="2014-12-31T00:00:00"/>
    <n v="10886000000"/>
    <n v="7036000000"/>
    <s v=" $-   "/>
    <s v=" $-   "/>
    <n v="1227000000"/>
    <x v="5"/>
    <x v="11"/>
    <n v="2014"/>
    <n v="0.35366525812970784"/>
    <n v="0.24095168105823994"/>
    <n v="2623000000"/>
    <n v="3850000000"/>
  </r>
  <r>
    <s v="PEG"/>
    <x v="3"/>
    <d v="2015-12-31T00:00:00"/>
    <n v="10415000000"/>
    <n v="6239000000"/>
    <s v=" $-   "/>
    <s v=" $-   "/>
    <n v="1214000000"/>
    <x v="5"/>
    <x v="11"/>
    <n v="2015"/>
    <n v="0.40096015362457993"/>
    <n v="0.28439750360057608"/>
    <n v="2962000000"/>
    <n v="4176000000"/>
  </r>
  <r>
    <s v="PEP"/>
    <x v="0"/>
    <d v="2013-12-28T00:00:00"/>
    <n v="66415000000"/>
    <n v="31243000000"/>
    <n v="25357000000"/>
    <s v=" $-   "/>
    <n v="110000000"/>
    <x v="4"/>
    <x v="69"/>
    <n v="2013"/>
    <n v="0.52957916133403593"/>
    <n v="0.14612662802077844"/>
    <n v="9705000000"/>
    <n v="35172000000"/>
  </r>
  <r>
    <s v="PEP"/>
    <x v="1"/>
    <d v="2014-12-27T00:00:00"/>
    <n v="66683000000"/>
    <n v="31238000000"/>
    <n v="25772000000"/>
    <s v=" $-   "/>
    <n v="92000000"/>
    <x v="4"/>
    <x v="69"/>
    <n v="2014"/>
    <n v="0.5315447715309749"/>
    <n v="0.14367979844937989"/>
    <n v="9581000000"/>
    <n v="35445000000"/>
  </r>
  <r>
    <s v="PEP"/>
    <x v="2"/>
    <d v="2015-12-26T00:00:00"/>
    <n v="63056000000"/>
    <n v="28731000000"/>
    <n v="24538000000"/>
    <s v=" $-   "/>
    <n v="75000000"/>
    <x v="4"/>
    <x v="69"/>
    <n v="2015"/>
    <n v="0.54435739659984783"/>
    <n v="0.15402182187262117"/>
    <n v="9712000000"/>
    <n v="34325000000"/>
  </r>
  <r>
    <s v="PEP"/>
    <x v="3"/>
    <d v="2016-12-31T00:00:00"/>
    <n v="62799000000"/>
    <n v="28209000000"/>
    <n v="24735000000"/>
    <s v=" $-   "/>
    <n v="70000000"/>
    <x v="4"/>
    <x v="69"/>
    <n v="2016"/>
    <n v="0.55080494912339373"/>
    <n v="0.1558145830347617"/>
    <n v="9785000000"/>
    <n v="34590000000"/>
  </r>
  <r>
    <s v="PFE"/>
    <x v="0"/>
    <d v="2012-12-31T00:00:00"/>
    <n v="54657000000"/>
    <n v="9821000000"/>
    <n v="15171000000"/>
    <n v="7482000000"/>
    <n v="5109000000"/>
    <x v="3"/>
    <x v="3"/>
    <n v="2012"/>
    <n v="0.8203157875477981"/>
    <n v="0.31238450701648462"/>
    <n v="17074000000"/>
    <n v="44836000000"/>
  </r>
  <r>
    <s v="PFE"/>
    <x v="1"/>
    <d v="2013-12-31T00:00:00"/>
    <n v="51584000000"/>
    <n v="9586000000"/>
    <n v="14355000000"/>
    <n v="6678000000"/>
    <n v="4599000000"/>
    <x v="3"/>
    <x v="3"/>
    <n v="2013"/>
    <n v="0.81416718362282881"/>
    <n v="0.31726892059553352"/>
    <n v="16366000000"/>
    <n v="41998000000"/>
  </r>
  <r>
    <s v="PFE"/>
    <x v="2"/>
    <d v="2014-12-31T00:00:00"/>
    <n v="49605000000"/>
    <n v="9577000000"/>
    <n v="14097000000"/>
    <n v="8393000000"/>
    <n v="4039000000"/>
    <x v="3"/>
    <x v="3"/>
    <n v="2014"/>
    <n v="0.80693478479991931"/>
    <n v="0.27212982562241711"/>
    <n v="13499000000"/>
    <n v="40028000000"/>
  </r>
  <r>
    <s v="PFE"/>
    <x v="3"/>
    <d v="2015-12-31T00:00:00"/>
    <n v="48851000000"/>
    <n v="9648000000"/>
    <n v="14809000000"/>
    <n v="7690000000"/>
    <n v="3728000000"/>
    <x v="3"/>
    <x v="3"/>
    <n v="2015"/>
    <n v="0.80250148410472666"/>
    <n v="0.2656240404495302"/>
    <n v="12976000000"/>
    <n v="39203000000"/>
  </r>
  <r>
    <s v="PFG"/>
    <x v="0"/>
    <d v="2013-12-31T00:00:00"/>
    <n v="9289500000"/>
    <n v="4683600000"/>
    <n v="189000000"/>
    <s v=" $-   "/>
    <n v="3292900000"/>
    <x v="6"/>
    <x v="97"/>
    <n v="2013"/>
    <n v="0.49581785887292107"/>
    <n v="0.12099682437160235"/>
    <n v="1124000000"/>
    <n v="4605900000"/>
  </r>
  <r>
    <s v="PFG"/>
    <x v="1"/>
    <d v="2014-12-31T00:00:00"/>
    <n v="10477600000"/>
    <n v="5231000000"/>
    <n v="177400000"/>
    <s v=" $-   "/>
    <n v="3574300000"/>
    <x v="6"/>
    <x v="97"/>
    <n v="2014"/>
    <n v="0.50074444529281514"/>
    <n v="0.14267580361914942"/>
    <n v="1494900000"/>
    <n v="5246600000"/>
  </r>
  <r>
    <s v="PFG"/>
    <x v="2"/>
    <d v="2015-12-31T00:00:00"/>
    <n v="11964400000"/>
    <n v="6697700000"/>
    <n v="163500000"/>
    <s v=" $-   "/>
    <n v="3672400000"/>
    <x v="6"/>
    <x v="97"/>
    <n v="2015"/>
    <n v="0.44019758617231119"/>
    <n v="0.11958811139714487"/>
    <n v="1430800000"/>
    <n v="5266700000"/>
  </r>
  <r>
    <s v="PFG"/>
    <x v="3"/>
    <d v="2016-12-31T00:00:00"/>
    <n v="12394100000"/>
    <n v="6913200000"/>
    <n v="156600000"/>
    <s v=" $-   "/>
    <n v="3732600000"/>
    <x v="6"/>
    <x v="97"/>
    <n v="2016"/>
    <n v="0.44221847491951816"/>
    <n v="0.12842400819744879"/>
    <n v="1591700000"/>
    <n v="5480900000"/>
  </r>
  <r>
    <s v="PG"/>
    <x v="0"/>
    <d v="2013-12-31T00:00:00"/>
    <n v="2104745000"/>
    <n v="155355000"/>
    <n v="346393000"/>
    <n v="859947000"/>
    <s v=" $-   "/>
    <x v="4"/>
    <x v="56"/>
    <n v="2013"/>
    <n v="0.92618820807271185"/>
    <n v="0.35303564089711581"/>
    <n v="743050000"/>
    <n v="1949390000"/>
  </r>
  <r>
    <s v="PG"/>
    <x v="1"/>
    <d v="2014-12-31T00:00:00"/>
    <n v="2819557000"/>
    <n v="205018000"/>
    <n v="519267000"/>
    <n v="1271353000"/>
    <s v=" $-   "/>
    <x v="4"/>
    <x v="56"/>
    <n v="2014"/>
    <n v="0.92728715894021652"/>
    <n v="0.29221576297269392"/>
    <n v="823919000"/>
    <n v="2614539000"/>
  </r>
  <r>
    <s v="PG"/>
    <x v="2"/>
    <d v="2015-12-31T00:00:00"/>
    <n v="4103728000"/>
    <n v="392709000"/>
    <n v="838526000"/>
    <n v="1620577000"/>
    <s v=" $-   "/>
    <x v="4"/>
    <x v="56"/>
    <n v="2015"/>
    <n v="0.90430433011154732"/>
    <n v="0.30506797721486412"/>
    <n v="1251916000"/>
    <n v="3711019000"/>
  </r>
  <r>
    <s v="PG"/>
    <x v="3"/>
    <d v="2016-12-31T00:00:00"/>
    <n v="4860427000"/>
    <n v="299694000"/>
    <n v="1177697000"/>
    <n v="2052295000"/>
    <s v=" $-   "/>
    <x v="4"/>
    <x v="56"/>
    <n v="2016"/>
    <n v="0.93833998535519614"/>
    <n v="0.27379096527938801"/>
    <n v="1330741000"/>
    <n v="4560733000"/>
  </r>
  <r>
    <s v="PGR"/>
    <x v="0"/>
    <d v="2012-12-31T00:00:00"/>
    <n v="17083900000"/>
    <n v="15590900000"/>
    <n v="15400000"/>
    <s v=" $-   "/>
    <n v="36100000"/>
    <x v="6"/>
    <x v="13"/>
    <n v="2012"/>
    <n v="8.7392223087234155E-2"/>
    <n v="8.4377688935196302E-2"/>
    <n v="1441500000"/>
    <n v="1493000000"/>
  </r>
  <r>
    <s v="PGR"/>
    <x v="1"/>
    <d v="2013-12-31T00:00:00"/>
    <n v="18170900000"/>
    <n v="16275100000"/>
    <n v="18800000"/>
    <s v=" $-   "/>
    <n v="38800000"/>
    <x v="6"/>
    <x v="13"/>
    <n v="2013"/>
    <n v="0.10433165115651954"/>
    <n v="0.10116174762945149"/>
    <n v="1838200000"/>
    <n v="1895800000"/>
  </r>
  <r>
    <s v="PGR"/>
    <x v="2"/>
    <d v="2014-12-31T00:00:00"/>
    <n v="19391400000"/>
    <n v="17297300000"/>
    <n v="18900000"/>
    <s v=" $-   "/>
    <n v="50900000"/>
    <x v="6"/>
    <x v="13"/>
    <n v="2014"/>
    <n v="0.10799117134399783"/>
    <n v="0.10439163753003909"/>
    <n v="2024300000"/>
    <n v="2094100000"/>
  </r>
  <r>
    <s v="PGR"/>
    <x v="3"/>
    <d v="2015-12-31T00:00:00"/>
    <n v="20853800000"/>
    <n v="18705900000"/>
    <n v="22800000"/>
    <s v=" $-   "/>
    <n v="77500000"/>
    <x v="6"/>
    <x v="13"/>
    <n v="2015"/>
    <n v="0.10299801475030934"/>
    <n v="9.8188339775005032E-2"/>
    <n v="2047600000"/>
    <n v="2147900000"/>
  </r>
  <r>
    <s v="PH"/>
    <x v="0"/>
    <d v="2013-06-30T00:00:00"/>
    <n v="13015704000"/>
    <n v="10086675000"/>
    <n v="1554973000"/>
    <s v=" $-   "/>
    <s v=" $-   "/>
    <x v="0"/>
    <x v="53"/>
    <n v="2013"/>
    <n v="0.22503807707981072"/>
    <n v="0.1055690879264003"/>
    <n v="1374056000"/>
    <n v="2929029000"/>
  </r>
  <r>
    <s v="PH"/>
    <x v="1"/>
    <d v="2014-06-30T00:00:00"/>
    <n v="13215971000"/>
    <n v="10188227000"/>
    <n v="1633992000"/>
    <s v=" $-   "/>
    <s v=" $-   "/>
    <x v="0"/>
    <x v="53"/>
    <n v="2014"/>
    <n v="0.22909735501084261"/>
    <n v="0.10545967451048432"/>
    <n v="1393752000"/>
    <n v="3027744000"/>
  </r>
  <r>
    <s v="PH"/>
    <x v="2"/>
    <d v="2015-06-30T00:00:00"/>
    <n v="12711744000"/>
    <n v="9655245000"/>
    <n v="1544746000"/>
    <s v=" $-   "/>
    <s v=" $-   "/>
    <x v="0"/>
    <x v="53"/>
    <n v="2015"/>
    <n v="0.24044686551271011"/>
    <n v="0.11892569579752393"/>
    <n v="1511753000"/>
    <n v="3056499000"/>
  </r>
  <r>
    <s v="PH"/>
    <x v="3"/>
    <d v="2016-06-30T00:00:00"/>
    <n v="11360753000"/>
    <n v="8823384000"/>
    <n v="1359360000"/>
    <s v=" $-   "/>
    <s v=" $-   "/>
    <x v="0"/>
    <x v="53"/>
    <n v="2016"/>
    <n v="0.22334514270312888"/>
    <n v="0.10369110216549907"/>
    <n v="1178009000"/>
    <n v="2537369000"/>
  </r>
  <r>
    <s v="PHM"/>
    <x v="0"/>
    <d v="2013-12-31T00:00:00"/>
    <n v="5679595000"/>
    <n v="4507196000"/>
    <n v="568500000"/>
    <s v=" $-   "/>
    <s v=" $-   "/>
    <x v="1"/>
    <x v="66"/>
    <n v="2013"/>
    <n v="0.20642299318877488"/>
    <n v="0.10632782795252126"/>
    <n v="603899000"/>
    <n v="1172399000"/>
  </r>
  <r>
    <s v="PHM"/>
    <x v="1"/>
    <d v="2014-12-31T00:00:00"/>
    <n v="5822363000"/>
    <n v="4244479000"/>
    <n v="861390000"/>
    <s v=" $-   "/>
    <s v=" $-   "/>
    <x v="1"/>
    <x v="66"/>
    <n v="2014"/>
    <n v="0.27100405797439975"/>
    <n v="0.12305897107411544"/>
    <n v="716494000"/>
    <n v="1577884000"/>
  </r>
  <r>
    <s v="PHM"/>
    <x v="2"/>
    <d v="2015-12-31T00:00:00"/>
    <n v="5981964000"/>
    <n v="4353850000"/>
    <n v="794728000"/>
    <s v=" $-   "/>
    <s v=" $-   "/>
    <x v="1"/>
    <x v="66"/>
    <n v="2015"/>
    <n v="0.27217047778956882"/>
    <n v="0.13931645192114162"/>
    <n v="833386000"/>
    <n v="1628114000"/>
  </r>
  <r>
    <s v="PHM"/>
    <x v="3"/>
    <d v="2016-12-31T00:00:00"/>
    <n v="7668476000"/>
    <n v="5728662000"/>
    <n v="957150000"/>
    <s v=" $-   "/>
    <s v=" $-   "/>
    <x v="1"/>
    <x v="66"/>
    <n v="2016"/>
    <n v="0.25295951894483337"/>
    <n v="0.12814332339307055"/>
    <n v="982664000"/>
    <n v="1939814000"/>
  </r>
  <r>
    <s v="PKI"/>
    <x v="0"/>
    <d v="2012-12-30T00:00:00"/>
    <n v="2105188000"/>
    <n v="1143659000"/>
    <n v="627370000"/>
    <n v="131835000"/>
    <s v=" $-   "/>
    <x v="3"/>
    <x v="5"/>
    <n v="2012"/>
    <n v="0.4567425807101313"/>
    <n v="9.6107331031717827E-2"/>
    <n v="202324000"/>
    <n v="961529000"/>
  </r>
  <r>
    <s v="PKI"/>
    <x v="1"/>
    <d v="2013-12-29T00:00:00"/>
    <n v="2157586000"/>
    <n v="1181444000"/>
    <n v="581898000"/>
    <n v="132400000"/>
    <s v=" $-   "/>
    <x v="3"/>
    <x v="5"/>
    <n v="2013"/>
    <n v="0.45242321742910829"/>
    <n v="0.12135970478117675"/>
    <n v="261844000"/>
    <n v="976142000"/>
  </r>
  <r>
    <s v="PKI"/>
    <x v="2"/>
    <d v="2014-12-28T00:00:00"/>
    <n v="2237219000"/>
    <n v="1232611000"/>
    <n v="659335000"/>
    <n v="121141000"/>
    <s v=" $-   "/>
    <x v="3"/>
    <x v="5"/>
    <n v="2014"/>
    <n v="0.44904320944887377"/>
    <n v="0.10018330793722027"/>
    <n v="224132000"/>
    <n v="1004608000"/>
  </r>
  <r>
    <s v="PKI"/>
    <x v="3"/>
    <d v="2016-01-03T00:00:00"/>
    <n v="2262359000"/>
    <n v="1237859000"/>
    <n v="598848000"/>
    <n v="125928000"/>
    <s v=" $-   "/>
    <x v="3"/>
    <x v="5"/>
    <n v="2016"/>
    <n v="0.45284590111472145"/>
    <n v="0.13248295252875428"/>
    <n v="299724000"/>
    <n v="1024500000"/>
  </r>
  <r>
    <s v="PM"/>
    <x v="0"/>
    <d v="2013-12-31T00:00:00"/>
    <n v="80029000000"/>
    <n v="59222000000"/>
    <n v="6890000000"/>
    <s v=" $-   "/>
    <n v="93000000"/>
    <x v="4"/>
    <x v="101"/>
    <n v="2013"/>
    <n v="0.25999325244598837"/>
    <n v="0.1727373826987717"/>
    <n v="13824000000"/>
    <n v="20807000000"/>
  </r>
  <r>
    <s v="PM"/>
    <x v="1"/>
    <d v="2014-12-31T00:00:00"/>
    <n v="80106000000"/>
    <n v="60775000000"/>
    <n v="7001000000"/>
    <s v=" $-   "/>
    <n v="93000000"/>
    <x v="4"/>
    <x v="101"/>
    <n v="2014"/>
    <n v="0.24131775397598187"/>
    <n v="0.15276009287693806"/>
    <n v="12237000000"/>
    <n v="19331000000"/>
  </r>
  <r>
    <s v="PM"/>
    <x v="2"/>
    <d v="2015-12-31T00:00:00"/>
    <n v="73908000000"/>
    <n v="56479000000"/>
    <n v="6656000000"/>
    <s v=" $-   "/>
    <n v="82000000"/>
    <x v="4"/>
    <x v="101"/>
    <n v="2015"/>
    <n v="0.23582020890837252"/>
    <n v="0.14465281160361532"/>
    <n v="10691000000"/>
    <n v="17429000000"/>
  </r>
  <r>
    <s v="PM"/>
    <x v="3"/>
    <d v="2016-12-31T00:00:00"/>
    <n v="74953000000"/>
    <n v="57659000000"/>
    <n v="6405000000"/>
    <s v=" $-   "/>
    <n v="74000000"/>
    <x v="4"/>
    <x v="101"/>
    <n v="2016"/>
    <n v="0.23073125825517327"/>
    <n v="0.14429042199778527"/>
    <n v="10815000000"/>
    <n v="17294000000"/>
  </r>
  <r>
    <s v="PNC"/>
    <x v="0"/>
    <d v="2012-12-31T00:00:00"/>
    <n v="16606000000"/>
    <n v="386000000"/>
    <n v="10486000000"/>
    <s v=" $-   "/>
    <n v="987000000"/>
    <x v="6"/>
    <x v="35"/>
    <n v="2012"/>
    <n v="0.97675538961821029"/>
    <n v="0.28586053233770925"/>
    <n v="4747000000"/>
    <n v="16220000000"/>
  </r>
  <r>
    <s v="PNC"/>
    <x v="1"/>
    <d v="2013-12-31T00:00:00"/>
    <n v="16872000000"/>
    <n v="344000000"/>
    <n v="9681000000"/>
    <s v=" $-   "/>
    <n v="643000000"/>
    <x v="6"/>
    <x v="35"/>
    <n v="2013"/>
    <n v="0.97961119013750597"/>
    <n v="0.36770981507823614"/>
    <n v="6204000000"/>
    <n v="16528000000"/>
  </r>
  <r>
    <s v="PNC"/>
    <x v="2"/>
    <d v="2014-12-31T00:00:00"/>
    <n v="16281000000"/>
    <n v="325000000"/>
    <n v="9488000000"/>
    <s v=" $-   "/>
    <n v="273000000"/>
    <x v="6"/>
    <x v="35"/>
    <n v="2014"/>
    <n v="0.98003808119894353"/>
    <n v="0.38050488299244517"/>
    <n v="6195000000"/>
    <n v="15956000000"/>
  </r>
  <r>
    <s v="PNC"/>
    <x v="3"/>
    <d v="2015-12-31T00:00:00"/>
    <n v="16270000000"/>
    <n v="403000000"/>
    <n v="9463000000"/>
    <s v=" $-   "/>
    <n v="255000000"/>
    <x v="6"/>
    <x v="35"/>
    <n v="2015"/>
    <n v="0.97523048555623848"/>
    <n v="0.37793484941610328"/>
    <n v="6149000000"/>
    <n v="15867000000"/>
  </r>
  <r>
    <s v="PNR"/>
    <x v="0"/>
    <d v="2012-12-31T00:00:00"/>
    <n v="4306800000"/>
    <n v="3040900000"/>
    <n v="1117700000"/>
    <n v="92300000"/>
    <s v=" $-   "/>
    <x v="0"/>
    <x v="52"/>
    <n v="2012"/>
    <n v="0.29393052846661094"/>
    <n v="1.2979474319680506E-2"/>
    <n v="55900000"/>
    <n v="1265900000"/>
  </r>
  <r>
    <s v="PNR"/>
    <x v="1"/>
    <d v="2013-12-31T00:00:00"/>
    <n v="6999700000"/>
    <n v="4629600000"/>
    <n v="1493700000"/>
    <n v="122800000"/>
    <s v=" $-   "/>
    <x v="0"/>
    <x v="52"/>
    <n v="2013"/>
    <n v="0.33860022572395965"/>
    <n v="0.10766175693243996"/>
    <n v="753600000"/>
    <n v="2370100000"/>
  </r>
  <r>
    <s v="PNR"/>
    <x v="2"/>
    <d v="2014-12-31T00:00:00"/>
    <n v="7039000000"/>
    <n v="4576000000"/>
    <n v="1493800000"/>
    <n v="117300000"/>
    <s v=" $-   "/>
    <x v="0"/>
    <x v="52"/>
    <n v="2014"/>
    <n v="0.34990765733769003"/>
    <n v="0.12102571387981248"/>
    <n v="851900000"/>
    <n v="2463000000"/>
  </r>
  <r>
    <s v="PNR"/>
    <x v="3"/>
    <d v="2015-12-31T00:00:00"/>
    <n v="6449000000"/>
    <n v="4263200000"/>
    <n v="1334300000"/>
    <n v="119600000"/>
    <s v=" $-   "/>
    <x v="0"/>
    <x v="52"/>
    <n v="2015"/>
    <n v="0.33893626918902153"/>
    <n v="0.11349046363777329"/>
    <n v="731900000"/>
    <n v="2185800000"/>
  </r>
  <r>
    <s v="PNW"/>
    <x v="0"/>
    <d v="2012-12-31T00:00:00"/>
    <n v="3301804000"/>
    <n v="1879559000"/>
    <n v="166154000"/>
    <s v=" $-   "/>
    <n v="404336000"/>
    <x v="5"/>
    <x v="10"/>
    <n v="2012"/>
    <n v="0.43074785783771541"/>
    <n v="0.25796655404136648"/>
    <n v="851755000"/>
    <n v="1422245000"/>
  </r>
  <r>
    <s v="PNW"/>
    <x v="1"/>
    <d v="2013-12-31T00:00:00"/>
    <n v="3454628000"/>
    <n v="2020436000"/>
    <n v="172161000"/>
    <s v=" $-   "/>
    <n v="415708000"/>
    <x v="5"/>
    <x v="10"/>
    <n v="2013"/>
    <n v="0.4151509221832278"/>
    <n v="0.24498238305253128"/>
    <n v="846323000"/>
    <n v="1434192000"/>
  </r>
  <r>
    <s v="PNW"/>
    <x v="2"/>
    <d v="2014-12-31T00:00:00"/>
    <n v="3491632000"/>
    <n v="2087854000"/>
    <n v="175178000"/>
    <s v=" $-   "/>
    <n v="417358000"/>
    <x v="5"/>
    <x v="10"/>
    <n v="2014"/>
    <n v="0.40204065033199377"/>
    <n v="0.23233891773245291"/>
    <n v="811242000"/>
    <n v="1403778000"/>
  </r>
  <r>
    <s v="PNW"/>
    <x v="3"/>
    <d v="2015-12-31T00:00:00"/>
    <n v="3495443000"/>
    <n v="1969675000"/>
    <n v="176744000"/>
    <s v=" $-   "/>
    <n v="494422000"/>
    <x v="5"/>
    <x v="10"/>
    <n v="2015"/>
    <n v="0.43650203994171843"/>
    <n v="0.24449032640497928"/>
    <n v="854602000"/>
    <n v="1525768000"/>
  </r>
  <r>
    <s v="PPG"/>
    <x v="0"/>
    <d v="2013-12-31T00:00:00"/>
    <n v="14265000000"/>
    <n v="8314000000"/>
    <n v="3486000000"/>
    <n v="463000000"/>
    <n v="452000000"/>
    <x v="8"/>
    <x v="63"/>
    <n v="2013"/>
    <n v="0.41717490361023479"/>
    <n v="0.10865755345250613"/>
    <n v="1550000000"/>
    <n v="5951000000"/>
  </r>
  <r>
    <s v="PPG"/>
    <x v="1"/>
    <d v="2014-12-31T00:00:00"/>
    <n v="14791000000"/>
    <n v="8348000000"/>
    <n v="4013000000"/>
    <n v="483000000"/>
    <n v="450000000"/>
    <x v="8"/>
    <x v="63"/>
    <n v="2014"/>
    <n v="0.4356027313907106"/>
    <n v="0.10121019538908796"/>
    <n v="1497000000"/>
    <n v="6443000000"/>
  </r>
  <r>
    <s v="PPG"/>
    <x v="2"/>
    <d v="2015-12-31T00:00:00"/>
    <n v="14766000000"/>
    <n v="8206000000"/>
    <n v="3624000000"/>
    <n v="476000000"/>
    <n v="471000000"/>
    <x v="8"/>
    <x v="63"/>
    <n v="2015"/>
    <n v="0.44426384938371932"/>
    <n v="0.13470134091832589"/>
    <n v="1989000000"/>
    <n v="6560000000"/>
  </r>
  <r>
    <s v="PPG"/>
    <x v="3"/>
    <d v="2016-12-31T00:00:00"/>
    <n v="14751000000"/>
    <n v="8063000000"/>
    <n v="4630000000"/>
    <n v="466000000"/>
    <n v="462000000"/>
    <x v="8"/>
    <x v="63"/>
    <n v="2016"/>
    <n v="0.45339299030574198"/>
    <n v="7.6604975933835001E-2"/>
    <n v="1130000000"/>
    <n v="6688000000"/>
  </r>
  <r>
    <s v="PPL"/>
    <x v="0"/>
    <d v="2012-12-31T00:00:00"/>
    <n v="12132000000"/>
    <n v="4876000000"/>
    <n v="3143000000"/>
    <s v=" $-   "/>
    <n v="1087000000"/>
    <x v="5"/>
    <x v="11"/>
    <n v="2012"/>
    <n v="0.59808770194526872"/>
    <n v="0.249423013517969"/>
    <n v="3026000000"/>
    <n v="7256000000"/>
  </r>
  <r>
    <s v="PPL"/>
    <x v="1"/>
    <d v="2013-12-31T00:00:00"/>
    <n v="7263000000"/>
    <n v="1751000000"/>
    <n v="2108000000"/>
    <s v=" $-   "/>
    <n v="843000000"/>
    <x v="5"/>
    <x v="11"/>
    <n v="2013"/>
    <n v="0.7589150488778742"/>
    <n v="0.35260911469089906"/>
    <n v="2561000000"/>
    <n v="5512000000"/>
  </r>
  <r>
    <s v="PPL"/>
    <x v="2"/>
    <d v="2014-12-31T00:00:00"/>
    <n v="7852000000"/>
    <n v="1889000000"/>
    <n v="2173000000"/>
    <s v=" $-   "/>
    <n v="923000000"/>
    <x v="5"/>
    <x v="11"/>
    <n v="2014"/>
    <n v="0.75942435048395307"/>
    <n v="0.36512990320937339"/>
    <n v="2867000000"/>
    <n v="5963000000"/>
  </r>
  <r>
    <s v="PPL"/>
    <x v="3"/>
    <d v="2015-12-31T00:00:00"/>
    <n v="7669000000"/>
    <n v="1718000000"/>
    <n v="2237000000"/>
    <s v=" $-   "/>
    <n v="883000000"/>
    <x v="5"/>
    <x v="11"/>
    <n v="2015"/>
    <n v="0.77598122310601125"/>
    <n v="0.36914852001564741"/>
    <n v="2831000000"/>
    <n v="5951000000"/>
  </r>
  <r>
    <s v="PRU"/>
    <x v="0"/>
    <d v="2012-12-31T00:00:00"/>
    <n v="84847000000"/>
    <n v="66635000000"/>
    <n v="17504000000"/>
    <s v=" $-   "/>
    <s v=" $-   "/>
    <x v="6"/>
    <x v="97"/>
    <n v="2012"/>
    <n v="0.21464518486216366"/>
    <n v="8.3444317418411972E-3"/>
    <n v="708000000"/>
    <n v="18212000000"/>
  </r>
  <r>
    <s v="PRU"/>
    <x v="1"/>
    <d v="2013-12-31T00:00:00"/>
    <n v="41461000000"/>
    <n v="26973000000"/>
    <n v="16172000000"/>
    <s v=" $-   "/>
    <s v=" $-   "/>
    <x v="6"/>
    <x v="97"/>
    <n v="2013"/>
    <n v="0.34943682014423194"/>
    <n v="-4.0616482959890017E-2"/>
    <n v="-1684000000"/>
    <n v="14488000000"/>
  </r>
  <r>
    <s v="PRU"/>
    <x v="2"/>
    <d v="2014-12-31T00:00:00"/>
    <n v="54105000000"/>
    <n v="33560000000"/>
    <n v="18786000000"/>
    <s v=" $-   "/>
    <s v=" $-   "/>
    <x v="6"/>
    <x v="97"/>
    <n v="2014"/>
    <n v="0.37972460955549392"/>
    <n v="3.2510858515848812E-2"/>
    <n v="1759000000"/>
    <n v="20545000000"/>
  </r>
  <r>
    <s v="PRU"/>
    <x v="3"/>
    <d v="2015-12-31T00:00:00"/>
    <n v="57119000000"/>
    <n v="32747000000"/>
    <n v="16603000000"/>
    <s v=" $-   "/>
    <s v=" $-   "/>
    <x v="6"/>
    <x v="97"/>
    <n v="2015"/>
    <n v="0.42668814229940999"/>
    <n v="0.13601428596439014"/>
    <n v="7769000000"/>
    <n v="24372000000"/>
  </r>
  <r>
    <s v="PSX"/>
    <x v="0"/>
    <d v="2012-12-31T00:00:00"/>
    <n v="179290000000"/>
    <n v="158446000000"/>
    <n v="15443000000"/>
    <s v=" $-   "/>
    <n v="931000000"/>
    <x v="9"/>
    <x v="92"/>
    <n v="2012"/>
    <n v="0.1162585754922193"/>
    <n v="2.4931674940041275E-2"/>
    <n v="4470000000"/>
    <n v="20844000000"/>
  </r>
  <r>
    <s v="PSX"/>
    <x v="1"/>
    <d v="2013-12-31T00:00:00"/>
    <n v="171596000000"/>
    <n v="152451000000"/>
    <n v="15597000000"/>
    <s v=" $-   "/>
    <n v="971000000"/>
    <x v="9"/>
    <x v="92"/>
    <n v="2013"/>
    <n v="0.11157019977155647"/>
    <n v="1.5017832583510105E-2"/>
    <n v="2577000000"/>
    <n v="19145000000"/>
  </r>
  <r>
    <s v="PSX"/>
    <x v="2"/>
    <d v="2014-12-31T00:00:00"/>
    <n v="161212000000"/>
    <n v="140183000000"/>
    <n v="16703000000"/>
    <s v=" $-   "/>
    <n v="1019000000"/>
    <x v="9"/>
    <x v="92"/>
    <n v="2014"/>
    <n v="0.13044314319033323"/>
    <n v="2.051336128824157E-2"/>
    <n v="3307000000"/>
    <n v="21029000000"/>
  </r>
  <r>
    <s v="PSX"/>
    <x v="3"/>
    <d v="2015-12-31T00:00:00"/>
    <n v="98975000000"/>
    <n v="77693000000"/>
    <n v="15747000000"/>
    <s v=" $-   "/>
    <n v="1099000000"/>
    <x v="9"/>
    <x v="92"/>
    <n v="2015"/>
    <n v="0.21502399595857535"/>
    <n v="4.4819398838090427E-2"/>
    <n v="4436000000"/>
    <n v="21282000000"/>
  </r>
  <r>
    <s v="PVH"/>
    <x v="0"/>
    <d v="2013-02-03T00:00:00"/>
    <n v="6043000000"/>
    <n v="2793800000"/>
    <n v="2594300000"/>
    <s v=" $-   "/>
    <s v=" $-   "/>
    <x v="1"/>
    <x v="82"/>
    <n v="2013"/>
    <n v="0.53767996028462683"/>
    <n v="0.10837332450769485"/>
    <n v="654900000"/>
    <n v="3249200000"/>
  </r>
  <r>
    <s v="PVH"/>
    <x v="1"/>
    <d v="2014-02-02T00:00:00"/>
    <n v="8186400000"/>
    <n v="3967100000"/>
    <n v="3673500000"/>
    <s v=" $-   "/>
    <s v=" $-   "/>
    <x v="1"/>
    <x v="82"/>
    <n v="2014"/>
    <n v="0.51540359620834553"/>
    <n v="6.6671552819310073E-2"/>
    <n v="545800000"/>
    <n v="4219300000"/>
  </r>
  <r>
    <s v="PVH"/>
    <x v="2"/>
    <d v="2015-02-01T00:00:00"/>
    <n v="8241200000"/>
    <n v="3914500000"/>
    <n v="3713600000"/>
    <s v=" $-   "/>
    <s v=" $-   "/>
    <x v="1"/>
    <x v="82"/>
    <n v="2015"/>
    <n v="0.52500849390865412"/>
    <n v="7.439450565451633E-2"/>
    <n v="613100000"/>
    <n v="4326700000"/>
  </r>
  <r>
    <s v="PVH"/>
    <x v="3"/>
    <d v="2016-01-31T00:00:00"/>
    <n v="8020300000"/>
    <n v="3858700000"/>
    <n v="3417700000"/>
    <s v=" $-   "/>
    <s v=" $-   "/>
    <x v="1"/>
    <x v="82"/>
    <n v="2016"/>
    <n v="0.51888333354113936"/>
    <n v="9.2752141441093228E-2"/>
    <n v="743900000"/>
    <n v="4161600000"/>
  </r>
  <r>
    <s v="PWR"/>
    <x v="0"/>
    <d v="2012-12-31T00:00:00"/>
    <n v="5920269000"/>
    <n v="4982562000"/>
    <n v="434894000"/>
    <s v=" $-   "/>
    <n v="37691000"/>
    <x v="0"/>
    <x v="53"/>
    <n v="2012"/>
    <n v="0.15838925562335093"/>
    <n v="7.8564335505700841E-2"/>
    <n v="465122000"/>
    <n v="937707000"/>
  </r>
  <r>
    <s v="PWR"/>
    <x v="1"/>
    <d v="2013-12-31T00:00:00"/>
    <n v="6411577000"/>
    <n v="5424644000"/>
    <n v="485069000"/>
    <s v=" $-   "/>
    <n v="25865000"/>
    <x v="0"/>
    <x v="53"/>
    <n v="2013"/>
    <n v="0.15392983660650106"/>
    <n v="7.4240549555904894E-2"/>
    <n v="475999000"/>
    <n v="986933000"/>
  </r>
  <r>
    <s v="PWR"/>
    <x v="2"/>
    <d v="2014-12-31T00:00:00"/>
    <n v="7747229000"/>
    <n v="6578435000"/>
    <n v="705477000"/>
    <s v=" $-   "/>
    <n v="34257000"/>
    <x v="0"/>
    <x v="53"/>
    <n v="2014"/>
    <n v="0.15086607095259474"/>
    <n v="5.538238252670729E-2"/>
    <n v="429060000"/>
    <n v="1168794000"/>
  </r>
  <r>
    <s v="PWR"/>
    <x v="3"/>
    <d v="2015-12-31T00:00:00"/>
    <n v="7572436000"/>
    <n v="6648771000"/>
    <n v="592863000"/>
    <s v=" $-   "/>
    <n v="34848000"/>
    <x v="0"/>
    <x v="53"/>
    <n v="2015"/>
    <n v="0.12197726068599324"/>
    <n v="3.9083063891196965E-2"/>
    <n v="295954000"/>
    <n v="923665000"/>
  </r>
  <r>
    <s v="PX"/>
    <x v="0"/>
    <d v="2012-12-31T00:00:00"/>
    <n v="11224000000"/>
    <n v="6396000000"/>
    <n v="1227000000"/>
    <n v="98000000"/>
    <n v="1001000000"/>
    <x v="8"/>
    <x v="28"/>
    <n v="2012"/>
    <n v="0.43014967925873127"/>
    <n v="0.22291518175338559"/>
    <n v="2502000000"/>
    <n v="4828000000"/>
  </r>
  <r>
    <s v="PX"/>
    <x v="1"/>
    <d v="2013-12-31T00:00:00"/>
    <n v="11925000000"/>
    <n v="6744000000"/>
    <n v="1349000000"/>
    <n v="98000000"/>
    <n v="1109000000"/>
    <x v="8"/>
    <x v="28"/>
    <n v="2013"/>
    <n v="0.43446540880503148"/>
    <n v="0.22012578616352202"/>
    <n v="2625000000"/>
    <n v="5181000000"/>
  </r>
  <r>
    <s v="PX"/>
    <x v="2"/>
    <d v="2014-12-31T00:00:00"/>
    <n v="12273000000"/>
    <n v="6962000000"/>
    <n v="1437000000"/>
    <n v="96000000"/>
    <n v="1170000000"/>
    <x v="8"/>
    <x v="28"/>
    <n v="2014"/>
    <n v="0.43273853173633181"/>
    <n v="0.21249898150411473"/>
    <n v="2608000000"/>
    <n v="5311000000"/>
  </r>
  <r>
    <s v="PX"/>
    <x v="3"/>
    <d v="2015-12-31T00:00:00"/>
    <n v="10776000000"/>
    <n v="5960000000"/>
    <n v="1296000000"/>
    <n v="93000000"/>
    <n v="1106000000"/>
    <x v="8"/>
    <x v="28"/>
    <n v="2015"/>
    <n v="0.44691907943578324"/>
    <n v="0.21538604305864886"/>
    <n v="2321000000"/>
    <n v="4816000000"/>
  </r>
  <r>
    <s v="QCOM"/>
    <x v="0"/>
    <d v="2013-09-29T00:00:00"/>
    <n v="24866000000"/>
    <n v="9820000000"/>
    <n v="2849000000"/>
    <n v="4967000000"/>
    <s v=" $-   "/>
    <x v="2"/>
    <x v="7"/>
    <n v="2013"/>
    <n v="0.60508324619963005"/>
    <n v="0.2907584653744068"/>
    <n v="7230000000"/>
    <n v="15046000000"/>
  </r>
  <r>
    <s v="QCOM"/>
    <x v="1"/>
    <d v="2014-09-28T00:00:00"/>
    <n v="26487000000"/>
    <n v="10686000000"/>
    <n v="2774000000"/>
    <n v="5477000000"/>
    <s v=" $-   "/>
    <x v="2"/>
    <x v="7"/>
    <n v="2014"/>
    <n v="0.59655680144976775"/>
    <n v="0.28504549401593232"/>
    <n v="7550000000"/>
    <n v="15801000000"/>
  </r>
  <r>
    <s v="QCOM"/>
    <x v="2"/>
    <d v="2015-09-27T00:00:00"/>
    <n v="25281000000"/>
    <n v="10378000000"/>
    <n v="3637000000"/>
    <n v="5490000000"/>
    <s v=" $-   "/>
    <x v="2"/>
    <x v="7"/>
    <n v="2015"/>
    <n v="0.58949408646809864"/>
    <n v="0.2284719750009889"/>
    <n v="5776000000"/>
    <n v="14903000000"/>
  </r>
  <r>
    <s v="QCOM"/>
    <x v="3"/>
    <d v="2016-09-25T00:00:00"/>
    <n v="23554000000"/>
    <n v="9749000000"/>
    <n v="2159000000"/>
    <n v="5151000000"/>
    <s v=" $-   "/>
    <x v="2"/>
    <x v="7"/>
    <n v="2016"/>
    <n v="0.58610002547338036"/>
    <n v="0.27574934193767514"/>
    <n v="6495000000"/>
    <n v="13805000000"/>
  </r>
  <r>
    <s v="QRVO"/>
    <x v="0"/>
    <d v="2014-03-29T00:00:00"/>
    <n v="1148231000"/>
    <n v="743304000"/>
    <n v="180317000"/>
    <n v="197269000"/>
    <s v=" $-   "/>
    <x v="2"/>
    <x v="7"/>
    <n v="2014"/>
    <n v="0.35265290694990814"/>
    <n v="2.3811410770132491E-2"/>
    <n v="27341000"/>
    <n v="404927000"/>
  </r>
  <r>
    <s v="QRVO"/>
    <x v="1"/>
    <d v="2015-03-28T00:00:00"/>
    <n v="1710966000"/>
    <n v="1021658000"/>
    <n v="309348000"/>
    <n v="257494000"/>
    <s v=" $-   "/>
    <x v="2"/>
    <x v="7"/>
    <n v="2015"/>
    <n v="0.40287650368271488"/>
    <n v="7.1577109071717382E-2"/>
    <n v="122466000"/>
    <n v="689308000"/>
  </r>
  <r>
    <s v="QRVO"/>
    <x v="2"/>
    <d v="2016-04-02T00:00:00"/>
    <n v="2610726000"/>
    <n v="1561173000"/>
    <n v="588822000"/>
    <n v="448763000"/>
    <s v=" $-   "/>
    <x v="2"/>
    <x v="7"/>
    <n v="2016"/>
    <n v="0.40201576113311011"/>
    <n v="4.5841654773423179E-3"/>
    <n v="11968000"/>
    <n v="1049553000"/>
  </r>
  <r>
    <s v="R"/>
    <x v="0"/>
    <d v="2013-12-31T00:00:00"/>
    <n v="6419285000"/>
    <n v="5099484000"/>
    <n v="922340000"/>
    <s v=" $-   "/>
    <s v=" $-   "/>
    <x v="0"/>
    <x v="53"/>
    <n v="2013"/>
    <n v="0.20559937750076529"/>
    <n v="6.1916708792334352E-2"/>
    <n v="397461000"/>
    <n v="1319801000"/>
  </r>
  <r>
    <s v="R"/>
    <x v="1"/>
    <d v="2014-12-31T00:00:00"/>
    <n v="6638774000"/>
    <n v="5253040000"/>
    <n v="1030014000"/>
    <s v=" $-   "/>
    <s v=" $-   "/>
    <x v="0"/>
    <x v="53"/>
    <n v="2014"/>
    <n v="0.20873341975491255"/>
    <n v="5.3582182493333859E-2"/>
    <n v="355720000"/>
    <n v="1385734000"/>
  </r>
  <r>
    <s v="R"/>
    <x v="2"/>
    <d v="2015-12-31T00:00:00"/>
    <n v="6571893000"/>
    <n v="5086449000"/>
    <n v="961579000"/>
    <s v=" $-   "/>
    <s v=" $-   "/>
    <x v="0"/>
    <x v="53"/>
    <n v="2015"/>
    <n v="0.22602985167287415"/>
    <n v="7.9712953330189643E-2"/>
    <n v="523865000"/>
    <n v="1485444000"/>
  </r>
  <r>
    <s v="R"/>
    <x v="3"/>
    <d v="2016-12-31T00:00:00"/>
    <n v="6786984000"/>
    <n v="5285568000"/>
    <n v="956158000"/>
    <s v=" $-   "/>
    <s v=" $-   "/>
    <x v="0"/>
    <x v="53"/>
    <n v="2016"/>
    <n v="0.22121991152476561"/>
    <n v="8.0338777872468833E-2"/>
    <n v="545258000"/>
    <n v="1501416000"/>
  </r>
  <r>
    <s v="RCL"/>
    <x v="0"/>
    <d v="2012-12-31T00:00:00"/>
    <n v="7688024000"/>
    <n v="5157434000"/>
    <n v="1011543000"/>
    <s v=" $-   "/>
    <n v="730493000"/>
    <x v="1"/>
    <x v="43"/>
    <n v="2012"/>
    <n v="0.32916000262226031"/>
    <n v="0.10256913870196034"/>
    <n v="788554000"/>
    <n v="2530590000"/>
  </r>
  <r>
    <s v="RCL"/>
    <x v="1"/>
    <d v="2013-12-31T00:00:00"/>
    <n v="7959894000"/>
    <n v="5305270000"/>
    <n v="1044819000"/>
    <s v=" $-   "/>
    <n v="754711000"/>
    <x v="1"/>
    <x v="43"/>
    <n v="2013"/>
    <n v="0.33349991846625093"/>
    <n v="0.1074252998846467"/>
    <n v="855094000"/>
    <n v="2654624000"/>
  </r>
  <r>
    <s v="RCL"/>
    <x v="2"/>
    <d v="2014-12-31T00:00:00"/>
    <n v="8073855000"/>
    <n v="5306281000"/>
    <n v="1048952000"/>
    <s v=" $-   "/>
    <n v="772445000"/>
    <x v="1"/>
    <x v="43"/>
    <n v="2014"/>
    <n v="0.34278222732511299"/>
    <n v="0.11719023935901747"/>
    <n v="946177000"/>
    <n v="2767574000"/>
  </r>
  <r>
    <s v="RCL"/>
    <x v="3"/>
    <d v="2015-12-31T00:00:00"/>
    <n v="8299074000"/>
    <n v="5099393000"/>
    <n v="1086504000"/>
    <s v=" $-   "/>
    <n v="827008000"/>
    <x v="1"/>
    <x v="43"/>
    <n v="2015"/>
    <n v="0.38554674895054553"/>
    <n v="0.15497741073281188"/>
    <n v="1286169000"/>
    <n v="3199681000"/>
  </r>
  <r>
    <s v="REGN"/>
    <x v="0"/>
    <d v="2013-12-31T00:00:00"/>
    <n v="2104745000"/>
    <n v="155355000"/>
    <n v="346393000"/>
    <n v="859947000"/>
    <s v=" $-   "/>
    <x v="3"/>
    <x v="19"/>
    <n v="2013"/>
    <n v="0.92618820807271185"/>
    <n v="0.35303564089711581"/>
    <n v="743050000"/>
    <n v="1949390000"/>
  </r>
  <r>
    <s v="REGN"/>
    <x v="1"/>
    <d v="2014-12-31T00:00:00"/>
    <n v="2819557000"/>
    <n v="205018000"/>
    <n v="519267000"/>
    <n v="1271353000"/>
    <s v=" $-   "/>
    <x v="3"/>
    <x v="19"/>
    <n v="2014"/>
    <n v="0.92728715894021652"/>
    <n v="0.29221576297269392"/>
    <n v="823919000"/>
    <n v="2614539000"/>
  </r>
  <r>
    <s v="REGN"/>
    <x v="2"/>
    <d v="2015-12-31T00:00:00"/>
    <n v="4103728000"/>
    <n v="392709000"/>
    <n v="838526000"/>
    <n v="1620577000"/>
    <s v=" $-   "/>
    <x v="3"/>
    <x v="19"/>
    <n v="2015"/>
    <n v="0.90430433011154732"/>
    <n v="0.30506797721486412"/>
    <n v="1251916000"/>
    <n v="3711019000"/>
  </r>
  <r>
    <s v="REGN"/>
    <x v="3"/>
    <d v="2016-12-31T00:00:00"/>
    <n v="4860427000"/>
    <n v="299694000"/>
    <n v="1177697000"/>
    <n v="2052295000"/>
    <s v=" $-   "/>
    <x v="3"/>
    <x v="19"/>
    <n v="2016"/>
    <n v="0.93833998535519614"/>
    <n v="0.27379096527938801"/>
    <n v="1330741000"/>
    <n v="4560733000"/>
  </r>
  <r>
    <s v="RHI"/>
    <x v="0"/>
    <d v="2013-12-31T00:00:00"/>
    <n v="4245895000"/>
    <n v="2522803000"/>
    <n v="1324815000"/>
    <s v=" $-   "/>
    <n v="1700000"/>
    <x v="0"/>
    <x v="108"/>
    <n v="2013"/>
    <n v="0.40582539134858497"/>
    <n v="9.3402451073330825E-2"/>
    <n v="396577000"/>
    <n v="1723092000"/>
  </r>
  <r>
    <s v="RHI"/>
    <x v="1"/>
    <d v="2014-12-31T00:00:00"/>
    <n v="4695014000"/>
    <n v="2772098000"/>
    <n v="1425734000"/>
    <s v=" $-   "/>
    <n v="557000"/>
    <x v="0"/>
    <x v="108"/>
    <n v="2014"/>
    <n v="0.40956555188120847"/>
    <n v="0.10577710737390772"/>
    <n v="496625000"/>
    <n v="1922916000"/>
  </r>
  <r>
    <s v="RHI"/>
    <x v="2"/>
    <d v="2015-12-31T00:00:00"/>
    <n v="5094933000"/>
    <n v="2980462000"/>
    <n v="1533799000"/>
    <s v=" $-   "/>
    <n v="192000"/>
    <x v="0"/>
    <x v="108"/>
    <n v="2015"/>
    <n v="0.41501448596085566"/>
    <n v="0.11393280343431406"/>
    <n v="580480000"/>
    <n v="2114471000"/>
  </r>
  <r>
    <s v="RHI"/>
    <x v="3"/>
    <d v="2016-12-31T00:00:00"/>
    <n v="5250399000"/>
    <n v="3089723000"/>
    <n v="1606217000"/>
    <s v=" $-   "/>
    <n v="1237000"/>
    <x v="0"/>
    <x v="108"/>
    <n v="2016"/>
    <n v="0.41152605735297454"/>
    <n v="0.10536761110917475"/>
    <n v="553222000"/>
    <n v="2160676000"/>
  </r>
  <r>
    <s v="RHT"/>
    <x v="0"/>
    <d v="2013-02-28T00:00:00"/>
    <n v="1328817000"/>
    <n v="200600000"/>
    <n v="660887000"/>
    <n v="263150000"/>
    <s v=" $-   "/>
    <x v="2"/>
    <x v="102"/>
    <n v="2013"/>
    <n v="0.84903865618817342"/>
    <n v="0.1536554694890267"/>
    <n v="204180000"/>
    <n v="1128217000"/>
  </r>
  <r>
    <s v="RHT"/>
    <x v="1"/>
    <d v="2014-02-28T00:00:00"/>
    <n v="1534615000"/>
    <n v="232600000"/>
    <n v="750292000"/>
    <n v="317263000"/>
    <s v=" $-   "/>
    <x v="2"/>
    <x v="102"/>
    <n v="2014"/>
    <n v="0.84843103970702749"/>
    <n v="0.15278099067192749"/>
    <n v="234460000"/>
    <n v="1302015000"/>
  </r>
  <r>
    <s v="RHT"/>
    <x v="2"/>
    <d v="2015-02-28T00:00:00"/>
    <n v="1789489000"/>
    <n v="273199000"/>
    <n v="898440000"/>
    <n v="367856000"/>
    <s v=" $-   "/>
    <x v="2"/>
    <x v="102"/>
    <n v="2015"/>
    <n v="0.84733127725289181"/>
    <n v="0.13970133373270247"/>
    <n v="249994000"/>
    <n v="1516290000"/>
  </r>
  <r>
    <s v="RHT"/>
    <x v="3"/>
    <d v="2016-02-29T00:00:00"/>
    <n v="2052230000"/>
    <n v="309629000"/>
    <n v="1041231000"/>
    <n v="413322000"/>
    <s v=" $-   "/>
    <x v="2"/>
    <x v="102"/>
    <n v="2016"/>
    <n v="0.84912558533887528"/>
    <n v="0.14035853681117613"/>
    <n v="288048000"/>
    <n v="1742601000"/>
  </r>
  <r>
    <s v="RL"/>
    <x v="0"/>
    <d v="2013-03-30T00:00:00"/>
    <n v="6945000000"/>
    <n v="2789000000"/>
    <n v="2971000000"/>
    <s v=" $-   "/>
    <n v="27000000"/>
    <x v="1"/>
    <x v="82"/>
    <n v="2013"/>
    <n v="0.59841612670986322"/>
    <n v="0.16673866090712744"/>
    <n v="1158000000"/>
    <n v="4156000000"/>
  </r>
  <r>
    <s v="RL"/>
    <x v="1"/>
    <d v="2014-03-29T00:00:00"/>
    <n v="7450000000"/>
    <n v="3140000000"/>
    <n v="3142000000"/>
    <s v=" $-   "/>
    <n v="35000000"/>
    <x v="1"/>
    <x v="82"/>
    <n v="2014"/>
    <n v="0.57852348993288594"/>
    <n v="0.15208053691275167"/>
    <n v="1133000000"/>
    <n v="4310000000"/>
  </r>
  <r>
    <s v="RL"/>
    <x v="2"/>
    <d v="2015-03-28T00:00:00"/>
    <n v="7620000000"/>
    <n v="3242000000"/>
    <n v="3301000000"/>
    <s v=" $-   "/>
    <n v="25000000"/>
    <x v="1"/>
    <x v="82"/>
    <n v="2015"/>
    <n v="0.57454068241469813"/>
    <n v="0.13805774278215224"/>
    <n v="1052000000"/>
    <n v="4378000000"/>
  </r>
  <r>
    <s v="RL"/>
    <x v="3"/>
    <d v="2016-04-02T00:00:00"/>
    <n v="7405000000"/>
    <n v="3218000000"/>
    <n v="3389000000"/>
    <s v=" $-   "/>
    <n v="24000000"/>
    <x v="1"/>
    <x v="82"/>
    <n v="2016"/>
    <n v="0.56542876434841327"/>
    <n v="0.10452397029034437"/>
    <n v="774000000"/>
    <n v="4187000000"/>
  </r>
  <r>
    <s v="ROK"/>
    <x v="0"/>
    <d v="2013-09-30T00:00:00"/>
    <n v="6351900000"/>
    <n v="3778100000"/>
    <n v="1537700000"/>
    <s v=" $-   "/>
    <s v=" $-   "/>
    <x v="0"/>
    <x v="53"/>
    <n v="2013"/>
    <n v="0.40520159322407467"/>
    <n v="0.16311654780459389"/>
    <n v="1036100000"/>
    <n v="2573800000"/>
  </r>
  <r>
    <s v="ROK"/>
    <x v="1"/>
    <d v="2014-09-30T00:00:00"/>
    <n v="6623500000"/>
    <n v="3869600000"/>
    <n v="1570100000"/>
    <s v=" $-   "/>
    <s v=" $-   "/>
    <x v="0"/>
    <x v="53"/>
    <n v="2014"/>
    <n v="0.41577715709217178"/>
    <n v="0.1787272590020382"/>
    <n v="1183800000"/>
    <n v="2753900000"/>
  </r>
  <r>
    <s v="ROK"/>
    <x v="2"/>
    <d v="2015-09-30T00:00:00"/>
    <n v="6307900000"/>
    <n v="3604800000"/>
    <n v="1506400000"/>
    <s v=" $-   "/>
    <s v=" $-   "/>
    <x v="0"/>
    <x v="53"/>
    <n v="2015"/>
    <n v="0.42852613389559124"/>
    <n v="0.18971448501085938"/>
    <n v="1196700000"/>
    <n v="2703100000"/>
  </r>
  <r>
    <s v="ROK"/>
    <x v="3"/>
    <d v="2016-09-30T00:00:00"/>
    <n v="5879500000"/>
    <n v="3404000000"/>
    <n v="1467400000"/>
    <s v=" $-   "/>
    <s v=" $-   "/>
    <x v="0"/>
    <x v="53"/>
    <n v="2016"/>
    <n v="0.42103920401394679"/>
    <n v="0.1714601581767157"/>
    <n v="1008100000"/>
    <n v="2475500000"/>
  </r>
  <r>
    <s v="ROP"/>
    <x v="0"/>
    <d v="2012-12-31T00:00:00"/>
    <n v="2993489000"/>
    <n v="1321772000"/>
    <n v="914130000"/>
    <s v=" $-   "/>
    <s v=" $-   "/>
    <x v="0"/>
    <x v="53"/>
    <n v="2012"/>
    <n v="0.55845102487431886"/>
    <n v="0.25307826419271962"/>
    <n v="757587000"/>
    <n v="1671717000"/>
  </r>
  <r>
    <s v="ROP"/>
    <x v="1"/>
    <d v="2013-12-31T00:00:00"/>
    <n v="3238128000"/>
    <n v="1355200000"/>
    <n v="1040567000"/>
    <s v=" $-   "/>
    <s v=" $-   "/>
    <x v="0"/>
    <x v="53"/>
    <n v="2013"/>
    <n v="0.58148658731217551"/>
    <n v="0.26013826507167104"/>
    <n v="842361000"/>
    <n v="1882928000"/>
  </r>
  <r>
    <s v="ROP"/>
    <x v="2"/>
    <d v="2014-12-31T00:00:00"/>
    <n v="3549494000"/>
    <n v="1447595000"/>
    <n v="1102426000"/>
    <s v=" $-   "/>
    <s v=" $-   "/>
    <x v="0"/>
    <x v="53"/>
    <n v="2014"/>
    <n v="0.59216863023292898"/>
    <n v="0.28158182546582694"/>
    <n v="999473000"/>
    <n v="2101899000"/>
  </r>
  <r>
    <s v="ROP"/>
    <x v="3"/>
    <d v="2015-12-31T00:00:00"/>
    <n v="3582395000"/>
    <n v="1417749000"/>
    <n v="1136728000"/>
    <s v=" $-   "/>
    <s v=" $-   "/>
    <x v="0"/>
    <x v="53"/>
    <n v="2015"/>
    <n v="0.60424548381739029"/>
    <n v="0.28693597439701651"/>
    <n v="1027918000"/>
    <n v="2164646000"/>
  </r>
  <r>
    <s v="ROST"/>
    <x v="0"/>
    <d v="2013-02-02T00:00:00"/>
    <n v="9721065000"/>
    <n v="7011428000"/>
    <n v="1437886000"/>
    <s v=" $-   "/>
    <s v=" $-   "/>
    <x v="1"/>
    <x v="74"/>
    <n v="2013"/>
    <n v="0.27873869786900918"/>
    <n v="0.13082424610883683"/>
    <n v="1271751000"/>
    <n v="2709637000"/>
  </r>
  <r>
    <s v="ROST"/>
    <x v="1"/>
    <d v="2014-02-01T00:00:00"/>
    <n v="10230353000"/>
    <n v="7360924000"/>
    <n v="1526366000"/>
    <s v=" $-   "/>
    <s v=" $-   "/>
    <x v="1"/>
    <x v="74"/>
    <n v="2014"/>
    <n v="0.28048191494467489"/>
    <n v="0.13128217569814063"/>
    <n v="1343063000"/>
    <n v="2869429000"/>
  </r>
  <r>
    <s v="ROST"/>
    <x v="2"/>
    <d v="2015-01-31T00:00:00"/>
    <n v="11041677000"/>
    <n v="7937956000"/>
    <n v="1615371000"/>
    <s v=" $-   "/>
    <s v=" $-   "/>
    <x v="1"/>
    <x v="74"/>
    <n v="2015"/>
    <n v="0.28109145014837877"/>
    <n v="0.13479383611746656"/>
    <n v="1488350000"/>
    <n v="3103721000"/>
  </r>
  <r>
    <s v="ROST"/>
    <x v="3"/>
    <d v="2016-01-30T00:00:00"/>
    <n v="11939999000"/>
    <n v="8576873000"/>
    <n v="1738755000"/>
    <s v=" $-   "/>
    <s v=" $-   "/>
    <x v="1"/>
    <x v="74"/>
    <n v="2016"/>
    <n v="0.28166886781146294"/>
    <n v="0.1360444837558194"/>
    <n v="1624371000"/>
    <n v="3363126000"/>
  </r>
  <r>
    <s v="RRC"/>
    <x v="0"/>
    <d v="2012-12-31T00:00:00"/>
    <n v="1367135000"/>
    <n v="328784000"/>
    <n v="248136000"/>
    <s v=" $-   "/>
    <n v="445228000"/>
    <x v="9"/>
    <x v="27"/>
    <n v="2012"/>
    <n v="0.75950875370757098"/>
    <n v="0.25234303854410867"/>
    <n v="344987000"/>
    <n v="1038351000"/>
  </r>
  <r>
    <s v="RRC"/>
    <x v="1"/>
    <d v="2013-12-31T00:00:00"/>
    <n v="1832253000"/>
    <n v="516119000"/>
    <n v="391707000"/>
    <s v=" $-   "/>
    <n v="492397000"/>
    <x v="9"/>
    <x v="27"/>
    <n v="2013"/>
    <n v="0.71831455590467042"/>
    <n v="0.23579167287487043"/>
    <n v="432030000"/>
    <n v="1316134000"/>
  </r>
  <r>
    <s v="RRC"/>
    <x v="2"/>
    <d v="2014-12-31T00:00:00"/>
    <n v="2042537000"/>
    <n v="605752000"/>
    <n v="191802000"/>
    <s v=" $-   "/>
    <n v="551032000"/>
    <x v="9"/>
    <x v="27"/>
    <n v="2014"/>
    <n v="0.70343156574397425"/>
    <n v="0.33974953697289206"/>
    <n v="693951000"/>
    <n v="1436785000"/>
  </r>
  <r>
    <s v="RRC"/>
    <x v="3"/>
    <d v="2015-12-31T00:00:00"/>
    <n v="1181704000"/>
    <n v="648968000"/>
    <n v="165318000"/>
    <s v=" $-   "/>
    <n v="581155000"/>
    <x v="9"/>
    <x v="27"/>
    <n v="2015"/>
    <n v="0.45082017154888199"/>
    <n v="-0.18087185961966787"/>
    <n v="-213737000"/>
    <n v="532736000"/>
  </r>
  <r>
    <s v="RSG"/>
    <x v="0"/>
    <d v="2013-12-31T00:00:00"/>
    <n v="8417200000"/>
    <n v="5234700000"/>
    <n v="1088100000"/>
    <s v=" $-   "/>
    <n v="877400000"/>
    <x v="0"/>
    <x v="53"/>
    <n v="2013"/>
    <n v="0.37809485339542837"/>
    <n v="0.14458489759064772"/>
    <n v="1217000000"/>
    <n v="3182500000"/>
  </r>
  <r>
    <s v="RSG"/>
    <x v="1"/>
    <d v="2014-12-31T00:00:00"/>
    <n v="8803300000"/>
    <n v="5643100000"/>
    <n v="998400000"/>
    <s v=" $-   "/>
    <n v="906900000"/>
    <x v="0"/>
    <x v="53"/>
    <n v="2014"/>
    <n v="0.35897901923142461"/>
    <n v="0.14254881692092738"/>
    <n v="1254900000"/>
    <n v="3160200000"/>
  </r>
  <r>
    <s v="RSG"/>
    <x v="2"/>
    <d v="2015-12-31T00:00:00"/>
    <n v="9115000000"/>
    <n v="5518600000"/>
    <n v="1067000000"/>
    <s v=" $-   "/>
    <n v="970600000"/>
    <x v="0"/>
    <x v="53"/>
    <n v="2015"/>
    <n v="0.39455842018650578"/>
    <n v="0.17101481075150851"/>
    <n v="1558800000"/>
    <n v="3596400000"/>
  </r>
  <r>
    <s v="RSG"/>
    <x v="3"/>
    <d v="2016-12-31T00:00:00"/>
    <n v="9387700000"/>
    <n v="5764000000"/>
    <n v="1054500000"/>
    <s v=" $-   "/>
    <n v="991100000"/>
    <x v="0"/>
    <x v="53"/>
    <n v="2016"/>
    <n v="0.38600509176901687"/>
    <n v="0.16810294321292754"/>
    <n v="1578100000"/>
    <n v="3623700000"/>
  </r>
  <r>
    <s v="SBUX"/>
    <x v="0"/>
    <d v="2013-09-29T00:00:00"/>
    <n v="14866800000"/>
    <n v="6382300000"/>
    <n v="5655800000"/>
    <s v=" $-   "/>
    <n v="621400000"/>
    <x v="1"/>
    <x v="51"/>
    <n v="2013"/>
    <n v="0.57070115963085533"/>
    <n v="0.14847176258508893"/>
    <n v="2207300000"/>
    <n v="8484500000"/>
  </r>
  <r>
    <s v="SBUX"/>
    <x v="1"/>
    <d v="2014-09-28T00:00:00"/>
    <n v="16447800000"/>
    <n v="6858800000"/>
    <n v="6086800000"/>
    <s v=" $-   "/>
    <n v="709600000"/>
    <x v="1"/>
    <x v="51"/>
    <n v="2014"/>
    <n v="0.58299590218752662"/>
    <n v="0.1697856248252046"/>
    <n v="2792600000"/>
    <n v="9589000000"/>
  </r>
  <r>
    <s v="SBUX"/>
    <x v="2"/>
    <d v="2015-09-27T00:00:00"/>
    <n v="19162700000"/>
    <n v="7787500000"/>
    <n v="7130200000"/>
    <s v=" $-   "/>
    <n v="893900000"/>
    <x v="1"/>
    <x v="51"/>
    <n v="2015"/>
    <n v="0.59361154743329492"/>
    <n v="0.17487619176838337"/>
    <n v="3351100000"/>
    <n v="11375200000"/>
  </r>
  <r>
    <s v="SBUX"/>
    <x v="3"/>
    <d v="2016-10-02T00:00:00"/>
    <n v="21315900000"/>
    <n v="8511100000"/>
    <n v="7970300000"/>
    <s v=" $-   "/>
    <n v="980800000"/>
    <x v="1"/>
    <x v="51"/>
    <n v="2016"/>
    <n v="0.60071589752250665"/>
    <n v="0.18078992676828096"/>
    <n v="3853700000"/>
    <n v="12804800000"/>
  </r>
  <r>
    <s v="SCG"/>
    <x v="0"/>
    <d v="2012-12-31T00:00:00"/>
    <n v="4176000000"/>
    <n v="2754000000"/>
    <n v="207000000"/>
    <s v=" $-   "/>
    <n v="356000000"/>
    <x v="5"/>
    <x v="10"/>
    <n v="2012"/>
    <n v="0.34051724137931039"/>
    <n v="0.20569923371647508"/>
    <n v="859000000"/>
    <n v="1422000000"/>
  </r>
  <r>
    <s v="SCG"/>
    <x v="1"/>
    <d v="2013-12-31T00:00:00"/>
    <n v="4495000000"/>
    <n v="2987000000"/>
    <n v="220000000"/>
    <s v=" $-   "/>
    <n v="378000000"/>
    <x v="5"/>
    <x v="10"/>
    <n v="2013"/>
    <n v="0.3354838709677419"/>
    <n v="0.20244716351501668"/>
    <n v="910000000"/>
    <n v="1508000000"/>
  </r>
  <r>
    <s v="SCG"/>
    <x v="2"/>
    <d v="2014-12-31T00:00:00"/>
    <n v="4951000000"/>
    <n v="3331000000"/>
    <n v="229000000"/>
    <s v=" $-   "/>
    <n v="384000000"/>
    <x v="5"/>
    <x v="10"/>
    <n v="2014"/>
    <n v="0.32720662492425767"/>
    <n v="0.20339325388810342"/>
    <n v="1007000000"/>
    <n v="1620000000"/>
  </r>
  <r>
    <s v="SCG"/>
    <x v="3"/>
    <d v="2015-12-31T00:00:00"/>
    <n v="4380000000"/>
    <n v="2714000000"/>
    <n v="234000000"/>
    <s v=" $-   "/>
    <n v="358000000"/>
    <x v="5"/>
    <x v="10"/>
    <n v="2015"/>
    <n v="0.38036529680365294"/>
    <n v="0.24520547945205479"/>
    <n v="1074000000"/>
    <n v="1666000000"/>
  </r>
  <r>
    <s v="SE"/>
    <x v="0"/>
    <d v="2012-12-31T00:00:00"/>
    <n v="5075000000"/>
    <n v="2417000000"/>
    <n v="337000000"/>
    <s v=" $-   "/>
    <n v="746000000"/>
    <x v="9"/>
    <x v="92"/>
    <n v="2012"/>
    <n v="0.52374384236453198"/>
    <n v="0.31034482758620691"/>
    <n v="1575000000"/>
    <n v="2658000000"/>
  </r>
  <r>
    <s v="SE"/>
    <x v="1"/>
    <d v="2013-12-31T00:00:00"/>
    <n v="5518000000"/>
    <n v="2707000000"/>
    <n v="373000000"/>
    <s v=" $-   "/>
    <n v="772000000"/>
    <x v="9"/>
    <x v="92"/>
    <n v="2013"/>
    <n v="0.50942370424066685"/>
    <n v="0.30192098586444366"/>
    <n v="1666000000"/>
    <n v="2811000000"/>
  </r>
  <r>
    <s v="SE"/>
    <x v="2"/>
    <d v="2014-12-31T00:00:00"/>
    <n v="5903000000"/>
    <n v="2790000000"/>
    <n v="393000000"/>
    <s v=" $-   "/>
    <n v="796000000"/>
    <x v="9"/>
    <x v="92"/>
    <n v="2014"/>
    <n v="0.52735897001524656"/>
    <n v="0.32593596476367948"/>
    <n v="1924000000"/>
    <n v="3113000000"/>
  </r>
  <r>
    <s v="SE"/>
    <x v="3"/>
    <d v="2015-12-31T00:00:00"/>
    <n v="5234000000"/>
    <n v="2335000000"/>
    <n v="353000000"/>
    <s v=" $-   "/>
    <n v="764000000"/>
    <x v="9"/>
    <x v="92"/>
    <n v="2015"/>
    <n v="0.55387848681696594"/>
    <n v="0.34046618265189149"/>
    <n v="1782000000"/>
    <n v="2899000000"/>
  </r>
  <r>
    <s v="SEE"/>
    <x v="0"/>
    <d v="2013-12-31T00:00:00"/>
    <n v="7690800000"/>
    <n v="5100900000"/>
    <n v="1788300000"/>
    <s v=" $-   "/>
    <n v="123200000"/>
    <x v="8"/>
    <x v="32"/>
    <n v="2013"/>
    <n v="0.33675300358870341"/>
    <n v="8.8209289020648049E-2"/>
    <n v="678400000"/>
    <n v="2589900000"/>
  </r>
  <r>
    <s v="SEE"/>
    <x v="1"/>
    <d v="2014-12-31T00:00:00"/>
    <n v="7750500000"/>
    <n v="5062900000"/>
    <n v="1849400000"/>
    <s v=" $-   "/>
    <n v="118900000"/>
    <x v="8"/>
    <x v="32"/>
    <n v="2014"/>
    <n v="0.34676472485646093"/>
    <n v="9.2806915682859176E-2"/>
    <n v="719300000"/>
    <n v="2687600000"/>
  </r>
  <r>
    <s v="SEE"/>
    <x v="2"/>
    <d v="2015-12-31T00:00:00"/>
    <n v="7031500000"/>
    <n v="4444900000"/>
    <n v="1656200000"/>
    <s v=" $-   "/>
    <n v="88700000"/>
    <x v="8"/>
    <x v="32"/>
    <n v="2015"/>
    <n v="0.36785892057171299"/>
    <n v="0.11970418829552727"/>
    <n v="841700000"/>
    <n v="2586600000"/>
  </r>
  <r>
    <s v="SEE"/>
    <x v="3"/>
    <d v="2016-12-31T00:00:00"/>
    <n v="6778300000"/>
    <n v="4246700000"/>
    <n v="1604400000"/>
    <s v=" $-   "/>
    <n v="94900000"/>
    <x v="8"/>
    <x v="32"/>
    <n v="2016"/>
    <n v="0.37348597730994493"/>
    <n v="0.12278889987164923"/>
    <n v="832300000"/>
    <n v="2531600000"/>
  </r>
  <r>
    <s v="SHW"/>
    <x v="0"/>
    <d v="2012-12-31T00:00:00"/>
    <n v="9534462000"/>
    <n v="5328236000"/>
    <n v="3264896000"/>
    <s v=" $-   "/>
    <s v=" $-   "/>
    <x v="8"/>
    <x v="17"/>
    <n v="2012"/>
    <n v="0.44116028780648553"/>
    <n v="9.8729220379713087E-2"/>
    <n v="941330000"/>
    <n v="4206226000"/>
  </r>
  <r>
    <s v="SHW"/>
    <x v="1"/>
    <d v="2013-12-31T00:00:00"/>
    <n v="10185532000"/>
    <n v="5568966000"/>
    <n v="3470200000"/>
    <s v=" $-   "/>
    <s v=" $-   "/>
    <x v="8"/>
    <x v="17"/>
    <n v="2013"/>
    <n v="0.45324741015000491"/>
    <n v="0.11254846580424076"/>
    <n v="1146366000"/>
    <n v="4616566000"/>
  </r>
  <r>
    <s v="SHW"/>
    <x v="2"/>
    <d v="2014-12-31T00:00:00"/>
    <n v="11129533000"/>
    <n v="5965049000"/>
    <n v="3860448000"/>
    <s v=" $-   "/>
    <s v=" $-   "/>
    <x v="8"/>
    <x v="17"/>
    <n v="2014"/>
    <n v="0.46403420520879002"/>
    <n v="0.11716897735062198"/>
    <n v="1304036000"/>
    <n v="5164484000"/>
  </r>
  <r>
    <s v="SHW"/>
    <x v="3"/>
    <d v="2015-12-31T00:00:00"/>
    <n v="11339304000"/>
    <n v="5780078000"/>
    <n v="3943786000"/>
    <s v=" $-   "/>
    <s v=" $-   "/>
    <x v="8"/>
    <x v="17"/>
    <n v="2015"/>
    <n v="0.49026165979852021"/>
    <n v="0.14246377026314844"/>
    <n v="1615440000"/>
    <n v="5559226000"/>
  </r>
  <r>
    <s v="SIG"/>
    <x v="0"/>
    <d v="2013-02-02T00:00:00"/>
    <n v="3983400000"/>
    <n v="2446000000"/>
    <n v="976900000"/>
    <s v=" $-   "/>
    <s v=" $-   "/>
    <x v="1"/>
    <x v="25"/>
    <n v="2013"/>
    <n v="0.38595169955314557"/>
    <n v="0.14070894210975549"/>
    <n v="560500000"/>
    <n v="1537400000"/>
  </r>
  <r>
    <s v="SIG"/>
    <x v="1"/>
    <d v="2014-02-01T00:00:00"/>
    <n v="4209200000"/>
    <n v="2628700000"/>
    <n v="1010000000"/>
    <s v=" $-   "/>
    <s v=" $-   "/>
    <x v="1"/>
    <x v="25"/>
    <n v="2014"/>
    <n v="0.37548702841395043"/>
    <n v="0.13553644397985365"/>
    <n v="570500000"/>
    <n v="1580500000"/>
  </r>
  <r>
    <s v="SIG"/>
    <x v="2"/>
    <d v="2015-02-02T00:00:00"/>
    <n v="5736300000"/>
    <n v="3662100000"/>
    <n v="1497600000"/>
    <s v=" $-   "/>
    <s v=" $-   "/>
    <x v="1"/>
    <x v="25"/>
    <n v="2015"/>
    <n v="0.36159196694733542"/>
    <n v="0.10051775534752366"/>
    <n v="576600000"/>
    <n v="2074200000"/>
  </r>
  <r>
    <s v="SIG"/>
    <x v="3"/>
    <d v="2016-01-30T00:00:00"/>
    <n v="6550200000"/>
    <n v="4109800000"/>
    <n v="1736700000"/>
    <s v=" $-   "/>
    <s v=" $-   "/>
    <x v="1"/>
    <x v="25"/>
    <n v="2016"/>
    <n v="0.37256877652590759"/>
    <n v="0.10743183414246893"/>
    <n v="703700000"/>
    <n v="2440400000"/>
  </r>
  <r>
    <s v="SJM"/>
    <x v="0"/>
    <d v="2013-04-30T00:00:00"/>
    <n v="5897700000"/>
    <n v="3870100000"/>
    <n v="1020400000"/>
    <s v=" $-   "/>
    <n v="96800000"/>
    <x v="4"/>
    <x v="40"/>
    <n v="2013"/>
    <n v="0.34379503874391715"/>
    <n v="0.15436526103396239"/>
    <n v="910400000"/>
    <n v="2027600000"/>
  </r>
  <r>
    <s v="SJM"/>
    <x v="1"/>
    <d v="2014-04-30T00:00:00"/>
    <n v="5610600000"/>
    <n v="3579600000"/>
    <n v="1013100000"/>
    <s v=" $-   "/>
    <n v="98900000"/>
    <x v="4"/>
    <x v="40"/>
    <n v="2014"/>
    <n v="0.36199336969308094"/>
    <n v="0.16379709834955264"/>
    <n v="919000000"/>
    <n v="2031000000"/>
  </r>
  <r>
    <s v="SJM"/>
    <x v="2"/>
    <d v="2015-04-30T00:00:00"/>
    <n v="5692700000"/>
    <n v="3724000000"/>
    <n v="1085800000"/>
    <s v=" $-   "/>
    <n v="110900000"/>
    <x v="4"/>
    <x v="40"/>
    <n v="2015"/>
    <n v="0.34582886855095119"/>
    <n v="0.13561227537021098"/>
    <n v="772000000"/>
    <n v="1968700000"/>
  </r>
  <r>
    <s v="SJM"/>
    <x v="3"/>
    <d v="2016-04-30T00:00:00"/>
    <n v="7811200000"/>
    <n v="4843400000"/>
    <n v="1614100000"/>
    <s v=" $-   "/>
    <n v="208400000"/>
    <x v="4"/>
    <x v="40"/>
    <n v="2016"/>
    <n v="0.37994162228594841"/>
    <n v="0.14662279803359279"/>
    <n v="1145300000"/>
    <n v="2967800000"/>
  </r>
  <r>
    <s v="SLG"/>
    <x v="0"/>
    <d v="2012-12-31T00:00:00"/>
    <n v="1290052000"/>
    <n v="470243000"/>
    <n v="120310000"/>
    <s v=" $-   "/>
    <n v="330418000"/>
    <x v="7"/>
    <x v="109"/>
    <n v="2012"/>
    <n v="0.63548523625404241"/>
    <n v="0.28609776970230655"/>
    <n v="369081000"/>
    <n v="819809000"/>
  </r>
  <r>
    <s v="SLG"/>
    <x v="1"/>
    <d v="2013-12-31T00:00:00"/>
    <n v="1371065000"/>
    <n v="479665000"/>
    <n v="122128000"/>
    <s v=" $-   "/>
    <n v="340316000"/>
    <x v="7"/>
    <x v="109"/>
    <n v="2013"/>
    <n v="0.6501515245447882"/>
    <n v="0.31286335804648213"/>
    <n v="428956000"/>
    <n v="891400000"/>
  </r>
  <r>
    <s v="SLG"/>
    <x v="2"/>
    <d v="2014-12-31T00:00:00"/>
    <n v="1519978000"/>
    <n v="500126000"/>
    <n v="133502000"/>
    <s v=" $-   "/>
    <n v="393987000"/>
    <x v="7"/>
    <x v="109"/>
    <n v="2014"/>
    <n v="0.67096497449305192"/>
    <n v="0.32392771474323973"/>
    <n v="492363000"/>
    <n v="1019852000"/>
  </r>
  <r>
    <s v="SLG"/>
    <x v="3"/>
    <d v="2015-12-31T00:00:00"/>
    <n v="1662829000"/>
    <n v="534326000"/>
    <n v="139137000"/>
    <s v=" $-   "/>
    <n v="588235000"/>
    <x v="7"/>
    <x v="109"/>
    <n v="2015"/>
    <n v="0.6786644928612624"/>
    <n v="0.24123406555935697"/>
    <n v="401131000"/>
    <n v="1128503000"/>
  </r>
  <r>
    <s v="SNA"/>
    <x v="0"/>
    <d v="2013-12-31T00:00:00"/>
    <n v="3237500000"/>
    <n v="1638900000"/>
    <n v="1012400000"/>
    <s v=" $-   "/>
    <s v=" $-   "/>
    <x v="1"/>
    <x v="110"/>
    <n v="2013"/>
    <n v="0.49377606177606181"/>
    <n v="0.18106563706563705"/>
    <n v="586200000"/>
    <n v="1598600000"/>
  </r>
  <r>
    <s v="SNA"/>
    <x v="1"/>
    <d v="2015-01-03T00:00:00"/>
    <n v="3492600000"/>
    <n v="1759200000"/>
    <n v="1048700000"/>
    <s v=" $-   "/>
    <s v=" $-   "/>
    <x v="1"/>
    <x v="110"/>
    <n v="2015"/>
    <n v="0.49630647655042093"/>
    <n v="0.19604306247494704"/>
    <n v="684700000"/>
    <n v="1733400000"/>
  </r>
  <r>
    <s v="SNA"/>
    <x v="2"/>
    <d v="2016-01-02T00:00:00"/>
    <n v="3593100000"/>
    <n v="1774600000"/>
    <n v="1053700000"/>
    <s v=" $-   "/>
    <s v=" $-   "/>
    <x v="1"/>
    <x v="110"/>
    <n v="2016"/>
    <n v="0.50610893100665166"/>
    <n v="0.21285241156661378"/>
    <n v="764800000"/>
    <n v="1818500000"/>
  </r>
  <r>
    <s v="SNA"/>
    <x v="3"/>
    <d v="2016-12-31T00:00:00"/>
    <n v="3711800000"/>
    <n v="1803500000"/>
    <n v="1054100000"/>
    <s v=" $-   "/>
    <s v=" $-   "/>
    <x v="1"/>
    <x v="110"/>
    <n v="2016"/>
    <n v="0.51411713993210839"/>
    <n v="0.23013093377875962"/>
    <n v="854200000"/>
    <n v="1908300000"/>
  </r>
  <r>
    <s v="SNI"/>
    <x v="0"/>
    <d v="2012-12-31T00:00:00"/>
    <n v="2307182000"/>
    <n v="610836000"/>
    <n v="655473000"/>
    <s v=" $-   "/>
    <n v="107591000"/>
    <x v="1"/>
    <x v="67"/>
    <n v="2012"/>
    <n v="0.73524585403318854"/>
    <n v="0.40451165100975994"/>
    <n v="933282000"/>
    <n v="1696346000"/>
  </r>
  <r>
    <s v="SNI"/>
    <x v="1"/>
    <d v="2013-12-31T00:00:00"/>
    <n v="2530809000"/>
    <n v="699294000"/>
    <n v="729055000"/>
    <s v=" $-   "/>
    <n v="117580000"/>
    <x v="1"/>
    <x v="67"/>
    <n v="2013"/>
    <n v="0.72368756393706524"/>
    <n v="0.38915619471876384"/>
    <n v="984880000"/>
    <n v="1831515000"/>
  </r>
  <r>
    <s v="SNI"/>
    <x v="2"/>
    <d v="2014-12-31T00:00:00"/>
    <n v="2665456000"/>
    <n v="778896000"/>
    <n v="764799000"/>
    <s v=" $-   "/>
    <n v="128582000"/>
    <x v="1"/>
    <x v="67"/>
    <n v="2014"/>
    <n v="0.70778133272505717"/>
    <n v="0.37261129052589875"/>
    <n v="993179000"/>
    <n v="1886560000"/>
  </r>
  <r>
    <s v="SNI"/>
    <x v="3"/>
    <d v="2015-12-31T00:00:00"/>
    <n v="3018227000"/>
    <n v="987357000"/>
    <n v="785179000"/>
    <s v=" $-   "/>
    <n v="137596000"/>
    <x v="1"/>
    <x v="67"/>
    <n v="2015"/>
    <n v="0.67286854169683064"/>
    <n v="0.3671344136806145"/>
    <n v="1108095000"/>
    <n v="2030870000"/>
  </r>
  <r>
    <s v="SO"/>
    <x v="0"/>
    <d v="2012-12-31T00:00:00"/>
    <n v="16537000000"/>
    <n v="9373000000"/>
    <n v="914000000"/>
    <s v=" $-   "/>
    <n v="1787000000"/>
    <x v="5"/>
    <x v="11"/>
    <n v="2012"/>
    <n v="0.43321037673096696"/>
    <n v="0.26987966378424139"/>
    <n v="4463000000"/>
    <n v="7164000000"/>
  </r>
  <r>
    <s v="SO"/>
    <x v="1"/>
    <d v="2013-12-31T00:00:00"/>
    <n v="17087000000"/>
    <n v="9817000000"/>
    <n v="934000000"/>
    <s v=" $-   "/>
    <n v="1901000000"/>
    <x v="5"/>
    <x v="11"/>
    <n v="2013"/>
    <n v="0.42546965529349801"/>
    <n v="0.25955404693626732"/>
    <n v="4435000000"/>
    <n v="7270000000"/>
  </r>
  <r>
    <s v="SO"/>
    <x v="2"/>
    <d v="2014-12-31T00:00:00"/>
    <n v="18467000000"/>
    <n v="11031000000"/>
    <n v="981000000"/>
    <s v=" $-   "/>
    <n v="1945000000"/>
    <x v="5"/>
    <x v="11"/>
    <n v="2014"/>
    <n v="0.40266421183733148"/>
    <n v="0.24421941842205014"/>
    <n v="4510000000"/>
    <n v="7436000000"/>
  </r>
  <r>
    <s v="SO"/>
    <x v="3"/>
    <d v="2015-12-31T00:00:00"/>
    <n v="17489000000"/>
    <n v="9811000000"/>
    <n v="997000000"/>
    <s v=" $-   "/>
    <n v="2034000000"/>
    <x v="5"/>
    <x v="11"/>
    <n v="2015"/>
    <n v="0.43901881182457547"/>
    <n v="0.26570987477843216"/>
    <n v="4647000000"/>
    <n v="7678000000"/>
  </r>
  <r>
    <s v="SPG"/>
    <x v="0"/>
    <d v="2012-12-31T00:00:00"/>
    <n v="4256157000"/>
    <n v="800380000"/>
    <n v="376687000"/>
    <s v=" $-   "/>
    <n v="1068382000"/>
    <x v="7"/>
    <x v="14"/>
    <n v="2012"/>
    <n v="0.81194772655238046"/>
    <n v="0.47242336220209924"/>
    <n v="2010708000"/>
    <n v="3455777000"/>
  </r>
  <r>
    <s v="SPG"/>
    <x v="1"/>
    <d v="2013-12-31T00:00:00"/>
    <n v="4543849000"/>
    <n v="837946000"/>
    <n v="402369000"/>
    <s v=" $-   "/>
    <n v="1107700000"/>
    <x v="7"/>
    <x v="14"/>
    <n v="2013"/>
    <n v="0.81558674154884991"/>
    <n v="0.48325417503970752"/>
    <n v="2195834000"/>
    <n v="3705903000"/>
  </r>
  <r>
    <s v="SPG"/>
    <x v="2"/>
    <d v="2014-12-31T00:00:00"/>
    <n v="4870818000"/>
    <n v="882803000"/>
    <n v="446845000"/>
    <s v=" $-   "/>
    <n v="1143827000"/>
    <x v="7"/>
    <x v="14"/>
    <n v="2014"/>
    <n v="0.8187567262829365"/>
    <n v="0.49218488557774076"/>
    <n v="2397343000"/>
    <n v="3988015000"/>
  </r>
  <r>
    <s v="SPG"/>
    <x v="3"/>
    <d v="2015-12-31T00:00:00"/>
    <n v="5266103000"/>
    <n v="960192000"/>
    <n v="452835000"/>
    <s v=" $-   "/>
    <n v="1177568000"/>
    <x v="7"/>
    <x v="14"/>
    <n v="2015"/>
    <n v="0.81766554888880827"/>
    <n v="0.50806222362152809"/>
    <n v="2675508000"/>
    <n v="4305911000"/>
  </r>
  <r>
    <s v="SPLS"/>
    <x v="0"/>
    <d v="2013-02-02T00:00:00"/>
    <n v="24380510000"/>
    <n v="17889249000"/>
    <n v="4884284000"/>
    <s v=" $-   "/>
    <n v="78900000"/>
    <x v="1"/>
    <x v="25"/>
    <n v="2013"/>
    <n v="0.26624795789751732"/>
    <n v="6.2676170432858044E-2"/>
    <n v="1528077000"/>
    <n v="6491261000"/>
  </r>
  <r>
    <s v="SPLS"/>
    <x v="1"/>
    <d v="2014-02-01T00:00:00"/>
    <n v="23114000000"/>
    <n v="17082000000"/>
    <n v="4735000000"/>
    <s v=" $-   "/>
    <n v="55000000"/>
    <x v="1"/>
    <x v="25"/>
    <n v="2014"/>
    <n v="0.26096737907761525"/>
    <n v="5.3733667906896251E-2"/>
    <n v="1242000000"/>
    <n v="6032000000"/>
  </r>
  <r>
    <s v="SPLS"/>
    <x v="2"/>
    <d v="2015-01-31T00:00:00"/>
    <n v="22492000000"/>
    <n v="16691000000"/>
    <n v="4816000000"/>
    <s v=" $-   "/>
    <n v="62000000"/>
    <x v="1"/>
    <x v="25"/>
    <n v="2015"/>
    <n v="0.25791392495109378"/>
    <n v="4.1036813089098345E-2"/>
    <n v="923000000"/>
    <n v="5801000000"/>
  </r>
  <r>
    <s v="SPLS"/>
    <x v="3"/>
    <d v="2016-01-30T00:00:00"/>
    <n v="21059000000"/>
    <n v="15545000000"/>
    <n v="4600000000"/>
    <s v=" $-   "/>
    <n v="67000000"/>
    <x v="1"/>
    <x v="25"/>
    <n v="2016"/>
    <n v="0.26183579467211171"/>
    <n v="4.0220333349161877E-2"/>
    <n v="847000000"/>
    <n v="5514000000"/>
  </r>
  <r>
    <s v="SRCL"/>
    <x v="0"/>
    <d v="2012-12-31T00:00:00"/>
    <n v="1913149000"/>
    <n v="1055844000"/>
    <n v="356817000"/>
    <s v=" $-   "/>
    <n v="31652000"/>
    <x v="0"/>
    <x v="53"/>
    <n v="2012"/>
    <n v="0.44811198709562083"/>
    <n v="0.24505984635802019"/>
    <n v="468836000"/>
    <n v="857305000"/>
  </r>
  <r>
    <s v="SRCL"/>
    <x v="1"/>
    <d v="2013-12-31T00:00:00"/>
    <n v="2142807000"/>
    <n v="1178173000"/>
    <n v="390610000"/>
    <s v=" $-   "/>
    <n v="38405000"/>
    <x v="0"/>
    <x v="53"/>
    <n v="2013"/>
    <n v="0.45017306738311014"/>
    <n v="0.24996138242968219"/>
    <n v="535619000"/>
    <n v="964634000"/>
  </r>
  <r>
    <s v="SRCL"/>
    <x v="2"/>
    <d v="2014-12-31T00:00:00"/>
    <n v="2555601000"/>
    <n v="1461190000"/>
    <n v="489937000"/>
    <s v=" $-   "/>
    <n v="48138000"/>
    <x v="0"/>
    <x v="53"/>
    <n v="2014"/>
    <n v="0.42824016738137138"/>
    <n v="0.21769282450585986"/>
    <n v="556336000"/>
    <n v="1094411000"/>
  </r>
  <r>
    <s v="SRCL"/>
    <x v="3"/>
    <d v="2015-12-31T00:00:00"/>
    <n v="2985908000"/>
    <n v="1719723000"/>
    <n v="712803000"/>
    <s v=" $-   "/>
    <n v="65770000"/>
    <x v="0"/>
    <x v="53"/>
    <n v="2015"/>
    <n v="0.42405358771938051"/>
    <n v="0.16330442866960401"/>
    <n v="487612000"/>
    <n v="1266185000"/>
  </r>
  <r>
    <s v="SRE"/>
    <x v="0"/>
    <d v="2012-12-31T00:00:00"/>
    <n v="9647000000"/>
    <n v="6646000000"/>
    <n v="359000000"/>
    <s v=" $-   "/>
    <n v="1090000000"/>
    <x v="5"/>
    <x v="10"/>
    <n v="2012"/>
    <n v="0.3110811651290557"/>
    <n v="0.1608790297501814"/>
    <n v="1552000000"/>
    <n v="3001000000"/>
  </r>
  <r>
    <s v="SRE"/>
    <x v="1"/>
    <d v="2013-12-31T00:00:00"/>
    <n v="10557000000"/>
    <n v="7186000000"/>
    <n v="574000000"/>
    <s v=" $-   "/>
    <n v="1113000000"/>
    <x v="5"/>
    <x v="10"/>
    <n v="2013"/>
    <n v="0.31931419910959558"/>
    <n v="0.15951501373496257"/>
    <n v="1684000000"/>
    <n v="3371000000"/>
  </r>
  <r>
    <s v="SRE"/>
    <x v="2"/>
    <d v="2014-12-31T00:00:00"/>
    <n v="11035000000"/>
    <n v="7689000000"/>
    <n v="414000000"/>
    <s v=" $-   "/>
    <n v="1156000000"/>
    <x v="5"/>
    <x v="10"/>
    <n v="2014"/>
    <n v="0.30321703670140465"/>
    <n v="0.16094245582238331"/>
    <n v="1776000000"/>
    <n v="3346000000"/>
  </r>
  <r>
    <s v="SRE"/>
    <x v="3"/>
    <d v="2015-12-31T00:00:00"/>
    <n v="10231000000"/>
    <n v="6648000000"/>
    <n v="397000000"/>
    <s v=" $-   "/>
    <n v="1250000000"/>
    <x v="5"/>
    <x v="10"/>
    <n v="2015"/>
    <n v="0.35021014563581276"/>
    <n v="0.18922881438764538"/>
    <n v="1936000000"/>
    <n v="3583000000"/>
  </r>
  <r>
    <s v="STI"/>
    <x v="0"/>
    <d v="2012-12-31T00:00:00"/>
    <n v="11240000000"/>
    <n v="429000000"/>
    <n v="6073000000"/>
    <s v=" $-   "/>
    <n v="1441000000"/>
    <x v="6"/>
    <x v="35"/>
    <n v="2012"/>
    <n v="0.96183274021352316"/>
    <n v="0.29332740213523134"/>
    <n v="3297000000"/>
    <n v="10811000000"/>
  </r>
  <r>
    <s v="STI"/>
    <x v="1"/>
    <d v="2013-12-31T00:00:00"/>
    <n v="8602000000"/>
    <n v="291000000"/>
    <n v="5808000000"/>
    <s v=" $-   "/>
    <n v="576000000"/>
    <x v="6"/>
    <x v="35"/>
    <n v="2013"/>
    <n v="0.9661706579865148"/>
    <n v="0.22401767030923042"/>
    <n v="1927000000"/>
    <n v="8311000000"/>
  </r>
  <r>
    <s v="STI"/>
    <x v="2"/>
    <d v="2014-12-31T00:00:00"/>
    <n v="8707000000"/>
    <n v="235000000"/>
    <n v="5518000000"/>
    <s v=" $-   "/>
    <n v="367000000"/>
    <x v="6"/>
    <x v="35"/>
    <n v="2014"/>
    <n v="0.9730102216607327"/>
    <n v="0.29711726197312505"/>
    <n v="2587000000"/>
    <n v="8472000000"/>
  </r>
  <r>
    <s v="STI"/>
    <x v="3"/>
    <d v="2015-12-31T00:00:00"/>
    <n v="8533000000"/>
    <n v="219000000"/>
    <n v="5120000000"/>
    <s v=" $-   "/>
    <n v="205000000"/>
    <x v="6"/>
    <x v="35"/>
    <n v="2015"/>
    <n v="0.97433493495839685"/>
    <n v="0.35028712059064809"/>
    <n v="2989000000"/>
    <n v="8314000000"/>
  </r>
  <r>
    <s v="STX"/>
    <x v="0"/>
    <d v="2013-06-28T00:00:00"/>
    <n v="14351000000"/>
    <n v="10411000000"/>
    <n v="635000000"/>
    <n v="1133000000"/>
    <n v="79000000"/>
    <x v="2"/>
    <x v="111"/>
    <n v="2013"/>
    <n v="0.2745453278517177"/>
    <n v="0.14584349522681347"/>
    <n v="2093000000"/>
    <n v="3940000000"/>
  </r>
  <r>
    <s v="STX"/>
    <x v="1"/>
    <d v="2014-06-27T00:00:00"/>
    <n v="13724000000"/>
    <n v="9878000000"/>
    <n v="722000000"/>
    <n v="1226000000"/>
    <n v="98000000"/>
    <x v="2"/>
    <x v="111"/>
    <n v="2014"/>
    <n v="0.28023899737685809"/>
    <n v="0.13115709705625181"/>
    <n v="1800000000"/>
    <n v="3846000000"/>
  </r>
  <r>
    <s v="STX"/>
    <x v="2"/>
    <d v="2015-07-03T00:00:00"/>
    <n v="13739000000"/>
    <n v="9930000000"/>
    <n v="237000000"/>
    <n v="1353000000"/>
    <n v="129000000"/>
    <x v="2"/>
    <x v="111"/>
    <n v="2015"/>
    <n v="0.27723997379721954"/>
    <n v="0.1521216973578863"/>
    <n v="2090000000"/>
    <n v="3809000000"/>
  </r>
  <r>
    <s v="STX"/>
    <x v="3"/>
    <d v="2016-07-01T00:00:00"/>
    <n v="11160000000"/>
    <n v="8545000000"/>
    <n v="635000000"/>
    <n v="1237000000"/>
    <n v="123000000"/>
    <x v="2"/>
    <x v="111"/>
    <n v="2016"/>
    <n v="0.23431899641577059"/>
    <n v="5.5555555555555552E-2"/>
    <n v="620000000"/>
    <n v="2615000000"/>
  </r>
  <r>
    <s v="STZ"/>
    <x v="0"/>
    <d v="2013-02-28T00:00:00"/>
    <n v="2796100000"/>
    <n v="1687800000"/>
    <n v="585400000"/>
    <s v=" $-   "/>
    <s v=" $-   "/>
    <x v="4"/>
    <x v="112"/>
    <n v="2013"/>
    <n v="0.39637352026036266"/>
    <n v="0.18701047888129896"/>
    <n v="522900000"/>
    <n v="1108300000"/>
  </r>
  <r>
    <s v="STZ"/>
    <x v="1"/>
    <d v="2014-02-28T00:00:00"/>
    <n v="4867700000"/>
    <n v="2876000000"/>
    <n v="895100000"/>
    <s v=" $-   "/>
    <s v=" $-   "/>
    <x v="4"/>
    <x v="112"/>
    <n v="2014"/>
    <n v="0.40916654682909792"/>
    <n v="0.22528093350042114"/>
    <n v="1096600000"/>
    <n v="1991700000"/>
  </r>
  <r>
    <s v="STZ"/>
    <x v="2"/>
    <d v="2015-02-28T00:00:00"/>
    <n v="6028000000"/>
    <n v="3449400000"/>
    <n v="1078400000"/>
    <s v=" $-   "/>
    <s v=" $-   "/>
    <x v="4"/>
    <x v="112"/>
    <n v="2015"/>
    <n v="0.42777040477770401"/>
    <n v="0.24887193098871932"/>
    <n v="1500200000"/>
    <n v="2578600000"/>
  </r>
  <r>
    <s v="STZ"/>
    <x v="3"/>
    <d v="2016-02-29T00:00:00"/>
    <n v="6548400000"/>
    <n v="3606100000"/>
    <n v="1177200000"/>
    <s v=" $-   "/>
    <s v=" $-   "/>
    <x v="4"/>
    <x v="112"/>
    <n v="2016"/>
    <n v="0.4493158634170179"/>
    <n v="0.26954675951377438"/>
    <n v="1765100000"/>
    <n v="2942300000"/>
  </r>
  <r>
    <s v="SWK"/>
    <x v="0"/>
    <d v="2013-12-28T00:00:00"/>
    <n v="10889500000"/>
    <n v="6985800000"/>
    <n v="2960300000"/>
    <s v=" $-   "/>
    <s v=" $-   "/>
    <x v="1"/>
    <x v="110"/>
    <n v="2013"/>
    <n v="0.35848294228385147"/>
    <n v="8.6633913402819229E-2"/>
    <n v="943400000"/>
    <n v="3903700000"/>
  </r>
  <r>
    <s v="SWK"/>
    <x v="1"/>
    <d v="2015-01-03T00:00:00"/>
    <n v="11338600000"/>
    <n v="7235900000"/>
    <n v="2814600000"/>
    <s v=" $-   "/>
    <s v=" $-   "/>
    <x v="1"/>
    <x v="110"/>
    <n v="2015"/>
    <n v="0.36183479441906408"/>
    <n v="0.113603090328612"/>
    <n v="1288100000"/>
    <n v="4102700000"/>
  </r>
  <r>
    <s v="SWK"/>
    <x v="2"/>
    <d v="2016-01-02T00:00:00"/>
    <n v="11171800000"/>
    <n v="7099800000"/>
    <n v="2681100000"/>
    <s v=" $-   "/>
    <s v=" $-   "/>
    <x v="1"/>
    <x v="110"/>
    <n v="2016"/>
    <n v="0.36448916020694966"/>
    <n v="0.12450097567088562"/>
    <n v="1390900000"/>
    <n v="4072000000"/>
  </r>
  <r>
    <s v="SWK"/>
    <x v="3"/>
    <d v="2016-12-31T00:00:00"/>
    <n v="11406900000"/>
    <n v="7139700000"/>
    <n v="2798900000"/>
    <s v=" $-   "/>
    <s v=" $-   "/>
    <x v="1"/>
    <x v="110"/>
    <n v="2016"/>
    <n v="0.37408936696210193"/>
    <n v="0.12872033593702056"/>
    <n v="1468300000"/>
    <n v="4267200000"/>
  </r>
  <r>
    <s v="SWKS"/>
    <x v="0"/>
    <d v="2013-09-27T00:00:00"/>
    <n v="1792000000"/>
    <n v="1025400000"/>
    <n v="159700000"/>
    <n v="226300000"/>
    <n v="29100000"/>
    <x v="2"/>
    <x v="7"/>
    <n v="2013"/>
    <n v="0.42779017857142854"/>
    <n v="0.19614955357142858"/>
    <n v="351500000"/>
    <n v="766600000"/>
  </r>
  <r>
    <s v="SWKS"/>
    <x v="1"/>
    <d v="2014-10-03T00:00:00"/>
    <n v="2291500000"/>
    <n v="1268800000"/>
    <n v="179100000"/>
    <n v="252200000"/>
    <n v="25900000"/>
    <x v="2"/>
    <x v="7"/>
    <n v="2014"/>
    <n v="0.44630154920357845"/>
    <n v="0.24678158411520837"/>
    <n v="565500000"/>
    <n v="1022700000"/>
  </r>
  <r>
    <s v="SWKS"/>
    <x v="2"/>
    <d v="2015-10-02T00:00:00"/>
    <n v="3258400000"/>
    <n v="1703900000"/>
    <n v="191300000"/>
    <n v="303200000"/>
    <n v="33500000"/>
    <x v="2"/>
    <x v="7"/>
    <n v="2015"/>
    <n v="0.47707463785907189"/>
    <n v="0.31503191750552417"/>
    <n v="1026500000"/>
    <n v="1554500000"/>
  </r>
  <r>
    <s v="SWKS"/>
    <x v="3"/>
    <d v="2016-09-30T00:00:00"/>
    <n v="3289000000"/>
    <n v="1623800000"/>
    <n v="195900000"/>
    <n v="312400000"/>
    <n v="33400000"/>
    <x v="2"/>
    <x v="7"/>
    <n v="2016"/>
    <n v="0.50629370629370629"/>
    <n v="0.34159318941927636"/>
    <n v="1123500000"/>
    <n v="1665200000"/>
  </r>
  <r>
    <s v="SWN"/>
    <x v="0"/>
    <d v="2012-12-31T00:00:00"/>
    <n v="2730000000"/>
    <n v="245000000"/>
    <n v="835000000"/>
    <s v=" $-   "/>
    <n v="811000000"/>
    <x v="9"/>
    <x v="27"/>
    <n v="2012"/>
    <n v="0.91025641025641024"/>
    <n v="0.30732600732600734"/>
    <n v="839000000"/>
    <n v="2485000000"/>
  </r>
  <r>
    <s v="SWN"/>
    <x v="1"/>
    <d v="2013-12-31T00:00:00"/>
    <n v="3371000000"/>
    <n v="328000000"/>
    <n v="1052000000"/>
    <s v=" $-   "/>
    <n v="787000000"/>
    <x v="9"/>
    <x v="27"/>
    <n v="2013"/>
    <n v="0.90269949569860575"/>
    <n v="0.3571640462770691"/>
    <n v="1204000000"/>
    <n v="3043000000"/>
  </r>
  <r>
    <s v="SWN"/>
    <x v="2"/>
    <d v="2014-12-31T00:00:00"/>
    <n v="4038000000"/>
    <n v="427000000"/>
    <n v="1296000000"/>
    <s v=" $-   "/>
    <n v="942000000"/>
    <x v="9"/>
    <x v="27"/>
    <n v="2014"/>
    <n v="0.89425458147597825"/>
    <n v="0.34001981178801388"/>
    <n v="1373000000"/>
    <n v="3611000000"/>
  </r>
  <r>
    <s v="SWN"/>
    <x v="3"/>
    <d v="2015-12-31T00:00:00"/>
    <n v="3133000000"/>
    <n v="689000000"/>
    <n v="1208000000"/>
    <s v=" $-   "/>
    <n v="1091000000"/>
    <x v="9"/>
    <x v="27"/>
    <n v="2015"/>
    <n v="0.78008298755186722"/>
    <n v="4.6281519310564956E-2"/>
    <n v="145000000"/>
    <n v="2444000000"/>
  </r>
  <r>
    <s v="SYF"/>
    <x v="0"/>
    <d v="2012-12-31T00:00:00"/>
    <n v="10793000000"/>
    <n v="362000000"/>
    <n v="2123000000"/>
    <s v=" $-   "/>
    <n v="4549000000"/>
    <x v="6"/>
    <x v="34"/>
    <n v="2012"/>
    <n v="0.96645974242564625"/>
    <n v="0.34828129343092745"/>
    <n v="3759000000"/>
    <n v="10431000000"/>
  </r>
  <r>
    <s v="SYF"/>
    <x v="1"/>
    <d v="2013-12-31T00:00:00"/>
    <n v="11813000000"/>
    <n v="374000000"/>
    <n v="2484000000"/>
    <s v=" $-   "/>
    <n v="5445000000"/>
    <x v="6"/>
    <x v="34"/>
    <n v="2013"/>
    <n v="0.96833996444594939"/>
    <n v="0.29713028019977988"/>
    <n v="3510000000"/>
    <n v="11439000000"/>
  </r>
  <r>
    <s v="SYF"/>
    <x v="2"/>
    <d v="2014-12-31T00:00:00"/>
    <n v="12727000000"/>
    <n v="470000000"/>
    <n v="2927000000"/>
    <s v=" $-   "/>
    <n v="5492000000"/>
    <x v="6"/>
    <x v="34"/>
    <n v="2014"/>
    <n v="0.96307063722794062"/>
    <n v="0.30156360493439144"/>
    <n v="3838000000"/>
    <n v="12257000000"/>
  </r>
  <r>
    <s v="SYF"/>
    <x v="3"/>
    <d v="2015-12-31T00:00:00"/>
    <n v="13620000000"/>
    <n v="607000000"/>
    <n v="3264000000"/>
    <s v=" $-   "/>
    <n v="5690000000"/>
    <x v="6"/>
    <x v="34"/>
    <n v="2015"/>
    <n v="0.95543318649045517"/>
    <n v="0.29801762114537445"/>
    <n v="4059000000"/>
    <n v="13013000000"/>
  </r>
  <r>
    <s v="SYK"/>
    <x v="0"/>
    <d v="2013-12-31T00:00:00"/>
    <n v="9021000000"/>
    <n v="3002000000"/>
    <n v="4089000000"/>
    <n v="536000000"/>
    <n v="138000000"/>
    <x v="3"/>
    <x v="5"/>
    <n v="2013"/>
    <n v="0.6672209289435761"/>
    <n v="0.13923068395964971"/>
    <n v="1256000000"/>
    <n v="6019000000"/>
  </r>
  <r>
    <s v="SYK"/>
    <x v="1"/>
    <d v="2014-12-31T00:00:00"/>
    <n v="9675000000"/>
    <n v="3319000000"/>
    <n v="4308000000"/>
    <n v="614000000"/>
    <n v="188000000"/>
    <x v="3"/>
    <x v="5"/>
    <n v="2014"/>
    <n v="0.65695090439276482"/>
    <n v="0.12878552971576226"/>
    <n v="1246000000"/>
    <n v="6356000000"/>
  </r>
  <r>
    <s v="SYK"/>
    <x v="2"/>
    <d v="2015-12-31T00:00:00"/>
    <n v="9946000000"/>
    <n v="3344000000"/>
    <n v="3906000000"/>
    <n v="625000000"/>
    <n v="210000000"/>
    <x v="3"/>
    <x v="5"/>
    <n v="2015"/>
    <n v="0.66378443595415249"/>
    <n v="0.18711039613915142"/>
    <n v="1861000000"/>
    <n v="6602000000"/>
  </r>
  <r>
    <s v="SYK"/>
    <x v="3"/>
    <d v="2016-12-31T00:00:00"/>
    <n v="11325000000"/>
    <n v="3830000000"/>
    <n v="4295000000"/>
    <n v="715000000"/>
    <n v="319000000"/>
    <x v="3"/>
    <x v="5"/>
    <n v="2016"/>
    <n v="0.66181015452538627"/>
    <n v="0.19125827814569538"/>
    <n v="2166000000"/>
    <n v="7495000000"/>
  </r>
  <r>
    <s v="SYMC"/>
    <x v="0"/>
    <d v="2013-03-29T00:00:00"/>
    <n v="6906000000"/>
    <n v="1175000000"/>
    <n v="3236000000"/>
    <n v="1026000000"/>
    <n v="286000000"/>
    <x v="2"/>
    <x v="6"/>
    <n v="2013"/>
    <n v="0.82985809441065739"/>
    <n v="0.17130031856356792"/>
    <n v="1183000000"/>
    <n v="5731000000"/>
  </r>
  <r>
    <s v="SYMC"/>
    <x v="1"/>
    <d v="2014-03-28T00:00:00"/>
    <n v="4183000000"/>
    <n v="791000000"/>
    <n v="2186000000"/>
    <n v="722000000"/>
    <n v="93000000"/>
    <x v="2"/>
    <x v="6"/>
    <n v="2014"/>
    <n v="0.81090126703322973"/>
    <n v="9.3473583552474301E-2"/>
    <n v="391000000"/>
    <n v="3392000000"/>
  </r>
  <r>
    <s v="SYMC"/>
    <x v="2"/>
    <d v="2015-04-03T00:00:00"/>
    <n v="3956000000"/>
    <n v="727000000"/>
    <n v="2012000000"/>
    <n v="812000000"/>
    <n v="87000000"/>
    <x v="2"/>
    <x v="6"/>
    <n v="2015"/>
    <n v="0.8162285136501517"/>
    <n v="8.0384226491405461E-2"/>
    <n v="318000000"/>
    <n v="3229000000"/>
  </r>
  <r>
    <s v="SYMC"/>
    <x v="3"/>
    <d v="2016-04-01T00:00:00"/>
    <n v="3600000000"/>
    <n v="615000000"/>
    <n v="1587000000"/>
    <n v="748000000"/>
    <n v="57000000"/>
    <x v="2"/>
    <x v="6"/>
    <n v="2016"/>
    <n v="0.82916666666666661"/>
    <n v="0.16472222222222221"/>
    <n v="593000000"/>
    <n v="2985000000"/>
  </r>
  <r>
    <s v="SYY"/>
    <x v="0"/>
    <d v="2013-06-29T00:00:00"/>
    <n v="44411233000"/>
    <n v="36414626000"/>
    <n v="6338129000"/>
    <s v=" $-   "/>
    <s v=" $-   "/>
    <x v="4"/>
    <x v="113"/>
    <n v="2013"/>
    <n v="0.18005820734587574"/>
    <n v="3.7343660330259237E-2"/>
    <n v="1658478000"/>
    <n v="7996607000"/>
  </r>
  <r>
    <s v="SYY"/>
    <x v="1"/>
    <d v="2014-06-28T00:00:00"/>
    <n v="46516712000"/>
    <n v="38335677000"/>
    <s v=" $-   "/>
    <s v=" $-   "/>
    <s v=" $-   "/>
    <x v="4"/>
    <x v="113"/>
    <n v="2014"/>
    <n v="0.17587302817103667"/>
    <n v="0.17587302817103667"/>
    <n v="8181035000"/>
    <n v="8181035000"/>
  </r>
  <r>
    <s v="SYY"/>
    <x v="2"/>
    <d v="2015-06-27T00:00:00"/>
    <n v="48680752000"/>
    <n v="40129236000"/>
    <s v=" $-   "/>
    <s v=" $-   "/>
    <s v=" $-   "/>
    <x v="4"/>
    <x v="113"/>
    <n v="2015"/>
    <n v="0.17566524033975484"/>
    <n v="0.17566524033975481"/>
    <n v="8551516000"/>
    <n v="8551516000"/>
  </r>
  <r>
    <s v="SYY"/>
    <x v="3"/>
    <d v="2016-07-02T00:00:00"/>
    <n v="50366919000"/>
    <n v="41326447000"/>
    <s v=" $-   "/>
    <s v=" $-   "/>
    <s v=" $-   "/>
    <x v="4"/>
    <x v="113"/>
    <n v="2016"/>
    <n v="0.17949225760662468"/>
    <n v="0.17949225760662471"/>
    <n v="9040472000"/>
    <n v="9040472000"/>
  </r>
  <r>
    <s v="T"/>
    <x v="0"/>
    <d v="2012-12-31T00:00:00"/>
    <n v="127434000000"/>
    <n v="55228000000"/>
    <n v="41066000000"/>
    <s v=" $-   "/>
    <n v="18143000000"/>
    <x v="10"/>
    <x v="61"/>
    <n v="2012"/>
    <n v="0.56661487515105857"/>
    <n v="0.10199004975124377"/>
    <n v="12997000000"/>
    <n v="72206000000"/>
  </r>
  <r>
    <s v="T"/>
    <x v="1"/>
    <d v="2013-12-31T00:00:00"/>
    <n v="128752000000"/>
    <n v="51191000000"/>
    <n v="28414000000"/>
    <s v=" $-   "/>
    <n v="18395000000"/>
    <x v="10"/>
    <x v="61"/>
    <n v="2013"/>
    <n v="0.60240617621473835"/>
    <n v="0.23884677519572511"/>
    <n v="30752000000"/>
    <n v="77561000000"/>
  </r>
  <r>
    <s v="T"/>
    <x v="2"/>
    <d v="2014-12-31T00:00:00"/>
    <n v="132447000000"/>
    <n v="60145000000"/>
    <n v="41817000000"/>
    <s v=" $-   "/>
    <n v="18273000000"/>
    <x v="10"/>
    <x v="61"/>
    <n v="2014"/>
    <n v="0.54589382922980512"/>
    <n v="9.2202918903410425E-2"/>
    <n v="12212000000"/>
    <n v="72302000000"/>
  </r>
  <r>
    <s v="T"/>
    <x v="3"/>
    <d v="2015-12-31T00:00:00"/>
    <n v="146801000000"/>
    <n v="67046000000"/>
    <n v="32954000000"/>
    <s v=" $-   "/>
    <n v="22016000000"/>
    <x v="10"/>
    <x v="61"/>
    <n v="2015"/>
    <n v="0.54328648987404726"/>
    <n v="0.16883399976839394"/>
    <n v="24785000000"/>
    <n v="79755000000"/>
  </r>
  <r>
    <s v="TAP"/>
    <x v="0"/>
    <d v="2013-12-31T00:00:00"/>
    <n v="4206100000"/>
    <n v="2545600000"/>
    <n v="1193800000"/>
    <s v=" $-   "/>
    <s v=" $-   "/>
    <x v="4"/>
    <x v="114"/>
    <n v="2013"/>
    <n v="0.39478376643446422"/>
    <n v="0.11095789448657901"/>
    <n v="466700000"/>
    <n v="1660500000"/>
  </r>
  <r>
    <s v="TAP"/>
    <x v="1"/>
    <d v="2014-12-31T00:00:00"/>
    <n v="4146300000"/>
    <n v="2493300000"/>
    <n v="1163900000"/>
    <s v=" $-   "/>
    <s v=" $-   "/>
    <x v="4"/>
    <x v="114"/>
    <n v="2014"/>
    <n v="0.39866869256927862"/>
    <n v="0.11796059137061959"/>
    <n v="489100000"/>
    <n v="1653000000"/>
  </r>
  <r>
    <s v="TAP"/>
    <x v="2"/>
    <d v="2015-12-31T00:00:00"/>
    <n v="3567500000"/>
    <n v="2163500000"/>
    <n v="1051800000"/>
    <s v=" $-   "/>
    <s v=" $-   "/>
    <x v="4"/>
    <x v="114"/>
    <n v="2015"/>
    <n v="0.39355290819901889"/>
    <n v="9.8724597056762439E-2"/>
    <n v="352200000"/>
    <n v="1404000000"/>
  </r>
  <r>
    <s v="TAP"/>
    <x v="3"/>
    <d v="2016-12-31T00:00:00"/>
    <n v="4885000000"/>
    <n v="3003100000"/>
    <n v="1597300000"/>
    <s v=" $-   "/>
    <s v=" $-   "/>
    <x v="4"/>
    <x v="114"/>
    <n v="2016"/>
    <n v="0.38524053224155574"/>
    <n v="5.8259979529170933E-2"/>
    <n v="284600000"/>
    <n v="1881900000"/>
  </r>
  <r>
    <s v="TDC"/>
    <x v="0"/>
    <d v="2012-12-31T00:00:00"/>
    <n v="2665000000"/>
    <n v="1174000000"/>
    <n v="728000000"/>
    <n v="183000000"/>
    <s v=" $-   "/>
    <x v="2"/>
    <x v="6"/>
    <n v="2012"/>
    <n v="0.55947467166979359"/>
    <n v="0.2176360225140713"/>
    <n v="580000000"/>
    <n v="1491000000"/>
  </r>
  <r>
    <s v="TDC"/>
    <x v="1"/>
    <d v="2013-12-31T00:00:00"/>
    <n v="2692000000"/>
    <n v="1219000000"/>
    <n v="757000000"/>
    <n v="184000000"/>
    <s v=" $-   "/>
    <x v="2"/>
    <x v="6"/>
    <n v="2013"/>
    <n v="0.54717682020802383"/>
    <n v="0.1976225854383358"/>
    <n v="532000000"/>
    <n v="1473000000"/>
  </r>
  <r>
    <s v="TDC"/>
    <x v="2"/>
    <d v="2014-12-31T00:00:00"/>
    <n v="2732000000"/>
    <n v="1253000000"/>
    <n v="770000000"/>
    <n v="206000000"/>
    <s v=" $-   "/>
    <x v="2"/>
    <x v="6"/>
    <n v="2014"/>
    <n v="0.54136163982430452"/>
    <n v="0.18411420204978038"/>
    <n v="503000000"/>
    <n v="1479000000"/>
  </r>
  <r>
    <s v="TDC"/>
    <x v="3"/>
    <d v="2015-12-31T00:00:00"/>
    <n v="2530000000"/>
    <n v="1254000000"/>
    <n v="765000000"/>
    <n v="228000000"/>
    <s v=" $-   "/>
    <x v="2"/>
    <x v="6"/>
    <n v="2015"/>
    <n v="0.5043478260869565"/>
    <n v="0.11185770750988143"/>
    <n v="283000000"/>
    <n v="1276000000"/>
  </r>
  <r>
    <s v="TDG"/>
    <x v="0"/>
    <d v="2013-09-30T00:00:00"/>
    <n v="1924400000"/>
    <n v="874838000"/>
    <n v="254468000"/>
    <s v=" $-   "/>
    <n v="45639000"/>
    <x v="0"/>
    <x v="30"/>
    <n v="2013"/>
    <n v="0.54539700685928083"/>
    <n v="0.3894486593223862"/>
    <n v="749455000"/>
    <n v="1049562000"/>
  </r>
  <r>
    <s v="TDG"/>
    <x v="1"/>
    <d v="2014-09-30T00:00:00"/>
    <n v="2372906000"/>
    <n v="1105032000"/>
    <n v="276446000"/>
    <s v=" $-   "/>
    <n v="63608000"/>
    <x v="0"/>
    <x v="30"/>
    <n v="2014"/>
    <n v="0.53431277935156296"/>
    <n v="0.39100579626837306"/>
    <n v="927820000"/>
    <n v="1267874000"/>
  </r>
  <r>
    <s v="TDG"/>
    <x v="2"/>
    <d v="2015-09-30T00:00:00"/>
    <n v="2707115000"/>
    <n v="1257270000"/>
    <n v="321624000"/>
    <s v=" $-   "/>
    <n v="54219000"/>
    <x v="0"/>
    <x v="30"/>
    <n v="2015"/>
    <n v="0.5355683079588418"/>
    <n v="0.39673305345358434"/>
    <n v="1074002000"/>
    <n v="1449845000"/>
  </r>
  <r>
    <s v="TDG"/>
    <x v="3"/>
    <d v="2016-09-30T00:00:00"/>
    <n v="3171411000"/>
    <n v="1443348000"/>
    <n v="382858000"/>
    <s v=" $-   "/>
    <n v="77445000"/>
    <x v="0"/>
    <x v="30"/>
    <n v="2016"/>
    <n v="0.54488774870239154"/>
    <n v="0.39974635895505189"/>
    <n v="1267760000"/>
    <n v="1728063000"/>
  </r>
  <r>
    <s v="TEL"/>
    <x v="0"/>
    <d v="2013-09-27T00:00:00"/>
    <n v="11390000000"/>
    <n v="7739000000"/>
    <n v="1440000000"/>
    <n v="590000000"/>
    <s v=" $-   "/>
    <x v="2"/>
    <x v="115"/>
    <n v="2013"/>
    <n v="0.32054433713784025"/>
    <n v="0.14231782265144863"/>
    <n v="1621000000"/>
    <n v="3651000000"/>
  </r>
  <r>
    <s v="TEL"/>
    <x v="1"/>
    <d v="2014-09-26T00:00:00"/>
    <n v="11973000000"/>
    <n v="8001000000"/>
    <n v="1534000000"/>
    <n v="583000000"/>
    <s v=" $-   "/>
    <x v="2"/>
    <x v="115"/>
    <n v="2014"/>
    <n v="0.33174642946629918"/>
    <n v="0.15493193017622986"/>
    <n v="1855000000"/>
    <n v="3972000000"/>
  </r>
  <r>
    <s v="TEL"/>
    <x v="2"/>
    <d v="2015-09-25T00:00:00"/>
    <n v="12233000000"/>
    <n v="8146000000"/>
    <n v="1504000000"/>
    <n v="627000000"/>
    <s v=" $-   "/>
    <x v="2"/>
    <x v="115"/>
    <n v="2015"/>
    <n v="0.33409629690182296"/>
    <n v="0.15989536499632143"/>
    <n v="1956000000"/>
    <n v="4087000000"/>
  </r>
  <r>
    <s v="TEL"/>
    <x v="3"/>
    <d v="2016-09-30T00:00:00"/>
    <n v="12238000000"/>
    <n v="8205000000"/>
    <n v="1463000000"/>
    <n v="644000000"/>
    <s v=" $-   "/>
    <x v="2"/>
    <x v="115"/>
    <n v="2016"/>
    <n v="0.32954731165223072"/>
    <n v="0.15737865664324235"/>
    <n v="1926000000"/>
    <n v="4033000000"/>
  </r>
  <r>
    <s v="TGNA"/>
    <x v="0"/>
    <d v="2012-12-30T00:00:00"/>
    <n v="5353197000"/>
    <n v="2943847000"/>
    <n v="1303427000"/>
    <s v=" $-   "/>
    <n v="194039000"/>
    <x v="1"/>
    <x v="116"/>
    <n v="2012"/>
    <n v="0.45007684193202679"/>
    <n v="0.17034381510712196"/>
    <n v="911884000"/>
    <n v="2409350000"/>
  </r>
  <r>
    <s v="TGNA"/>
    <x v="1"/>
    <d v="2013-12-29T00:00:00"/>
    <n v="1603123000"/>
    <n v="662769000"/>
    <n v="531932000"/>
    <s v=" $-   "/>
    <n v="74833000"/>
    <x v="1"/>
    <x v="116"/>
    <n v="2013"/>
    <n v="0.58657632633303869"/>
    <n v="0.2080869652546935"/>
    <n v="333589000"/>
    <n v="940354000"/>
  </r>
  <r>
    <s v="TGNA"/>
    <x v="2"/>
    <d v="2014-12-31T00:00:00"/>
    <n v="2626141000"/>
    <n v="954990000"/>
    <n v="766854000"/>
    <s v=" $-   "/>
    <n v="151837000"/>
    <x v="1"/>
    <x v="116"/>
    <n v="2014"/>
    <n v="0.63635235122561973"/>
    <n v="0.28652688488546502"/>
    <n v="752460000"/>
    <n v="1671151000"/>
  </r>
  <r>
    <s v="TGNA"/>
    <x v="3"/>
    <d v="2015-12-31T00:00:00"/>
    <n v="3050945000"/>
    <n v="923336000"/>
    <n v="1068221000"/>
    <s v=" $-   "/>
    <n v="205087000"/>
    <x v="1"/>
    <x v="116"/>
    <n v="2015"/>
    <n v="0.69736065383020673"/>
    <n v="0.28001193072965919"/>
    <n v="854301000"/>
    <n v="2127609000"/>
  </r>
  <r>
    <s v="TGT"/>
    <x v="0"/>
    <d v="2013-02-02T00:00:00"/>
    <n v="73301000000"/>
    <n v="50568000000"/>
    <n v="15110000000"/>
    <s v=" $-   "/>
    <n v="2044000000"/>
    <x v="1"/>
    <x v="64"/>
    <n v="2013"/>
    <n v="0.31013219464945907"/>
    <n v="7.6110830684438135E-2"/>
    <n v="5579000000"/>
    <n v="22733000000"/>
  </r>
  <r>
    <s v="TGT"/>
    <x v="1"/>
    <d v="2014-02-01T00:00:00"/>
    <n v="71279000000"/>
    <n v="50039000000"/>
    <n v="14465000000"/>
    <s v=" $-   "/>
    <n v="1996000000"/>
    <x v="1"/>
    <x v="64"/>
    <n v="2014"/>
    <n v="0.2979839784508761"/>
    <n v="6.7046395151447127E-2"/>
    <n v="4779000000"/>
    <n v="21240000000"/>
  </r>
  <r>
    <s v="TGT"/>
    <x v="2"/>
    <d v="2015-01-31T00:00:00"/>
    <n v="72618000000"/>
    <n v="51278000000"/>
    <n v="14676000000"/>
    <s v=" $-   "/>
    <n v="2129000000"/>
    <x v="1"/>
    <x v="64"/>
    <n v="2015"/>
    <n v="0.29386653446803823"/>
    <n v="6.2450081247073727E-2"/>
    <n v="4535000000"/>
    <n v="21340000000"/>
  </r>
  <r>
    <s v="TGT"/>
    <x v="3"/>
    <d v="2016-01-30T00:00:00"/>
    <n v="73785000000"/>
    <n v="51997000000"/>
    <n v="14665000000"/>
    <s v=" $-   "/>
    <n v="2213000000"/>
    <x v="1"/>
    <x v="64"/>
    <n v="2016"/>
    <n v="0.29529037067154573"/>
    <n v="6.6544690655282235E-2"/>
    <n v="4910000000"/>
    <n v="21788000000"/>
  </r>
  <r>
    <s v="TIF"/>
    <x v="0"/>
    <d v="2013-01-31T00:00:00"/>
    <n v="3794249000"/>
    <n v="1630965000"/>
    <n v="1466067000"/>
    <s v=" $-   "/>
    <s v=" $-   "/>
    <x v="1"/>
    <x v="82"/>
    <n v="2013"/>
    <n v="0.57014813735208203"/>
    <n v="0.18375625848488067"/>
    <n v="697217000"/>
    <n v="2163284000"/>
  </r>
  <r>
    <s v="TIF"/>
    <x v="1"/>
    <d v="2014-01-31T00:00:00"/>
    <n v="4031100000"/>
    <n v="1690700000"/>
    <n v="2036100000"/>
    <s v=" $-   "/>
    <s v=" $-   "/>
    <x v="1"/>
    <x v="82"/>
    <n v="2014"/>
    <n v="0.58058594428319821"/>
    <n v="7.5488080176626726E-2"/>
    <n v="304300000"/>
    <n v="2340400000"/>
  </r>
  <r>
    <s v="TIF"/>
    <x v="2"/>
    <d v="2015-01-31T00:00:00"/>
    <n v="4249900000"/>
    <n v="1712700000"/>
    <n v="1645800000"/>
    <s v=" $-   "/>
    <s v=" $-   "/>
    <x v="1"/>
    <x v="82"/>
    <n v="2015"/>
    <n v="0.59700228240664488"/>
    <n v="0.20974611167321583"/>
    <n v="891400000"/>
    <n v="2537200000"/>
  </r>
  <r>
    <s v="TIF"/>
    <x v="3"/>
    <d v="2016-01-31T00:00:00"/>
    <n v="4104900000"/>
    <n v="1613600000"/>
    <n v="1731200000"/>
    <s v=" $-   "/>
    <s v=" $-   "/>
    <x v="1"/>
    <x v="82"/>
    <n v="2016"/>
    <n v="0.60690881629272331"/>
    <n v="0.18516894443226389"/>
    <n v="760100000"/>
    <n v="2491300000"/>
  </r>
  <r>
    <s v="TJX"/>
    <x v="0"/>
    <d v="2013-02-02T00:00:00"/>
    <n v="25878372000"/>
    <n v="18521400000"/>
    <n v="4250446000"/>
    <s v=" $-   "/>
    <s v=" $-   "/>
    <x v="1"/>
    <x v="74"/>
    <n v="2013"/>
    <n v="0.28429037189820128"/>
    <n v="0.1200433319375732"/>
    <n v="3106526000"/>
    <n v="7356972000"/>
  </r>
  <r>
    <s v="TJX"/>
    <x v="1"/>
    <d v="2014-02-01T00:00:00"/>
    <n v="27422696000"/>
    <n v="19605037000"/>
    <n v="4467089000"/>
    <s v=" $-   "/>
    <s v=" $-   "/>
    <x v="1"/>
    <x v="74"/>
    <n v="2014"/>
    <n v="0.2850798841951937"/>
    <n v="0.12218237039859246"/>
    <n v="3350570000"/>
    <n v="7817659000"/>
  </r>
  <r>
    <s v="TJX"/>
    <x v="2"/>
    <d v="2015-01-31T00:00:00"/>
    <n v="29078407000"/>
    <n v="20776522000"/>
    <n v="4695384000"/>
    <s v=" $-   "/>
    <s v=" $-   "/>
    <x v="1"/>
    <x v="74"/>
    <n v="2015"/>
    <n v="0.28549999317362884"/>
    <n v="0.1240267735436814"/>
    <n v="3606501000"/>
    <n v="8301885000"/>
  </r>
  <r>
    <s v="TJX"/>
    <x v="3"/>
    <d v="2016-01-30T00:00:00"/>
    <n v="30944938000"/>
    <n v="22034523000"/>
    <n v="5205715000"/>
    <s v=" $-   "/>
    <s v=" $-   "/>
    <x v="1"/>
    <x v="74"/>
    <n v="2016"/>
    <n v="0.28794418654191523"/>
    <n v="0.11971909589865716"/>
    <n v="3704700000"/>
    <n v="8910415000"/>
  </r>
  <r>
    <s v="TMK"/>
    <x v="0"/>
    <d v="2012-12-31T00:00:00"/>
    <n v="3589516000"/>
    <n v="1955682000"/>
    <s v=" $-   "/>
    <s v=" $-   "/>
    <n v="787329000"/>
    <x v="6"/>
    <x v="12"/>
    <n v="2012"/>
    <n v="0.45516832910063643"/>
    <n v="0.23582705857837102"/>
    <n v="846505000"/>
    <n v="1633834000"/>
  </r>
  <r>
    <s v="TMK"/>
    <x v="1"/>
    <d v="2013-12-31T00:00:00"/>
    <n v="3494253000"/>
    <n v="1838766000"/>
    <s v=" $-   "/>
    <s v=" $-   "/>
    <n v="819711000"/>
    <x v="6"/>
    <x v="12"/>
    <n v="2013"/>
    <n v="0.47377422298843275"/>
    <n v="0.23918588608208965"/>
    <n v="835776000"/>
    <n v="1655487000"/>
  </r>
  <r>
    <s v="TMK"/>
    <x v="2"/>
    <d v="2014-12-31T00:00:00"/>
    <n v="3620095000"/>
    <n v="1903384000"/>
    <s v=" $-   "/>
    <s v=" $-   "/>
    <n v="855908000"/>
    <x v="6"/>
    <x v="12"/>
    <n v="2014"/>
    <n v="0.47421711308681125"/>
    <n v="0.23778464377316064"/>
    <n v="860803000"/>
    <n v="1716711000"/>
  </r>
  <r>
    <s v="TMK"/>
    <x v="3"/>
    <d v="2015-12-31T00:00:00"/>
    <n v="3766065000"/>
    <n v="2016212000"/>
    <s v=" $-   "/>
    <s v=" $-   "/>
    <n v="907024000"/>
    <x v="6"/>
    <x v="12"/>
    <n v="2015"/>
    <n v="0.46463696192179371"/>
    <n v="0.22379565939515117"/>
    <n v="842829000"/>
    <n v="1749853000"/>
  </r>
  <r>
    <s v="TMO"/>
    <x v="0"/>
    <d v="2012-12-31T00:00:00"/>
    <n v="12509900000"/>
    <n v="7214400000"/>
    <n v="3354900000"/>
    <n v="376400000"/>
    <s v=" $-   "/>
    <x v="3"/>
    <x v="5"/>
    <n v="2012"/>
    <n v="0.42330474264382612"/>
    <n v="0.1250369707191904"/>
    <n v="1564200000"/>
    <n v="5295500000"/>
  </r>
  <r>
    <s v="TMO"/>
    <x v="1"/>
    <d v="2013-12-31T00:00:00"/>
    <n v="13090300000"/>
    <n v="7561200000"/>
    <n v="3446300000"/>
    <n v="395500000"/>
    <s v=" $-   "/>
    <x v="3"/>
    <x v="5"/>
    <n v="2013"/>
    <n v="0.422381458026172"/>
    <n v="0.1288969695117759"/>
    <n v="1687300000"/>
    <n v="5529100000"/>
  </r>
  <r>
    <s v="TMO"/>
    <x v="2"/>
    <d v="2014-12-31T00:00:00"/>
    <n v="16889600000"/>
    <n v="9397600000"/>
    <n v="4896100000"/>
    <n v="691100000"/>
    <s v=" $-   "/>
    <x v="3"/>
    <x v="5"/>
    <n v="2014"/>
    <n v="0.44358658582796517"/>
    <n v="0.11277946191739295"/>
    <n v="1904800000"/>
    <n v="7492000000"/>
  </r>
  <r>
    <s v="TMO"/>
    <x v="3"/>
    <d v="2015-12-31T00:00:00"/>
    <n v="16965400000"/>
    <n v="9209500000"/>
    <n v="4612100000"/>
    <n v="692300000"/>
    <s v=" $-   "/>
    <x v="3"/>
    <x v="5"/>
    <n v="2015"/>
    <n v="0.45715986655192331"/>
    <n v="0.14449998231695096"/>
    <n v="2451500000"/>
    <n v="7755900000"/>
  </r>
  <r>
    <s v="TRIP"/>
    <x v="0"/>
    <d v="2012-12-31T00:00:00"/>
    <n v="763000000"/>
    <n v="12000000"/>
    <n v="429000000"/>
    <s v=" $-   "/>
    <n v="26000000"/>
    <x v="1"/>
    <x v="24"/>
    <n v="2012"/>
    <n v="0.98427260812581918"/>
    <n v="0.38794233289646135"/>
    <n v="296000000"/>
    <n v="751000000"/>
  </r>
  <r>
    <s v="TRIP"/>
    <x v="1"/>
    <d v="2013-12-31T00:00:00"/>
    <n v="945000000"/>
    <n v="18000000"/>
    <n v="597000000"/>
    <s v=" $-   "/>
    <n v="36000000"/>
    <x v="1"/>
    <x v="24"/>
    <n v="2013"/>
    <n v="0.98095238095238091"/>
    <n v="0.31111111111111112"/>
    <n v="294000000"/>
    <n v="927000000"/>
  </r>
  <r>
    <s v="TRIP"/>
    <x v="2"/>
    <d v="2014-12-31T00:00:00"/>
    <n v="1246000000"/>
    <n v="40000000"/>
    <n v="801000000"/>
    <s v=" $-   "/>
    <n v="65000000"/>
    <x v="1"/>
    <x v="24"/>
    <n v="2014"/>
    <n v="0.9678972712680578"/>
    <n v="0.27287319422150885"/>
    <n v="340000000"/>
    <n v="1206000000"/>
  </r>
  <r>
    <s v="TRIP"/>
    <x v="3"/>
    <d v="2015-12-31T00:00:00"/>
    <n v="1492000000"/>
    <n v="58000000"/>
    <n v="1109000000"/>
    <s v=" $-   "/>
    <n v="93000000"/>
    <x v="1"/>
    <x v="24"/>
    <n v="2015"/>
    <n v="0.96112600536193027"/>
    <n v="0.15549597855227881"/>
    <n v="232000000"/>
    <n v="1434000000"/>
  </r>
  <r>
    <s v="TRV"/>
    <x v="0"/>
    <d v="2013-12-31T00:00:00"/>
    <n v="26191000000"/>
    <n v="13307000000"/>
    <n v="3757000000"/>
    <s v=" $-   "/>
    <n v="3821000000"/>
    <x v="6"/>
    <x v="13"/>
    <n v="2013"/>
    <n v="0.49192470696040624"/>
    <n v="0.2025886754992173"/>
    <n v="5306000000"/>
    <n v="12884000000"/>
  </r>
  <r>
    <s v="TRV"/>
    <x v="1"/>
    <d v="2014-12-31T00:00:00"/>
    <n v="27174000000"/>
    <n v="13870000000"/>
    <n v="3964000000"/>
    <s v=" $-   "/>
    <n v="3882000000"/>
    <x v="6"/>
    <x v="13"/>
    <n v="2014"/>
    <n v="0.48958563332597338"/>
    <n v="0.20085375726797675"/>
    <n v="5458000000"/>
    <n v="13304000000"/>
  </r>
  <r>
    <s v="TRV"/>
    <x v="2"/>
    <d v="2015-12-31T00:00:00"/>
    <n v="26815000000"/>
    <n v="13723000000"/>
    <n v="4094000000"/>
    <s v=" $-   "/>
    <n v="3885000000"/>
    <x v="6"/>
    <x v="13"/>
    <n v="2015"/>
    <n v="0.48823419727764306"/>
    <n v="0.19067685996643668"/>
    <n v="5113000000"/>
    <n v="13092000000"/>
  </r>
  <r>
    <s v="TRV"/>
    <x v="3"/>
    <d v="2016-12-31T00:00:00"/>
    <n v="27625000000"/>
    <n v="15070000000"/>
    <n v="4154000000"/>
    <s v=" $-   "/>
    <n v="3985000000"/>
    <x v="6"/>
    <x v="13"/>
    <n v="2016"/>
    <n v="0.45447963800904978"/>
    <n v="0.15985520361990951"/>
    <n v="4416000000"/>
    <n v="12555000000"/>
  </r>
  <r>
    <s v="TSCO"/>
    <x v="0"/>
    <d v="2012-12-29T00:00:00"/>
    <n v="4664120000"/>
    <n v="3098066000"/>
    <n v="1040287000"/>
    <s v=" $-   "/>
    <n v="88975000"/>
    <x v="1"/>
    <x v="117"/>
    <n v="2012"/>
    <n v="0.33576623242969739"/>
    <n v="9.3649391525089401E-2"/>
    <n v="436792000"/>
    <n v="1566054000"/>
  </r>
  <r>
    <s v="TSCO"/>
    <x v="1"/>
    <d v="2013-12-28T00:00:00"/>
    <n v="5164784000"/>
    <n v="3411175000"/>
    <n v="1138934000"/>
    <s v=" $-   "/>
    <n v="100025000"/>
    <x v="1"/>
    <x v="117"/>
    <n v="2013"/>
    <n v="0.33953191459700927"/>
    <n v="9.9645987131310815E-2"/>
    <n v="514650000"/>
    <n v="1753609000"/>
  </r>
  <r>
    <s v="TSCO"/>
    <x v="2"/>
    <d v="2014-12-27T00:00:00"/>
    <n v="5711715000"/>
    <n v="3761300000"/>
    <n v="1246308000"/>
    <s v=" $-   "/>
    <n v="114635000"/>
    <x v="1"/>
    <x v="117"/>
    <n v="2014"/>
    <n v="0.34147624662645104"/>
    <n v="0.10320402891250702"/>
    <n v="589472000"/>
    <n v="1950415000"/>
  </r>
  <r>
    <s v="TSCO"/>
    <x v="3"/>
    <d v="2015-12-26T00:00:00"/>
    <n v="6226507000"/>
    <n v="4083333000"/>
    <n v="1369097000"/>
    <s v=" $-   "/>
    <n v="123569000"/>
    <x v="1"/>
    <x v="117"/>
    <n v="2015"/>
    <n v="0.34420165270833225"/>
    <n v="0.10447398517338854"/>
    <n v="650508000"/>
    <n v="2143174000"/>
  </r>
  <r>
    <s v="TSN"/>
    <x v="0"/>
    <d v="2013-10-03T00:00:00"/>
    <n v="34374000000"/>
    <n v="32016000000"/>
    <n v="983000000"/>
    <s v=" $-   "/>
    <s v=" $-   "/>
    <x v="4"/>
    <x v="40"/>
    <n v="2013"/>
    <n v="6.8598359224995686E-2"/>
    <n v="4.0001163670215861E-2"/>
    <n v="1375000000"/>
    <n v="2358000000"/>
  </r>
  <r>
    <s v="TSN"/>
    <x v="1"/>
    <d v="2014-10-03T00:00:00"/>
    <n v="37580000000"/>
    <n v="34895000000"/>
    <n v="1255000000"/>
    <s v=" $-   "/>
    <s v=" $-   "/>
    <x v="4"/>
    <x v="40"/>
    <n v="2014"/>
    <n v="7.1447578499201692E-2"/>
    <n v="3.8052155401809472E-2"/>
    <n v="1430000000"/>
    <n v="2685000000"/>
  </r>
  <r>
    <s v="TSN"/>
    <x v="2"/>
    <d v="2015-10-03T00:00:00"/>
    <n v="41373000000"/>
    <n v="37456000000"/>
    <n v="1748000000"/>
    <s v=" $-   "/>
    <s v=" $-   "/>
    <x v="4"/>
    <x v="40"/>
    <n v="2015"/>
    <n v="9.4675271312208431E-2"/>
    <n v="5.2425494887970416E-2"/>
    <n v="2169000000"/>
    <n v="3917000000"/>
  </r>
  <r>
    <s v="TSN"/>
    <x v="3"/>
    <d v="2016-10-01T00:00:00"/>
    <n v="36881000000"/>
    <n v="32184000000"/>
    <n v="1864000000"/>
    <s v=" $-   "/>
    <s v=" $-   "/>
    <x v="4"/>
    <x v="40"/>
    <n v="2016"/>
    <n v="0.12735554892763212"/>
    <n v="7.6814619994034869E-2"/>
    <n v="2833000000"/>
    <n v="4697000000"/>
  </r>
  <r>
    <s v="TSO"/>
    <x v="0"/>
    <d v="2012-12-31T00:00:00"/>
    <n v="29809000000"/>
    <n v="26045000000"/>
    <n v="1702000000"/>
    <s v=" $-   "/>
    <n v="418000000"/>
    <x v="9"/>
    <x v="92"/>
    <n v="2012"/>
    <n v="0.12627058941930291"/>
    <n v="5.5151128853701901E-2"/>
    <n v="1644000000"/>
    <n v="3764000000"/>
  </r>
  <r>
    <s v="TSO"/>
    <x v="1"/>
    <d v="2013-12-31T00:00:00"/>
    <n v="37601000000"/>
    <n v="34085000000"/>
    <n v="2248000000"/>
    <s v=" $-   "/>
    <n v="489000000"/>
    <x v="9"/>
    <x v="92"/>
    <n v="2013"/>
    <n v="9.3508151378952742E-2"/>
    <n v="2.0717534108135423E-2"/>
    <n v="779000000"/>
    <n v="3516000000"/>
  </r>
  <r>
    <s v="TSO"/>
    <x v="2"/>
    <d v="2014-12-31T00:00:00"/>
    <n v="40633000000"/>
    <n v="35673000000"/>
    <n v="2762000000"/>
    <s v=" $-   "/>
    <n v="562000000"/>
    <x v="9"/>
    <x v="92"/>
    <n v="2014"/>
    <n v="0.12206826963305684"/>
    <n v="4.0262840548322791E-2"/>
    <n v="1636000000"/>
    <n v="4960000000"/>
  </r>
  <r>
    <s v="TSO"/>
    <x v="3"/>
    <d v="2015-12-31T00:00:00"/>
    <n v="28711000000"/>
    <n v="22466000000"/>
    <n v="2620000000"/>
    <s v=" $-   "/>
    <n v="756000000"/>
    <x v="9"/>
    <x v="92"/>
    <n v="2015"/>
    <n v="0.21751245167357458"/>
    <n v="9.9926857302079342E-2"/>
    <n v="2869000000"/>
    <n v="6245000000"/>
  </r>
  <r>
    <s v="TSS"/>
    <x v="0"/>
    <d v="2012-12-31T00:00:00"/>
    <n v="1793557000"/>
    <n v="1189341000"/>
    <n v="247597000"/>
    <s v=" $-   "/>
    <s v=" $-   "/>
    <x v="2"/>
    <x v="16"/>
    <n v="2012"/>
    <n v="0.33688140382491327"/>
    <n v="0.19883337970301473"/>
    <n v="356619000"/>
    <n v="604216000"/>
  </r>
  <r>
    <s v="TSS"/>
    <x v="1"/>
    <d v="2013-12-31T00:00:00"/>
    <n v="2064305000"/>
    <n v="1369438000"/>
    <n v="312367000"/>
    <s v=" $-   "/>
    <s v=" $-   "/>
    <x v="2"/>
    <x v="16"/>
    <n v="2013"/>
    <n v="0.33661062682113352"/>
    <n v="0.18529238654171742"/>
    <n v="382500000"/>
    <n v="694867000"/>
  </r>
  <r>
    <s v="TSS"/>
    <x v="2"/>
    <d v="2014-12-31T00:00:00"/>
    <n v="2446877000"/>
    <n v="1668892000"/>
    <n v="346345000"/>
    <s v=" $-   "/>
    <s v=" $-   "/>
    <x v="2"/>
    <x v="16"/>
    <n v="2014"/>
    <n v="0.31795018711606671"/>
    <n v="0.17640445351360121"/>
    <n v="431640000"/>
    <n v="777985000"/>
  </r>
  <r>
    <s v="TSS"/>
    <x v="3"/>
    <d v="2015-12-31T00:00:00"/>
    <n v="2779541000"/>
    <n v="1855181000"/>
    <n v="390253000"/>
    <s v=" $-   "/>
    <s v=" $-   "/>
    <x v="2"/>
    <x v="16"/>
    <n v="2015"/>
    <n v="0.33255850516326257"/>
    <n v="0.1921565467104101"/>
    <n v="534107000"/>
    <n v="924360000"/>
  </r>
  <r>
    <s v="TXN"/>
    <x v="0"/>
    <d v="2012-12-31T00:00:00"/>
    <n v="12825000000"/>
    <n v="6457000000"/>
    <n v="1804000000"/>
    <n v="1877000000"/>
    <s v=" $-   "/>
    <x v="2"/>
    <x v="7"/>
    <n v="2012"/>
    <n v="0.49653021442495127"/>
    <n v="0.20951267056530215"/>
    <n v="2687000000"/>
    <n v="6368000000"/>
  </r>
  <r>
    <s v="TXN"/>
    <x v="1"/>
    <d v="2013-12-31T00:00:00"/>
    <n v="12205000000"/>
    <n v="5841000000"/>
    <n v="1858000000"/>
    <n v="1522000000"/>
    <s v=" $-   "/>
    <x v="2"/>
    <x v="7"/>
    <n v="2013"/>
    <n v="0.52142564522736579"/>
    <n v="0.24448996312986482"/>
    <n v="2984000000"/>
    <n v="6364000000"/>
  </r>
  <r>
    <s v="TXN"/>
    <x v="2"/>
    <d v="2014-12-31T00:00:00"/>
    <n v="13045000000"/>
    <n v="5618000000"/>
    <n v="1843000000"/>
    <n v="1358000000"/>
    <s v=" $-   "/>
    <x v="2"/>
    <x v="7"/>
    <n v="2014"/>
    <n v="0.56933691069375247"/>
    <n v="0.32395553852050596"/>
    <n v="4226000000"/>
    <n v="7427000000"/>
  </r>
  <r>
    <s v="TXN"/>
    <x v="3"/>
    <d v="2015-12-31T00:00:00"/>
    <n v="13000000000"/>
    <n v="5440000000"/>
    <n v="1748000000"/>
    <n v="1280000000"/>
    <s v=" $-   "/>
    <x v="2"/>
    <x v="7"/>
    <n v="2015"/>
    <n v="0.58153846153846156"/>
    <n v="0.3486153846153846"/>
    <n v="4532000000"/>
    <n v="7560000000"/>
  </r>
  <r>
    <s v="TXT"/>
    <x v="0"/>
    <d v="2012-12-29T00:00:00"/>
    <n v="12237000000"/>
    <n v="10019000000"/>
    <n v="1165000000"/>
    <s v=" $-   "/>
    <s v=" $-   "/>
    <x v="0"/>
    <x v="53"/>
    <n v="2012"/>
    <n v="0.18125357522268526"/>
    <n v="8.6050502574160331E-2"/>
    <n v="1053000000"/>
    <n v="2218000000"/>
  </r>
  <r>
    <s v="TXT"/>
    <x v="1"/>
    <d v="2013-12-28T00:00:00"/>
    <n v="12104000000"/>
    <n v="10131000000"/>
    <n v="1126000000"/>
    <s v=" $-   "/>
    <s v=" $-   "/>
    <x v="0"/>
    <x v="53"/>
    <n v="2013"/>
    <n v="0.16300396563119635"/>
    <n v="6.9976867151354927E-2"/>
    <n v="847000000"/>
    <n v="1973000000"/>
  </r>
  <r>
    <s v="TXT"/>
    <x v="2"/>
    <d v="2015-01-03T00:00:00"/>
    <n v="13878000000"/>
    <n v="11421000000"/>
    <n v="1361000000"/>
    <s v=" $-   "/>
    <s v=" $-   "/>
    <x v="0"/>
    <x v="53"/>
    <n v="2015"/>
    <n v="0.17704280155642027"/>
    <n v="7.8973915549791038E-2"/>
    <n v="1096000000"/>
    <n v="2457000000"/>
  </r>
  <r>
    <s v="TXT"/>
    <x v="3"/>
    <d v="2016-01-02T00:00:00"/>
    <n v="13423000000"/>
    <n v="10979000000"/>
    <n v="1304000000"/>
    <s v=" $-   "/>
    <s v=" $-   "/>
    <x v="0"/>
    <x v="53"/>
    <n v="2016"/>
    <n v="0.18207554198018328"/>
    <n v="8.4928853460478279E-2"/>
    <n v="1140000000"/>
    <n v="2444000000"/>
  </r>
  <r>
    <s v="UA"/>
    <x v="0"/>
    <d v="2012-12-31T00:00:00"/>
    <n v="1834921000"/>
    <n v="955624000"/>
    <n v="670602000"/>
    <s v=" $-   "/>
    <s v=" $-   "/>
    <x v="1"/>
    <x v="82"/>
    <n v="2012"/>
    <n v="0.47920155690626465"/>
    <n v="0.11373514173089741"/>
    <n v="208695000"/>
    <n v="879297000"/>
  </r>
  <r>
    <s v="UA"/>
    <x v="1"/>
    <d v="2013-12-31T00:00:00"/>
    <n v="2332051000"/>
    <n v="1195381000"/>
    <n v="871572000"/>
    <s v=" $-   "/>
    <s v=" $-   "/>
    <x v="1"/>
    <x v="82"/>
    <n v="2013"/>
    <n v="0.4874121535077921"/>
    <n v="0.11367590159906452"/>
    <n v="265098000"/>
    <n v="1136670000"/>
  </r>
  <r>
    <s v="UA"/>
    <x v="2"/>
    <d v="2014-12-31T00:00:00"/>
    <n v="3084370000"/>
    <n v="1572164000"/>
    <n v="1158251000"/>
    <s v=" $-   "/>
    <s v=" $-   "/>
    <x v="1"/>
    <x v="82"/>
    <n v="2014"/>
    <n v="0.49028034898536821"/>
    <n v="0.11475763283912112"/>
    <n v="353955000"/>
    <n v="1512206000"/>
  </r>
  <r>
    <s v="UA"/>
    <x v="3"/>
    <d v="2015-12-31T00:00:00"/>
    <n v="3963313000"/>
    <n v="2057766000"/>
    <n v="1497000000"/>
    <s v=" $-   "/>
    <s v=" $-   "/>
    <x v="1"/>
    <x v="82"/>
    <n v="2015"/>
    <n v="0.48079649525535828"/>
    <n v="0.10308219411386384"/>
    <n v="408547000"/>
    <n v="1905547000"/>
  </r>
  <r>
    <s v="UAA"/>
    <x v="0"/>
    <d v="2012-12-31T00:00:00"/>
    <n v="1834921000"/>
    <n v="955624000"/>
    <n v="670602000"/>
    <s v=" $-   "/>
    <s v=" $-   "/>
    <x v="1"/>
    <x v="82"/>
    <n v="2012"/>
    <n v="0.47920155690626465"/>
    <n v="0.11373514173089741"/>
    <n v="208695000"/>
    <n v="879297000"/>
  </r>
  <r>
    <s v="UAA"/>
    <x v="1"/>
    <d v="2013-12-31T00:00:00"/>
    <n v="2332051000"/>
    <n v="1195381000"/>
    <n v="871572000"/>
    <s v=" $-   "/>
    <s v=" $-   "/>
    <x v="1"/>
    <x v="82"/>
    <n v="2013"/>
    <n v="0.4874121535077921"/>
    <n v="0.11367590159906452"/>
    <n v="265098000"/>
    <n v="1136670000"/>
  </r>
  <r>
    <s v="UAA"/>
    <x v="2"/>
    <d v="2014-12-31T00:00:00"/>
    <n v="3084370000"/>
    <n v="1572164000"/>
    <n v="1158251000"/>
    <s v=" $-   "/>
    <s v=" $-   "/>
    <x v="1"/>
    <x v="82"/>
    <n v="2014"/>
    <n v="0.49028034898536821"/>
    <n v="0.11475763283912112"/>
    <n v="353955000"/>
    <n v="1512206000"/>
  </r>
  <r>
    <s v="UAA"/>
    <x v="3"/>
    <d v="2015-12-31T00:00:00"/>
    <n v="3963313000"/>
    <n v="2057766000"/>
    <n v="1497000000"/>
    <s v=" $-   "/>
    <s v=" $-   "/>
    <x v="1"/>
    <x v="82"/>
    <n v="2015"/>
    <n v="0.48079649525535828"/>
    <n v="0.10308219411386384"/>
    <n v="408547000"/>
    <n v="1905547000"/>
  </r>
  <r>
    <s v="UAL"/>
    <x v="0"/>
    <d v="2012-12-31T00:00:00"/>
    <n v="37152000000"/>
    <n v="17820000000"/>
    <n v="16448000000"/>
    <s v=" $-   "/>
    <n v="1522000000"/>
    <x v="0"/>
    <x v="0"/>
    <n v="2012"/>
    <n v="0.52034883720930236"/>
    <n v="3.6660206718346251E-2"/>
    <n v="1362000000"/>
    <n v="19332000000"/>
  </r>
  <r>
    <s v="UAL"/>
    <x v="1"/>
    <d v="2013-12-31T00:00:00"/>
    <n v="38279000000"/>
    <n v="17192000000"/>
    <n v="17629000000"/>
    <s v=" $-   "/>
    <n v="1689000000"/>
    <x v="0"/>
    <x v="0"/>
    <n v="2013"/>
    <n v="0.5508764596776301"/>
    <n v="4.6213328456856238E-2"/>
    <n v="1769000000"/>
    <n v="21087000000"/>
  </r>
  <r>
    <s v="UAL"/>
    <x v="2"/>
    <d v="2014-12-31T00:00:00"/>
    <n v="38901000000"/>
    <n v="16611000000"/>
    <n v="17795000000"/>
    <s v=" $-   "/>
    <n v="1679000000"/>
    <x v="0"/>
    <x v="0"/>
    <n v="2014"/>
    <n v="0.57299298218554795"/>
    <n v="7.2388884604508888E-2"/>
    <n v="2816000000"/>
    <n v="22290000000"/>
  </r>
  <r>
    <s v="UAL"/>
    <x v="3"/>
    <d v="2015-12-31T00:00:00"/>
    <n v="37864000000"/>
    <n v="12130000000"/>
    <n v="18423000000"/>
    <s v=" $-   "/>
    <n v="1819000000"/>
    <x v="0"/>
    <x v="0"/>
    <n v="2015"/>
    <n v="0.67964293260088737"/>
    <n v="0.14504542573420665"/>
    <n v="5492000000"/>
    <n v="25734000000"/>
  </r>
  <r>
    <s v="UDR"/>
    <x v="0"/>
    <d v="2012-12-31T00:00:00"/>
    <n v="716612000"/>
    <n v="245316000"/>
    <n v="58005000"/>
    <s v=" $-   "/>
    <n v="346031000"/>
    <x v="7"/>
    <x v="70"/>
    <n v="2012"/>
    <n v="0.65767249222731405"/>
    <n v="9.3858322216206255E-2"/>
    <n v="67260000"/>
    <n v="471296000"/>
  </r>
  <r>
    <s v="UDR"/>
    <x v="1"/>
    <d v="2013-12-31T00:00:00"/>
    <n v="758926000"/>
    <n v="258612000"/>
    <n v="37121000"/>
    <s v=" $-   "/>
    <n v="346273000"/>
    <x v="7"/>
    <x v="70"/>
    <n v="2013"/>
    <n v="0.6592395042467909"/>
    <n v="0.1540598161085534"/>
    <n v="116920000"/>
    <n v="500314000"/>
  </r>
  <r>
    <s v="UDR"/>
    <x v="2"/>
    <d v="2014-12-31T00:00:00"/>
    <n v="818046000"/>
    <n v="270741000"/>
    <n v="56612000"/>
    <s v=" $-   "/>
    <n v="363929000"/>
    <x v="7"/>
    <x v="70"/>
    <n v="2014"/>
    <n v="0.66903939387271616"/>
    <n v="0.1549595010549529"/>
    <n v="126764000"/>
    <n v="547305000"/>
  </r>
  <r>
    <s v="UDR"/>
    <x v="3"/>
    <d v="2015-12-31T00:00:00"/>
    <n v="894638000"/>
    <n v="282037000"/>
    <n v="71733000"/>
    <s v=" $-   "/>
    <n v="381277000"/>
    <x v="7"/>
    <x v="70"/>
    <n v="2015"/>
    <n v="0.68474735032493594"/>
    <n v="0.17838611818411471"/>
    <n v="159591000"/>
    <n v="612601000"/>
  </r>
  <r>
    <s v="ULTA"/>
    <x v="0"/>
    <d v="2013-02-02T00:00:00"/>
    <n v="2220256000"/>
    <n v="1436582000"/>
    <n v="488880000"/>
    <s v=" $-   "/>
    <s v=" $-   "/>
    <x v="1"/>
    <x v="25"/>
    <n v="2013"/>
    <n v="0.35296560396638943"/>
    <n v="0.13277477912456942"/>
    <n v="294794000"/>
    <n v="783674000"/>
  </r>
  <r>
    <s v="ULTA"/>
    <x v="1"/>
    <d v="2014-02-02T00:00:00"/>
    <n v="2670573000"/>
    <n v="1729325000"/>
    <n v="596390000"/>
    <s v=" $-   "/>
    <s v=" $-   "/>
    <x v="1"/>
    <x v="25"/>
    <n v="2014"/>
    <n v="0.35245170231257483"/>
    <n v="0.12913258690176227"/>
    <n v="344858000"/>
    <n v="941248000"/>
  </r>
  <r>
    <s v="ULTA"/>
    <x v="2"/>
    <d v="2015-01-31T00:00:00"/>
    <n v="3241369000"/>
    <n v="2104582000"/>
    <n v="712006000"/>
    <s v=" $-   "/>
    <s v=" $-   "/>
    <x v="1"/>
    <x v="25"/>
    <n v="2015"/>
    <n v="0.35071199854135704"/>
    <n v="0.13104987429694059"/>
    <n v="424781000"/>
    <n v="1136787000"/>
  </r>
  <r>
    <s v="ULTA"/>
    <x v="3"/>
    <d v="2016-01-31T00:00:00"/>
    <n v="3924116000"/>
    <n v="2539783000"/>
    <n v="863354000"/>
    <s v=" $-   "/>
    <s v=" $-   "/>
    <x v="1"/>
    <x v="25"/>
    <n v="2016"/>
    <n v="0.35277575892251911"/>
    <n v="0.13276340454767394"/>
    <n v="520979000"/>
    <n v="1384333000"/>
  </r>
  <r>
    <s v="UNH"/>
    <x v="0"/>
    <d v="2013-12-31T00:00:00"/>
    <n v="122489000000"/>
    <n v="89659000000"/>
    <s v=" $-   "/>
    <s v=" $-   "/>
    <n v="23207000000"/>
    <x v="3"/>
    <x v="26"/>
    <n v="2013"/>
    <n v="0.2680240674672828"/>
    <n v="7.8562156601817312E-2"/>
    <n v="9623000000"/>
    <n v="32830000000"/>
  </r>
  <r>
    <s v="UNH"/>
    <x v="1"/>
    <d v="2014-12-31T00:00:00"/>
    <n v="130474000000"/>
    <n v="93633000000"/>
    <s v=" $-   "/>
    <s v=" $-   "/>
    <n v="26567000000"/>
    <x v="3"/>
    <x v="26"/>
    <n v="2014"/>
    <n v="0.28236276959394213"/>
    <n v="7.8743657740239434E-2"/>
    <n v="10274000000"/>
    <n v="36841000000"/>
  </r>
  <r>
    <s v="UNH"/>
    <x v="2"/>
    <d v="2015-12-31T00:00:00"/>
    <n v="157107000000"/>
    <n v="103875000000"/>
    <s v=" $-   "/>
    <s v=" $-   "/>
    <n v="42211000000"/>
    <x v="3"/>
    <x v="26"/>
    <n v="2015"/>
    <n v="0.33882640493421678"/>
    <n v="7.0149643236774931E-2"/>
    <n v="11021000000"/>
    <n v="53232000000"/>
  </r>
  <r>
    <s v="UNH"/>
    <x v="3"/>
    <d v="2016-12-31T00:00:00"/>
    <n v="184840000000"/>
    <n v="117038000000"/>
    <s v=" $-   "/>
    <s v=" $-   "/>
    <n v="54872000000"/>
    <x v="3"/>
    <x v="26"/>
    <n v="2016"/>
    <n v="0.36681454230685995"/>
    <n v="6.9952391257303612E-2"/>
    <n v="12930000000"/>
    <n v="67802000000"/>
  </r>
  <r>
    <s v="UNM"/>
    <x v="0"/>
    <d v="2012-12-31T00:00:00"/>
    <n v="10515400000"/>
    <n v="7172100000"/>
    <n v="786800000"/>
    <s v=" $-   "/>
    <n v="1161600000"/>
    <x v="6"/>
    <x v="97"/>
    <n v="2012"/>
    <n v="0.31794320710576873"/>
    <n v="0.1326530612244898"/>
    <n v="1394900000"/>
    <n v="3343300000"/>
  </r>
  <r>
    <s v="UNM"/>
    <x v="1"/>
    <d v="2013-12-31T00:00:00"/>
    <n v="10368600000"/>
    <n v="7038400000"/>
    <n v="790400000"/>
    <s v=" $-   "/>
    <n v="1170400000"/>
    <x v="6"/>
    <x v="97"/>
    <n v="2013"/>
    <n v="0.32118125880060955"/>
    <n v="0.13207183226279343"/>
    <n v="1369400000"/>
    <n v="3330200000"/>
  </r>
  <r>
    <s v="UNM"/>
    <x v="2"/>
    <d v="2014-12-31T00:00:00"/>
    <n v="10524500000"/>
    <n v="7722100000"/>
    <n v="820900000"/>
    <s v=" $-   "/>
    <n v="1272000000"/>
    <x v="6"/>
    <x v="97"/>
    <n v="2014"/>
    <n v="0.26627393225331375"/>
    <n v="6.7414128937241677E-2"/>
    <n v="709500000"/>
    <n v="2802400000"/>
  </r>
  <r>
    <s v="UNM"/>
    <x v="3"/>
    <d v="2015-12-31T00:00:00"/>
    <n v="10731300000"/>
    <n v="7209400000"/>
    <n v="835100000"/>
    <s v=" $-   "/>
    <n v="1295700000"/>
    <x v="6"/>
    <x v="97"/>
    <n v="2015"/>
    <n v="0.32818950173790684"/>
    <n v="0.12963014732604625"/>
    <n v="1391100000"/>
    <n v="3521900000"/>
  </r>
  <r>
    <s v="UNP"/>
    <x v="0"/>
    <d v="2013-12-31T00:00:00"/>
    <n v="21963000000"/>
    <n v="5849000000"/>
    <n v="6891000000"/>
    <s v=" $-   "/>
    <n v="1777000000"/>
    <x v="0"/>
    <x v="59"/>
    <n v="2013"/>
    <n v="0.73368847607339616"/>
    <n v="0.33902472339844286"/>
    <n v="7446000000"/>
    <n v="16114000000"/>
  </r>
  <r>
    <s v="UNP"/>
    <x v="1"/>
    <d v="2014-12-31T00:00:00"/>
    <n v="23988000000"/>
    <n v="6097000000"/>
    <n v="7234000000"/>
    <s v=" $-   "/>
    <n v="1904000000"/>
    <x v="0"/>
    <x v="59"/>
    <n v="2014"/>
    <n v="0.74583124895781228"/>
    <n v="0.36489077872269465"/>
    <n v="8753000000"/>
    <n v="17891000000"/>
  </r>
  <r>
    <s v="UNP"/>
    <x v="2"/>
    <d v="2015-12-31T00:00:00"/>
    <n v="21813000000"/>
    <n v="4434000000"/>
    <n v="7315000000"/>
    <s v=" $-   "/>
    <n v="2012000000"/>
    <x v="0"/>
    <x v="59"/>
    <n v="2015"/>
    <n v="0.7967267225966167"/>
    <n v="0.36913767019667171"/>
    <n v="8052000000"/>
    <n v="17379000000"/>
  </r>
  <r>
    <s v="UNP"/>
    <x v="3"/>
    <d v="2016-12-31T00:00:00"/>
    <n v="19941000000"/>
    <n v="3747000000"/>
    <n v="6884000000"/>
    <s v=" $-   "/>
    <n v="2038000000"/>
    <x v="0"/>
    <x v="59"/>
    <n v="2016"/>
    <n v="0.81209568226267492"/>
    <n v="0.3646757935910937"/>
    <n v="7272000000"/>
    <n v="16194000000"/>
  </r>
  <r>
    <s v="UPS"/>
    <x v="0"/>
    <d v="2012-12-31T00:00:00"/>
    <n v="54127000000"/>
    <n v="13574000000"/>
    <n v="37352000000"/>
    <s v=" $-   "/>
    <n v="1858000000"/>
    <x v="0"/>
    <x v="49"/>
    <n v="2012"/>
    <n v="0.74921942838139932"/>
    <n v="2.4812016184159475E-2"/>
    <n v="1343000000"/>
    <n v="40553000000"/>
  </r>
  <r>
    <s v="UPS"/>
    <x v="1"/>
    <d v="2013-12-31T00:00:00"/>
    <n v="55438000000"/>
    <n v="13703000000"/>
    <n v="32834000000"/>
    <s v=" $-   "/>
    <n v="1867000000"/>
    <x v="0"/>
    <x v="49"/>
    <n v="2013"/>
    <n v="0.7528229734117392"/>
    <n v="0.1268804790937624"/>
    <n v="7034000000"/>
    <n v="41735000000"/>
  </r>
  <r>
    <s v="UPS"/>
    <x v="2"/>
    <d v="2014-12-31T00:00:00"/>
    <n v="58232000000"/>
    <n v="14758000000"/>
    <n v="36583000000"/>
    <s v=" $-   "/>
    <n v="1923000000"/>
    <x v="0"/>
    <x v="49"/>
    <n v="2014"/>
    <n v="0.74656546228877585"/>
    <n v="8.5313916746805885E-2"/>
    <n v="4968000000"/>
    <n v="43474000000"/>
  </r>
  <r>
    <s v="UPS"/>
    <x v="3"/>
    <d v="2015-12-31T00:00:00"/>
    <n v="58363000000"/>
    <n v="12947000000"/>
    <n v="35664000000"/>
    <s v=" $-   "/>
    <n v="2084000000"/>
    <x v="0"/>
    <x v="49"/>
    <n v="2015"/>
    <n v="0.77816424789678396"/>
    <n v="0.13138461011257133"/>
    <n v="7668000000"/>
    <n v="45416000000"/>
  </r>
  <r>
    <s v="URBN"/>
    <x v="0"/>
    <d v="2013-01-31T00:00:00"/>
    <n v="2794925000"/>
    <n v="1763394000"/>
    <n v="657246000"/>
    <s v=" $-   "/>
    <s v=" $-   "/>
    <x v="1"/>
    <x v="74"/>
    <n v="2013"/>
    <n v="0.36907287315402026"/>
    <n v="0.13391593692138429"/>
    <n v="374285000"/>
    <n v="1031531000"/>
  </r>
  <r>
    <s v="URBN"/>
    <x v="1"/>
    <d v="2014-01-31T00:00:00"/>
    <n v="3086608000"/>
    <n v="1925266000"/>
    <n v="734511000"/>
    <s v=" $-   "/>
    <s v=" $-   "/>
    <x v="1"/>
    <x v="74"/>
    <n v="2014"/>
    <n v="0.37625185964657648"/>
    <n v="0.13828480973288476"/>
    <n v="426831000"/>
    <n v="1161342000"/>
  </r>
  <r>
    <s v="URBN"/>
    <x v="2"/>
    <d v="2015-01-31T00:00:00"/>
    <n v="3323077000"/>
    <n v="2148147000"/>
    <n v="809545000"/>
    <s v=" $-   "/>
    <s v=" $-   "/>
    <x v="1"/>
    <x v="74"/>
    <n v="2015"/>
    <n v="0.35356688996372942"/>
    <n v="0.1099538168992172"/>
    <n v="365385000"/>
    <n v="1174930000"/>
  </r>
  <r>
    <s v="URBN"/>
    <x v="3"/>
    <d v="2016-01-31T00:00:00"/>
    <n v="3445134000"/>
    <n v="2243232000"/>
    <n v="848323000"/>
    <s v=" $-   "/>
    <s v=" $-   "/>
    <x v="1"/>
    <x v="74"/>
    <n v="2016"/>
    <n v="0.34886944890967952"/>
    <n v="0.10263142159347068"/>
    <n v="353579000"/>
    <n v="1201902000"/>
  </r>
  <r>
    <s v="USB"/>
    <x v="0"/>
    <d v="2013-07-31T00:00:00"/>
    <n v="2436948000"/>
    <n v="1589821000"/>
    <n v="441168000"/>
    <n v="62630000"/>
    <s v=" $-   "/>
    <x v="6"/>
    <x v="35"/>
    <n v="2013"/>
    <n v="0.34761800415930089"/>
    <n v="0.14088482807183411"/>
    <n v="343329000"/>
    <n v="847127000"/>
  </r>
  <r>
    <s v="USB"/>
    <x v="1"/>
    <d v="2014-07-31T00:00:00"/>
    <n v="2473500000"/>
    <n v="1595700000"/>
    <n v="460300000"/>
    <n v="61800000"/>
    <s v=" $-   "/>
    <x v="6"/>
    <x v="35"/>
    <n v="2014"/>
    <n v="0.35488174651303817"/>
    <n v="0.14380432585405295"/>
    <n v="355700000"/>
    <n v="877800000"/>
  </r>
  <r>
    <s v="USB"/>
    <x v="2"/>
    <d v="2015-07-31T00:00:00"/>
    <n v="2371200000"/>
    <n v="1562600000"/>
    <n v="460100000"/>
    <n v="60200000"/>
    <s v=" $-   "/>
    <x v="6"/>
    <x v="35"/>
    <n v="2015"/>
    <n v="0.34100877192982459"/>
    <n v="0.12158400809716599"/>
    <n v="288300000"/>
    <n v="808600000"/>
  </r>
  <r>
    <s v="USB"/>
    <x v="3"/>
    <d v="2016-07-31T00:00:00"/>
    <n v="2220300000"/>
    <n v="1465500000"/>
    <n v="425100000"/>
    <n v="55500000"/>
    <s v=" $-   "/>
    <x v="6"/>
    <x v="35"/>
    <n v="2016"/>
    <n v="0.33995406026212671"/>
    <n v="0.1234968247534117"/>
    <n v="274200000"/>
    <n v="754800000"/>
  </r>
  <r>
    <s v="UTX"/>
    <x v="0"/>
    <d v="2013-12-31T00:00:00"/>
    <n v="56600000000"/>
    <n v="40468000000"/>
    <n v="5241000000"/>
    <n v="2342000000"/>
    <s v=" $-   "/>
    <x v="0"/>
    <x v="53"/>
    <n v="2013"/>
    <n v="0.28501766784452298"/>
    <n v="0.15104240282685513"/>
    <n v="8549000000"/>
    <n v="16132000000"/>
  </r>
  <r>
    <s v="UTX"/>
    <x v="1"/>
    <d v="2014-12-31T00:00:00"/>
    <n v="57900000000"/>
    <n v="40898000000"/>
    <n v="4934000000"/>
    <n v="2475000000"/>
    <s v=" $-   "/>
    <x v="0"/>
    <x v="53"/>
    <n v="2014"/>
    <n v="0.29364421416234887"/>
    <n v="0.16568221070811745"/>
    <n v="9593000000"/>
    <n v="17002000000"/>
  </r>
  <r>
    <s v="UTX"/>
    <x v="2"/>
    <d v="2015-12-31T00:00:00"/>
    <n v="56098000000"/>
    <n v="40431000000"/>
    <n v="6097000000"/>
    <n v="2279000000"/>
    <s v=" $-   "/>
    <x v="0"/>
    <x v="53"/>
    <n v="2015"/>
    <n v="0.27927911868515809"/>
    <n v="0.12996898285143854"/>
    <n v="7291000000"/>
    <n v="15667000000"/>
  </r>
  <r>
    <s v="UTX"/>
    <x v="3"/>
    <d v="2016-12-31T00:00:00"/>
    <n v="57244000000"/>
    <n v="41460000000"/>
    <n v="5275000000"/>
    <n v="2337000000"/>
    <s v=" $-   "/>
    <x v="0"/>
    <x v="53"/>
    <n v="2016"/>
    <n v="0.27573195444064003"/>
    <n v="0.1427573195444064"/>
    <n v="8172000000"/>
    <n v="15784000000"/>
  </r>
  <r>
    <s v="V"/>
    <x v="0"/>
    <d v="2013-09-30T00:00:00"/>
    <n v="11778000000"/>
    <n v="1932000000"/>
    <n v="2207000000"/>
    <s v=" $-   "/>
    <n v="397000000"/>
    <x v="2"/>
    <x v="16"/>
    <n v="2013"/>
    <n v="0.83596535914416714"/>
    <n v="0.61487519103413146"/>
    <n v="7242000000"/>
    <n v="9846000000"/>
  </r>
  <r>
    <s v="V"/>
    <x v="1"/>
    <d v="2014-09-30T00:00:00"/>
    <n v="12702000000"/>
    <n v="1875000000"/>
    <n v="2242000000"/>
    <s v=" $-   "/>
    <n v="435000000"/>
    <x v="2"/>
    <x v="16"/>
    <n v="2014"/>
    <n v="0.85238545111006148"/>
    <n v="0.64163123917493303"/>
    <n v="8150000000"/>
    <n v="10827000000"/>
  </r>
  <r>
    <s v="V"/>
    <x v="2"/>
    <d v="2015-09-30T00:00:00"/>
    <n v="13880000000"/>
    <n v="2079000000"/>
    <n v="2229000000"/>
    <s v=" $-   "/>
    <n v="494000000"/>
    <x v="2"/>
    <x v="16"/>
    <n v="2015"/>
    <n v="0.85021613832853027"/>
    <n v="0.65403458213256482"/>
    <n v="9078000000"/>
    <n v="11801000000"/>
  </r>
  <r>
    <s v="V"/>
    <x v="3"/>
    <d v="2016-09-30T00:00:00"/>
    <n v="15082000000"/>
    <n v="2226000000"/>
    <n v="4469000000"/>
    <s v=" $-   "/>
    <n v="502000000"/>
    <x v="2"/>
    <x v="16"/>
    <n v="2016"/>
    <n v="0.85240684259382049"/>
    <n v="0.52280864606816069"/>
    <n v="7885000000"/>
    <n v="12856000000"/>
  </r>
  <r>
    <s v="VAR"/>
    <x v="0"/>
    <d v="2013-09-27T00:00:00"/>
    <n v="2942897000"/>
    <n v="1693210000"/>
    <n v="432589000"/>
    <n v="208208000"/>
    <s v=" $-   "/>
    <x v="3"/>
    <x v="5"/>
    <n v="2013"/>
    <n v="0.42464517106782873"/>
    <n v="0.20690156672149926"/>
    <n v="608890000"/>
    <n v="1249687000"/>
  </r>
  <r>
    <s v="VAR"/>
    <x v="1"/>
    <d v="2014-09-26T00:00:00"/>
    <n v="3049800000"/>
    <n v="1748100000"/>
    <n v="470600000"/>
    <n v="234800000"/>
    <s v=" $-   "/>
    <x v="3"/>
    <x v="5"/>
    <n v="2014"/>
    <n v="0.42681487310643318"/>
    <n v="0.19552101777165715"/>
    <n v="596300000"/>
    <n v="1301700000"/>
  </r>
  <r>
    <s v="VAR"/>
    <x v="2"/>
    <d v="2015-10-02T00:00:00"/>
    <n v="3099100000"/>
    <n v="1816400000"/>
    <n v="488500000"/>
    <n v="245200000"/>
    <s v=" $-   "/>
    <x v="3"/>
    <x v="5"/>
    <n v="2015"/>
    <n v="0.41389435642605921"/>
    <n v="0.17714820431738246"/>
    <n v="549000000"/>
    <n v="1282700000"/>
  </r>
  <r>
    <s v="VAR"/>
    <x v="3"/>
    <d v="2016-09-30T00:00:00"/>
    <n v="3217800000"/>
    <n v="1856500000"/>
    <n v="557000000"/>
    <n v="253500000"/>
    <s v=" $-   "/>
    <x v="3"/>
    <x v="5"/>
    <n v="2016"/>
    <n v="0.42305301758965752"/>
    <n v="0.17117285101622226"/>
    <n v="550800000"/>
    <n v="1361300000"/>
  </r>
  <r>
    <s v="VFC"/>
    <x v="0"/>
    <d v="2012-12-31T00:00:00"/>
    <n v="10879855000"/>
    <n v="5817880000"/>
    <n v="3596708000"/>
    <s v=" $-   "/>
    <s v=" $-   "/>
    <x v="1"/>
    <x v="82"/>
    <n v="2012"/>
    <n v="0.46526125577960364"/>
    <n v="0.1346770706043417"/>
    <n v="1465267000"/>
    <n v="5061975000"/>
  </r>
  <r>
    <s v="VFC"/>
    <x v="1"/>
    <d v="2013-12-31T00:00:00"/>
    <n v="11419648000"/>
    <n v="5931469000"/>
    <n v="3841032000"/>
    <s v=" $-   "/>
    <s v=" $-   "/>
    <x v="1"/>
    <x v="82"/>
    <n v="2013"/>
    <n v="0.48059090788087344"/>
    <n v="0.14423798351753048"/>
    <n v="1647147000"/>
    <n v="5488179000"/>
  </r>
  <r>
    <s v="VFC"/>
    <x v="2"/>
    <d v="2015-01-03T00:00:00"/>
    <n v="12282161000"/>
    <n v="6288190000"/>
    <n v="4159885000"/>
    <s v=" $-   "/>
    <s v=" $-   "/>
    <x v="1"/>
    <x v="82"/>
    <n v="2015"/>
    <n v="0.48802250678850412"/>
    <n v="0.1493292589146161"/>
    <n v="1834086000"/>
    <n v="5993971000"/>
  </r>
  <r>
    <s v="VFC"/>
    <x v="3"/>
    <d v="2016-01-02T00:00:00"/>
    <n v="12376744000"/>
    <n v="6393800000"/>
    <n v="4178386000"/>
    <s v=" $-   "/>
    <s v=" $-   "/>
    <x v="1"/>
    <x v="82"/>
    <n v="2016"/>
    <n v="0.48340209670653278"/>
    <n v="0.14580232086888117"/>
    <n v="1804558000"/>
    <n v="5982944000"/>
  </r>
  <r>
    <s v="VIAB"/>
    <x v="0"/>
    <d v="2013-09-30T00:00:00"/>
    <n v="13794000000"/>
    <n v="6799000000"/>
    <n v="2829000000"/>
    <s v=" $-   "/>
    <n v="237000000"/>
    <x v="1"/>
    <x v="67"/>
    <n v="2013"/>
    <n v="0.50710453820501666"/>
    <n v="0.28483398579092362"/>
    <n v="3929000000"/>
    <n v="6995000000"/>
  </r>
  <r>
    <s v="VIAB"/>
    <x v="1"/>
    <d v="2014-09-30T00:00:00"/>
    <n v="13783000000"/>
    <n v="6542000000"/>
    <n v="2899000000"/>
    <s v=" $-   "/>
    <n v="217000000"/>
    <x v="1"/>
    <x v="67"/>
    <n v="2014"/>
    <n v="0.52535732424000581"/>
    <n v="0.29928172386272944"/>
    <n v="4125000000"/>
    <n v="7241000000"/>
  </r>
  <r>
    <s v="VIAB"/>
    <x v="2"/>
    <d v="2015-09-30T00:00:00"/>
    <n v="13268000000"/>
    <n v="6868000000"/>
    <n v="2860000000"/>
    <s v=" $-   "/>
    <n v="222000000"/>
    <x v="1"/>
    <x v="67"/>
    <n v="2015"/>
    <n v="0.48236358154959302"/>
    <n v="0.2500753693096171"/>
    <n v="3318000000"/>
    <n v="6400000000"/>
  </r>
  <r>
    <s v="VIAB"/>
    <x v="3"/>
    <d v="2016-09-30T00:00:00"/>
    <n v="12488000000"/>
    <n v="6684000000"/>
    <n v="2851000000"/>
    <s v=" $-   "/>
    <n v="221000000"/>
    <x v="1"/>
    <x v="67"/>
    <n v="2016"/>
    <n v="0.46476617552850741"/>
    <n v="0.21877001921844971"/>
    <n v="2732000000"/>
    <n v="5804000000"/>
  </r>
  <r>
    <s v="VLO"/>
    <x v="0"/>
    <d v="2012-12-31T00:00:00"/>
    <n v="138393000000"/>
    <n v="126485000000"/>
    <n v="5229000000"/>
    <s v=" $-   "/>
    <n v="1549000000"/>
    <x v="9"/>
    <x v="92"/>
    <n v="2012"/>
    <n v="8.6044814405352832E-2"/>
    <n v="3.7068348832672175E-2"/>
    <n v="5130000000"/>
    <n v="11908000000"/>
  </r>
  <r>
    <s v="VLO"/>
    <x v="1"/>
    <d v="2013-12-31T00:00:00"/>
    <n v="138074000000"/>
    <n v="127316000000"/>
    <n v="5081000000"/>
    <s v=" $-   "/>
    <n v="1720000000"/>
    <x v="9"/>
    <x v="92"/>
    <n v="2013"/>
    <n v="7.7914741370569418E-2"/>
    <n v="2.8658545417674579E-2"/>
    <n v="3957000000"/>
    <n v="10758000000"/>
  </r>
  <r>
    <s v="VLO"/>
    <x v="2"/>
    <d v="2014-12-31T00:00:00"/>
    <n v="130844000000"/>
    <n v="118141000000"/>
    <n v="5111000000"/>
    <s v=" $-   "/>
    <n v="1690000000"/>
    <x v="9"/>
    <x v="92"/>
    <n v="2014"/>
    <n v="9.7085078413989168E-2"/>
    <n v="4.5107150499831862E-2"/>
    <n v="5902000000"/>
    <n v="12703000000"/>
  </r>
  <r>
    <s v="VLO"/>
    <x v="3"/>
    <d v="2015-12-31T00:00:00"/>
    <n v="87804000000"/>
    <n v="74651000000"/>
    <n v="4953000000"/>
    <s v=" $-   "/>
    <n v="1842000000"/>
    <x v="9"/>
    <x v="92"/>
    <n v="2015"/>
    <n v="0.14979955355109109"/>
    <n v="7.2411279668352244E-2"/>
    <n v="6358000000"/>
    <n v="13153000000"/>
  </r>
  <r>
    <s v="VMC"/>
    <x v="0"/>
    <d v="2012-12-31T00:00:00"/>
    <n v="2567310000"/>
    <n v="2233284000"/>
    <n v="308143000"/>
    <s v=" $-   "/>
    <s v=" $-   "/>
    <x v="8"/>
    <x v="99"/>
    <n v="2012"/>
    <n v="0.13010738866751581"/>
    <n v="1.0081758728007135E-2"/>
    <n v="25883000"/>
    <n v="334026000"/>
  </r>
  <r>
    <s v="VMC"/>
    <x v="1"/>
    <d v="2013-12-31T00:00:00"/>
    <n v="2770709000"/>
    <n v="2343829000"/>
    <n v="274217000"/>
    <s v=" $-   "/>
    <s v=" $-   "/>
    <x v="8"/>
    <x v="99"/>
    <n v="2013"/>
    <n v="0.15406886829327804"/>
    <n v="5.5098893460121576E-2"/>
    <n v="152663000"/>
    <n v="426880000"/>
  </r>
  <r>
    <s v="VMC"/>
    <x v="2"/>
    <d v="2014-12-31T00:00:00"/>
    <n v="2994169000"/>
    <n v="2406587000"/>
    <n v="292358000"/>
    <s v=" $-   "/>
    <s v=" $-   "/>
    <x v="8"/>
    <x v="99"/>
    <n v="2014"/>
    <n v="0.19624209588703911"/>
    <n v="9.8599644843026565E-2"/>
    <n v="295224000"/>
    <n v="587582000"/>
  </r>
  <r>
    <s v="VMC"/>
    <x v="3"/>
    <d v="2015-12-31T00:00:00"/>
    <n v="3422181000"/>
    <n v="2564648000"/>
    <n v="312694000"/>
    <s v=" $-   "/>
    <s v=" $-   "/>
    <x v="8"/>
    <x v="99"/>
    <n v="2015"/>
    <n v="0.25058084303547945"/>
    <n v="0.15920811903286239"/>
    <n v="544839000"/>
    <n v="857533000"/>
  </r>
  <r>
    <s v="VNO"/>
    <x v="0"/>
    <d v="2013-12-31T00:00:00"/>
    <n v="2299176000"/>
    <n v="928565000"/>
    <n v="177366000"/>
    <n v="32210000"/>
    <n v="461627000"/>
    <x v="7"/>
    <x v="14"/>
    <n v="2013"/>
    <n v="0.59613139663949166"/>
    <n v="0.30419941753045437"/>
    <n v="699408000"/>
    <n v="1370611000"/>
  </r>
  <r>
    <s v="VNO"/>
    <x v="1"/>
    <d v="2014-12-31T00:00:00"/>
    <n v="2312512000"/>
    <n v="953611000"/>
    <n v="169270000"/>
    <s v=" $-   "/>
    <n v="481303000"/>
    <x v="7"/>
    <x v="14"/>
    <n v="2014"/>
    <n v="0.58762981554257876"/>
    <n v="0.30630241053884261"/>
    <n v="708328000"/>
    <n v="1358901000"/>
  </r>
  <r>
    <s v="VNO"/>
    <x v="2"/>
    <d v="2015-12-31T00:00:00"/>
    <n v="2502267000"/>
    <n v="1011249000"/>
    <n v="175307000"/>
    <s v=" $-   "/>
    <n v="542952000"/>
    <x v="7"/>
    <x v="14"/>
    <n v="2015"/>
    <n v="0.59586686792416632"/>
    <n v="0.308823558796883"/>
    <n v="772759000"/>
    <n v="1491018000"/>
  </r>
  <r>
    <s v="VNO"/>
    <x v="3"/>
    <d v="2016-12-31T00:00:00"/>
    <n v="2506202000"/>
    <n v="1024336000"/>
    <n v="179279000"/>
    <s v=" $-   "/>
    <n v="565059000"/>
    <x v="7"/>
    <x v="14"/>
    <n v="2016"/>
    <n v="0.59127955368322271"/>
    <n v="0.29428114732970445"/>
    <n v="737528000"/>
    <n v="1481866000"/>
  </r>
  <r>
    <s v="VRSK"/>
    <x v="0"/>
    <d v="2012-12-31T00:00:00"/>
    <n v="1407848000"/>
    <n v="516708000"/>
    <n v="220068000"/>
    <s v=" $-   "/>
    <n v="98844000"/>
    <x v="0"/>
    <x v="68"/>
    <n v="2012"/>
    <n v="0.6329802649149624"/>
    <n v="0.40645581057045932"/>
    <n v="572228000"/>
    <n v="891140000"/>
  </r>
  <r>
    <s v="VRSK"/>
    <x v="1"/>
    <d v="2013-12-31T00:00:00"/>
    <n v="1595703000"/>
    <n v="622523000"/>
    <n v="228982000"/>
    <s v=" $-   "/>
    <n v="129931000"/>
    <x v="0"/>
    <x v="68"/>
    <n v="2013"/>
    <n v="0.60987539661202617"/>
    <n v="0.38495070824583272"/>
    <n v="614267000"/>
    <n v="973180000"/>
  </r>
  <r>
    <s v="VRSK"/>
    <x v="2"/>
    <d v="2014-12-31T00:00:00"/>
    <n v="1746726000"/>
    <n v="716598000"/>
    <n v="227306000"/>
    <s v=" $-   "/>
    <n v="142376000"/>
    <x v="0"/>
    <x v="68"/>
    <n v="2014"/>
    <n v="0.58974790551008005"/>
    <n v="0.37810509490326472"/>
    <n v="660446000"/>
    <n v="1030128000"/>
  </r>
  <r>
    <s v="VRSK"/>
    <x v="3"/>
    <d v="2015-12-31T00:00:00"/>
    <n v="2068010000"/>
    <n v="803274000"/>
    <n v="312690000"/>
    <s v=" $-   "/>
    <n v="215484000"/>
    <x v="0"/>
    <x v="68"/>
    <n v="2015"/>
    <n v="0.61157151077606009"/>
    <n v="0.35616945759449908"/>
    <n v="736562000"/>
    <n v="1264736000"/>
  </r>
  <r>
    <s v="VRSN"/>
    <x v="0"/>
    <d v="2012-12-31T00:00:00"/>
    <n v="873592000"/>
    <n v="167600000"/>
    <n v="186971000"/>
    <n v="61694000"/>
    <s v=" $-   "/>
    <x v="2"/>
    <x v="16"/>
    <n v="2012"/>
    <n v="0.80814842626763983"/>
    <n v="0.52350181778221416"/>
    <n v="457327000"/>
    <n v="705992000"/>
  </r>
  <r>
    <s v="VRSN"/>
    <x v="1"/>
    <d v="2013-12-31T00:00:00"/>
    <n v="965087000"/>
    <n v="187013000"/>
    <n v="179545000"/>
    <n v="70297000"/>
    <s v=" $-   "/>
    <x v="2"/>
    <x v="16"/>
    <n v="2013"/>
    <n v="0.80622161525333991"/>
    <n v="0.54734132777666678"/>
    <n v="528232000"/>
    <n v="778074000"/>
  </r>
  <r>
    <s v="VRSN"/>
    <x v="2"/>
    <d v="2014-12-31T00:00:00"/>
    <n v="1010117000"/>
    <n v="188425000"/>
    <n v="189488000"/>
    <n v="67777000"/>
    <s v=" $-   "/>
    <x v="2"/>
    <x v="16"/>
    <n v="2014"/>
    <n v="0.81346220289332827"/>
    <n v="0.55877388460940658"/>
    <n v="564427000"/>
    <n v="821692000"/>
  </r>
  <r>
    <s v="VRSN"/>
    <x v="3"/>
    <d v="2015-12-31T00:00:00"/>
    <n v="1059366000"/>
    <n v="192788000"/>
    <n v="196914000"/>
    <n v="63718000"/>
    <s v=" $-   "/>
    <x v="2"/>
    <x v="16"/>
    <n v="2015"/>
    <n v="0.8180156810771726"/>
    <n v="0.57198928415675032"/>
    <n v="605946000"/>
    <n v="866578000"/>
  </r>
  <r>
    <s v="VRTX"/>
    <x v="0"/>
    <d v="2012-12-31T00:00:00"/>
    <n v="1527042000"/>
    <n v="279885000"/>
    <n v="432681000"/>
    <n v="765905000"/>
    <s v=" $-   "/>
    <x v="3"/>
    <x v="19"/>
    <n v="2012"/>
    <n v="0.81671427504940919"/>
    <n v="3.1807245642228567E-2"/>
    <n v="48571000"/>
    <n v="1247157000"/>
  </r>
  <r>
    <s v="VRTX"/>
    <x v="1"/>
    <d v="2013-12-31T00:00:00"/>
    <n v="1211975000"/>
    <n v="130277000"/>
    <n v="356188000"/>
    <n v="882097000"/>
    <s v=" $-   "/>
    <x v="3"/>
    <x v="19"/>
    <n v="2013"/>
    <n v="0.89250850883887867"/>
    <n v="-0.12919985973308029"/>
    <n v="-156587000"/>
    <n v="1081698000"/>
  </r>
  <r>
    <s v="VRTX"/>
    <x v="2"/>
    <d v="2014-12-31T00:00:00"/>
    <n v="580415000"/>
    <n v="60987000"/>
    <n v="305409000"/>
    <n v="855506000"/>
    <s v=" $-   "/>
    <x v="3"/>
    <x v="19"/>
    <n v="2014"/>
    <n v="0.89492518284331035"/>
    <n v="-1.1052212640955179"/>
    <n v="-641487000"/>
    <n v="519428000"/>
  </r>
  <r>
    <s v="VRTX"/>
    <x v="3"/>
    <d v="2015-12-31T00:00:00"/>
    <n v="1032336000"/>
    <n v="124512000"/>
    <n v="376575000"/>
    <n v="995922000"/>
    <s v=" $-   "/>
    <x v="3"/>
    <x v="19"/>
    <n v="2015"/>
    <n v="0.87938810619798202"/>
    <n v="-0.45011798484214444"/>
    <n v="-464673000"/>
    <n v="907824000"/>
  </r>
  <r>
    <s v="VTR"/>
    <x v="0"/>
    <d v="2013-12-31T00:00:00"/>
    <n v="2514595000"/>
    <n v="1118240000"/>
    <n v="132447000"/>
    <s v=" $-   "/>
    <n v="629908000"/>
    <x v="7"/>
    <x v="14"/>
    <n v="2013"/>
    <n v="0.55530015767946728"/>
    <n v="0.2521280762906154"/>
    <n v="634000000"/>
    <n v="1396355000"/>
  </r>
  <r>
    <s v="VTR"/>
    <x v="1"/>
    <d v="2014-12-31T00:00:00"/>
    <n v="2772550000"/>
    <n v="1212480000"/>
    <n v="147481000"/>
    <s v=" $-   "/>
    <n v="725216000"/>
    <x v="7"/>
    <x v="14"/>
    <n v="2014"/>
    <n v="0.56268417161097184"/>
    <n v="0.24792086707182917"/>
    <n v="687373000"/>
    <n v="1560070000"/>
  </r>
  <r>
    <s v="VTR"/>
    <x v="2"/>
    <d v="2015-12-31T00:00:00"/>
    <n v="3285346000"/>
    <n v="1410205000"/>
    <n v="145992000"/>
    <s v=" $-   "/>
    <n v="894057000"/>
    <x v="7"/>
    <x v="14"/>
    <n v="2015"/>
    <n v="0.570759061602644"/>
    <n v="0.25418692582151164"/>
    <n v="835092000"/>
    <n v="1875141000"/>
  </r>
  <r>
    <s v="VTR"/>
    <x v="3"/>
    <d v="2016-12-31T00:00:00"/>
    <n v="3442646000"/>
    <n v="1442073000"/>
    <n v="136863000"/>
    <s v=" $-   "/>
    <n v="898924000"/>
    <x v="7"/>
    <x v="14"/>
    <n v="2016"/>
    <n v="0.58111493310668594"/>
    <n v="0.28024548559451073"/>
    <n v="964786000"/>
    <n v="2000573000"/>
  </r>
  <r>
    <s v="VZ"/>
    <x v="0"/>
    <d v="2012-12-31T00:00:00"/>
    <n v="115846000000"/>
    <n v="46275000000"/>
    <n v="39951000000"/>
    <s v=" $-   "/>
    <n v="16460000000"/>
    <x v="10"/>
    <x v="61"/>
    <n v="2012"/>
    <n v="0.60054727828323817"/>
    <n v="0.11359908844500458"/>
    <n v="13160000000"/>
    <n v="69571000000"/>
  </r>
  <r>
    <s v="VZ"/>
    <x v="1"/>
    <d v="2013-12-31T00:00:00"/>
    <n v="120550000000"/>
    <n v="44887000000"/>
    <n v="27089000000"/>
    <s v=" $-   "/>
    <n v="16606000000"/>
    <x v="10"/>
    <x v="61"/>
    <n v="2013"/>
    <n v="0.62764827872252171"/>
    <n v="0.26518457071754459"/>
    <n v="31968000000"/>
    <n v="75663000000"/>
  </r>
  <r>
    <s v="VZ"/>
    <x v="2"/>
    <d v="2014-12-31T00:00:00"/>
    <n v="127079000000"/>
    <n v="49931000000"/>
    <n v="41016000000"/>
    <s v=" $-   "/>
    <n v="16533000000"/>
    <x v="10"/>
    <x v="61"/>
    <n v="2014"/>
    <n v="0.60708693017729132"/>
    <n v="0.15422689822866092"/>
    <n v="19599000000"/>
    <n v="77148000000"/>
  </r>
  <r>
    <s v="VZ"/>
    <x v="3"/>
    <d v="2015-12-31T00:00:00"/>
    <n v="131620000000"/>
    <n v="52557000000"/>
    <n v="29986000000"/>
    <s v=" $-   "/>
    <n v="16017000000"/>
    <x v="10"/>
    <x v="61"/>
    <n v="2015"/>
    <n v="0.60069138428810209"/>
    <n v="0.25117763257863546"/>
    <n v="33060000000"/>
    <n v="79063000000"/>
  </r>
  <r>
    <s v="WAT"/>
    <x v="0"/>
    <d v="2012-12-31T00:00:00"/>
    <n v="1843641000"/>
    <n v="737614000"/>
    <n v="477270000"/>
    <n v="96004000"/>
    <n v="13829000"/>
    <x v="3"/>
    <x v="4"/>
    <n v="2012"/>
    <n v="0.59991451698025811"/>
    <n v="0.28146694502888575"/>
    <n v="518924000"/>
    <n v="1106027000"/>
  </r>
  <r>
    <s v="WAT"/>
    <x v="1"/>
    <d v="2013-12-31T00:00:00"/>
    <n v="1904218000"/>
    <n v="783456000"/>
    <n v="492965000"/>
    <n v="100536000"/>
    <n v="9918000"/>
    <x v="3"/>
    <x v="4"/>
    <n v="2013"/>
    <n v="0.58856811562541678"/>
    <n v="0.27168265398184449"/>
    <n v="517343000"/>
    <n v="1120762000"/>
  </r>
  <r>
    <s v="WAT"/>
    <x v="2"/>
    <d v="2014-12-31T00:00:00"/>
    <n v="1989344000"/>
    <n v="824913000"/>
    <n v="512707000"/>
    <n v="107726000"/>
    <n v="10634000"/>
    <x v="3"/>
    <x v="4"/>
    <n v="2014"/>
    <n v="0.58533416040664665"/>
    <n v="0.26811049270513293"/>
    <n v="533364000"/>
    <n v="1164431000"/>
  </r>
  <r>
    <s v="WAT"/>
    <x v="3"/>
    <d v="2015-12-31T00:00:00"/>
    <n v="2042332000"/>
    <n v="842672000"/>
    <n v="495747000"/>
    <n v="118545000"/>
    <n v="10123000"/>
    <x v="3"/>
    <x v="4"/>
    <n v="2015"/>
    <n v="0.58739715188323938"/>
    <n v="0.28166086610795893"/>
    <n v="575245000"/>
    <n v="1199660000"/>
  </r>
  <r>
    <s v="WDC"/>
    <x v="0"/>
    <d v="2013-06-28T00:00:00"/>
    <n v="15351000000"/>
    <n v="10988000000"/>
    <n v="1525000000"/>
    <n v="1572000000"/>
    <s v=" $-   "/>
    <x v="2"/>
    <x v="111"/>
    <n v="2013"/>
    <n v="0.28421601198618984"/>
    <n v="8.2470197381278088E-2"/>
    <n v="1266000000"/>
    <n v="4363000000"/>
  </r>
  <r>
    <s v="WDC"/>
    <x v="1"/>
    <d v="2014-06-27T00:00:00"/>
    <n v="15130000000"/>
    <n v="10770000000"/>
    <n v="908000000"/>
    <n v="1661000000"/>
    <s v=" $-   "/>
    <x v="2"/>
    <x v="111"/>
    <n v="2014"/>
    <n v="0.28816920026437542"/>
    <n v="0.11837409120951752"/>
    <n v="1791000000"/>
    <n v="4360000000"/>
  </r>
  <r>
    <s v="WDC"/>
    <x v="2"/>
    <d v="2015-07-03T00:00:00"/>
    <n v="14572000000"/>
    <n v="10351000000"/>
    <n v="964000000"/>
    <n v="1646000000"/>
    <s v=" $-   "/>
    <x v="2"/>
    <x v="111"/>
    <n v="2015"/>
    <n v="0.28966511117211091"/>
    <n v="0.11055448805929179"/>
    <n v="1611000000"/>
    <n v="4221000000"/>
  </r>
  <r>
    <s v="WDC"/>
    <x v="3"/>
    <d v="2016-07-01T00:00:00"/>
    <n v="12994000000"/>
    <n v="9559000000"/>
    <n v="1342000000"/>
    <n v="1627000000"/>
    <s v=" $-   "/>
    <x v="2"/>
    <x v="111"/>
    <n v="2016"/>
    <n v="0.26435277820532554"/>
    <n v="3.5862705864245038E-2"/>
    <n v="466000000"/>
    <n v="3435000000"/>
  </r>
  <r>
    <s v="WEC"/>
    <x v="0"/>
    <d v="2012-12-31T00:00:00"/>
    <n v="4246400000"/>
    <n v="2760500000"/>
    <n v="121400000"/>
    <s v=" $-   "/>
    <n v="364200000"/>
    <x v="5"/>
    <x v="11"/>
    <n v="2012"/>
    <n v="0.34991993217784478"/>
    <n v="0.23556424265259984"/>
    <n v="1000300000"/>
    <n v="1485900000"/>
  </r>
  <r>
    <s v="WEC"/>
    <x v="1"/>
    <d v="2013-12-31T00:00:00"/>
    <n v="4519000000"/>
    <n v="2982100000"/>
    <n v="116700000"/>
    <s v=" $-   "/>
    <n v="340100000"/>
    <x v="5"/>
    <x v="11"/>
    <n v="2013"/>
    <n v="0.34009736667404289"/>
    <n v="0.23901305598583758"/>
    <n v="1080100000"/>
    <n v="1536900000"/>
  </r>
  <r>
    <s v="WEC"/>
    <x v="2"/>
    <d v="2014-12-31T00:00:00"/>
    <n v="4997100000"/>
    <n v="3371800000"/>
    <n v="121800000"/>
    <s v=" $-   "/>
    <n v="391400000"/>
    <x v="5"/>
    <x v="11"/>
    <n v="2014"/>
    <n v="0.32524864421364397"/>
    <n v="0.22254907846551"/>
    <n v="1112100000"/>
    <n v="1625300000"/>
  </r>
  <r>
    <s v="WEC"/>
    <x v="3"/>
    <d v="2015-12-31T00:00:00"/>
    <n v="5926100000"/>
    <n v="3949400000"/>
    <n v="164400000"/>
    <s v=" $-   "/>
    <n v="561800000"/>
    <x v="5"/>
    <x v="11"/>
    <n v="2015"/>
    <n v="0.33355832672415253"/>
    <n v="0.21101567641450533"/>
    <n v="1250500000"/>
    <n v="1976700000"/>
  </r>
  <r>
    <s v="WFC"/>
    <x v="0"/>
    <d v="2012-12-31T00:00:00"/>
    <n v="91247000000"/>
    <n v="1727000000"/>
    <n v="48724000000"/>
    <s v=" $-   "/>
    <n v="8891000000"/>
    <x v="6"/>
    <x v="35"/>
    <n v="2012"/>
    <n v="0.98107335035672405"/>
    <n v="0.3496553311341743"/>
    <n v="31905000000"/>
    <n v="89520000000"/>
  </r>
  <r>
    <s v="WFC"/>
    <x v="1"/>
    <d v="2013-12-31T00:00:00"/>
    <n v="88069000000"/>
    <n v="1337000000"/>
    <n v="47338000000"/>
    <s v=" $-   "/>
    <n v="3813000000"/>
    <x v="6"/>
    <x v="35"/>
    <n v="2013"/>
    <n v="0.98481872168413398"/>
    <n v="0.40401276272013992"/>
    <n v="35581000000"/>
    <n v="86732000000"/>
  </r>
  <r>
    <s v="WFC"/>
    <x v="2"/>
    <d v="2014-12-31T00:00:00"/>
    <n v="88372000000"/>
    <n v="1096000000"/>
    <n v="47667000000"/>
    <s v=" $-   "/>
    <n v="2765000000"/>
    <x v="6"/>
    <x v="35"/>
    <n v="2014"/>
    <n v="0.9875978816819807"/>
    <n v="0.41691938623093289"/>
    <n v="36844000000"/>
    <n v="87276000000"/>
  </r>
  <r>
    <s v="WFC"/>
    <x v="3"/>
    <d v="2015-12-31T00:00:00"/>
    <n v="90033000000"/>
    <n v="963000000"/>
    <n v="48728000000"/>
    <s v=" $-   "/>
    <n v="3688000000"/>
    <x v="6"/>
    <x v="35"/>
    <n v="2015"/>
    <n v="0.98930392189530503"/>
    <n v="0.40711739029022692"/>
    <n v="36654000000"/>
    <n v="89070000000"/>
  </r>
  <r>
    <s v="WFM"/>
    <x v="0"/>
    <d v="2013-09-29T00:00:00"/>
    <n v="12917000000"/>
    <n v="8288000000"/>
    <n v="3682000000"/>
    <s v=" $-   "/>
    <s v=" $-   "/>
    <x v="4"/>
    <x v="93"/>
    <n v="2013"/>
    <n v="0.35836494542076336"/>
    <n v="7.3314237051947048E-2"/>
    <n v="947000000"/>
    <n v="4629000000"/>
  </r>
  <r>
    <s v="WFM"/>
    <x v="1"/>
    <d v="2014-09-28T00:00:00"/>
    <n v="14194000000"/>
    <n v="9150000000"/>
    <n v="4032000000"/>
    <s v=" $-   "/>
    <s v=" $-   "/>
    <x v="4"/>
    <x v="93"/>
    <n v="2014"/>
    <n v="0.35536142031844442"/>
    <n v="7.1297731435817954E-2"/>
    <n v="1012000000"/>
    <n v="5044000000"/>
  </r>
  <r>
    <s v="WFM"/>
    <x v="2"/>
    <d v="2015-09-27T00:00:00"/>
    <n v="15389000000"/>
    <n v="9973000000"/>
    <n v="4472000000"/>
    <s v=" $-   "/>
    <s v=" $-   "/>
    <x v="4"/>
    <x v="93"/>
    <n v="2015"/>
    <n v="0.35193969718630191"/>
    <n v="6.1342517382545973E-2"/>
    <n v="944000000"/>
    <n v="5416000000"/>
  </r>
  <r>
    <s v="WFM"/>
    <x v="3"/>
    <d v="2016-09-25T00:00:00"/>
    <n v="15724000000"/>
    <n v="10313000000"/>
    <n v="4477000000"/>
    <s v=" $-   "/>
    <s v=" $-   "/>
    <x v="4"/>
    <x v="93"/>
    <n v="2016"/>
    <n v="0.34412363266344437"/>
    <n v="5.9399643856525054E-2"/>
    <n v="934000000"/>
    <n v="5411000000"/>
  </r>
  <r>
    <s v="WHR"/>
    <x v="0"/>
    <d v="2013-12-31T00:00:00"/>
    <n v="18769000000"/>
    <n v="15471000000"/>
    <n v="1828000000"/>
    <s v=" $-   "/>
    <n v="25000000"/>
    <x v="1"/>
    <x v="110"/>
    <n v="2013"/>
    <n v="0.17571527518780972"/>
    <n v="7.6988651499813529E-2"/>
    <n v="1445000000"/>
    <n v="3298000000"/>
  </r>
  <r>
    <s v="WHR"/>
    <x v="1"/>
    <d v="2014-12-31T00:00:00"/>
    <n v="19872000000"/>
    <n v="16477000000"/>
    <n v="2038000000"/>
    <s v=" $-   "/>
    <n v="33000000"/>
    <x v="1"/>
    <x v="110"/>
    <n v="2014"/>
    <n v="0.17084339774557167"/>
    <n v="6.662640901771337E-2"/>
    <n v="1324000000"/>
    <n v="3395000000"/>
  </r>
  <r>
    <s v="WHR"/>
    <x v="2"/>
    <d v="2015-12-31T00:00:00"/>
    <n v="20891000000"/>
    <n v="17201000000"/>
    <n v="2130000000"/>
    <s v=" $-   "/>
    <n v="74000000"/>
    <x v="1"/>
    <x v="110"/>
    <n v="2015"/>
    <n v="0.17663108515628745"/>
    <n v="7.1131109090038766E-2"/>
    <n v="1486000000"/>
    <n v="3690000000"/>
  </r>
  <r>
    <s v="WHR"/>
    <x v="3"/>
    <d v="2016-12-31T00:00:00"/>
    <n v="20718000000"/>
    <n v="17036000000"/>
    <n v="2084000000"/>
    <s v=" $-   "/>
    <n v="71000000"/>
    <x v="1"/>
    <x v="110"/>
    <n v="2016"/>
    <n v="0.17771985712906646"/>
    <n v="7.3704025485085436E-2"/>
    <n v="1527000000"/>
    <n v="3682000000"/>
  </r>
  <r>
    <s v="WM"/>
    <x v="0"/>
    <d v="2013-12-31T00:00:00"/>
    <n v="13983000000"/>
    <n v="9112000000"/>
    <n v="1468000000"/>
    <s v=" $-   "/>
    <n v="1333000000"/>
    <x v="0"/>
    <x v="118"/>
    <n v="2013"/>
    <n v="0.34835156976328396"/>
    <n v="0.14803690195237074"/>
    <n v="2070000000"/>
    <n v="4871000000"/>
  </r>
  <r>
    <s v="WM"/>
    <x v="1"/>
    <d v="2014-12-31T00:00:00"/>
    <n v="13996000000"/>
    <n v="9002000000"/>
    <n v="1481000000"/>
    <s v=" $-   "/>
    <n v="1292000000"/>
    <x v="0"/>
    <x v="118"/>
    <n v="2014"/>
    <n v="0.35681623320948841"/>
    <n v="0.15868819662760789"/>
    <n v="2221000000"/>
    <n v="4994000000"/>
  </r>
  <r>
    <s v="WM"/>
    <x v="2"/>
    <d v="2015-12-31T00:00:00"/>
    <n v="12961000000"/>
    <n v="8231000000"/>
    <n v="1343000000"/>
    <s v=" $-   "/>
    <n v="1245000000"/>
    <x v="0"/>
    <x v="118"/>
    <n v="2015"/>
    <n v="0.36494097677648329"/>
    <n v="0.16526502584677108"/>
    <n v="2142000000"/>
    <n v="4730000000"/>
  </r>
  <r>
    <s v="WM"/>
    <x v="3"/>
    <d v="2016-12-31T00:00:00"/>
    <n v="13609000000"/>
    <n v="8486000000"/>
    <n v="1410000000"/>
    <s v=" $-   "/>
    <n v="1301000000"/>
    <x v="0"/>
    <x v="118"/>
    <n v="2016"/>
    <n v="0.37644206040120509"/>
    <n v="0.17723565287677273"/>
    <n v="2412000000"/>
    <n v="5123000000"/>
  </r>
  <r>
    <s v="WMB"/>
    <x v="0"/>
    <d v="2012-12-31T00:00:00"/>
    <n v="7486000000"/>
    <n v="4523000000"/>
    <n v="595000000"/>
    <s v=" $-   "/>
    <n v="756000000"/>
    <x v="9"/>
    <x v="27"/>
    <n v="2012"/>
    <n v="0.39580550360673261"/>
    <n v="0.21533529254608602"/>
    <n v="1612000000"/>
    <n v="2963000000"/>
  </r>
  <r>
    <s v="WMB"/>
    <x v="1"/>
    <d v="2013-12-31T00:00:00"/>
    <n v="6860000000"/>
    <n v="4124000000"/>
    <n v="546000000"/>
    <s v=" $-   "/>
    <n v="815000000"/>
    <x v="9"/>
    <x v="27"/>
    <n v="2013"/>
    <n v="0.39883381924198247"/>
    <n v="0.20043731778425655"/>
    <n v="1375000000"/>
    <n v="2736000000"/>
  </r>
  <r>
    <s v="WMB"/>
    <x v="2"/>
    <d v="2014-12-31T00:00:00"/>
    <n v="7637000000"/>
    <n v="4508000000"/>
    <n v="384000000"/>
    <s v=" $-   "/>
    <n v="1176000000"/>
    <x v="9"/>
    <x v="27"/>
    <n v="2014"/>
    <n v="0.40971585701191571"/>
    <n v="0.2054471651171926"/>
    <n v="1569000000"/>
    <n v="3129000000"/>
  </r>
  <r>
    <s v="WMB"/>
    <x v="3"/>
    <d v="2015-12-31T00:00:00"/>
    <n v="7360000000"/>
    <n v="3434000000"/>
    <n v="864000000"/>
    <s v=" $-   "/>
    <n v="1738000000"/>
    <x v="9"/>
    <x v="27"/>
    <n v="2015"/>
    <n v="0.53342391304347825"/>
    <n v="0.17989130434782608"/>
    <n v="1324000000"/>
    <n v="3926000000"/>
  </r>
  <r>
    <s v="WMT"/>
    <x v="0"/>
    <d v="2013-01-31T00:00:00"/>
    <n v="468651000000"/>
    <n v="352297000000"/>
    <n v="88629000000"/>
    <s v=" $-   "/>
    <s v=" $-   "/>
    <x v="4"/>
    <x v="55"/>
    <n v="2013"/>
    <n v="0.24827430219929114"/>
    <n v="5.9159161081487076E-2"/>
    <n v="27725000000"/>
    <n v="116354000000"/>
  </r>
  <r>
    <s v="WMT"/>
    <x v="1"/>
    <d v="2014-01-31T00:00:00"/>
    <n v="476294000000"/>
    <n v="358069000000"/>
    <n v="91353000000"/>
    <s v=" $-   "/>
    <s v=" $-   "/>
    <x v="4"/>
    <x v="55"/>
    <n v="2014"/>
    <n v="0.2482185372899931"/>
    <n v="5.6418934523634563E-2"/>
    <n v="26872000000"/>
    <n v="118225000000"/>
  </r>
  <r>
    <s v="WMT"/>
    <x v="2"/>
    <d v="2015-01-31T00:00:00"/>
    <n v="485651000000"/>
    <n v="365086000000"/>
    <n v="93418000000"/>
    <s v=" $-   "/>
    <s v=" $-   "/>
    <x v="4"/>
    <x v="55"/>
    <n v="2015"/>
    <n v="0.24825440491216944"/>
    <n v="5.5898165555100264E-2"/>
    <n v="27147000000"/>
    <n v="120565000000"/>
  </r>
  <r>
    <s v="WMT"/>
    <x v="3"/>
    <d v="2016-01-31T00:00:00"/>
    <n v="482130000000"/>
    <n v="360984000000"/>
    <n v="97041000000"/>
    <s v=" $-   "/>
    <s v=" $-   "/>
    <x v="4"/>
    <x v="55"/>
    <n v="2016"/>
    <n v="0.25127247837720112"/>
    <n v="4.9996888805923713E-2"/>
    <n v="24105000000"/>
    <n v="121146000000"/>
  </r>
  <r>
    <s v="WRK"/>
    <x v="0"/>
    <d v="2014-09-30T00:00:00"/>
    <n v="9895100000"/>
    <n v="7961500000"/>
    <n v="937600000"/>
    <s v=" $-   "/>
    <n v="86000000"/>
    <x v="8"/>
    <x v="32"/>
    <n v="2014"/>
    <n v="0.19540984931936012"/>
    <n v="9.1964709805863507E-2"/>
    <n v="910000000"/>
    <n v="1933600000"/>
  </r>
  <r>
    <s v="WRK"/>
    <x v="1"/>
    <d v="2015-09-30T00:00:00"/>
    <n v="11124800000"/>
    <n v="8986500000"/>
    <n v="1026100000"/>
    <s v=" $-   "/>
    <n v="118900000"/>
    <x v="8"/>
    <x v="32"/>
    <n v="2015"/>
    <n v="0.19221019703725006"/>
    <n v="8.9286998417949084E-2"/>
    <n v="993300000"/>
    <n v="2138300000"/>
  </r>
  <r>
    <s v="WRK"/>
    <x v="2"/>
    <d v="2016-09-30T00:00:00"/>
    <n v="14171800000"/>
    <n v="11413200000"/>
    <n v="1750100000"/>
    <s v=" $-   "/>
    <n v="211800000"/>
    <x v="8"/>
    <x v="32"/>
    <n v="2016"/>
    <n v="0.19465417237048221"/>
    <n v="5.6217276563315884E-2"/>
    <n v="796700000"/>
    <n v="2758600000"/>
  </r>
  <r>
    <s v="WU"/>
    <x v="0"/>
    <d v="2012-12-31T00:00:00"/>
    <n v="5664800000"/>
    <n v="3194200000"/>
    <n v="1140600000"/>
    <s v=" $-   "/>
    <s v=" $-   "/>
    <x v="2"/>
    <x v="16"/>
    <n v="2012"/>
    <n v="0.43613190227369014"/>
    <n v="0.23478322270865698"/>
    <n v="1330000000"/>
    <n v="2470600000"/>
  </r>
  <r>
    <s v="WU"/>
    <x v="1"/>
    <d v="2013-12-31T00:00:00"/>
    <n v="5542000000"/>
    <n v="3235000000"/>
    <n v="1199600000"/>
    <s v=" $-   "/>
    <s v=" $-   "/>
    <x v="2"/>
    <x v="16"/>
    <n v="2013"/>
    <n v="0.41627571273908337"/>
    <n v="0.19981955972573079"/>
    <n v="1107400000"/>
    <n v="2307000000"/>
  </r>
  <r>
    <s v="WU"/>
    <x v="2"/>
    <d v="2014-12-31T00:00:00"/>
    <n v="5607200000"/>
    <n v="3297400000"/>
    <n v="1169300000"/>
    <s v=" $-   "/>
    <s v=" $-   "/>
    <x v="2"/>
    <x v="16"/>
    <n v="2014"/>
    <n v="0.4119346554430019"/>
    <n v="0.20339920102725068"/>
    <n v="1140500000"/>
    <n v="2309800000"/>
  </r>
  <r>
    <s v="WU"/>
    <x v="3"/>
    <d v="2015-12-31T00:00:00"/>
    <n v="5483700000"/>
    <n v="3199400000"/>
    <n v="1174900000"/>
    <s v=" $-   "/>
    <s v=" $-   "/>
    <x v="2"/>
    <x v="16"/>
    <n v="2015"/>
    <n v="0.41656181045644369"/>
    <n v="0.20230866021117128"/>
    <n v="1109400000"/>
    <n v="2284300000"/>
  </r>
  <r>
    <s v="WY"/>
    <x v="0"/>
    <d v="2012-12-31T00:00:00"/>
    <n v="5989000000"/>
    <n v="4993000000"/>
    <n v="320000000"/>
    <n v="32000000"/>
    <s v=" $-   "/>
    <x v="7"/>
    <x v="14"/>
    <n v="2012"/>
    <n v="0.16630489230255463"/>
    <n v="0.10753047253297712"/>
    <n v="644000000"/>
    <n v="996000000"/>
  </r>
  <r>
    <s v="WY"/>
    <x v="1"/>
    <d v="2013-12-31T00:00:00"/>
    <n v="7254000000"/>
    <n v="5716000000"/>
    <n v="494000000"/>
    <n v="33000000"/>
    <s v=" $-   "/>
    <x v="7"/>
    <x v="14"/>
    <n v="2013"/>
    <n v="0.21202095395643783"/>
    <n v="0.13937138130686519"/>
    <n v="1011000000"/>
    <n v="1538000000"/>
  </r>
  <r>
    <s v="WY"/>
    <x v="2"/>
    <d v="2014-12-31T00:00:00"/>
    <n v="7403000000"/>
    <n v="5763000000"/>
    <n v="249000000"/>
    <n v="27000000"/>
    <s v=" $-   "/>
    <x v="7"/>
    <x v="14"/>
    <n v="2014"/>
    <n v="0.22153181142779954"/>
    <n v="0.18424962852897475"/>
    <n v="1364000000"/>
    <n v="1640000000"/>
  </r>
  <r>
    <s v="WY"/>
    <x v="3"/>
    <d v="2015-12-31T00:00:00"/>
    <n v="7082000000"/>
    <n v="5694000000"/>
    <n v="420000000"/>
    <n v="24000000"/>
    <s v=" $-   "/>
    <x v="7"/>
    <x v="14"/>
    <n v="2015"/>
    <n v="0.19598983338040099"/>
    <n v="0.13329567918667043"/>
    <n v="944000000"/>
    <n v="1388000000"/>
  </r>
  <r>
    <s v="WYN"/>
    <x v="0"/>
    <d v="2012-12-31T00:00:00"/>
    <n v="4534000000"/>
    <n v="2093000000"/>
    <n v="1389000000"/>
    <s v=" $-   "/>
    <n v="185000000"/>
    <x v="1"/>
    <x v="43"/>
    <n v="2012"/>
    <n v="0.53837670930745474"/>
    <n v="0.19122187913542127"/>
    <n v="867000000"/>
    <n v="2441000000"/>
  </r>
  <r>
    <s v="WYN"/>
    <x v="1"/>
    <d v="2013-12-31T00:00:00"/>
    <n v="5009000000"/>
    <n v="2394000000"/>
    <n v="1471000000"/>
    <s v=" $-   "/>
    <n v="216000000"/>
    <x v="1"/>
    <x v="43"/>
    <n v="2013"/>
    <n v="0.52206029147534438"/>
    <n v="0.18526652026352566"/>
    <n v="928000000"/>
    <n v="2615000000"/>
  </r>
  <r>
    <s v="WYN"/>
    <x v="2"/>
    <d v="2014-12-31T00:00:00"/>
    <n v="5281000000"/>
    <n v="2504000000"/>
    <n v="1557000000"/>
    <s v=" $-   "/>
    <n v="233000000"/>
    <x v="1"/>
    <x v="43"/>
    <n v="2014"/>
    <n v="0.52584737739064569"/>
    <n v="0.1868964211323613"/>
    <n v="987000000"/>
    <n v="2777000000"/>
  </r>
  <r>
    <s v="WYN"/>
    <x v="3"/>
    <d v="2015-12-31T00:00:00"/>
    <n v="5536000000"/>
    <n v="2700000000"/>
    <n v="1574000000"/>
    <s v=" $-   "/>
    <n v="234000000"/>
    <x v="1"/>
    <x v="43"/>
    <n v="2015"/>
    <n v="0.51228323699421963"/>
    <n v="0.18569364161849711"/>
    <n v="1028000000"/>
    <n v="2836000000"/>
  </r>
  <r>
    <s v="WYNN"/>
    <x v="0"/>
    <d v="2012-12-31T00:00:00"/>
    <n v="5154284000"/>
    <n v="3251575000"/>
    <n v="481677000"/>
    <s v=" $-   "/>
    <n v="373199000"/>
    <x v="1"/>
    <x v="119"/>
    <n v="2012"/>
    <n v="0.36915098197926233"/>
    <n v="0.20329360974288571"/>
    <n v="1047833000"/>
    <n v="1902709000"/>
  </r>
  <r>
    <s v="WYNN"/>
    <x v="1"/>
    <d v="2013-12-31T00:00:00"/>
    <n v="5620936000"/>
    <n v="3478822000"/>
    <n v="465926000"/>
    <s v=" $-   "/>
    <n v="371051000"/>
    <x v="1"/>
    <x v="119"/>
    <n v="2013"/>
    <n v="0.38109560400616549"/>
    <n v="0.23219211177640164"/>
    <n v="1305137000"/>
    <n v="2142114000"/>
  </r>
  <r>
    <s v="WYNN"/>
    <x v="2"/>
    <d v="2014-12-31T00:00:00"/>
    <n v="5433661000"/>
    <n v="3316311000"/>
    <n v="502901000"/>
    <s v=" $-   "/>
    <n v="314119000"/>
    <x v="1"/>
    <x v="119"/>
    <n v="2014"/>
    <n v="0.38967281911771823"/>
    <n v="0.23931010786282031"/>
    <n v="1300330000"/>
    <n v="2117350000"/>
  </r>
  <r>
    <s v="WYNN"/>
    <x v="3"/>
    <d v="2015-12-31T00:00:00"/>
    <n v="4075883000"/>
    <n v="2530374000"/>
    <n v="475328000"/>
    <s v=" $-   "/>
    <n v="322629000"/>
    <x v="1"/>
    <x v="119"/>
    <n v="2015"/>
    <n v="0.37918384801526439"/>
    <n v="0.18340860127731831"/>
    <n v="747552000"/>
    <n v="1545509000"/>
  </r>
  <r>
    <s v="XEC"/>
    <x v="0"/>
    <d v="2012-12-31T00:00:00"/>
    <n v="1623938000"/>
    <n v="337903000"/>
    <n v="188302000"/>
    <s v=" $-   "/>
    <n v="513916000"/>
    <x v="9"/>
    <x v="27"/>
    <n v="2012"/>
    <n v="0.79192370644692101"/>
    <n v="0.35950695162007418"/>
    <n v="583817000"/>
    <n v="1286035000"/>
  </r>
  <r>
    <s v="XEC"/>
    <x v="1"/>
    <d v="2013-12-31T00:00:00"/>
    <n v="1998051000"/>
    <n v="406198000"/>
    <n v="72143000"/>
    <s v=" $-   "/>
    <n v="615874000"/>
    <x v="9"/>
    <x v="27"/>
    <n v="2013"/>
    <n v="0.79670288696334579"/>
    <n v="0.45235882367366997"/>
    <n v="903836000"/>
    <n v="1591853000"/>
  </r>
  <r>
    <s v="XEC"/>
    <x v="2"/>
    <d v="2014-12-31T00:00:00"/>
    <n v="2424176000"/>
    <n v="572831000"/>
    <n v="225070000"/>
    <s v=" $-   "/>
    <n v="806021000"/>
    <x v="9"/>
    <x v="27"/>
    <n v="2014"/>
    <n v="0.76370073790021853"/>
    <n v="0.33836404617486521"/>
    <n v="820254000"/>
    <n v="1851345000"/>
  </r>
  <r>
    <s v="XEC"/>
    <x v="3"/>
    <d v="2015-12-31T00:00:00"/>
    <n v="1452619000"/>
    <n v="519874000"/>
    <n v="179867000"/>
    <s v=" $-   "/>
    <n v="778923000"/>
    <x v="9"/>
    <x v="27"/>
    <n v="2015"/>
    <n v="0.6421126255404892"/>
    <n v="-1.7929684246178797E-2"/>
    <n v="-26045000"/>
    <n v="932745000"/>
  </r>
  <r>
    <s v="XEL"/>
    <x v="0"/>
    <d v="2012-12-31T00:00:00"/>
    <n v="10128223000"/>
    <n v="6710036000"/>
    <n v="669451000"/>
    <s v=" $-   "/>
    <n v="926053000"/>
    <x v="5"/>
    <x v="10"/>
    <n v="2012"/>
    <n v="0.3374912854900608"/>
    <n v="0.17996078877805119"/>
    <n v="1822683000"/>
    <n v="3418187000"/>
  </r>
  <r>
    <s v="XEL"/>
    <x v="1"/>
    <d v="2013-12-31T00:00:00"/>
    <n v="10914922000"/>
    <n v="7408278000"/>
    <n v="681226000"/>
    <s v=" $-   "/>
    <n v="977863000"/>
    <x v="5"/>
    <x v="10"/>
    <n v="2013"/>
    <n v="0.32127064215392465"/>
    <n v="0.16926873137526774"/>
    <n v="1847555000"/>
    <n v="3506644000"/>
  </r>
  <r>
    <s v="XEL"/>
    <x v="2"/>
    <d v="2014-12-31T00:00:00"/>
    <n v="11686135000"/>
    <n v="7951352000"/>
    <n v="767608000"/>
    <s v=" $-   "/>
    <n v="1019045000"/>
    <x v="5"/>
    <x v="10"/>
    <n v="2014"/>
    <n v="0.31959095115707636"/>
    <n v="0.16670438943243424"/>
    <n v="1948130000"/>
    <n v="3734783000"/>
  </r>
  <r>
    <s v="XEL"/>
    <x v="3"/>
    <d v="2015-12-31T00:00:00"/>
    <n v="11024486000"/>
    <n v="7033633000"/>
    <n v="865817000"/>
    <s v=" $-   "/>
    <n v="1124524000"/>
    <x v="5"/>
    <x v="10"/>
    <n v="2015"/>
    <n v="0.36199900838914389"/>
    <n v="0.1814607955418511"/>
    <n v="2000512000"/>
    <n v="3990853000"/>
  </r>
  <r>
    <s v="XL"/>
    <x v="0"/>
    <d v="2012-12-31T00:00:00"/>
    <n v="7232397000"/>
    <n v="5165169000"/>
    <s v=" $-   "/>
    <s v=" $-   "/>
    <n v="1173955000"/>
    <x v="6"/>
    <x v="13"/>
    <n v="2012"/>
    <n v="0.28582888909444548"/>
    <n v="0.12350995112685324"/>
    <n v="893273000"/>
    <n v="2067228000"/>
  </r>
  <r>
    <s v="XL"/>
    <x v="1"/>
    <d v="2013-12-31T00:00:00"/>
    <n v="7541234000"/>
    <n v="5106489000"/>
    <s v=" $-   "/>
    <s v=" $-   "/>
    <n v="1213178000"/>
    <x v="6"/>
    <x v="13"/>
    <n v="2013"/>
    <n v="0.32285763841832782"/>
    <n v="0.16198502791452965"/>
    <n v="1221567000"/>
    <n v="2434745000"/>
  </r>
  <r>
    <s v="XL"/>
    <x v="2"/>
    <d v="2014-12-31T00:00:00"/>
    <n v="6602267000"/>
    <n v="4239474000"/>
    <s v=" $-   "/>
    <s v=" $-   "/>
    <n v="1341315000"/>
    <x v="6"/>
    <x v="13"/>
    <n v="2014"/>
    <n v="0.35787601440535499"/>
    <n v="0.15471625125127475"/>
    <n v="1021478000"/>
    <n v="2362793000"/>
  </r>
  <r>
    <s v="XL"/>
    <x v="3"/>
    <d v="2015-12-31T00:00:00"/>
    <n v="9308926000"/>
    <n v="6199645000"/>
    <s v=" $-   "/>
    <s v=" $-   "/>
    <n v="1966939000"/>
    <x v="6"/>
    <x v="13"/>
    <n v="2015"/>
    <n v="0.33401071186944664"/>
    <n v="0.12271469340286946"/>
    <n v="1142342000"/>
    <n v="3109281000"/>
  </r>
  <r>
    <s v="XLNX"/>
    <x v="0"/>
    <d v="2013-03-30T00:00:00"/>
    <n v="2168652000"/>
    <n v="737206000"/>
    <n v="365684000"/>
    <n v="475522000"/>
    <n v="9508000"/>
    <x v="2"/>
    <x v="7"/>
    <n v="2013"/>
    <n v="0.66006256421039433"/>
    <n v="0.26778478059181465"/>
    <n v="580732000"/>
    <n v="1431446000"/>
  </r>
  <r>
    <s v="XLNX"/>
    <x v="1"/>
    <d v="2014-03-29T00:00:00"/>
    <n v="2382531000"/>
    <n v="743253000"/>
    <n v="378607000"/>
    <n v="492447000"/>
    <n v="9887000"/>
    <x v="2"/>
    <x v="7"/>
    <n v="2014"/>
    <n v="0.68804057533773955"/>
    <n v="0.3182905070280303"/>
    <n v="758337000"/>
    <n v="1639278000"/>
  </r>
  <r>
    <s v="XLNX"/>
    <x v="2"/>
    <d v="2015-03-28T00:00:00"/>
    <n v="2377344000"/>
    <n v="708823000"/>
    <n v="353670000"/>
    <n v="525745000"/>
    <n v="9537000"/>
    <x v="2"/>
    <x v="7"/>
    <n v="2015"/>
    <n v="0.70184247630969687"/>
    <n v="0.32791594317019329"/>
    <n v="779569000"/>
    <n v="1668521000"/>
  </r>
  <r>
    <s v="XLNX"/>
    <x v="3"/>
    <d v="2016-04-02T00:00:00"/>
    <n v="2213881000"/>
    <n v="671907000"/>
    <n v="331652000"/>
    <n v="533891000"/>
    <n v="6550000"/>
    <x v="2"/>
    <x v="7"/>
    <n v="2016"/>
    <n v="0.69650265755024776"/>
    <n v="0.30258220744475428"/>
    <n v="669881000"/>
    <n v="1541974000"/>
  </r>
  <r>
    <s v="XOM"/>
    <x v="0"/>
    <d v="2012-12-31T00:00:00"/>
    <n v="451509000000"/>
    <n v="302056000000"/>
    <n v="81844000000"/>
    <s v=" $-   "/>
    <n v="15888000000"/>
    <x v="9"/>
    <x v="48"/>
    <n v="2012"/>
    <n v="0.33100779829416471"/>
    <n v="0.11455142643889712"/>
    <n v="51721000000"/>
    <n v="149453000000"/>
  </r>
  <r>
    <s v="XOM"/>
    <x v="1"/>
    <d v="2013-12-31T00:00:00"/>
    <n v="420836000000"/>
    <n v="284681000000"/>
    <n v="76696000000"/>
    <s v=" $-   "/>
    <n v="17182000000"/>
    <x v="9"/>
    <x v="48"/>
    <n v="2013"/>
    <n v="0.32353458354323295"/>
    <n v="0.10045956144436312"/>
    <n v="42277000000"/>
    <n v="136155000000"/>
  </r>
  <r>
    <s v="XOM"/>
    <x v="2"/>
    <d v="2014-12-31T00:00:00"/>
    <n v="394105000000"/>
    <n v="266831000000"/>
    <n v="74226000000"/>
    <s v=" $-   "/>
    <n v="17297000000"/>
    <x v="9"/>
    <x v="48"/>
    <n v="2014"/>
    <n v="0.3229443929917154"/>
    <n v="9.0714403521904061E-2"/>
    <n v="35751000000"/>
    <n v="127274000000"/>
  </r>
  <r>
    <s v="XOM"/>
    <x v="3"/>
    <d v="2015-12-31T00:00:00"/>
    <n v="259488000000"/>
    <n v="165590000000"/>
    <n v="61444000000"/>
    <s v=" $-   "/>
    <n v="18048000000"/>
    <x v="9"/>
    <x v="48"/>
    <n v="2015"/>
    <n v="0.36185873720557404"/>
    <n v="5.551701812800592E-2"/>
    <n v="14406000000"/>
    <n v="93898000000"/>
  </r>
  <r>
    <s v="XRAY"/>
    <x v="0"/>
    <d v="2012-12-31T00:00:00"/>
    <n v="2928429000"/>
    <n v="1372042000"/>
    <n v="1148731000"/>
    <s v=" $-   "/>
    <s v=" $-   "/>
    <x v="3"/>
    <x v="54"/>
    <n v="2012"/>
    <n v="0.53147506734839745"/>
    <n v="0.13920637993955121"/>
    <n v="407656000"/>
    <n v="1556387000"/>
  </r>
  <r>
    <s v="XRAY"/>
    <x v="1"/>
    <d v="2013-12-31T00:00:00"/>
    <n v="2950800000"/>
    <n v="1373400000"/>
    <n v="1144800000"/>
    <s v=" $-   "/>
    <s v=" $-   "/>
    <x v="3"/>
    <x v="54"/>
    <n v="2013"/>
    <n v="0.53456689711264738"/>
    <n v="0.14660431069540464"/>
    <n v="432600000"/>
    <n v="1577400000"/>
  </r>
  <r>
    <s v="XRAY"/>
    <x v="2"/>
    <d v="2014-12-31T00:00:00"/>
    <n v="2922600000"/>
    <n v="1322800000"/>
    <n v="1143100000"/>
    <s v=" $-   "/>
    <s v=" $-   "/>
    <x v="3"/>
    <x v="54"/>
    <n v="2014"/>
    <n v="0.54738931088756582"/>
    <n v="0.15626496954766303"/>
    <n v="456700000"/>
    <n v="1599800000"/>
  </r>
  <r>
    <s v="XRAY"/>
    <x v="3"/>
    <d v="2015-12-31T00:00:00"/>
    <n v="2674300000"/>
    <n v="1157100000"/>
    <n v="1077300000"/>
    <s v=" $-   "/>
    <s v=" $-   "/>
    <x v="3"/>
    <x v="54"/>
    <n v="2015"/>
    <n v="0.56732602924129671"/>
    <n v="0.16449164267284896"/>
    <n v="439900000"/>
    <n v="1517200000"/>
  </r>
  <r>
    <s v="XRX"/>
    <x v="0"/>
    <d v="2012-12-31T00:00:00"/>
    <n v="20421000000"/>
    <n v="13634000000"/>
    <n v="4398000000"/>
    <n v="655000000"/>
    <n v="301000000"/>
    <x v="2"/>
    <x v="58"/>
    <n v="2012"/>
    <n v="0.33235394936584883"/>
    <n v="7.0172861270261011E-2"/>
    <n v="1433000000"/>
    <n v="6787000000"/>
  </r>
  <r>
    <s v="XRX"/>
    <x v="1"/>
    <d v="2013-12-31T00:00:00"/>
    <n v="20006000000"/>
    <n v="13521000000"/>
    <n v="4219000000"/>
    <n v="603000000"/>
    <n v="305000000"/>
    <x v="2"/>
    <x v="58"/>
    <n v="2013"/>
    <n v="0.32415275417374789"/>
    <n v="6.7879636109167252E-2"/>
    <n v="1358000000"/>
    <n v="6485000000"/>
  </r>
  <r>
    <s v="XRX"/>
    <x v="2"/>
    <d v="2014-12-31T00:00:00"/>
    <n v="19540000000"/>
    <n v="13294000000"/>
    <n v="4020000000"/>
    <n v="577000000"/>
    <n v="315000000"/>
    <x v="2"/>
    <x v="58"/>
    <n v="2014"/>
    <n v="0.31965199590583415"/>
    <n v="6.8270214943705221E-2"/>
    <n v="1334000000"/>
    <n v="6246000000"/>
  </r>
  <r>
    <s v="XRX"/>
    <x v="3"/>
    <d v="2015-12-31T00:00:00"/>
    <n v="18045000000"/>
    <n v="12782000000"/>
    <n v="3792000000"/>
    <n v="563000000"/>
    <n v="310000000"/>
    <x v="2"/>
    <x v="58"/>
    <n v="2015"/>
    <n v="0.29165973954003876"/>
    <n v="3.3139373787752842E-2"/>
    <n v="598000000"/>
    <n v="5263000000"/>
  </r>
  <r>
    <s v="XYL"/>
    <x v="0"/>
    <d v="2012-12-31T00:00:00"/>
    <n v="3791000000"/>
    <n v="2289000000"/>
    <n v="936000000"/>
    <n v="106000000"/>
    <s v=" $-   "/>
    <x v="0"/>
    <x v="53"/>
    <n v="2012"/>
    <n v="0.39620152993933"/>
    <n v="0.12134001582695858"/>
    <n v="460000000"/>
    <n v="1502000000"/>
  </r>
  <r>
    <s v="XYL"/>
    <x v="1"/>
    <d v="2013-12-31T00:00:00"/>
    <n v="3837000000"/>
    <n v="2338000000"/>
    <n v="990000000"/>
    <n v="104000000"/>
    <s v=" $-   "/>
    <x v="0"/>
    <x v="53"/>
    <n v="2013"/>
    <n v="0.39066979410998171"/>
    <n v="0.1055512118842846"/>
    <n v="405000000"/>
    <n v="1499000000"/>
  </r>
  <r>
    <s v="XYL"/>
    <x v="2"/>
    <d v="2014-12-31T00:00:00"/>
    <n v="3916000000"/>
    <n v="2403000000"/>
    <n v="920000000"/>
    <n v="104000000"/>
    <s v=" $-   "/>
    <x v="0"/>
    <x v="53"/>
    <n v="2014"/>
    <n v="0.38636363636363635"/>
    <n v="0.12487231869254341"/>
    <n v="489000000"/>
    <n v="1513000000"/>
  </r>
  <r>
    <s v="XYL"/>
    <x v="3"/>
    <d v="2015-12-31T00:00:00"/>
    <n v="3653000000"/>
    <n v="2249000000"/>
    <n v="854000000"/>
    <n v="95000000"/>
    <s v=" $-   "/>
    <x v="0"/>
    <x v="53"/>
    <n v="2015"/>
    <n v="0.38434163701067614"/>
    <n v="0.12455516014234876"/>
    <n v="455000000"/>
    <n v="1404000000"/>
  </r>
  <r>
    <s v="YHOO"/>
    <x v="0"/>
    <d v="2012-12-31T00:00:00"/>
    <n v="4986566000"/>
    <n v="1620566000"/>
    <n v="1641819000"/>
    <n v="885824000"/>
    <n v="35819000"/>
    <x v="2"/>
    <x v="16"/>
    <n v="2012"/>
    <n v="0.67501362661198105"/>
    <n v="0.16094001362861737"/>
    <n v="802538000"/>
    <n v="3366000000"/>
  </r>
  <r>
    <s v="YHOO"/>
    <x v="1"/>
    <d v="2013-12-31T00:00:00"/>
    <n v="4680380000"/>
    <n v="1349380000"/>
    <n v="1751275000"/>
    <n v="957587000"/>
    <n v="44841000"/>
    <x v="2"/>
    <x v="16"/>
    <n v="2013"/>
    <n v="0.71169434960409195"/>
    <n v="0.12334404471431806"/>
    <n v="577297000"/>
    <n v="3331000000"/>
  </r>
  <r>
    <s v="YHOO"/>
    <x v="2"/>
    <d v="2014-12-31T00:00:00"/>
    <n v="4618133000"/>
    <n v="1387375000"/>
    <n v="1770710000"/>
    <n v="1156386000"/>
    <n v="66750000"/>
    <x v="2"/>
    <x v="16"/>
    <n v="2014"/>
    <n v="0.69958097785403761"/>
    <n v="5.1300384809185876E-2"/>
    <n v="236912000"/>
    <n v="3230758000"/>
  </r>
  <r>
    <s v="YHOO"/>
    <x v="3"/>
    <d v="2015-12-31T00:00:00"/>
    <n v="4968301000"/>
    <n v="2077748000"/>
    <n v="1768522000"/>
    <n v="1177923000"/>
    <n v="79042000"/>
    <x v="2"/>
    <x v="16"/>
    <n v="2015"/>
    <n v="0.58179908986995754"/>
    <n v="-2.7158982517363581E-2"/>
    <n v="-134934000"/>
    <n v="2890553000"/>
  </r>
  <r>
    <s v="YUM"/>
    <x v="0"/>
    <d v="2012-12-29T00:00:00"/>
    <n v="13633000000"/>
    <n v="9852000000"/>
    <n v="1450000000"/>
    <s v=" $-   "/>
    <s v=" $-   "/>
    <x v="1"/>
    <x v="51"/>
    <n v="2012"/>
    <n v="0.2773417442969266"/>
    <n v="0.17098217560331549"/>
    <n v="2331000000"/>
    <n v="3781000000"/>
  </r>
  <r>
    <s v="YUM"/>
    <x v="1"/>
    <d v="2013-12-28T00:00:00"/>
    <n v="13084000000"/>
    <n v="9501000000"/>
    <n v="1454000000"/>
    <s v=" $-   "/>
    <s v=" $-   "/>
    <x v="1"/>
    <x v="51"/>
    <n v="2013"/>
    <n v="0.27384591867930297"/>
    <n v="0.16271782329562826"/>
    <n v="2129000000"/>
    <n v="3583000000"/>
  </r>
  <r>
    <s v="YUM"/>
    <x v="2"/>
    <d v="2014-12-27T00:00:00"/>
    <n v="13279000000"/>
    <n v="9682000000"/>
    <n v="1505000000"/>
    <s v=" $-   "/>
    <s v=" $-   "/>
    <x v="1"/>
    <x v="51"/>
    <n v="2014"/>
    <n v="0.27087883123729195"/>
    <n v="0.15754198358310115"/>
    <n v="2092000000"/>
    <n v="3597000000"/>
  </r>
  <r>
    <s v="YUM"/>
    <x v="3"/>
    <d v="2015-12-26T00:00:00"/>
    <n v="13105000000"/>
    <n v="9359000000"/>
    <n v="1746000000"/>
    <s v=" $-   "/>
    <s v=" $-   "/>
    <x v="1"/>
    <x v="51"/>
    <n v="2015"/>
    <n v="0.28584509729111029"/>
    <n v="0.15261350629530712"/>
    <n v="2000000000"/>
    <n v="3746000000"/>
  </r>
  <r>
    <s v="ZBH"/>
    <x v="0"/>
    <d v="2012-12-31T00:00:00"/>
    <n v="4471700000"/>
    <n v="1125200000"/>
    <n v="1822100000"/>
    <n v="225600000"/>
    <s v=" $-   "/>
    <x v="3"/>
    <x v="5"/>
    <n v="2012"/>
    <n v="0.74837310195227769"/>
    <n v="0.29044882259543353"/>
    <n v="1298800000"/>
    <n v="3346500000"/>
  </r>
  <r>
    <s v="ZBH"/>
    <x v="1"/>
    <d v="2013-12-31T00:00:00"/>
    <n v="4623400000"/>
    <n v="1266700000"/>
    <n v="1796300000"/>
    <n v="203000000"/>
    <n v="78500000"/>
    <x v="3"/>
    <x v="5"/>
    <n v="2013"/>
    <n v="0.72602413808020072"/>
    <n v="0.27661461262274517"/>
    <n v="1278900000"/>
    <n v="3356700000"/>
  </r>
  <r>
    <s v="ZBH"/>
    <x v="2"/>
    <d v="2014-12-31T00:00:00"/>
    <n v="4673300000"/>
    <n v="1242800000"/>
    <n v="1772200000"/>
    <n v="187400000"/>
    <n v="92500000"/>
    <x v="3"/>
    <x v="5"/>
    <n v="2014"/>
    <n v="0.73406372370701645"/>
    <n v="0.29495217512250443"/>
    <n v="1378400000"/>
    <n v="3430500000"/>
  </r>
  <r>
    <s v="ZBH"/>
    <x v="3"/>
    <d v="2015-12-31T00:00:00"/>
    <n v="5997800000"/>
    <n v="1800600000"/>
    <n v="2291900000"/>
    <n v="268800000"/>
    <n v="337400000"/>
    <x v="3"/>
    <x v="5"/>
    <n v="2015"/>
    <n v="0.69978992297175635"/>
    <n v="0.21659608523125146"/>
    <n v="1299100000"/>
    <n v="4197200000"/>
  </r>
  <r>
    <s v="ZION"/>
    <x v="0"/>
    <d v="2012-12-31T00:00:00"/>
    <n v="2458592000"/>
    <n v="80146000"/>
    <n v="1579007000"/>
    <s v=" $-   "/>
    <n v="31237000"/>
    <x v="6"/>
    <x v="46"/>
    <n v="2012"/>
    <n v="0.96740166729575305"/>
    <n v="0.31245607241868517"/>
    <n v="768202000"/>
    <n v="2378446000"/>
  </r>
  <r>
    <s v="ZION"/>
    <x v="1"/>
    <d v="2013-12-31T00:00:00"/>
    <n v="2278812000"/>
    <n v="58913000"/>
    <n v="1700064000"/>
    <s v=" $-   "/>
    <n v="-72761000"/>
    <x v="6"/>
    <x v="46"/>
    <n v="2013"/>
    <n v="0.97414749439620296"/>
    <n v="0.26004602398091636"/>
    <n v="592596000"/>
    <n v="2219899000"/>
  </r>
  <r>
    <s v="ZION"/>
    <x v="2"/>
    <d v="2014-12-31T00:00:00"/>
    <n v="2361631000"/>
    <n v="49736000"/>
    <n v="1654369000"/>
    <s v=" $-   "/>
    <n v="-87159000"/>
    <x v="6"/>
    <x v="46"/>
    <n v="2014"/>
    <n v="0.97893997834547397"/>
    <n v="0.31532656879927473"/>
    <n v="744685000"/>
    <n v="2311895000"/>
  </r>
  <r>
    <s v="ZION"/>
    <x v="3"/>
    <d v="2015-12-31T00:00:00"/>
    <n v="2210591000"/>
    <n v="49344000"/>
    <n v="1591239000"/>
    <s v=" $-   "/>
    <n v="49282000"/>
    <x v="6"/>
    <x v="46"/>
    <n v="2015"/>
    <n v="0.97767836745919978"/>
    <n v="0.23555963088603907"/>
    <n v="520726000"/>
    <n v="2161247000"/>
  </r>
  <r>
    <s v="ZTS"/>
    <x v="0"/>
    <d v="2013-12-31T00:00:00"/>
    <n v="4561000000"/>
    <n v="1669000000"/>
    <n v="1613000000"/>
    <n v="399000000"/>
    <n v="60000000"/>
    <x v="3"/>
    <x v="3"/>
    <n v="2013"/>
    <n v="0.63407147555360666"/>
    <n v="0.17978513483885114"/>
    <n v="820000000"/>
    <n v="2892000000"/>
  </r>
  <r>
    <s v="ZTS"/>
    <x v="1"/>
    <d v="2014-12-31T00:00:00"/>
    <n v="4785000000"/>
    <n v="1717000000"/>
    <n v="1643000000"/>
    <n v="396000000"/>
    <n v="60000000"/>
    <x v="3"/>
    <x v="3"/>
    <n v="2014"/>
    <n v="0.64117032392894457"/>
    <n v="0.2025078369905956"/>
    <n v="969000000"/>
    <n v="3068000000"/>
  </r>
  <r>
    <s v="ZTS"/>
    <x v="2"/>
    <d v="2015-12-31T00:00:00"/>
    <n v="4765000000"/>
    <n v="1738000000"/>
    <n v="1532000000"/>
    <n v="364000000"/>
    <n v="61000000"/>
    <x v="3"/>
    <x v="3"/>
    <n v="2015"/>
    <n v="0.63525708289611749"/>
    <n v="0.22455403987408185"/>
    <n v="1070000000"/>
    <n v="3027000000"/>
  </r>
  <r>
    <s v="ZTS"/>
    <x v="3"/>
    <d v="2016-12-31T00:00:00"/>
    <n v="4888000000"/>
    <n v="1666000000"/>
    <n v="1364000000"/>
    <n v="376000000"/>
    <n v="85000000"/>
    <x v="3"/>
    <x v="3"/>
    <n v="2016"/>
    <n v="0.6591653027823241"/>
    <n v="0.28580196399345337"/>
    <n v="1397000000"/>
    <n v="3222000000"/>
  </r>
  <r>
    <m/>
    <x v="4"/>
    <m/>
    <m/>
    <m/>
    <m/>
    <m/>
    <m/>
    <x v="11"/>
    <x v="12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AA31C8-CD89-432F-A685-903DB7B97C9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1">
    <pivotField showAll="0"/>
    <pivotField showAll="0"/>
    <pivotField numFmtId="14" showAll="0"/>
    <pivotField dataField="1" numFmtId="6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1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 Total Revenue " fld="3" subtotal="average" baseField="10" baseItem="0" numFmtId="4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35A75-1AAC-465B-B7E9-EAF41ABB088C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88023A-E7D2-4280-8ABC-2BFD957BFC71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23" firstHeaderRow="1" firstDataRow="2" firstDataCol="2"/>
  <pivotFields count="15">
    <pivotField compact="0" outline="0" showAll="0"/>
    <pivotField axis="axisCol" compact="0" outline="0" showAll="0">
      <items count="6">
        <item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h="1" x="1"/>
        <item h="1" x="4"/>
        <item h="1" x="9"/>
        <item h="1" x="6"/>
        <item h="1" x="3"/>
        <item x="0"/>
        <item h="1" x="2"/>
        <item h="1" x="8"/>
        <item h="1" x="7"/>
        <item h="1" x="10"/>
        <item h="1" x="5"/>
        <item h="1" x="11"/>
        <item t="default"/>
      </items>
    </pivotField>
    <pivotField axis="axisRow" compact="0" outline="0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8"/>
    <field x="9"/>
  </rowFields>
  <rowItems count="19">
    <i>
      <x v="5"/>
      <x v="1"/>
    </i>
    <i r="1">
      <x v="3"/>
    </i>
    <i r="1">
      <x v="4"/>
    </i>
    <i r="1">
      <x v="17"/>
    </i>
    <i r="1">
      <x v="23"/>
    </i>
    <i r="1">
      <x v="33"/>
    </i>
    <i r="1">
      <x v="35"/>
    </i>
    <i r="1">
      <x v="38"/>
    </i>
    <i r="1">
      <x v="42"/>
    </i>
    <i r="1">
      <x v="61"/>
    </i>
    <i r="1">
      <x v="63"/>
    </i>
    <i r="1">
      <x v="65"/>
    </i>
    <i r="1">
      <x v="66"/>
    </i>
    <i r="1">
      <x v="95"/>
    </i>
    <i r="1">
      <x v="99"/>
    </i>
    <i r="1">
      <x v="113"/>
    </i>
    <i r="1">
      <x v="118"/>
    </i>
    <i t="default">
      <x v="5"/>
    </i>
    <i t="grand">
      <x/>
    </i>
  </rowItems>
  <colFields count="1">
    <field x="1"/>
  </colFields>
  <colItems count="3">
    <i>
      <x/>
    </i>
    <i>
      <x v="3"/>
    </i>
    <i t="grand">
      <x/>
    </i>
  </colItems>
  <dataFields count="1">
    <dataField name="Sum of Gross Profit" fld="14" baseField="9" baseItem="68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  <wetp:taskpane dockstate="right" visibility="0" width="350" row="5">
    <wetp:webextensionref xmlns:r="http://schemas.openxmlformats.org/officeDocument/2006/relationships" r:id="rId3"/>
  </wetp:taskpane>
  <wetp:taskpane dockstate="right" visibility="0" width="350" row="6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659C6138-222C-4879-9EDB-7E95D8408028}">
  <we:reference id="wa200006009" version="1.0.1.6" store="en-US" storeType="OMEX"/>
  <we:alternateReferences>
    <we:reference id="wa200006009" version="1.0.1.6" store="wa20000600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FB1CB28-E9EE-4785-A17E-0A1459EB3770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nMa6RMEKWfsQZMVjjbnr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2FFEA326-9542-40E6-916A-C200A266E010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ebextensions/webextension4.xml><?xml version="1.0" encoding="utf-8"?>
<we:webextension xmlns:we="http://schemas.microsoft.com/office/webextensions/webextension/2010/11" id="{52F553E9-73A5-4267-AAC8-8A7C0D8EEA24}">
  <we:reference id="wa200005171" version="1.0.0.0" store="en-US" storeType="OMEX"/>
  <we:alternateReferences>
    <we:reference id="WA200005171" version="1.0.0.0" store="WA2000051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4468-5A1C-4C50-B540-17DD267DEF58}">
  <dimension ref="A3:B14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25" bestFit="1" customWidth="1"/>
    <col min="3" max="3" width="22.7109375" bestFit="1" customWidth="1"/>
  </cols>
  <sheetData>
    <row r="3" spans="1:2" x14ac:dyDescent="0.25">
      <c r="A3" s="3" t="s">
        <v>576</v>
      </c>
      <c r="B3" t="s">
        <v>578</v>
      </c>
    </row>
    <row r="4" spans="1:2" x14ac:dyDescent="0.25">
      <c r="A4" s="4">
        <v>2003</v>
      </c>
      <c r="B4" s="5">
        <v>1577000</v>
      </c>
    </row>
    <row r="5" spans="1:2" x14ac:dyDescent="0.25">
      <c r="A5" s="4">
        <v>2004</v>
      </c>
      <c r="B5" s="5">
        <v>1514000</v>
      </c>
    </row>
    <row r="6" spans="1:2" x14ac:dyDescent="0.25">
      <c r="A6" s="4">
        <v>2006</v>
      </c>
      <c r="B6" s="5">
        <v>79562000</v>
      </c>
    </row>
    <row r="7" spans="1:2" x14ac:dyDescent="0.25">
      <c r="A7" s="4">
        <v>2007</v>
      </c>
      <c r="B7" s="5">
        <v>99642000</v>
      </c>
    </row>
    <row r="8" spans="1:2" x14ac:dyDescent="0.25">
      <c r="A8" s="4">
        <v>2012</v>
      </c>
      <c r="B8" s="5">
        <v>18243540884.955753</v>
      </c>
    </row>
    <row r="9" spans="1:2" x14ac:dyDescent="0.25">
      <c r="A9" s="4">
        <v>2013</v>
      </c>
      <c r="B9" s="5">
        <v>20304113413.301662</v>
      </c>
    </row>
    <row r="10" spans="1:2" x14ac:dyDescent="0.25">
      <c r="A10" s="4">
        <v>2014</v>
      </c>
      <c r="B10" s="5">
        <v>21113807543.062202</v>
      </c>
    </row>
    <row r="11" spans="1:2" x14ac:dyDescent="0.25">
      <c r="A11" s="4">
        <v>2015</v>
      </c>
      <c r="B11" s="5">
        <v>20371836512.880562</v>
      </c>
    </row>
    <row r="12" spans="1:2" x14ac:dyDescent="0.25">
      <c r="A12" s="4">
        <v>2016</v>
      </c>
      <c r="B12" s="5">
        <v>24577107967.13615</v>
      </c>
    </row>
    <row r="13" spans="1:2" x14ac:dyDescent="0.25">
      <c r="A13" s="4">
        <v>2017</v>
      </c>
      <c r="B13" s="5">
        <v>2398373000</v>
      </c>
    </row>
    <row r="14" spans="1:2" x14ac:dyDescent="0.25">
      <c r="A14" s="4" t="s">
        <v>577</v>
      </c>
      <c r="B14" s="5">
        <v>20721007249.122807</v>
      </c>
    </row>
  </sheetData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C77-7634-45EE-ABBD-0714BA2DB772}">
  <dimension ref="A3:A434"/>
  <sheetViews>
    <sheetView topLeftCell="A4" workbookViewId="0">
      <selection activeCell="C23" sqref="C23"/>
    </sheetView>
  </sheetViews>
  <sheetFormatPr defaultRowHeight="15" x14ac:dyDescent="0.25"/>
  <cols>
    <col min="1" max="1" width="13.140625" bestFit="1" customWidth="1"/>
  </cols>
  <sheetData>
    <row r="3" spans="1:1" x14ac:dyDescent="0.25">
      <c r="A3" s="3" t="s">
        <v>576</v>
      </c>
    </row>
    <row r="4" spans="1:1" x14ac:dyDescent="0.25">
      <c r="A4" s="4" t="s">
        <v>394</v>
      </c>
    </row>
    <row r="5" spans="1:1" x14ac:dyDescent="0.25">
      <c r="A5" s="4" t="s">
        <v>372</v>
      </c>
    </row>
    <row r="6" spans="1:1" x14ac:dyDescent="0.25">
      <c r="A6" s="4" t="s">
        <v>415</v>
      </c>
    </row>
    <row r="7" spans="1:1" x14ac:dyDescent="0.25">
      <c r="A7" s="4" t="s">
        <v>10</v>
      </c>
    </row>
    <row r="8" spans="1:1" x14ac:dyDescent="0.25">
      <c r="A8" s="4" t="s">
        <v>18</v>
      </c>
    </row>
    <row r="9" spans="1:1" x14ac:dyDescent="0.25">
      <c r="A9" s="4" t="s">
        <v>21</v>
      </c>
    </row>
    <row r="10" spans="1:1" x14ac:dyDescent="0.25">
      <c r="A10" s="4" t="s">
        <v>24</v>
      </c>
    </row>
    <row r="11" spans="1:1" x14ac:dyDescent="0.25">
      <c r="A11" s="4" t="s">
        <v>27</v>
      </c>
    </row>
    <row r="12" spans="1:1" x14ac:dyDescent="0.25">
      <c r="A12" s="4" t="s">
        <v>29</v>
      </c>
    </row>
    <row r="13" spans="1:1" x14ac:dyDescent="0.25">
      <c r="A13" s="4" t="s">
        <v>31</v>
      </c>
    </row>
    <row r="14" spans="1:1" x14ac:dyDescent="0.25">
      <c r="A14" s="4" t="s">
        <v>33</v>
      </c>
    </row>
    <row r="15" spans="1:1" x14ac:dyDescent="0.25">
      <c r="A15" s="4" t="s">
        <v>35</v>
      </c>
    </row>
    <row r="16" spans="1:1" x14ac:dyDescent="0.25">
      <c r="A16" s="4" t="s">
        <v>38</v>
      </c>
    </row>
    <row r="17" spans="1:1" x14ac:dyDescent="0.25">
      <c r="A17" s="4" t="s">
        <v>40</v>
      </c>
    </row>
    <row r="18" spans="1:1" x14ac:dyDescent="0.25">
      <c r="A18" s="4" t="s">
        <v>41</v>
      </c>
    </row>
    <row r="19" spans="1:1" x14ac:dyDescent="0.25">
      <c r="A19" s="4" t="s">
        <v>44</v>
      </c>
    </row>
    <row r="20" spans="1:1" x14ac:dyDescent="0.25">
      <c r="A20" s="4" t="s">
        <v>46</v>
      </c>
    </row>
    <row r="21" spans="1:1" x14ac:dyDescent="0.25">
      <c r="A21" s="4" t="s">
        <v>49</v>
      </c>
    </row>
    <row r="22" spans="1:1" x14ac:dyDescent="0.25">
      <c r="A22" s="4" t="s">
        <v>51</v>
      </c>
    </row>
    <row r="23" spans="1:1" x14ac:dyDescent="0.25">
      <c r="A23" s="4" t="s">
        <v>54</v>
      </c>
    </row>
    <row r="24" spans="1:1" x14ac:dyDescent="0.25">
      <c r="A24" s="4" t="s">
        <v>56</v>
      </c>
    </row>
    <row r="25" spans="1:1" x14ac:dyDescent="0.25">
      <c r="A25" s="4" t="s">
        <v>58</v>
      </c>
    </row>
    <row r="26" spans="1:1" x14ac:dyDescent="0.25">
      <c r="A26" s="4" t="s">
        <v>61</v>
      </c>
    </row>
    <row r="27" spans="1:1" x14ac:dyDescent="0.25">
      <c r="A27" s="4" t="s">
        <v>62</v>
      </c>
    </row>
    <row r="28" spans="1:1" x14ac:dyDescent="0.25">
      <c r="A28" s="4" t="s">
        <v>63</v>
      </c>
    </row>
    <row r="29" spans="1:1" x14ac:dyDescent="0.25">
      <c r="A29" s="4" t="s">
        <v>65</v>
      </c>
    </row>
    <row r="30" spans="1:1" x14ac:dyDescent="0.25">
      <c r="A30" s="4" t="s">
        <v>67</v>
      </c>
    </row>
    <row r="31" spans="1:1" x14ac:dyDescent="0.25">
      <c r="A31" s="4" t="s">
        <v>69</v>
      </c>
    </row>
    <row r="32" spans="1:1" x14ac:dyDescent="0.25">
      <c r="A32" s="4" t="s">
        <v>71</v>
      </c>
    </row>
    <row r="33" spans="1:1" x14ac:dyDescent="0.25">
      <c r="A33" s="4" t="s">
        <v>72</v>
      </c>
    </row>
    <row r="34" spans="1:1" x14ac:dyDescent="0.25">
      <c r="A34" s="4" t="s">
        <v>74</v>
      </c>
    </row>
    <row r="35" spans="1:1" x14ac:dyDescent="0.25">
      <c r="A35" s="4" t="s">
        <v>76</v>
      </c>
    </row>
    <row r="36" spans="1:1" x14ac:dyDescent="0.25">
      <c r="A36" s="4" t="s">
        <v>78</v>
      </c>
    </row>
    <row r="37" spans="1:1" x14ac:dyDescent="0.25">
      <c r="A37" s="4" t="s">
        <v>80</v>
      </c>
    </row>
    <row r="38" spans="1:1" x14ac:dyDescent="0.25">
      <c r="A38" s="4" t="s">
        <v>82</v>
      </c>
    </row>
    <row r="39" spans="1:1" x14ac:dyDescent="0.25">
      <c r="A39" s="4" t="s">
        <v>85</v>
      </c>
    </row>
    <row r="40" spans="1:1" x14ac:dyDescent="0.25">
      <c r="A40" s="4" t="s">
        <v>86</v>
      </c>
    </row>
    <row r="41" spans="1:1" x14ac:dyDescent="0.25">
      <c r="A41" s="4" t="s">
        <v>88</v>
      </c>
    </row>
    <row r="42" spans="1:1" x14ac:dyDescent="0.25">
      <c r="A42" s="4" t="s">
        <v>90</v>
      </c>
    </row>
    <row r="43" spans="1:1" x14ac:dyDescent="0.25">
      <c r="A43" s="4" t="s">
        <v>92</v>
      </c>
    </row>
    <row r="44" spans="1:1" x14ac:dyDescent="0.25">
      <c r="A44" s="4" t="s">
        <v>94</v>
      </c>
    </row>
    <row r="45" spans="1:1" x14ac:dyDescent="0.25">
      <c r="A45" s="4" t="s">
        <v>95</v>
      </c>
    </row>
    <row r="46" spans="1:1" x14ac:dyDescent="0.25">
      <c r="A46" s="4" t="s">
        <v>97</v>
      </c>
    </row>
    <row r="47" spans="1:1" x14ac:dyDescent="0.25">
      <c r="A47" s="4" t="s">
        <v>99</v>
      </c>
    </row>
    <row r="48" spans="1:1" x14ac:dyDescent="0.25">
      <c r="A48" s="4" t="s">
        <v>101</v>
      </c>
    </row>
    <row r="49" spans="1:1" x14ac:dyDescent="0.25">
      <c r="A49" s="4" t="s">
        <v>102</v>
      </c>
    </row>
    <row r="50" spans="1:1" x14ac:dyDescent="0.25">
      <c r="A50" s="4" t="s">
        <v>103</v>
      </c>
    </row>
    <row r="51" spans="1:1" x14ac:dyDescent="0.25">
      <c r="A51" s="4" t="s">
        <v>104</v>
      </c>
    </row>
    <row r="52" spans="1:1" x14ac:dyDescent="0.25">
      <c r="A52" s="4" t="s">
        <v>106</v>
      </c>
    </row>
    <row r="53" spans="1:1" x14ac:dyDescent="0.25">
      <c r="A53" s="4" t="s">
        <v>107</v>
      </c>
    </row>
    <row r="54" spans="1:1" x14ac:dyDescent="0.25">
      <c r="A54" s="4" t="s">
        <v>108</v>
      </c>
    </row>
    <row r="55" spans="1:1" x14ac:dyDescent="0.25">
      <c r="A55" s="4" t="s">
        <v>109</v>
      </c>
    </row>
    <row r="56" spans="1:1" x14ac:dyDescent="0.25">
      <c r="A56" s="4" t="s">
        <v>111</v>
      </c>
    </row>
    <row r="57" spans="1:1" x14ac:dyDescent="0.25">
      <c r="A57" s="4" t="s">
        <v>112</v>
      </c>
    </row>
    <row r="58" spans="1:1" x14ac:dyDescent="0.25">
      <c r="A58" s="4" t="s">
        <v>113</v>
      </c>
    </row>
    <row r="59" spans="1:1" x14ac:dyDescent="0.25">
      <c r="A59" s="4" t="s">
        <v>115</v>
      </c>
    </row>
    <row r="60" spans="1:1" x14ac:dyDescent="0.25">
      <c r="A60" s="4" t="s">
        <v>116</v>
      </c>
    </row>
    <row r="61" spans="1:1" x14ac:dyDescent="0.25">
      <c r="A61" s="4" t="s">
        <v>118</v>
      </c>
    </row>
    <row r="62" spans="1:1" x14ac:dyDescent="0.25">
      <c r="A62" s="4" t="s">
        <v>119</v>
      </c>
    </row>
    <row r="63" spans="1:1" x14ac:dyDescent="0.25">
      <c r="A63" s="4" t="s">
        <v>120</v>
      </c>
    </row>
    <row r="64" spans="1:1" x14ac:dyDescent="0.25">
      <c r="A64" s="4" t="s">
        <v>122</v>
      </c>
    </row>
    <row r="65" spans="1:1" x14ac:dyDescent="0.25">
      <c r="A65" s="4" t="s">
        <v>123</v>
      </c>
    </row>
    <row r="66" spans="1:1" x14ac:dyDescent="0.25">
      <c r="A66" s="4" t="s">
        <v>125</v>
      </c>
    </row>
    <row r="67" spans="1:1" x14ac:dyDescent="0.25">
      <c r="A67" s="4" t="s">
        <v>126</v>
      </c>
    </row>
    <row r="68" spans="1:1" x14ac:dyDescent="0.25">
      <c r="A68" s="4" t="s">
        <v>128</v>
      </c>
    </row>
    <row r="69" spans="1:1" x14ac:dyDescent="0.25">
      <c r="A69" s="4" t="s">
        <v>129</v>
      </c>
    </row>
    <row r="70" spans="1:1" x14ac:dyDescent="0.25">
      <c r="A70" s="4" t="s">
        <v>131</v>
      </c>
    </row>
    <row r="71" spans="1:1" x14ac:dyDescent="0.25">
      <c r="A71" s="4" t="s">
        <v>132</v>
      </c>
    </row>
    <row r="72" spans="1:1" x14ac:dyDescent="0.25">
      <c r="A72" s="4" t="s">
        <v>134</v>
      </c>
    </row>
    <row r="73" spans="1:1" x14ac:dyDescent="0.25">
      <c r="A73" s="4" t="s">
        <v>135</v>
      </c>
    </row>
    <row r="74" spans="1:1" x14ac:dyDescent="0.25">
      <c r="A74" s="4" t="s">
        <v>137</v>
      </c>
    </row>
    <row r="75" spans="1:1" x14ac:dyDescent="0.25">
      <c r="A75" s="4" t="s">
        <v>139</v>
      </c>
    </row>
    <row r="76" spans="1:1" x14ac:dyDescent="0.25">
      <c r="A76" s="4" t="s">
        <v>141</v>
      </c>
    </row>
    <row r="77" spans="1:1" x14ac:dyDescent="0.25">
      <c r="A77" s="4" t="s">
        <v>143</v>
      </c>
    </row>
    <row r="78" spans="1:1" x14ac:dyDescent="0.25">
      <c r="A78" s="4" t="s">
        <v>145</v>
      </c>
    </row>
    <row r="79" spans="1:1" x14ac:dyDescent="0.25">
      <c r="A79" s="4" t="s">
        <v>147</v>
      </c>
    </row>
    <row r="80" spans="1:1" x14ac:dyDescent="0.25">
      <c r="A80" s="4" t="s">
        <v>149</v>
      </c>
    </row>
    <row r="81" spans="1:1" x14ac:dyDescent="0.25">
      <c r="A81" s="4" t="s">
        <v>150</v>
      </c>
    </row>
    <row r="82" spans="1:1" x14ac:dyDescent="0.25">
      <c r="A82" s="4" t="s">
        <v>151</v>
      </c>
    </row>
    <row r="83" spans="1:1" x14ac:dyDescent="0.25">
      <c r="A83" s="4" t="s">
        <v>152</v>
      </c>
    </row>
    <row r="84" spans="1:1" x14ac:dyDescent="0.25">
      <c r="A84" s="4" t="s">
        <v>153</v>
      </c>
    </row>
    <row r="85" spans="1:1" x14ac:dyDescent="0.25">
      <c r="A85" s="4" t="s">
        <v>154</v>
      </c>
    </row>
    <row r="86" spans="1:1" x14ac:dyDescent="0.25">
      <c r="A86" s="4" t="s">
        <v>156</v>
      </c>
    </row>
    <row r="87" spans="1:1" x14ac:dyDescent="0.25">
      <c r="A87" s="4" t="s">
        <v>158</v>
      </c>
    </row>
    <row r="88" spans="1:1" x14ac:dyDescent="0.25">
      <c r="A88" s="4" t="s">
        <v>159</v>
      </c>
    </row>
    <row r="89" spans="1:1" x14ac:dyDescent="0.25">
      <c r="A89" s="4" t="s">
        <v>160</v>
      </c>
    </row>
    <row r="90" spans="1:1" x14ac:dyDescent="0.25">
      <c r="A90" s="4" t="s">
        <v>161</v>
      </c>
    </row>
    <row r="91" spans="1:1" x14ac:dyDescent="0.25">
      <c r="A91" s="4" t="s">
        <v>162</v>
      </c>
    </row>
    <row r="92" spans="1:1" x14ac:dyDescent="0.25">
      <c r="A92" s="4" t="s">
        <v>163</v>
      </c>
    </row>
    <row r="93" spans="1:1" x14ac:dyDescent="0.25">
      <c r="A93" s="4" t="s">
        <v>165</v>
      </c>
    </row>
    <row r="94" spans="1:1" x14ac:dyDescent="0.25">
      <c r="A94" s="4" t="s">
        <v>167</v>
      </c>
    </row>
    <row r="95" spans="1:1" x14ac:dyDescent="0.25">
      <c r="A95" s="4" t="s">
        <v>169</v>
      </c>
    </row>
    <row r="96" spans="1:1" x14ac:dyDescent="0.25">
      <c r="A96" s="4" t="s">
        <v>171</v>
      </c>
    </row>
    <row r="97" spans="1:1" x14ac:dyDescent="0.25">
      <c r="A97" s="4" t="s">
        <v>172</v>
      </c>
    </row>
    <row r="98" spans="1:1" x14ac:dyDescent="0.25">
      <c r="A98" s="4" t="s">
        <v>173</v>
      </c>
    </row>
    <row r="99" spans="1:1" x14ac:dyDescent="0.25">
      <c r="A99" s="4" t="s">
        <v>175</v>
      </c>
    </row>
    <row r="100" spans="1:1" x14ac:dyDescent="0.25">
      <c r="A100" s="4" t="s">
        <v>177</v>
      </c>
    </row>
    <row r="101" spans="1:1" x14ac:dyDescent="0.25">
      <c r="A101" s="4" t="s">
        <v>179</v>
      </c>
    </row>
    <row r="102" spans="1:1" x14ac:dyDescent="0.25">
      <c r="A102" s="4" t="s">
        <v>181</v>
      </c>
    </row>
    <row r="103" spans="1:1" x14ac:dyDescent="0.25">
      <c r="A103" s="4" t="s">
        <v>184</v>
      </c>
    </row>
    <row r="104" spans="1:1" x14ac:dyDescent="0.25">
      <c r="A104" s="4" t="s">
        <v>185</v>
      </c>
    </row>
    <row r="105" spans="1:1" x14ac:dyDescent="0.25">
      <c r="A105" s="4" t="s">
        <v>186</v>
      </c>
    </row>
    <row r="106" spans="1:1" x14ac:dyDescent="0.25">
      <c r="A106" s="4" t="s">
        <v>188</v>
      </c>
    </row>
    <row r="107" spans="1:1" x14ac:dyDescent="0.25">
      <c r="A107" s="4" t="s">
        <v>189</v>
      </c>
    </row>
    <row r="108" spans="1:1" x14ac:dyDescent="0.25">
      <c r="A108" s="4" t="s">
        <v>190</v>
      </c>
    </row>
    <row r="109" spans="1:1" x14ac:dyDescent="0.25">
      <c r="A109" s="4" t="s">
        <v>191</v>
      </c>
    </row>
    <row r="110" spans="1:1" x14ac:dyDescent="0.25">
      <c r="A110" s="4" t="s">
        <v>192</v>
      </c>
    </row>
    <row r="111" spans="1:1" x14ac:dyDescent="0.25">
      <c r="A111" s="4" t="s">
        <v>194</v>
      </c>
    </row>
    <row r="112" spans="1:1" x14ac:dyDescent="0.25">
      <c r="A112" s="4" t="s">
        <v>195</v>
      </c>
    </row>
    <row r="113" spans="1:1" x14ac:dyDescent="0.25">
      <c r="A113" s="4" t="s">
        <v>196</v>
      </c>
    </row>
    <row r="114" spans="1:1" x14ac:dyDescent="0.25">
      <c r="A114" s="4" t="s">
        <v>198</v>
      </c>
    </row>
    <row r="115" spans="1:1" x14ac:dyDescent="0.25">
      <c r="A115" s="4" t="s">
        <v>200</v>
      </c>
    </row>
    <row r="116" spans="1:1" x14ac:dyDescent="0.25">
      <c r="A116" s="4" t="s">
        <v>202</v>
      </c>
    </row>
    <row r="117" spans="1:1" x14ac:dyDescent="0.25">
      <c r="A117" s="4" t="s">
        <v>203</v>
      </c>
    </row>
    <row r="118" spans="1:1" x14ac:dyDescent="0.25">
      <c r="A118" s="4" t="s">
        <v>205</v>
      </c>
    </row>
    <row r="119" spans="1:1" x14ac:dyDescent="0.25">
      <c r="A119" s="4" t="s">
        <v>206</v>
      </c>
    </row>
    <row r="120" spans="1:1" x14ac:dyDescent="0.25">
      <c r="A120" s="4" t="s">
        <v>207</v>
      </c>
    </row>
    <row r="121" spans="1:1" x14ac:dyDescent="0.25">
      <c r="A121" s="4" t="s">
        <v>208</v>
      </c>
    </row>
    <row r="122" spans="1:1" x14ac:dyDescent="0.25">
      <c r="A122" s="4" t="s">
        <v>209</v>
      </c>
    </row>
    <row r="123" spans="1:1" x14ac:dyDescent="0.25">
      <c r="A123" s="4" t="s">
        <v>210</v>
      </c>
    </row>
    <row r="124" spans="1:1" x14ac:dyDescent="0.25">
      <c r="A124" s="4" t="s">
        <v>212</v>
      </c>
    </row>
    <row r="125" spans="1:1" x14ac:dyDescent="0.25">
      <c r="A125" s="4" t="s">
        <v>213</v>
      </c>
    </row>
    <row r="126" spans="1:1" x14ac:dyDescent="0.25">
      <c r="A126" s="4" t="s">
        <v>215</v>
      </c>
    </row>
    <row r="127" spans="1:1" x14ac:dyDescent="0.25">
      <c r="A127" s="4" t="s">
        <v>216</v>
      </c>
    </row>
    <row r="128" spans="1:1" x14ac:dyDescent="0.25">
      <c r="A128" s="4" t="s">
        <v>217</v>
      </c>
    </row>
    <row r="129" spans="1:1" x14ac:dyDescent="0.25">
      <c r="A129" s="4" t="s">
        <v>218</v>
      </c>
    </row>
    <row r="130" spans="1:1" x14ac:dyDescent="0.25">
      <c r="A130" s="4" t="s">
        <v>219</v>
      </c>
    </row>
    <row r="131" spans="1:1" x14ac:dyDescent="0.25">
      <c r="A131" s="4" t="s">
        <v>220</v>
      </c>
    </row>
    <row r="132" spans="1:1" x14ac:dyDescent="0.25">
      <c r="A132" s="4" t="s">
        <v>221</v>
      </c>
    </row>
    <row r="133" spans="1:1" x14ac:dyDescent="0.25">
      <c r="A133" s="4" t="s">
        <v>222</v>
      </c>
    </row>
    <row r="134" spans="1:1" x14ac:dyDescent="0.25">
      <c r="A134" s="4" t="s">
        <v>223</v>
      </c>
    </row>
    <row r="135" spans="1:1" x14ac:dyDescent="0.25">
      <c r="A135" s="4" t="s">
        <v>224</v>
      </c>
    </row>
    <row r="136" spans="1:1" x14ac:dyDescent="0.25">
      <c r="A136" s="4" t="s">
        <v>225</v>
      </c>
    </row>
    <row r="137" spans="1:1" x14ac:dyDescent="0.25">
      <c r="A137" s="4" t="s">
        <v>226</v>
      </c>
    </row>
    <row r="138" spans="1:1" x14ac:dyDescent="0.25">
      <c r="A138" s="4" t="s">
        <v>227</v>
      </c>
    </row>
    <row r="139" spans="1:1" x14ac:dyDescent="0.25">
      <c r="A139" s="4" t="s">
        <v>228</v>
      </c>
    </row>
    <row r="140" spans="1:1" x14ac:dyDescent="0.25">
      <c r="A140" s="4" t="s">
        <v>229</v>
      </c>
    </row>
    <row r="141" spans="1:1" x14ac:dyDescent="0.25">
      <c r="A141" s="4" t="s">
        <v>230</v>
      </c>
    </row>
    <row r="142" spans="1:1" x14ac:dyDescent="0.25">
      <c r="A142" s="4" t="s">
        <v>231</v>
      </c>
    </row>
    <row r="143" spans="1:1" x14ac:dyDescent="0.25">
      <c r="A143" s="4" t="s">
        <v>232</v>
      </c>
    </row>
    <row r="144" spans="1:1" x14ac:dyDescent="0.25">
      <c r="A144" s="4" t="s">
        <v>233</v>
      </c>
    </row>
    <row r="145" spans="1:1" x14ac:dyDescent="0.25">
      <c r="A145" s="4" t="s">
        <v>235</v>
      </c>
    </row>
    <row r="146" spans="1:1" x14ac:dyDescent="0.25">
      <c r="A146" s="4" t="s">
        <v>237</v>
      </c>
    </row>
    <row r="147" spans="1:1" x14ac:dyDescent="0.25">
      <c r="A147" s="4" t="s">
        <v>238</v>
      </c>
    </row>
    <row r="148" spans="1:1" x14ac:dyDescent="0.25">
      <c r="A148" s="4" t="s">
        <v>239</v>
      </c>
    </row>
    <row r="149" spans="1:1" x14ac:dyDescent="0.25">
      <c r="A149" s="4" t="s">
        <v>240</v>
      </c>
    </row>
    <row r="150" spans="1:1" x14ac:dyDescent="0.25">
      <c r="A150" s="4" t="s">
        <v>241</v>
      </c>
    </row>
    <row r="151" spans="1:1" x14ac:dyDescent="0.25">
      <c r="A151" s="4" t="s">
        <v>242</v>
      </c>
    </row>
    <row r="152" spans="1:1" x14ac:dyDescent="0.25">
      <c r="A152" s="4" t="s">
        <v>243</v>
      </c>
    </row>
    <row r="153" spans="1:1" x14ac:dyDescent="0.25">
      <c r="A153" s="4" t="s">
        <v>244</v>
      </c>
    </row>
    <row r="154" spans="1:1" x14ac:dyDescent="0.25">
      <c r="A154" s="4" t="s">
        <v>246</v>
      </c>
    </row>
    <row r="155" spans="1:1" x14ac:dyDescent="0.25">
      <c r="A155" s="4" t="s">
        <v>247</v>
      </c>
    </row>
    <row r="156" spans="1:1" x14ac:dyDescent="0.25">
      <c r="A156" s="4" t="s">
        <v>248</v>
      </c>
    </row>
    <row r="157" spans="1:1" x14ac:dyDescent="0.25">
      <c r="A157" s="4" t="s">
        <v>249</v>
      </c>
    </row>
    <row r="158" spans="1:1" x14ac:dyDescent="0.25">
      <c r="A158" s="4" t="s">
        <v>251</v>
      </c>
    </row>
    <row r="159" spans="1:1" x14ac:dyDescent="0.25">
      <c r="A159" s="4" t="s">
        <v>252</v>
      </c>
    </row>
    <row r="160" spans="1:1" x14ac:dyDescent="0.25">
      <c r="A160" s="4" t="s">
        <v>253</v>
      </c>
    </row>
    <row r="161" spans="1:1" x14ac:dyDescent="0.25">
      <c r="A161" s="4" t="s">
        <v>254</v>
      </c>
    </row>
    <row r="162" spans="1:1" x14ac:dyDescent="0.25">
      <c r="A162" s="4" t="s">
        <v>255</v>
      </c>
    </row>
    <row r="163" spans="1:1" x14ac:dyDescent="0.25">
      <c r="A163" s="4" t="s">
        <v>256</v>
      </c>
    </row>
    <row r="164" spans="1:1" x14ac:dyDescent="0.25">
      <c r="A164" s="4" t="s">
        <v>258</v>
      </c>
    </row>
    <row r="165" spans="1:1" x14ac:dyDescent="0.25">
      <c r="A165" s="4" t="s">
        <v>260</v>
      </c>
    </row>
    <row r="166" spans="1:1" x14ac:dyDescent="0.25">
      <c r="A166" s="4" t="s">
        <v>262</v>
      </c>
    </row>
    <row r="167" spans="1:1" x14ac:dyDescent="0.25">
      <c r="A167" s="4" t="s">
        <v>263</v>
      </c>
    </row>
    <row r="168" spans="1:1" x14ac:dyDescent="0.25">
      <c r="A168" s="4" t="s">
        <v>264</v>
      </c>
    </row>
    <row r="169" spans="1:1" x14ac:dyDescent="0.25">
      <c r="A169" s="4" t="s">
        <v>266</v>
      </c>
    </row>
    <row r="170" spans="1:1" x14ac:dyDescent="0.25">
      <c r="A170" s="4" t="s">
        <v>267</v>
      </c>
    </row>
    <row r="171" spans="1:1" x14ac:dyDescent="0.25">
      <c r="A171" s="4" t="s">
        <v>268</v>
      </c>
    </row>
    <row r="172" spans="1:1" x14ac:dyDescent="0.25">
      <c r="A172" s="4" t="s">
        <v>269</v>
      </c>
    </row>
    <row r="173" spans="1:1" x14ac:dyDescent="0.25">
      <c r="A173" s="4" t="s">
        <v>270</v>
      </c>
    </row>
    <row r="174" spans="1:1" x14ac:dyDescent="0.25">
      <c r="A174" s="4" t="s">
        <v>271</v>
      </c>
    </row>
    <row r="175" spans="1:1" x14ac:dyDescent="0.25">
      <c r="A175" s="4" t="s">
        <v>272</v>
      </c>
    </row>
    <row r="176" spans="1:1" x14ac:dyDescent="0.25">
      <c r="A176" s="4" t="s">
        <v>273</v>
      </c>
    </row>
    <row r="177" spans="1:1" x14ac:dyDescent="0.25">
      <c r="A177" s="4" t="s">
        <v>274</v>
      </c>
    </row>
    <row r="178" spans="1:1" x14ac:dyDescent="0.25">
      <c r="A178" s="4" t="s">
        <v>275</v>
      </c>
    </row>
    <row r="179" spans="1:1" x14ac:dyDescent="0.25">
      <c r="A179" s="4" t="s">
        <v>276</v>
      </c>
    </row>
    <row r="180" spans="1:1" x14ac:dyDescent="0.25">
      <c r="A180" s="4" t="s">
        <v>277</v>
      </c>
    </row>
    <row r="181" spans="1:1" x14ac:dyDescent="0.25">
      <c r="A181" s="4" t="s">
        <v>279</v>
      </c>
    </row>
    <row r="182" spans="1:1" x14ac:dyDescent="0.25">
      <c r="A182" s="4" t="s">
        <v>281</v>
      </c>
    </row>
    <row r="183" spans="1:1" x14ac:dyDescent="0.25">
      <c r="A183" s="4" t="s">
        <v>283</v>
      </c>
    </row>
    <row r="184" spans="1:1" x14ac:dyDescent="0.25">
      <c r="A184" s="4" t="s">
        <v>284</v>
      </c>
    </row>
    <row r="185" spans="1:1" x14ac:dyDescent="0.25">
      <c r="A185" s="4" t="s">
        <v>285</v>
      </c>
    </row>
    <row r="186" spans="1:1" x14ac:dyDescent="0.25">
      <c r="A186" s="4" t="s">
        <v>287</v>
      </c>
    </row>
    <row r="187" spans="1:1" x14ac:dyDescent="0.25">
      <c r="A187" s="4" t="s">
        <v>288</v>
      </c>
    </row>
    <row r="188" spans="1:1" x14ac:dyDescent="0.25">
      <c r="A188" s="4" t="s">
        <v>290</v>
      </c>
    </row>
    <row r="189" spans="1:1" x14ac:dyDescent="0.25">
      <c r="A189" s="4" t="s">
        <v>291</v>
      </c>
    </row>
    <row r="190" spans="1:1" x14ac:dyDescent="0.25">
      <c r="A190" s="4" t="s">
        <v>292</v>
      </c>
    </row>
    <row r="191" spans="1:1" x14ac:dyDescent="0.25">
      <c r="A191" s="4" t="s">
        <v>293</v>
      </c>
    </row>
    <row r="192" spans="1:1" x14ac:dyDescent="0.25">
      <c r="A192" s="4" t="s">
        <v>295</v>
      </c>
    </row>
    <row r="193" spans="1:1" x14ac:dyDescent="0.25">
      <c r="A193" s="4" t="s">
        <v>296</v>
      </c>
    </row>
    <row r="194" spans="1:1" x14ac:dyDescent="0.25">
      <c r="A194" s="4" t="s">
        <v>297</v>
      </c>
    </row>
    <row r="195" spans="1:1" x14ac:dyDescent="0.25">
      <c r="A195" s="4" t="s">
        <v>299</v>
      </c>
    </row>
    <row r="196" spans="1:1" x14ac:dyDescent="0.25">
      <c r="A196" s="4" t="s">
        <v>300</v>
      </c>
    </row>
    <row r="197" spans="1:1" x14ac:dyDescent="0.25">
      <c r="A197" s="4" t="s">
        <v>301</v>
      </c>
    </row>
    <row r="198" spans="1:1" x14ac:dyDescent="0.25">
      <c r="A198" s="4" t="s">
        <v>303</v>
      </c>
    </row>
    <row r="199" spans="1:1" x14ac:dyDescent="0.25">
      <c r="A199" s="4" t="s">
        <v>305</v>
      </c>
    </row>
    <row r="200" spans="1:1" x14ac:dyDescent="0.25">
      <c r="A200" s="4" t="s">
        <v>306</v>
      </c>
    </row>
    <row r="201" spans="1:1" x14ac:dyDescent="0.25">
      <c r="A201" s="4" t="s">
        <v>307</v>
      </c>
    </row>
    <row r="202" spans="1:1" x14ac:dyDescent="0.25">
      <c r="A202" s="4" t="s">
        <v>308</v>
      </c>
    </row>
    <row r="203" spans="1:1" x14ac:dyDescent="0.25">
      <c r="A203" s="4" t="s">
        <v>310</v>
      </c>
    </row>
    <row r="204" spans="1:1" x14ac:dyDescent="0.25">
      <c r="A204" s="4" t="s">
        <v>311</v>
      </c>
    </row>
    <row r="205" spans="1:1" x14ac:dyDescent="0.25">
      <c r="A205" s="4" t="s">
        <v>312</v>
      </c>
    </row>
    <row r="206" spans="1:1" x14ac:dyDescent="0.25">
      <c r="A206" s="4" t="s">
        <v>313</v>
      </c>
    </row>
    <row r="207" spans="1:1" x14ac:dyDescent="0.25">
      <c r="A207" s="4" t="s">
        <v>314</v>
      </c>
    </row>
    <row r="208" spans="1:1" x14ac:dyDescent="0.25">
      <c r="A208" s="4" t="s">
        <v>315</v>
      </c>
    </row>
    <row r="209" spans="1:1" x14ac:dyDescent="0.25">
      <c r="A209" s="4" t="s">
        <v>316</v>
      </c>
    </row>
    <row r="210" spans="1:1" x14ac:dyDescent="0.25">
      <c r="A210" s="4" t="s">
        <v>317</v>
      </c>
    </row>
    <row r="211" spans="1:1" x14ac:dyDescent="0.25">
      <c r="A211" s="4" t="s">
        <v>319</v>
      </c>
    </row>
    <row r="212" spans="1:1" x14ac:dyDescent="0.25">
      <c r="A212" s="4" t="s">
        <v>320</v>
      </c>
    </row>
    <row r="213" spans="1:1" x14ac:dyDescent="0.25">
      <c r="A213" s="4" t="s">
        <v>321</v>
      </c>
    </row>
    <row r="214" spans="1:1" x14ac:dyDescent="0.25">
      <c r="A214" s="4" t="s">
        <v>322</v>
      </c>
    </row>
    <row r="215" spans="1:1" x14ac:dyDescent="0.25">
      <c r="A215" s="4" t="s">
        <v>324</v>
      </c>
    </row>
    <row r="216" spans="1:1" x14ac:dyDescent="0.25">
      <c r="A216" s="4" t="s">
        <v>325</v>
      </c>
    </row>
    <row r="217" spans="1:1" x14ac:dyDescent="0.25">
      <c r="A217" s="4" t="s">
        <v>326</v>
      </c>
    </row>
    <row r="218" spans="1:1" x14ac:dyDescent="0.25">
      <c r="A218" s="4" t="s">
        <v>327</v>
      </c>
    </row>
    <row r="219" spans="1:1" x14ac:dyDescent="0.25">
      <c r="A219" s="4" t="s">
        <v>328</v>
      </c>
    </row>
    <row r="220" spans="1:1" x14ac:dyDescent="0.25">
      <c r="A220" s="4" t="s">
        <v>330</v>
      </c>
    </row>
    <row r="221" spans="1:1" x14ac:dyDescent="0.25">
      <c r="A221" s="4" t="s">
        <v>331</v>
      </c>
    </row>
    <row r="222" spans="1:1" x14ac:dyDescent="0.25">
      <c r="A222" s="4" t="s">
        <v>332</v>
      </c>
    </row>
    <row r="223" spans="1:1" x14ac:dyDescent="0.25">
      <c r="A223" s="4" t="s">
        <v>333</v>
      </c>
    </row>
    <row r="224" spans="1:1" x14ac:dyDescent="0.25">
      <c r="A224" s="4" t="s">
        <v>335</v>
      </c>
    </row>
    <row r="225" spans="1:1" x14ac:dyDescent="0.25">
      <c r="A225" s="4" t="s">
        <v>336</v>
      </c>
    </row>
    <row r="226" spans="1:1" x14ac:dyDescent="0.25">
      <c r="A226" s="4" t="s">
        <v>337</v>
      </c>
    </row>
    <row r="227" spans="1:1" x14ac:dyDescent="0.25">
      <c r="A227" s="4" t="s">
        <v>338</v>
      </c>
    </row>
    <row r="228" spans="1:1" x14ac:dyDescent="0.25">
      <c r="A228" s="4" t="s">
        <v>339</v>
      </c>
    </row>
    <row r="229" spans="1:1" x14ac:dyDescent="0.25">
      <c r="A229" s="4" t="s">
        <v>340</v>
      </c>
    </row>
    <row r="230" spans="1:1" x14ac:dyDescent="0.25">
      <c r="A230" s="4" t="s">
        <v>342</v>
      </c>
    </row>
    <row r="231" spans="1:1" x14ac:dyDescent="0.25">
      <c r="A231" s="4" t="s">
        <v>343</v>
      </c>
    </row>
    <row r="232" spans="1:1" x14ac:dyDescent="0.25">
      <c r="A232" s="4" t="s">
        <v>344</v>
      </c>
    </row>
    <row r="233" spans="1:1" x14ac:dyDescent="0.25">
      <c r="A233" s="4" t="s">
        <v>345</v>
      </c>
    </row>
    <row r="234" spans="1:1" x14ac:dyDescent="0.25">
      <c r="A234" s="4" t="s">
        <v>347</v>
      </c>
    </row>
    <row r="235" spans="1:1" x14ac:dyDescent="0.25">
      <c r="A235" s="4" t="s">
        <v>348</v>
      </c>
    </row>
    <row r="236" spans="1:1" x14ac:dyDescent="0.25">
      <c r="A236" s="4" t="s">
        <v>349</v>
      </c>
    </row>
    <row r="237" spans="1:1" x14ac:dyDescent="0.25">
      <c r="A237" s="4" t="s">
        <v>350</v>
      </c>
    </row>
    <row r="238" spans="1:1" x14ac:dyDescent="0.25">
      <c r="A238" s="4" t="s">
        <v>351</v>
      </c>
    </row>
    <row r="239" spans="1:1" x14ac:dyDescent="0.25">
      <c r="A239" s="4" t="s">
        <v>352</v>
      </c>
    </row>
    <row r="240" spans="1:1" x14ac:dyDescent="0.25">
      <c r="A240" s="4" t="s">
        <v>353</v>
      </c>
    </row>
    <row r="241" spans="1:1" x14ac:dyDescent="0.25">
      <c r="A241" s="4" t="s">
        <v>355</v>
      </c>
    </row>
    <row r="242" spans="1:1" x14ac:dyDescent="0.25">
      <c r="A242" s="4" t="s">
        <v>356</v>
      </c>
    </row>
    <row r="243" spans="1:1" x14ac:dyDescent="0.25">
      <c r="A243" s="4" t="s">
        <v>357</v>
      </c>
    </row>
    <row r="244" spans="1:1" x14ac:dyDescent="0.25">
      <c r="A244" s="4" t="s">
        <v>358</v>
      </c>
    </row>
    <row r="245" spans="1:1" x14ac:dyDescent="0.25">
      <c r="A245" s="4" t="s">
        <v>359</v>
      </c>
    </row>
    <row r="246" spans="1:1" x14ac:dyDescent="0.25">
      <c r="A246" s="4" t="s">
        <v>360</v>
      </c>
    </row>
    <row r="247" spans="1:1" x14ac:dyDescent="0.25">
      <c r="A247" s="4" t="s">
        <v>361</v>
      </c>
    </row>
    <row r="248" spans="1:1" x14ac:dyDescent="0.25">
      <c r="A248" s="4" t="s">
        <v>362</v>
      </c>
    </row>
    <row r="249" spans="1:1" x14ac:dyDescent="0.25">
      <c r="A249" s="4" t="s">
        <v>364</v>
      </c>
    </row>
    <row r="250" spans="1:1" x14ac:dyDescent="0.25">
      <c r="A250" s="4" t="s">
        <v>365</v>
      </c>
    </row>
    <row r="251" spans="1:1" x14ac:dyDescent="0.25">
      <c r="A251" s="4" t="s">
        <v>367</v>
      </c>
    </row>
    <row r="252" spans="1:1" x14ac:dyDescent="0.25">
      <c r="A252" s="4" t="s">
        <v>368</v>
      </c>
    </row>
    <row r="253" spans="1:1" x14ac:dyDescent="0.25">
      <c r="A253" s="4" t="s">
        <v>369</v>
      </c>
    </row>
    <row r="254" spans="1:1" x14ac:dyDescent="0.25">
      <c r="A254" s="4" t="s">
        <v>370</v>
      </c>
    </row>
    <row r="255" spans="1:1" x14ac:dyDescent="0.25">
      <c r="A255" s="4" t="s">
        <v>371</v>
      </c>
    </row>
    <row r="256" spans="1:1" x14ac:dyDescent="0.25">
      <c r="A256" s="4" t="s">
        <v>373</v>
      </c>
    </row>
    <row r="257" spans="1:1" x14ac:dyDescent="0.25">
      <c r="A257" s="4" t="s">
        <v>374</v>
      </c>
    </row>
    <row r="258" spans="1:1" x14ac:dyDescent="0.25">
      <c r="A258" s="4" t="s">
        <v>375</v>
      </c>
    </row>
    <row r="259" spans="1:1" x14ac:dyDescent="0.25">
      <c r="A259" s="4" t="s">
        <v>376</v>
      </c>
    </row>
    <row r="260" spans="1:1" x14ac:dyDescent="0.25">
      <c r="A260" s="4" t="s">
        <v>377</v>
      </c>
    </row>
    <row r="261" spans="1:1" x14ac:dyDescent="0.25">
      <c r="A261" s="4" t="s">
        <v>378</v>
      </c>
    </row>
    <row r="262" spans="1:1" x14ac:dyDescent="0.25">
      <c r="A262" s="4" t="s">
        <v>380</v>
      </c>
    </row>
    <row r="263" spans="1:1" x14ac:dyDescent="0.25">
      <c r="A263" s="4" t="s">
        <v>381</v>
      </c>
    </row>
    <row r="264" spans="1:1" x14ac:dyDescent="0.25">
      <c r="A264" s="4" t="s">
        <v>382</v>
      </c>
    </row>
    <row r="265" spans="1:1" x14ac:dyDescent="0.25">
      <c r="A265" s="4" t="s">
        <v>384</v>
      </c>
    </row>
    <row r="266" spans="1:1" x14ac:dyDescent="0.25">
      <c r="A266" s="4" t="s">
        <v>385</v>
      </c>
    </row>
    <row r="267" spans="1:1" x14ac:dyDescent="0.25">
      <c r="A267" s="4" t="s">
        <v>386</v>
      </c>
    </row>
    <row r="268" spans="1:1" x14ac:dyDescent="0.25">
      <c r="A268" s="4" t="s">
        <v>388</v>
      </c>
    </row>
    <row r="269" spans="1:1" x14ac:dyDescent="0.25">
      <c r="A269" s="4" t="s">
        <v>390</v>
      </c>
    </row>
    <row r="270" spans="1:1" x14ac:dyDescent="0.25">
      <c r="A270" s="4" t="s">
        <v>391</v>
      </c>
    </row>
    <row r="271" spans="1:1" x14ac:dyDescent="0.25">
      <c r="A271" s="4" t="s">
        <v>392</v>
      </c>
    </row>
    <row r="272" spans="1:1" x14ac:dyDescent="0.25">
      <c r="A272" s="4" t="s">
        <v>395</v>
      </c>
    </row>
    <row r="273" spans="1:1" x14ac:dyDescent="0.25">
      <c r="A273" s="4" t="s">
        <v>396</v>
      </c>
    </row>
    <row r="274" spans="1:1" x14ac:dyDescent="0.25">
      <c r="A274" s="4" t="s">
        <v>397</v>
      </c>
    </row>
    <row r="275" spans="1:1" x14ac:dyDescent="0.25">
      <c r="A275" s="4" t="s">
        <v>398</v>
      </c>
    </row>
    <row r="276" spans="1:1" x14ac:dyDescent="0.25">
      <c r="A276" s="4" t="s">
        <v>399</v>
      </c>
    </row>
    <row r="277" spans="1:1" x14ac:dyDescent="0.25">
      <c r="A277" s="4" t="s">
        <v>401</v>
      </c>
    </row>
    <row r="278" spans="1:1" x14ac:dyDescent="0.25">
      <c r="A278" s="4" t="s">
        <v>402</v>
      </c>
    </row>
    <row r="279" spans="1:1" x14ac:dyDescent="0.25">
      <c r="A279" s="4" t="s">
        <v>403</v>
      </c>
    </row>
    <row r="280" spans="1:1" x14ac:dyDescent="0.25">
      <c r="A280" s="4" t="s">
        <v>404</v>
      </c>
    </row>
    <row r="281" spans="1:1" x14ac:dyDescent="0.25">
      <c r="A281" s="4" t="s">
        <v>405</v>
      </c>
    </row>
    <row r="282" spans="1:1" x14ac:dyDescent="0.25">
      <c r="A282" s="4" t="s">
        <v>406</v>
      </c>
    </row>
    <row r="283" spans="1:1" x14ac:dyDescent="0.25">
      <c r="A283" s="4" t="s">
        <v>407</v>
      </c>
    </row>
    <row r="284" spans="1:1" x14ac:dyDescent="0.25">
      <c r="A284" s="4" t="s">
        <v>408</v>
      </c>
    </row>
    <row r="285" spans="1:1" x14ac:dyDescent="0.25">
      <c r="A285" s="4" t="s">
        <v>409</v>
      </c>
    </row>
    <row r="286" spans="1:1" x14ac:dyDescent="0.25">
      <c r="A286" s="4" t="s">
        <v>411</v>
      </c>
    </row>
    <row r="287" spans="1:1" x14ac:dyDescent="0.25">
      <c r="A287" s="4" t="s">
        <v>412</v>
      </c>
    </row>
    <row r="288" spans="1:1" x14ac:dyDescent="0.25">
      <c r="A288" s="4" t="s">
        <v>413</v>
      </c>
    </row>
    <row r="289" spans="1:1" x14ac:dyDescent="0.25">
      <c r="A289" s="4" t="s">
        <v>414</v>
      </c>
    </row>
    <row r="290" spans="1:1" x14ac:dyDescent="0.25">
      <c r="A290" s="4" t="s">
        <v>416</v>
      </c>
    </row>
    <row r="291" spans="1:1" x14ac:dyDescent="0.25">
      <c r="A291" s="4" t="s">
        <v>417</v>
      </c>
    </row>
    <row r="292" spans="1:1" x14ac:dyDescent="0.25">
      <c r="A292" s="4" t="s">
        <v>418</v>
      </c>
    </row>
    <row r="293" spans="1:1" x14ac:dyDescent="0.25">
      <c r="A293" s="4" t="s">
        <v>420</v>
      </c>
    </row>
    <row r="294" spans="1:1" x14ac:dyDescent="0.25">
      <c r="A294" s="4" t="s">
        <v>421</v>
      </c>
    </row>
    <row r="295" spans="1:1" x14ac:dyDescent="0.25">
      <c r="A295" s="4" t="s">
        <v>423</v>
      </c>
    </row>
    <row r="296" spans="1:1" x14ac:dyDescent="0.25">
      <c r="A296" s="4" t="s">
        <v>424</v>
      </c>
    </row>
    <row r="297" spans="1:1" x14ac:dyDescent="0.25">
      <c r="A297" s="4" t="s">
        <v>425</v>
      </c>
    </row>
    <row r="298" spans="1:1" x14ac:dyDescent="0.25">
      <c r="A298" s="4" t="s">
        <v>426</v>
      </c>
    </row>
    <row r="299" spans="1:1" x14ac:dyDescent="0.25">
      <c r="A299" s="4" t="s">
        <v>427</v>
      </c>
    </row>
    <row r="300" spans="1:1" x14ac:dyDescent="0.25">
      <c r="A300" s="4" t="s">
        <v>428</v>
      </c>
    </row>
    <row r="301" spans="1:1" x14ac:dyDescent="0.25">
      <c r="A301" s="4" t="s">
        <v>430</v>
      </c>
    </row>
    <row r="302" spans="1:1" x14ac:dyDescent="0.25">
      <c r="A302" s="4" t="s">
        <v>432</v>
      </c>
    </row>
    <row r="303" spans="1:1" x14ac:dyDescent="0.25">
      <c r="A303" s="4" t="s">
        <v>433</v>
      </c>
    </row>
    <row r="304" spans="1:1" x14ac:dyDescent="0.25">
      <c r="A304" s="4" t="s">
        <v>434</v>
      </c>
    </row>
    <row r="305" spans="1:1" x14ac:dyDescent="0.25">
      <c r="A305" s="4" t="s">
        <v>435</v>
      </c>
    </row>
    <row r="306" spans="1:1" x14ac:dyDescent="0.25">
      <c r="A306" s="4" t="s">
        <v>436</v>
      </c>
    </row>
    <row r="307" spans="1:1" x14ac:dyDescent="0.25">
      <c r="A307" s="4" t="s">
        <v>437</v>
      </c>
    </row>
    <row r="308" spans="1:1" x14ac:dyDescent="0.25">
      <c r="A308" s="4" t="s">
        <v>438</v>
      </c>
    </row>
    <row r="309" spans="1:1" x14ac:dyDescent="0.25">
      <c r="A309" s="4" t="s">
        <v>439</v>
      </c>
    </row>
    <row r="310" spans="1:1" x14ac:dyDescent="0.25">
      <c r="A310" s="4" t="s">
        <v>440</v>
      </c>
    </row>
    <row r="311" spans="1:1" x14ac:dyDescent="0.25">
      <c r="A311" s="4" t="s">
        <v>441</v>
      </c>
    </row>
    <row r="312" spans="1:1" x14ac:dyDescent="0.25">
      <c r="A312" s="4" t="s">
        <v>442</v>
      </c>
    </row>
    <row r="313" spans="1:1" x14ac:dyDescent="0.25">
      <c r="A313" s="4" t="s">
        <v>443</v>
      </c>
    </row>
    <row r="314" spans="1:1" x14ac:dyDescent="0.25">
      <c r="A314" s="4" t="s">
        <v>444</v>
      </c>
    </row>
    <row r="315" spans="1:1" x14ac:dyDescent="0.25">
      <c r="A315" s="4" t="s">
        <v>445</v>
      </c>
    </row>
    <row r="316" spans="1:1" x14ac:dyDescent="0.25">
      <c r="A316" s="4" t="s">
        <v>446</v>
      </c>
    </row>
    <row r="317" spans="1:1" x14ac:dyDescent="0.25">
      <c r="A317" s="4" t="s">
        <v>447</v>
      </c>
    </row>
    <row r="318" spans="1:1" x14ac:dyDescent="0.25">
      <c r="A318" s="4" t="s">
        <v>448</v>
      </c>
    </row>
    <row r="319" spans="1:1" x14ac:dyDescent="0.25">
      <c r="A319" s="4" t="s">
        <v>449</v>
      </c>
    </row>
    <row r="320" spans="1:1" x14ac:dyDescent="0.25">
      <c r="A320" s="4" t="s">
        <v>450</v>
      </c>
    </row>
    <row r="321" spans="1:1" x14ac:dyDescent="0.25">
      <c r="A321" s="4" t="s">
        <v>451</v>
      </c>
    </row>
    <row r="322" spans="1:1" x14ac:dyDescent="0.25">
      <c r="A322" s="4" t="s">
        <v>452</v>
      </c>
    </row>
    <row r="323" spans="1:1" x14ac:dyDescent="0.25">
      <c r="A323" s="4" t="s">
        <v>453</v>
      </c>
    </row>
    <row r="324" spans="1:1" x14ac:dyDescent="0.25">
      <c r="A324" s="4" t="s">
        <v>454</v>
      </c>
    </row>
    <row r="325" spans="1:1" x14ac:dyDescent="0.25">
      <c r="A325" s="4" t="s">
        <v>455</v>
      </c>
    </row>
    <row r="326" spans="1:1" x14ac:dyDescent="0.25">
      <c r="A326" s="4" t="s">
        <v>456</v>
      </c>
    </row>
    <row r="327" spans="1:1" x14ac:dyDescent="0.25">
      <c r="A327" s="4" t="s">
        <v>457</v>
      </c>
    </row>
    <row r="328" spans="1:1" x14ac:dyDescent="0.25">
      <c r="A328" s="4" t="s">
        <v>458</v>
      </c>
    </row>
    <row r="329" spans="1:1" x14ac:dyDescent="0.25">
      <c r="A329" s="4" t="s">
        <v>459</v>
      </c>
    </row>
    <row r="330" spans="1:1" x14ac:dyDescent="0.25">
      <c r="A330" s="4" t="s">
        <v>460</v>
      </c>
    </row>
    <row r="331" spans="1:1" x14ac:dyDescent="0.25">
      <c r="A331" s="4" t="s">
        <v>461</v>
      </c>
    </row>
    <row r="332" spans="1:1" x14ac:dyDescent="0.25">
      <c r="A332" s="4" t="s">
        <v>463</v>
      </c>
    </row>
    <row r="333" spans="1:1" x14ac:dyDescent="0.25">
      <c r="A333" s="4" t="s">
        <v>464</v>
      </c>
    </row>
    <row r="334" spans="1:1" x14ac:dyDescent="0.25">
      <c r="A334" s="4" t="s">
        <v>465</v>
      </c>
    </row>
    <row r="335" spans="1:1" x14ac:dyDescent="0.25">
      <c r="A335" s="4" t="s">
        <v>466</v>
      </c>
    </row>
    <row r="336" spans="1:1" x14ac:dyDescent="0.25">
      <c r="A336" s="4" t="s">
        <v>467</v>
      </c>
    </row>
    <row r="337" spans="1:1" x14ac:dyDescent="0.25">
      <c r="A337" s="4" t="s">
        <v>468</v>
      </c>
    </row>
    <row r="338" spans="1:1" x14ac:dyDescent="0.25">
      <c r="A338" s="4" t="s">
        <v>469</v>
      </c>
    </row>
    <row r="339" spans="1:1" x14ac:dyDescent="0.25">
      <c r="A339" s="4" t="s">
        <v>470</v>
      </c>
    </row>
    <row r="340" spans="1:1" x14ac:dyDescent="0.25">
      <c r="A340" s="4" t="s">
        <v>471</v>
      </c>
    </row>
    <row r="341" spans="1:1" x14ac:dyDescent="0.25">
      <c r="A341" s="4" t="s">
        <v>472</v>
      </c>
    </row>
    <row r="342" spans="1:1" x14ac:dyDescent="0.25">
      <c r="A342" s="4" t="s">
        <v>473</v>
      </c>
    </row>
    <row r="343" spans="1:1" x14ac:dyDescent="0.25">
      <c r="A343" s="4" t="s">
        <v>474</v>
      </c>
    </row>
    <row r="344" spans="1:1" x14ac:dyDescent="0.25">
      <c r="A344" s="4" t="s">
        <v>475</v>
      </c>
    </row>
    <row r="345" spans="1:1" x14ac:dyDescent="0.25">
      <c r="A345" s="4" t="s">
        <v>476</v>
      </c>
    </row>
    <row r="346" spans="1:1" x14ac:dyDescent="0.25">
      <c r="A346" s="4" t="s">
        <v>477</v>
      </c>
    </row>
    <row r="347" spans="1:1" x14ac:dyDescent="0.25">
      <c r="A347" s="4" t="s">
        <v>479</v>
      </c>
    </row>
    <row r="348" spans="1:1" x14ac:dyDescent="0.25">
      <c r="A348" s="4" t="s">
        <v>481</v>
      </c>
    </row>
    <row r="349" spans="1:1" x14ac:dyDescent="0.25">
      <c r="A349" s="4" t="s">
        <v>482</v>
      </c>
    </row>
    <row r="350" spans="1:1" x14ac:dyDescent="0.25">
      <c r="A350" s="4" t="s">
        <v>483</v>
      </c>
    </row>
    <row r="351" spans="1:1" x14ac:dyDescent="0.25">
      <c r="A351" s="4" t="s">
        <v>484</v>
      </c>
    </row>
    <row r="352" spans="1:1" x14ac:dyDescent="0.25">
      <c r="A352" s="4" t="s">
        <v>485</v>
      </c>
    </row>
    <row r="353" spans="1:1" x14ac:dyDescent="0.25">
      <c r="A353" s="4" t="s">
        <v>486</v>
      </c>
    </row>
    <row r="354" spans="1:1" x14ac:dyDescent="0.25">
      <c r="A354" s="4" t="s">
        <v>487</v>
      </c>
    </row>
    <row r="355" spans="1:1" x14ac:dyDescent="0.25">
      <c r="A355" s="4" t="s">
        <v>488</v>
      </c>
    </row>
    <row r="356" spans="1:1" x14ac:dyDescent="0.25">
      <c r="A356" s="4" t="s">
        <v>490</v>
      </c>
    </row>
    <row r="357" spans="1:1" x14ac:dyDescent="0.25">
      <c r="A357" s="4" t="s">
        <v>492</v>
      </c>
    </row>
    <row r="358" spans="1:1" x14ac:dyDescent="0.25">
      <c r="A358" s="4" t="s">
        <v>493</v>
      </c>
    </row>
    <row r="359" spans="1:1" x14ac:dyDescent="0.25">
      <c r="A359" s="4" t="s">
        <v>494</v>
      </c>
    </row>
    <row r="360" spans="1:1" x14ac:dyDescent="0.25">
      <c r="A360" s="4" t="s">
        <v>495</v>
      </c>
    </row>
    <row r="361" spans="1:1" x14ac:dyDescent="0.25">
      <c r="A361" s="4" t="s">
        <v>496</v>
      </c>
    </row>
    <row r="362" spans="1:1" x14ac:dyDescent="0.25">
      <c r="A362" s="4" t="s">
        <v>497</v>
      </c>
    </row>
    <row r="363" spans="1:1" x14ac:dyDescent="0.25">
      <c r="A363" s="4" t="s">
        <v>498</v>
      </c>
    </row>
    <row r="364" spans="1:1" x14ac:dyDescent="0.25">
      <c r="A364" s="4" t="s">
        <v>500</v>
      </c>
    </row>
    <row r="365" spans="1:1" x14ac:dyDescent="0.25">
      <c r="A365" s="4" t="s">
        <v>501</v>
      </c>
    </row>
    <row r="366" spans="1:1" x14ac:dyDescent="0.25">
      <c r="A366" s="4" t="s">
        <v>503</v>
      </c>
    </row>
    <row r="367" spans="1:1" x14ac:dyDescent="0.25">
      <c r="A367" s="4" t="s">
        <v>504</v>
      </c>
    </row>
    <row r="368" spans="1:1" x14ac:dyDescent="0.25">
      <c r="A368" s="4" t="s">
        <v>505</v>
      </c>
    </row>
    <row r="369" spans="1:1" x14ac:dyDescent="0.25">
      <c r="A369" s="4" t="s">
        <v>507</v>
      </c>
    </row>
    <row r="370" spans="1:1" x14ac:dyDescent="0.25">
      <c r="A370" s="4" t="s">
        <v>509</v>
      </c>
    </row>
    <row r="371" spans="1:1" x14ac:dyDescent="0.25">
      <c r="A371" s="4" t="s">
        <v>510</v>
      </c>
    </row>
    <row r="372" spans="1:1" x14ac:dyDescent="0.25">
      <c r="A372" s="4" t="s">
        <v>511</v>
      </c>
    </row>
    <row r="373" spans="1:1" x14ac:dyDescent="0.25">
      <c r="A373" s="4" t="s">
        <v>512</v>
      </c>
    </row>
    <row r="374" spans="1:1" x14ac:dyDescent="0.25">
      <c r="A374" s="4" t="s">
        <v>513</v>
      </c>
    </row>
    <row r="375" spans="1:1" x14ac:dyDescent="0.25">
      <c r="A375" s="4" t="s">
        <v>514</v>
      </c>
    </row>
    <row r="376" spans="1:1" x14ac:dyDescent="0.25">
      <c r="A376" s="4" t="s">
        <v>515</v>
      </c>
    </row>
    <row r="377" spans="1:1" x14ac:dyDescent="0.25">
      <c r="A377" s="4" t="s">
        <v>516</v>
      </c>
    </row>
    <row r="378" spans="1:1" x14ac:dyDescent="0.25">
      <c r="A378" s="4" t="s">
        <v>518</v>
      </c>
    </row>
    <row r="379" spans="1:1" x14ac:dyDescent="0.25">
      <c r="A379" s="4" t="s">
        <v>519</v>
      </c>
    </row>
    <row r="380" spans="1:1" x14ac:dyDescent="0.25">
      <c r="A380" s="4" t="s">
        <v>520</v>
      </c>
    </row>
    <row r="381" spans="1:1" x14ac:dyDescent="0.25">
      <c r="A381" s="4" t="s">
        <v>521</v>
      </c>
    </row>
    <row r="382" spans="1:1" x14ac:dyDescent="0.25">
      <c r="A382" s="4" t="s">
        <v>522</v>
      </c>
    </row>
    <row r="383" spans="1:1" x14ac:dyDescent="0.25">
      <c r="A383" s="4" t="s">
        <v>523</v>
      </c>
    </row>
    <row r="384" spans="1:1" x14ac:dyDescent="0.25">
      <c r="A384" s="4" t="s">
        <v>524</v>
      </c>
    </row>
    <row r="385" spans="1:1" x14ac:dyDescent="0.25">
      <c r="A385" s="4" t="s">
        <v>525</v>
      </c>
    </row>
    <row r="386" spans="1:1" x14ac:dyDescent="0.25">
      <c r="A386" s="4" t="s">
        <v>526</v>
      </c>
    </row>
    <row r="387" spans="1:1" x14ac:dyDescent="0.25">
      <c r="A387" s="4" t="s">
        <v>527</v>
      </c>
    </row>
    <row r="388" spans="1:1" x14ac:dyDescent="0.25">
      <c r="A388" s="4" t="s">
        <v>528</v>
      </c>
    </row>
    <row r="389" spans="1:1" x14ac:dyDescent="0.25">
      <c r="A389" s="4" t="s">
        <v>529</v>
      </c>
    </row>
    <row r="390" spans="1:1" x14ac:dyDescent="0.25">
      <c r="A390" s="4" t="s">
        <v>530</v>
      </c>
    </row>
    <row r="391" spans="1:1" x14ac:dyDescent="0.25">
      <c r="A391" s="4" t="s">
        <v>531</v>
      </c>
    </row>
    <row r="392" spans="1:1" x14ac:dyDescent="0.25">
      <c r="A392" s="4" t="s">
        <v>532</v>
      </c>
    </row>
    <row r="393" spans="1:1" x14ac:dyDescent="0.25">
      <c r="A393" s="4" t="s">
        <v>533</v>
      </c>
    </row>
    <row r="394" spans="1:1" x14ac:dyDescent="0.25">
      <c r="A394" s="4" t="s">
        <v>534</v>
      </c>
    </row>
    <row r="395" spans="1:1" x14ac:dyDescent="0.25">
      <c r="A395" s="4" t="s">
        <v>535</v>
      </c>
    </row>
    <row r="396" spans="1:1" x14ac:dyDescent="0.25">
      <c r="A396" s="4" t="s">
        <v>536</v>
      </c>
    </row>
    <row r="397" spans="1:1" x14ac:dyDescent="0.25">
      <c r="A397" s="4" t="s">
        <v>537</v>
      </c>
    </row>
    <row r="398" spans="1:1" x14ac:dyDescent="0.25">
      <c r="A398" s="4" t="s">
        <v>538</v>
      </c>
    </row>
    <row r="399" spans="1:1" x14ac:dyDescent="0.25">
      <c r="A399" s="4" t="s">
        <v>539</v>
      </c>
    </row>
    <row r="400" spans="1:1" x14ac:dyDescent="0.25">
      <c r="A400" s="4" t="s">
        <v>540</v>
      </c>
    </row>
    <row r="401" spans="1:1" x14ac:dyDescent="0.25">
      <c r="A401" s="4" t="s">
        <v>541</v>
      </c>
    </row>
    <row r="402" spans="1:1" x14ac:dyDescent="0.25">
      <c r="A402" s="4" t="s">
        <v>542</v>
      </c>
    </row>
    <row r="403" spans="1:1" x14ac:dyDescent="0.25">
      <c r="A403" s="4" t="s">
        <v>543</v>
      </c>
    </row>
    <row r="404" spans="1:1" x14ac:dyDescent="0.25">
      <c r="A404" s="4" t="s">
        <v>544</v>
      </c>
    </row>
    <row r="405" spans="1:1" x14ac:dyDescent="0.25">
      <c r="A405" s="4" t="s">
        <v>545</v>
      </c>
    </row>
    <row r="406" spans="1:1" x14ac:dyDescent="0.25">
      <c r="A406" s="4" t="s">
        <v>546</v>
      </c>
    </row>
    <row r="407" spans="1:1" x14ac:dyDescent="0.25">
      <c r="A407" s="4" t="s">
        <v>547</v>
      </c>
    </row>
    <row r="408" spans="1:1" x14ac:dyDescent="0.25">
      <c r="A408" s="4" t="s">
        <v>548</v>
      </c>
    </row>
    <row r="409" spans="1:1" x14ac:dyDescent="0.25">
      <c r="A409" s="4" t="s">
        <v>549</v>
      </c>
    </row>
    <row r="410" spans="1:1" x14ac:dyDescent="0.25">
      <c r="A410" s="4" t="s">
        <v>550</v>
      </c>
    </row>
    <row r="411" spans="1:1" x14ac:dyDescent="0.25">
      <c r="A411" s="4" t="s">
        <v>551</v>
      </c>
    </row>
    <row r="412" spans="1:1" x14ac:dyDescent="0.25">
      <c r="A412" s="4" t="s">
        <v>552</v>
      </c>
    </row>
    <row r="413" spans="1:1" x14ac:dyDescent="0.25">
      <c r="A413" s="4" t="s">
        <v>553</v>
      </c>
    </row>
    <row r="414" spans="1:1" x14ac:dyDescent="0.25">
      <c r="A414" s="4" t="s">
        <v>555</v>
      </c>
    </row>
    <row r="415" spans="1:1" x14ac:dyDescent="0.25">
      <c r="A415" s="4" t="s">
        <v>556</v>
      </c>
    </row>
    <row r="416" spans="1:1" x14ac:dyDescent="0.25">
      <c r="A416" s="4" t="s">
        <v>557</v>
      </c>
    </row>
    <row r="417" spans="1:1" x14ac:dyDescent="0.25">
      <c r="A417" s="4" t="s">
        <v>558</v>
      </c>
    </row>
    <row r="418" spans="1:1" x14ac:dyDescent="0.25">
      <c r="A418" s="4" t="s">
        <v>559</v>
      </c>
    </row>
    <row r="419" spans="1:1" x14ac:dyDescent="0.25">
      <c r="A419" s="4" t="s">
        <v>560</v>
      </c>
    </row>
    <row r="420" spans="1:1" x14ac:dyDescent="0.25">
      <c r="A420" s="4" t="s">
        <v>561</v>
      </c>
    </row>
    <row r="421" spans="1:1" x14ac:dyDescent="0.25">
      <c r="A421" s="4" t="s">
        <v>563</v>
      </c>
    </row>
    <row r="422" spans="1:1" x14ac:dyDescent="0.25">
      <c r="A422" s="4" t="s">
        <v>564</v>
      </c>
    </row>
    <row r="423" spans="1:1" x14ac:dyDescent="0.25">
      <c r="A423" s="4" t="s">
        <v>565</v>
      </c>
    </row>
    <row r="424" spans="1:1" x14ac:dyDescent="0.25">
      <c r="A424" s="4" t="s">
        <v>566</v>
      </c>
    </row>
    <row r="425" spans="1:1" x14ac:dyDescent="0.25">
      <c r="A425" s="4" t="s">
        <v>567</v>
      </c>
    </row>
    <row r="426" spans="1:1" x14ac:dyDescent="0.25">
      <c r="A426" s="4" t="s">
        <v>568</v>
      </c>
    </row>
    <row r="427" spans="1:1" x14ac:dyDescent="0.25">
      <c r="A427" s="4" t="s">
        <v>569</v>
      </c>
    </row>
    <row r="428" spans="1:1" x14ac:dyDescent="0.25">
      <c r="A428" s="4" t="s">
        <v>570</v>
      </c>
    </row>
    <row r="429" spans="1:1" x14ac:dyDescent="0.25">
      <c r="A429" s="4" t="s">
        <v>571</v>
      </c>
    </row>
    <row r="430" spans="1:1" x14ac:dyDescent="0.25">
      <c r="A430" s="4" t="s">
        <v>572</v>
      </c>
    </row>
    <row r="431" spans="1:1" x14ac:dyDescent="0.25">
      <c r="A431" s="4" t="s">
        <v>573</v>
      </c>
    </row>
    <row r="432" spans="1:1" x14ac:dyDescent="0.25">
      <c r="A432" s="4" t="s">
        <v>574</v>
      </c>
    </row>
    <row r="433" spans="1:1" x14ac:dyDescent="0.25">
      <c r="A433" s="4" t="s">
        <v>575</v>
      </c>
    </row>
    <row r="434" spans="1:1" x14ac:dyDescent="0.25">
      <c r="A434" s="4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0B38-1163-4424-B590-55FE2C0BC559}">
  <dimension ref="A2:I14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7.85546875" customWidth="1"/>
    <col min="3" max="3" width="28.42578125" bestFit="1" customWidth="1"/>
    <col min="4" max="9" width="17.5703125" bestFit="1" customWidth="1"/>
  </cols>
  <sheetData>
    <row r="2" spans="1:9" x14ac:dyDescent="0.25">
      <c r="A2" s="29" t="s">
        <v>0</v>
      </c>
      <c r="B2" s="46" t="s">
        <v>10</v>
      </c>
    </row>
    <row r="4" spans="1:9" ht="18.75" x14ac:dyDescent="0.3">
      <c r="C4" s="74" t="s">
        <v>586</v>
      </c>
      <c r="D4" s="75"/>
      <c r="E4" s="75"/>
      <c r="F4" s="75"/>
      <c r="G4" s="75"/>
      <c r="H4" s="42"/>
      <c r="I4" s="41"/>
    </row>
    <row r="5" spans="1:9" ht="15.75" x14ac:dyDescent="0.25">
      <c r="C5" s="71" t="s">
        <v>585</v>
      </c>
      <c r="D5" s="72"/>
      <c r="E5" s="72"/>
      <c r="F5" s="72"/>
      <c r="G5" s="73"/>
    </row>
    <row r="6" spans="1:9" x14ac:dyDescent="0.25">
      <c r="C6" s="34"/>
      <c r="D6" s="15" t="s">
        <v>11</v>
      </c>
      <c r="E6" s="15" t="s">
        <v>15</v>
      </c>
      <c r="F6" s="15" t="s">
        <v>16</v>
      </c>
      <c r="G6" s="19" t="s">
        <v>17</v>
      </c>
    </row>
    <row r="7" spans="1:9" ht="15.75" x14ac:dyDescent="0.25">
      <c r="C7" s="10" t="s">
        <v>582</v>
      </c>
      <c r="D7" s="16" cm="1">
        <f t="array" ref="D7">INDEX(Total_Revenue,MATCH(1,($B$2=Ticker_Symbol)*(D6=Year),0))</f>
        <v>24855000000</v>
      </c>
      <c r="E7" s="16" cm="1">
        <f t="array" ref="E7">INDEX(Total_Revenue,MATCH(1,($B$2=Ticker_Symbol)*(E6=Year),0))</f>
        <v>26743000000</v>
      </c>
      <c r="F7" s="16" cm="1">
        <f t="array" ref="F7">INDEX(Total_Revenue,MATCH(1,($B$2=Ticker_Symbol)*(F6=Year),0))</f>
        <v>42650000000</v>
      </c>
      <c r="G7" s="20" cm="1">
        <f t="array" ref="G7">INDEX(Total_Revenue,MATCH(1,($B$2=Ticker_Symbol)*(G6=Year),0))</f>
        <v>40990000000</v>
      </c>
    </row>
    <row r="8" spans="1:9" ht="15.75" x14ac:dyDescent="0.25">
      <c r="C8" s="9" t="s">
        <v>587</v>
      </c>
      <c r="D8" s="16">
        <f t="array" ref="D8">INDEX(COGS,MATCH(1,($B$2=Ticker_Symbol)*(D6=Year),0))</f>
        <v>10499000000</v>
      </c>
      <c r="E8" s="16">
        <f t="array" ref="E8">INDEX(COGS,MATCH(1,($B$2=Ticker_Symbol)*(E6=Year),0))</f>
        <v>11019000000</v>
      </c>
      <c r="F8" s="16">
        <f t="array" ref="F8">INDEX(COGS,MATCH(1,($B$2=Ticker_Symbol)*(F6=Year),0))</f>
        <v>15620000000</v>
      </c>
      <c r="G8" s="20">
        <f t="array" ref="G8">INDEX(COGS,MATCH(1,($B$2=Ticker_Symbol)*(G6=Year),0))</f>
        <v>11096000000</v>
      </c>
    </row>
    <row r="9" spans="1:9" ht="15.75" x14ac:dyDescent="0.25">
      <c r="C9" s="13" t="s">
        <v>583</v>
      </c>
      <c r="D9" s="17">
        <f>D7-D8</f>
        <v>14356000000</v>
      </c>
      <c r="E9" s="17">
        <f t="shared" ref="E9:G9" si="0">E7-E8</f>
        <v>15724000000</v>
      </c>
      <c r="F9" s="17">
        <f t="shared" si="0"/>
        <v>27030000000</v>
      </c>
      <c r="G9" s="21">
        <f t="shared" si="0"/>
        <v>29894000000</v>
      </c>
      <c r="I9" s="43"/>
    </row>
    <row r="10" spans="1:9" ht="15.75" x14ac:dyDescent="0.25">
      <c r="C10" s="12" t="s">
        <v>588</v>
      </c>
      <c r="D10" s="16" cm="1">
        <f t="array" ref="D10">INDEX(Sales__General_and_Admin.,MATCH(1,($B$2=Ticker_Symbol)*(D6=Year),0))</f>
        <v>12977000000</v>
      </c>
      <c r="E10" s="16" cm="1">
        <f t="array" ref="E10">INDEX(Sales__General_and_Admin.,MATCH(1,($B$2=Ticker_Symbol)*(E6=Year),0))</f>
        <v>12913000000</v>
      </c>
      <c r="F10" s="16" cm="1">
        <f t="array" ref="F10">INDEX(Sales__General_and_Admin.,MATCH(1,($B$2=Ticker_Symbol)*(F6=Year),0))</f>
        <v>20686000000</v>
      </c>
      <c r="G10" s="20" cm="1">
        <f t="array" ref="G10">INDEX(Sales__General_and_Admin.,MATCH(1,($B$2=Ticker_Symbol)*(G6=Year),0))</f>
        <v>21275000000</v>
      </c>
    </row>
    <row r="11" spans="1:9" ht="15.75" x14ac:dyDescent="0.25">
      <c r="C11" s="12" t="s">
        <v>589</v>
      </c>
      <c r="D11" s="16">
        <f t="array" ref="D11">INDEX(Other_Operating_Items,MATCH(1,($B$2=Ticker_Symbol)*(D6=Year),0))</f>
        <v>845000000</v>
      </c>
      <c r="E11" s="16">
        <f t="array" ref="E11">INDEX(Other_Operating_Items,MATCH(1,($B$2=Ticker_Symbol)*(E6=Year),0))</f>
        <v>853000000</v>
      </c>
      <c r="F11" s="16">
        <f t="array" ref="F11">INDEX(Other_Operating_Items,MATCH(1,($B$2=Ticker_Symbol)*(F6=Year),0))</f>
        <v>1295000000</v>
      </c>
      <c r="G11" s="20">
        <f t="array" ref="G11">INDEX(Other_Operating_Items,MATCH(1,($B$2=Ticker_Symbol)*(G6=Year),0))</f>
        <v>1364000000</v>
      </c>
    </row>
    <row r="12" spans="1:9" ht="15.75" x14ac:dyDescent="0.25">
      <c r="C12" s="12" t="s">
        <v>590</v>
      </c>
      <c r="D12" s="16" t="str">
        <f t="array" ref="D12">INDEX(Research_and_Development,MATCH(1,($B$2=Ticker_Symbol)*(D6=Year),0))</f>
        <v xml:space="preserve"> $-   </v>
      </c>
      <c r="E12" s="16" t="str">
        <f t="array" ref="E12">INDEX(Research_and_Development,MATCH(1,($B$2=Ticker_Symbol)*(E6=Year),0))</f>
        <v xml:space="preserve"> $-   </v>
      </c>
      <c r="F12" s="16" t="str">
        <f t="array" ref="F12">INDEX(Research_and_Development,MATCH(1,($B$2=Ticker_Symbol)*(F6=Year),0))</f>
        <v xml:space="preserve"> $-   </v>
      </c>
      <c r="G12" s="20" t="str">
        <f t="array" ref="G12">INDEX(Research_and_Development,MATCH(1,($B$2=Ticker_Symbol)*(G6=Year),0))</f>
        <v xml:space="preserve"> $-   </v>
      </c>
    </row>
    <row r="13" spans="1:9" ht="15.75" x14ac:dyDescent="0.25">
      <c r="C13" s="14" t="s">
        <v>591</v>
      </c>
      <c r="D13" s="17">
        <f>SUM(D10:D12)</f>
        <v>13822000000</v>
      </c>
      <c r="E13" s="17">
        <f t="shared" ref="E13:G13" si="1">SUM(E10:E12)</f>
        <v>13766000000</v>
      </c>
      <c r="F13" s="17">
        <f t="shared" si="1"/>
        <v>21981000000</v>
      </c>
      <c r="G13" s="21">
        <f t="shared" si="1"/>
        <v>22639000000</v>
      </c>
    </row>
    <row r="14" spans="1:9" ht="15.75" x14ac:dyDescent="0.25">
      <c r="C14" s="11" t="s">
        <v>584</v>
      </c>
      <c r="D14" s="18">
        <f>D9-D13</f>
        <v>534000000</v>
      </c>
      <c r="E14" s="18">
        <f t="shared" ref="E14:G14" si="2">E9-E13</f>
        <v>1958000000</v>
      </c>
      <c r="F14" s="18">
        <f t="shared" si="2"/>
        <v>5049000000</v>
      </c>
      <c r="G14" s="22">
        <f t="shared" si="2"/>
        <v>7255000000</v>
      </c>
    </row>
  </sheetData>
  <mergeCells count="2">
    <mergeCell ref="C5:G5"/>
    <mergeCell ref="C4:G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7BEBE5-5D4C-4DF0-A9D8-59E1DD6C970E}">
          <x14:formula1>
            <xm:f>'Ticker Symbol'!$A$4:$A$433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63AE-FE4B-454A-ADAB-ACDE8CE13D78}">
  <dimension ref="A2:I37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1.7109375" customWidth="1"/>
    <col min="3" max="3" width="28.42578125" bestFit="1" customWidth="1"/>
    <col min="4" max="9" width="17.5703125" bestFit="1" customWidth="1"/>
  </cols>
  <sheetData>
    <row r="2" spans="1:9" x14ac:dyDescent="0.25">
      <c r="A2" t="s">
        <v>0</v>
      </c>
      <c r="B2" s="46" t="s">
        <v>10</v>
      </c>
    </row>
    <row r="3" spans="1:9" x14ac:dyDescent="0.25">
      <c r="A3" t="s">
        <v>606</v>
      </c>
      <c r="B3" s="46" t="s">
        <v>601</v>
      </c>
    </row>
    <row r="4" spans="1:9" ht="18.75" x14ac:dyDescent="0.3">
      <c r="C4" s="86" t="s">
        <v>586</v>
      </c>
      <c r="D4" s="87"/>
      <c r="E4" s="87"/>
      <c r="F4" s="87"/>
      <c r="G4" s="87"/>
      <c r="H4" s="87"/>
      <c r="I4" s="88"/>
    </row>
    <row r="5" spans="1:9" ht="15.75" x14ac:dyDescent="0.25">
      <c r="C5" s="71" t="s">
        <v>585</v>
      </c>
      <c r="D5" s="72"/>
      <c r="E5" s="72"/>
      <c r="F5" s="72"/>
      <c r="G5" s="73"/>
      <c r="H5" s="71" t="s">
        <v>605</v>
      </c>
      <c r="I5" s="80"/>
    </row>
    <row r="6" spans="1:9" x14ac:dyDescent="0.25">
      <c r="C6" s="34"/>
      <c r="D6" s="15" t="s">
        <v>11</v>
      </c>
      <c r="E6" s="15" t="s">
        <v>15</v>
      </c>
      <c r="F6" s="15" t="s">
        <v>16</v>
      </c>
      <c r="G6" s="19" t="s">
        <v>17</v>
      </c>
      <c r="H6" s="15" t="s">
        <v>592</v>
      </c>
      <c r="I6" s="19" t="s">
        <v>593</v>
      </c>
    </row>
    <row r="7" spans="1:9" ht="15.75" x14ac:dyDescent="0.25">
      <c r="C7" s="10" t="s">
        <v>582</v>
      </c>
      <c r="D7" s="16" cm="1">
        <f t="array" ref="D7">INDEX(Total_Revenue,MATCH(1,($B$2=Ticker_Symbol)*(D6=Year),0))</f>
        <v>24855000000</v>
      </c>
      <c r="E7" s="16" cm="1">
        <f t="array" ref="E7">INDEX(Total_Revenue,MATCH(1,($B$2=Ticker_Symbol)*(E6=Year),0))</f>
        <v>26743000000</v>
      </c>
      <c r="F7" s="16" cm="1">
        <f t="array" ref="F7">INDEX(Total_Revenue,MATCH(1,($B$2=Ticker_Symbol)*(F6=Year),0))</f>
        <v>42650000000</v>
      </c>
      <c r="G7" s="20" cm="1">
        <f t="array" ref="G7">INDEX(Total_Revenue,MATCH(1,($B$2=Ticker_Symbol)*(G6=Year),0))</f>
        <v>40990000000</v>
      </c>
      <c r="H7" s="16">
        <f ca="1">G7*(1+H19)</f>
        <v>49623163153.630196</v>
      </c>
      <c r="I7" s="20">
        <f ca="1">H7*(1+I19)</f>
        <v>60074611402.093231</v>
      </c>
    </row>
    <row r="8" spans="1:9" ht="15.75" x14ac:dyDescent="0.25">
      <c r="C8" s="9" t="s">
        <v>587</v>
      </c>
      <c r="D8" s="16">
        <f t="array" ref="D8">INDEX(COGS,MATCH(1,($B$2=Ticker_Symbol)*(D6=Year),0))</f>
        <v>10499000000</v>
      </c>
      <c r="E8" s="16">
        <f t="array" ref="E8">INDEX(COGS,MATCH(1,($B$2=Ticker_Symbol)*(E6=Year),0))</f>
        <v>11019000000</v>
      </c>
      <c r="F8" s="16">
        <f t="array" ref="F8">INDEX(COGS,MATCH(1,($B$2=Ticker_Symbol)*(F6=Year),0))</f>
        <v>15620000000</v>
      </c>
      <c r="G8" s="20">
        <f t="array" ref="G8">INDEX(COGS,MATCH(1,($B$2=Ticker_Symbol)*(G6=Year),0))</f>
        <v>11096000000</v>
      </c>
      <c r="H8" s="32"/>
      <c r="I8" s="33"/>
    </row>
    <row r="9" spans="1:9" ht="15.75" x14ac:dyDescent="0.25">
      <c r="C9" s="13" t="s">
        <v>583</v>
      </c>
      <c r="D9" s="17">
        <f>D7-D8</f>
        <v>14356000000</v>
      </c>
      <c r="E9" s="17">
        <f t="shared" ref="E9:G9" si="0">E7-E8</f>
        <v>15724000000</v>
      </c>
      <c r="F9" s="17">
        <f t="shared" si="0"/>
        <v>27030000000</v>
      </c>
      <c r="G9" s="21">
        <f t="shared" si="0"/>
        <v>29894000000</v>
      </c>
      <c r="H9" s="17">
        <f ca="1">H7*H20</f>
        <v>31369530513.842598</v>
      </c>
      <c r="I9" s="21">
        <f ca="1">I7*I20</f>
        <v>37976465741.42942</v>
      </c>
    </row>
    <row r="10" spans="1:9" ht="15.75" x14ac:dyDescent="0.25">
      <c r="C10" s="12" t="s">
        <v>588</v>
      </c>
      <c r="D10" s="16" cm="1">
        <f t="array" ref="D10">INDEX(Sales__General_and_Admin.,MATCH(1,($B$2=Ticker_Symbol)*(D6=Year),0))</f>
        <v>12977000000</v>
      </c>
      <c r="E10" s="16" cm="1">
        <f t="array" ref="E10">INDEX(Sales__General_and_Admin.,MATCH(1,($B$2=Ticker_Symbol)*(E6=Year),0))</f>
        <v>12913000000</v>
      </c>
      <c r="F10" s="16" cm="1">
        <f t="array" ref="F10">INDEX(Sales__General_and_Admin.,MATCH(1,($B$2=Ticker_Symbol)*(F6=Year),0))</f>
        <v>20686000000</v>
      </c>
      <c r="G10" s="20" cm="1">
        <f t="array" ref="G10">INDEX(Sales__General_and_Admin.,MATCH(1,($B$2=Ticker_Symbol)*(G6=Year),0))</f>
        <v>21275000000</v>
      </c>
      <c r="H10" s="32"/>
      <c r="I10" s="33"/>
    </row>
    <row r="11" spans="1:9" ht="15.75" x14ac:dyDescent="0.25">
      <c r="C11" s="12" t="s">
        <v>589</v>
      </c>
      <c r="D11" s="16">
        <f t="array" ref="D11">INDEX(Other_Operating_Items,MATCH(1,($B$2=Ticker_Symbol)*(D6=Year),0))</f>
        <v>845000000</v>
      </c>
      <c r="E11" s="16">
        <f t="array" ref="E11">INDEX(Other_Operating_Items,MATCH(1,($B$2=Ticker_Symbol)*(E6=Year),0))</f>
        <v>853000000</v>
      </c>
      <c r="F11" s="16">
        <f t="array" ref="F11">INDEX(Other_Operating_Items,MATCH(1,($B$2=Ticker_Symbol)*(F6=Year),0))</f>
        <v>1295000000</v>
      </c>
      <c r="G11" s="20">
        <f t="array" ref="G11">INDEX(Other_Operating_Items,MATCH(1,($B$2=Ticker_Symbol)*(G6=Year),0))</f>
        <v>1364000000</v>
      </c>
      <c r="H11" s="32"/>
      <c r="I11" s="33"/>
    </row>
    <row r="12" spans="1:9" ht="15.75" x14ac:dyDescent="0.25">
      <c r="C12" s="12" t="s">
        <v>590</v>
      </c>
      <c r="D12" s="16" t="str">
        <f t="array" ref="D12">INDEX(Research_and_Development,MATCH(1,($B$2=Ticker_Symbol)*(D6=Year),0))</f>
        <v xml:space="preserve"> $-   </v>
      </c>
      <c r="E12" s="16" t="str">
        <f t="array" ref="E12">INDEX(Research_and_Development,MATCH(1,($B$2=Ticker_Symbol)*(E6=Year),0))</f>
        <v xml:space="preserve"> $-   </v>
      </c>
      <c r="F12" s="16" t="str">
        <f t="array" ref="F12">INDEX(Research_and_Development,MATCH(1,($B$2=Ticker_Symbol)*(F6=Year),0))</f>
        <v xml:space="preserve"> $-   </v>
      </c>
      <c r="G12" s="20" t="str">
        <f t="array" ref="G12">INDEX(Research_and_Development,MATCH(1,($B$2=Ticker_Symbol)*(G6=Year),0))</f>
        <v xml:space="preserve"> $-   </v>
      </c>
      <c r="H12" s="32"/>
      <c r="I12" s="33"/>
    </row>
    <row r="13" spans="1:9" ht="15.75" x14ac:dyDescent="0.25">
      <c r="C13" s="14" t="s">
        <v>591</v>
      </c>
      <c r="D13" s="17">
        <f>SUM(D10:D12)</f>
        <v>13822000000</v>
      </c>
      <c r="E13" s="17">
        <f t="shared" ref="E13:G13" si="1">SUM(E10:E12)</f>
        <v>13766000000</v>
      </c>
      <c r="F13" s="17">
        <f t="shared" si="1"/>
        <v>21981000000</v>
      </c>
      <c r="G13" s="21">
        <f t="shared" si="1"/>
        <v>22639000000</v>
      </c>
      <c r="H13" s="32"/>
      <c r="I13" s="33"/>
    </row>
    <row r="14" spans="1:9" ht="15.75" x14ac:dyDescent="0.25">
      <c r="C14" s="11" t="s">
        <v>584</v>
      </c>
      <c r="D14" s="18">
        <f>D9-D13</f>
        <v>534000000</v>
      </c>
      <c r="E14" s="18">
        <f t="shared" ref="E14:G14" si="2">E9-E13</f>
        <v>1958000000</v>
      </c>
      <c r="F14" s="18">
        <f t="shared" si="2"/>
        <v>5049000000</v>
      </c>
      <c r="G14" s="22">
        <f t="shared" si="2"/>
        <v>7255000000</v>
      </c>
      <c r="H14" s="18">
        <f ca="1">H7*H21</f>
        <v>4839208703.6415977</v>
      </c>
      <c r="I14" s="22">
        <f ca="1">I7*I21</f>
        <v>5858425055.7519951</v>
      </c>
    </row>
    <row r="17" spans="3:9" x14ac:dyDescent="0.25">
      <c r="C17" s="81" t="s">
        <v>594</v>
      </c>
      <c r="D17" s="82"/>
      <c r="E17" s="82"/>
      <c r="F17" s="82"/>
      <c r="G17" s="82"/>
      <c r="H17" s="82"/>
      <c r="I17" s="83"/>
    </row>
    <row r="18" spans="3:9" x14ac:dyDescent="0.25">
      <c r="C18" s="7"/>
      <c r="D18" s="84" t="s">
        <v>585</v>
      </c>
      <c r="E18" s="85"/>
      <c r="F18" s="85"/>
      <c r="G18" s="85"/>
      <c r="H18" s="79" t="s">
        <v>598</v>
      </c>
      <c r="I18" s="80"/>
    </row>
    <row r="19" spans="3:9" x14ac:dyDescent="0.25">
      <c r="C19" s="23" t="s">
        <v>595</v>
      </c>
      <c r="D19" t="s">
        <v>599</v>
      </c>
      <c r="E19" s="25">
        <f>E7/D7-1</f>
        <v>7.5960571313618885E-2</v>
      </c>
      <c r="F19" s="25">
        <f t="shared" ref="F19:G19" si="3">F7/E7-1</f>
        <v>0.59480985678495313</v>
      </c>
      <c r="G19" s="25">
        <f t="shared" si="3"/>
        <v>-3.8921453692848718E-2</v>
      </c>
      <c r="H19" s="44">
        <f ca="1">OFFSET(H26,MATCH(B3,C27:C29,0),0)</f>
        <v>0.21061632480190776</v>
      </c>
      <c r="I19" s="30">
        <f ca="1">H19</f>
        <v>0.21061632480190776</v>
      </c>
    </row>
    <row r="20" spans="3:9" x14ac:dyDescent="0.25">
      <c r="C20" s="23" t="s">
        <v>596</v>
      </c>
      <c r="D20" s="26" cm="1">
        <f t="array" ref="D20">INDEX(Gross_Margin,MATCH(1,($B$2=Ticker_Symbol)*(D6=Year),0),0)</f>
        <v>0.57759002212834432</v>
      </c>
      <c r="E20" s="26" cm="1">
        <f t="array" ref="E20">INDEX(Gross_Margin,MATCH(1,($B$2=Ticker_Symbol)*(E6=Year),0),0)</f>
        <v>0.58796694462102228</v>
      </c>
      <c r="F20" s="26" cm="1">
        <f t="array" ref="F20">INDEX(Gross_Margin,MATCH(1,($B$2=Ticker_Symbol)*(F6=Year),0),0)</f>
        <v>0.63376318874560378</v>
      </c>
      <c r="G20" s="26" cm="1">
        <f t="array" ref="G20">INDEX(Gross_Margin,MATCH(1,($B$2=Ticker_Symbol)*(G6=Year),0),0)</f>
        <v>0.72929982922664061</v>
      </c>
      <c r="H20" s="44">
        <f ca="1">OFFSET(H30, MATCH(B3,C31:C33,0),0)</f>
        <v>0.63215499618040272</v>
      </c>
      <c r="I20" s="30">
        <f ca="1">H20</f>
        <v>0.63215499618040272</v>
      </c>
    </row>
    <row r="21" spans="3:9" x14ac:dyDescent="0.25">
      <c r="C21" s="24" t="s">
        <v>597</v>
      </c>
      <c r="D21" s="27" cm="1">
        <f t="array" ref="D21">INDEX(Operating_Margin,MATCH(1,($B$2=Ticker_Symbol)*(D6=Year),0),0)</f>
        <v>2.1484610742305371E-2</v>
      </c>
      <c r="E21" s="27" cm="1">
        <f t="array" ref="E21">INDEX(Operating_Margin,MATCH(1,($B$2=Ticker_Symbol)*(E6=Year),0),0)</f>
        <v>7.3215420857794561E-2</v>
      </c>
      <c r="F21" s="27" cm="1">
        <f t="array" ref="F21">INDEX(Operating_Margin,MATCH(1,($B$2=Ticker_Symbol)*(F6=Year),0),0)</f>
        <v>0.11838218053927316</v>
      </c>
      <c r="G21" s="27" cm="1">
        <f t="array" ref="G21">INDEX(Operating_Margin,MATCH(1,($B$2=Ticker_Symbol)*(G6=Year),0),0)</f>
        <v>0.17699438887533545</v>
      </c>
      <c r="H21" s="45">
        <f ca="1">OFFSET(H34,MATCH(B3,C35:C37,0),0)</f>
        <v>9.7519150253677134E-2</v>
      </c>
      <c r="I21" s="31">
        <f ca="1">H21</f>
        <v>9.7519150253677134E-2</v>
      </c>
    </row>
    <row r="25" spans="3:9" x14ac:dyDescent="0.25">
      <c r="C25" s="76" t="s">
        <v>604</v>
      </c>
      <c r="D25" s="77"/>
      <c r="E25" s="77"/>
      <c r="F25" s="77"/>
      <c r="G25" s="77"/>
      <c r="H25" s="77"/>
      <c r="I25" s="78"/>
    </row>
    <row r="26" spans="3:9" ht="15.75" thickBot="1" x14ac:dyDescent="0.3">
      <c r="C26" s="35" t="s">
        <v>595</v>
      </c>
      <c r="D26" s="36"/>
      <c r="E26" s="36"/>
      <c r="F26" s="36"/>
      <c r="G26" s="36"/>
      <c r="H26" s="36" t="s">
        <v>592</v>
      </c>
      <c r="I26" s="37" t="s">
        <v>593</v>
      </c>
    </row>
    <row r="27" spans="3:9" ht="15.75" thickTop="1" x14ac:dyDescent="0.25">
      <c r="C27" s="7" t="s">
        <v>603</v>
      </c>
      <c r="H27" s="26">
        <f>H28+_xlfn.STDEV.P(E19:G19)</f>
        <v>0.48630089386662967</v>
      </c>
      <c r="I27" s="30">
        <f>I28+_xlfn.STDEV.P(E19:G19)</f>
        <v>0.48630089386662967</v>
      </c>
    </row>
    <row r="28" spans="3:9" x14ac:dyDescent="0.25">
      <c r="C28" s="7" t="s">
        <v>601</v>
      </c>
      <c r="H28" s="26">
        <f>AVERAGE(E19:G19)</f>
        <v>0.21061632480190776</v>
      </c>
      <c r="I28" s="30">
        <f>AVERAGE(E19:G19)</f>
        <v>0.21061632480190776</v>
      </c>
    </row>
    <row r="29" spans="3:9" x14ac:dyDescent="0.25">
      <c r="C29" s="7" t="s">
        <v>602</v>
      </c>
      <c r="H29" s="26">
        <f>H28-_xlfn.STDEV.P(E19:G19)</f>
        <v>-6.5068244262814184E-2</v>
      </c>
      <c r="I29" s="30">
        <f>I28-_xlfn.STDEV.P(E19:G19)</f>
        <v>-6.5068244262814184E-2</v>
      </c>
    </row>
    <row r="30" spans="3:9" ht="15.75" thickBot="1" x14ac:dyDescent="0.3">
      <c r="C30" s="38" t="s">
        <v>596</v>
      </c>
      <c r="D30" s="39"/>
      <c r="E30" s="39"/>
      <c r="F30" s="39"/>
      <c r="G30" s="39"/>
      <c r="H30" s="39"/>
      <c r="I30" s="40"/>
    </row>
    <row r="31" spans="3:9" ht="15.75" thickTop="1" x14ac:dyDescent="0.25">
      <c r="C31" s="7" t="s">
        <v>603</v>
      </c>
      <c r="H31" s="26">
        <f>H32+_xlfn.STDEV.P(D20:G20)</f>
        <v>0.69209168186793568</v>
      </c>
      <c r="I31" s="30">
        <f>I32+_xlfn.STDEV.P(D20:G20)</f>
        <v>0.69209168186793568</v>
      </c>
    </row>
    <row r="32" spans="3:9" x14ac:dyDescent="0.25">
      <c r="C32" s="7" t="s">
        <v>601</v>
      </c>
      <c r="H32" s="26">
        <f>AVERAGE(D20:G20)</f>
        <v>0.63215499618040272</v>
      </c>
      <c r="I32" s="30">
        <f>AVERAGE(D20:G20)</f>
        <v>0.63215499618040272</v>
      </c>
    </row>
    <row r="33" spans="3:9" x14ac:dyDescent="0.25">
      <c r="C33" s="7" t="s">
        <v>602</v>
      </c>
      <c r="H33" s="26">
        <f>H32-_xlfn.STDEV.P(D20:G20)</f>
        <v>0.57221831049286975</v>
      </c>
      <c r="I33" s="30">
        <f>I32-_xlfn.STDEV.P(D20:G20)</f>
        <v>0.57221831049286975</v>
      </c>
    </row>
    <row r="34" spans="3:9" ht="15.75" thickBot="1" x14ac:dyDescent="0.3">
      <c r="C34" s="38" t="s">
        <v>597</v>
      </c>
      <c r="D34" s="39"/>
      <c r="E34" s="39"/>
      <c r="F34" s="39"/>
      <c r="G34" s="39"/>
      <c r="H34" s="39"/>
      <c r="I34" s="40"/>
    </row>
    <row r="35" spans="3:9" ht="15.75" thickTop="1" x14ac:dyDescent="0.25">
      <c r="C35" s="7" t="s">
        <v>603</v>
      </c>
      <c r="H35" s="26">
        <f>H36+_xlfn.STDEV.P(D21:G21)</f>
        <v>0.1547980775479314</v>
      </c>
      <c r="I35" s="30">
        <f>I36+_xlfn.STDEV.P(D21:G21)</f>
        <v>0.1547980775479314</v>
      </c>
    </row>
    <row r="36" spans="3:9" x14ac:dyDescent="0.25">
      <c r="C36" s="7" t="s">
        <v>601</v>
      </c>
      <c r="H36" s="26">
        <f>AVERAGE(D21:G21)</f>
        <v>9.7519150253677134E-2</v>
      </c>
      <c r="I36" s="30">
        <f>AVERAGE(D21:G21)</f>
        <v>9.7519150253677134E-2</v>
      </c>
    </row>
    <row r="37" spans="3:9" x14ac:dyDescent="0.25">
      <c r="C37" s="8" t="s">
        <v>602</v>
      </c>
      <c r="D37" s="28"/>
      <c r="E37" s="28"/>
      <c r="F37" s="28"/>
      <c r="G37" s="28"/>
      <c r="H37" s="27">
        <f>H36-_xlfn.STDEV.P(D21:G21)</f>
        <v>4.0240222959422874E-2</v>
      </c>
      <c r="I37" s="31">
        <f>I36-_xlfn.STDEV.P(D21:G21)</f>
        <v>4.0240222959422874E-2</v>
      </c>
    </row>
  </sheetData>
  <mergeCells count="7">
    <mergeCell ref="C4:I4"/>
    <mergeCell ref="C25:I25"/>
    <mergeCell ref="C5:G5"/>
    <mergeCell ref="H18:I18"/>
    <mergeCell ref="C17:I17"/>
    <mergeCell ref="D18:G18"/>
    <mergeCell ref="H5:I5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C022273-9A67-41F0-8F34-0A130C3DEF20}">
          <x14:formula1>
            <xm:f>'Ticker Symbol'!$A$4:$A$433</xm:f>
          </x14:formula1>
          <xm:sqref>B2</xm:sqref>
        </x14:dataValidation>
        <x14:dataValidation type="list" allowBlank="1" showInputMessage="1" showErrorMessage="1" xr:uid="{E0EF2F36-EA03-4775-A899-4DDACA046B34}">
          <x14:formula1>
            <xm:f>task3!$A$1:$A$3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FAE4-AE30-4A0C-A721-DB53F3F34B3B}">
  <dimension ref="A1:A3"/>
  <sheetViews>
    <sheetView workbookViewId="0">
      <selection activeCell="F17" sqref="F17"/>
    </sheetView>
  </sheetViews>
  <sheetFormatPr defaultRowHeight="15" x14ac:dyDescent="0.25"/>
  <sheetData>
    <row r="1" spans="1:1" x14ac:dyDescent="0.25">
      <c r="A1" t="s">
        <v>601</v>
      </c>
    </row>
    <row r="2" spans="1:1" x14ac:dyDescent="0.25">
      <c r="A2" t="s">
        <v>602</v>
      </c>
    </row>
    <row r="3" spans="1:1" x14ac:dyDescent="0.25">
      <c r="A3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6CC5-4E4C-4D51-B669-BC573551BF07}">
  <dimension ref="A1:M63"/>
  <sheetViews>
    <sheetView topLeftCell="A2" zoomScale="80" workbookViewId="0">
      <selection activeCell="C25" sqref="C25"/>
    </sheetView>
  </sheetViews>
  <sheetFormatPr defaultRowHeight="15" x14ac:dyDescent="0.25"/>
  <cols>
    <col min="1" max="2" width="22" bestFit="1" customWidth="1"/>
    <col min="3" max="3" width="22.28515625" customWidth="1"/>
    <col min="4" max="4" width="24.5703125" bestFit="1" customWidth="1"/>
    <col min="5" max="6" width="18.5703125" bestFit="1" customWidth="1"/>
  </cols>
  <sheetData>
    <row r="1" spans="1:13" ht="16.5" thickTop="1" x14ac:dyDescent="0.25">
      <c r="A1" s="89" t="s">
        <v>620</v>
      </c>
      <c r="B1" s="90"/>
      <c r="C1" s="63"/>
      <c r="D1" s="93" t="s">
        <v>621</v>
      </c>
      <c r="E1" s="94"/>
      <c r="F1" s="94"/>
      <c r="G1" s="94"/>
      <c r="H1" s="94"/>
      <c r="I1" s="94"/>
      <c r="J1" s="94"/>
      <c r="K1" s="94"/>
      <c r="L1" s="95"/>
      <c r="M1" s="65"/>
    </row>
    <row r="2" spans="1:13" ht="15.75" thickBot="1" x14ac:dyDescent="0.3">
      <c r="A2" s="61" t="s">
        <v>618</v>
      </c>
      <c r="B2" s="61" t="s">
        <v>619</v>
      </c>
      <c r="C2" s="62" t="s">
        <v>622</v>
      </c>
      <c r="D2" s="96"/>
      <c r="E2" s="97"/>
      <c r="F2" s="97"/>
      <c r="G2" s="97"/>
      <c r="H2" s="97"/>
      <c r="I2" s="97"/>
      <c r="J2" s="97"/>
      <c r="K2" s="97"/>
      <c r="L2" s="98"/>
      <c r="M2" s="65"/>
    </row>
    <row r="3" spans="1:13" ht="15.75" thickTop="1" x14ac:dyDescent="0.25">
      <c r="A3" s="56">
        <v>1049562000</v>
      </c>
      <c r="B3" s="57">
        <v>1728063000</v>
      </c>
      <c r="C3" s="70">
        <f>((B3-A3)/A3)*100</f>
        <v>64.646109519971191</v>
      </c>
      <c r="G3" s="64"/>
    </row>
    <row r="4" spans="1:13" x14ac:dyDescent="0.25">
      <c r="A4" s="20">
        <v>4187000000</v>
      </c>
      <c r="B4" s="58">
        <v>5062000000</v>
      </c>
      <c r="C4" s="70">
        <f t="shared" ref="C4:C63" si="0">((B4-A4)/A4)*100</f>
        <v>20.89801767375209</v>
      </c>
      <c r="D4" s="81" t="s">
        <v>612</v>
      </c>
      <c r="E4" s="91"/>
      <c r="F4" s="92"/>
    </row>
    <row r="5" spans="1:13" x14ac:dyDescent="0.25">
      <c r="A5" s="20">
        <v>5728000000</v>
      </c>
      <c r="B5" s="58">
        <v>6249000000</v>
      </c>
      <c r="C5" s="70">
        <f t="shared" si="0"/>
        <v>9.0956703910614536</v>
      </c>
      <c r="D5" s="47"/>
      <c r="E5" s="66" t="s">
        <v>11</v>
      </c>
      <c r="F5" s="67" t="s">
        <v>17</v>
      </c>
    </row>
    <row r="6" spans="1:13" x14ac:dyDescent="0.25">
      <c r="A6" s="20">
        <v>13355000000</v>
      </c>
      <c r="B6" s="58">
        <v>13781000000</v>
      </c>
      <c r="C6" s="70">
        <f t="shared" si="0"/>
        <v>3.1898165481093228</v>
      </c>
      <c r="D6" s="68" t="s">
        <v>610</v>
      </c>
      <c r="E6" s="48">
        <f>QUARTILE(A3:A63,0)</f>
        <v>695600000</v>
      </c>
      <c r="F6" s="49">
        <f>QUARTILE(B3:B63,0)</f>
        <v>790316000</v>
      </c>
      <c r="G6" s="7"/>
    </row>
    <row r="7" spans="1:13" x14ac:dyDescent="0.25">
      <c r="A7" s="20">
        <v>3299000000</v>
      </c>
      <c r="B7" s="58">
        <v>4465000000</v>
      </c>
      <c r="C7" s="70">
        <f t="shared" si="0"/>
        <v>35.344043649590787</v>
      </c>
      <c r="D7" s="68" t="s">
        <v>613</v>
      </c>
      <c r="E7" s="48">
        <f>_xlfn.QUARTILE.EXC(A3:A63,1)</f>
        <v>1436500000</v>
      </c>
      <c r="F7" s="49">
        <f>_xlfn.QUARTILE.EXC(B3:B63,1)</f>
        <v>1685581500</v>
      </c>
    </row>
    <row r="8" spans="1:13" x14ac:dyDescent="0.25">
      <c r="A8" s="20">
        <v>40553000000</v>
      </c>
      <c r="B8" s="58">
        <v>45416000000</v>
      </c>
      <c r="C8" s="70">
        <f t="shared" si="0"/>
        <v>11.991714546396075</v>
      </c>
      <c r="D8" s="68" t="s">
        <v>581</v>
      </c>
      <c r="E8" s="48">
        <f>_xlfn.QUARTILE.EXC(A3:A63,2)</f>
        <v>2573800000</v>
      </c>
      <c r="F8" s="49">
        <f>_xlfn.QUARTILE.EXC(B3:B63,2)</f>
        <v>2522068000</v>
      </c>
    </row>
    <row r="9" spans="1:13" x14ac:dyDescent="0.25">
      <c r="A9" s="20">
        <v>27839000000</v>
      </c>
      <c r="B9" s="58">
        <v>33038000000</v>
      </c>
      <c r="C9" s="70">
        <f t="shared" si="0"/>
        <v>18.675239771543517</v>
      </c>
      <c r="D9" s="68" t="s">
        <v>614</v>
      </c>
      <c r="E9" s="48">
        <f>_xlfn.QUARTILE.EXC(A3:A63,3)</f>
        <v>8743500000</v>
      </c>
      <c r="F9" s="49">
        <f>_xlfn.QUARTILE.EXC(B3:B63,3)</f>
        <v>7565000000</v>
      </c>
    </row>
    <row r="10" spans="1:13" x14ac:dyDescent="0.25">
      <c r="A10" s="20">
        <v>1835370000</v>
      </c>
      <c r="B10" s="58">
        <v>2187777000</v>
      </c>
      <c r="C10" s="70">
        <f t="shared" si="0"/>
        <v>19.200869579430851</v>
      </c>
      <c r="D10" s="68" t="s">
        <v>611</v>
      </c>
      <c r="E10" s="48">
        <f>_xlfn.QUARTILE.INC(A3:A63,4)</f>
        <v>40553000000</v>
      </c>
      <c r="F10" s="49">
        <f>_xlfn.QUARTILE.INC(B3:B63,4)</f>
        <v>45416000000</v>
      </c>
      <c r="G10" s="7"/>
    </row>
    <row r="11" spans="1:13" x14ac:dyDescent="0.25">
      <c r="A11" s="20">
        <v>1717571000</v>
      </c>
      <c r="B11" s="58">
        <v>2268480000</v>
      </c>
      <c r="C11" s="70">
        <f t="shared" si="0"/>
        <v>32.074889480551313</v>
      </c>
      <c r="D11" s="23"/>
      <c r="E11" s="50"/>
      <c r="F11" s="51"/>
    </row>
    <row r="12" spans="1:13" x14ac:dyDescent="0.25">
      <c r="A12" s="20">
        <v>14356000000</v>
      </c>
      <c r="B12" s="58">
        <v>29894000000</v>
      </c>
      <c r="C12" s="70">
        <f t="shared" si="0"/>
        <v>108.23349122318196</v>
      </c>
      <c r="D12" s="68" t="s">
        <v>580</v>
      </c>
      <c r="E12" s="48">
        <f>AVERAGE(A3:A63)</f>
        <v>5875079065.5737705</v>
      </c>
      <c r="F12" s="49">
        <f>AVERAGE(B3:B63)</f>
        <v>6681901803.2786884</v>
      </c>
    </row>
    <row r="13" spans="1:13" x14ac:dyDescent="0.25">
      <c r="A13" s="20">
        <v>19332000000</v>
      </c>
      <c r="B13" s="58">
        <v>25734000000</v>
      </c>
      <c r="C13" s="70">
        <f t="shared" si="0"/>
        <v>33.116076970825574</v>
      </c>
      <c r="D13" s="68" t="s">
        <v>581</v>
      </c>
      <c r="E13" s="48">
        <f>MEDIAN(A3:A63)</f>
        <v>2573800000</v>
      </c>
      <c r="F13" s="49">
        <f>MEDIAN(B3:B63)</f>
        <v>2522068000</v>
      </c>
    </row>
    <row r="14" spans="1:13" x14ac:dyDescent="0.25">
      <c r="A14" s="20">
        <v>9392000000</v>
      </c>
      <c r="B14" s="58">
        <v>14293000000</v>
      </c>
      <c r="C14" s="70">
        <f t="shared" si="0"/>
        <v>52.182708688245313</v>
      </c>
      <c r="D14" s="23"/>
      <c r="E14" s="48"/>
      <c r="F14" s="49"/>
    </row>
    <row r="15" spans="1:13" x14ac:dyDescent="0.25">
      <c r="A15" s="20">
        <v>16809000000</v>
      </c>
      <c r="B15" s="58">
        <v>23699000000</v>
      </c>
      <c r="C15" s="70">
        <f t="shared" si="0"/>
        <v>40.989945862335652</v>
      </c>
      <c r="D15" s="68" t="s">
        <v>615</v>
      </c>
      <c r="E15" s="48">
        <f>E9-E7</f>
        <v>7307000000</v>
      </c>
      <c r="F15" s="49">
        <f>F9-F7</f>
        <v>5879418500</v>
      </c>
    </row>
    <row r="16" spans="1:13" x14ac:dyDescent="0.25">
      <c r="A16" s="20">
        <v>2338000000</v>
      </c>
      <c r="B16" s="58">
        <v>3663000000</v>
      </c>
      <c r="C16" s="70">
        <f t="shared" si="0"/>
        <v>56.672369546621049</v>
      </c>
      <c r="D16" s="68" t="s">
        <v>608</v>
      </c>
      <c r="E16" s="48">
        <f>E10-E6</f>
        <v>39857400000</v>
      </c>
      <c r="F16" s="49">
        <f>F10-F6</f>
        <v>44625684000</v>
      </c>
    </row>
    <row r="17" spans="1:6" x14ac:dyDescent="0.25">
      <c r="A17" s="20">
        <v>1959000000</v>
      </c>
      <c r="B17" s="58">
        <v>2456000000</v>
      </c>
      <c r="C17" s="70">
        <f t="shared" si="0"/>
        <v>25.370086778968865</v>
      </c>
      <c r="D17" s="23"/>
      <c r="F17" s="51"/>
    </row>
    <row r="18" spans="1:6" x14ac:dyDescent="0.25">
      <c r="A18" s="20">
        <v>1041600000</v>
      </c>
      <c r="B18" s="58">
        <v>1581900000</v>
      </c>
      <c r="C18" s="70">
        <f t="shared" si="0"/>
        <v>51.872119815668206</v>
      </c>
      <c r="D18" s="68" t="s">
        <v>616</v>
      </c>
      <c r="E18" s="52">
        <f>_xlfn.VAR.S(A3:A63)</f>
        <v>5.4055443700591534E+19</v>
      </c>
      <c r="F18" s="53">
        <f>_xlfn.VAR.S(B3:B63)</f>
        <v>7.7431926161541169E+19</v>
      </c>
    </row>
    <row r="19" spans="1:6" x14ac:dyDescent="0.25">
      <c r="A19" s="20">
        <v>1719445000</v>
      </c>
      <c r="B19" s="58">
        <v>1964777000</v>
      </c>
      <c r="C19" s="70">
        <f t="shared" si="0"/>
        <v>14.268092320487133</v>
      </c>
      <c r="D19" s="69" t="s">
        <v>609</v>
      </c>
      <c r="E19" s="54">
        <f>_xlfn.STDEV.S(A3:A63)</f>
        <v>7352240726.5126686</v>
      </c>
      <c r="F19" s="55">
        <f>_xlfn.STDEV.S(B3:B63)</f>
        <v>8799541247.2208557</v>
      </c>
    </row>
    <row r="20" spans="1:6" x14ac:dyDescent="0.25">
      <c r="A20" s="20">
        <v>861500000</v>
      </c>
      <c r="B20" s="58">
        <v>985300000</v>
      </c>
      <c r="C20" s="70">
        <f t="shared" si="0"/>
        <v>14.370284387695879</v>
      </c>
    </row>
    <row r="21" spans="1:6" x14ac:dyDescent="0.25">
      <c r="A21" s="20">
        <v>2688500000</v>
      </c>
      <c r="B21" s="58">
        <v>3379200000</v>
      </c>
      <c r="C21" s="70">
        <f t="shared" si="0"/>
        <v>25.690905709503443</v>
      </c>
    </row>
    <row r="22" spans="1:6" x14ac:dyDescent="0.25">
      <c r="A22" s="20">
        <v>12128100000</v>
      </c>
      <c r="B22" s="58">
        <v>8395100000</v>
      </c>
      <c r="C22" s="70">
        <f t="shared" si="0"/>
        <v>-30.779759401719975</v>
      </c>
    </row>
    <row r="23" spans="1:6" x14ac:dyDescent="0.25">
      <c r="A23" s="20">
        <v>14202000000</v>
      </c>
      <c r="B23" s="58">
        <v>9632000000</v>
      </c>
      <c r="C23" s="70">
        <f t="shared" si="0"/>
        <v>-32.17856639909872</v>
      </c>
    </row>
    <row r="24" spans="1:6" x14ac:dyDescent="0.25">
      <c r="A24" s="20">
        <v>1365191000</v>
      </c>
      <c r="B24" s="58">
        <v>790316000</v>
      </c>
      <c r="C24" s="70">
        <f t="shared" si="0"/>
        <v>-42.109492371397117</v>
      </c>
    </row>
    <row r="25" spans="1:6" x14ac:dyDescent="0.25">
      <c r="A25" s="20">
        <v>1753309000</v>
      </c>
      <c r="B25" s="58">
        <v>2129870000</v>
      </c>
      <c r="C25" s="70">
        <f t="shared" si="0"/>
        <v>21.477161184936598</v>
      </c>
    </row>
    <row r="26" spans="1:6" x14ac:dyDescent="0.25">
      <c r="A26" s="20">
        <v>837600000</v>
      </c>
      <c r="B26" s="58">
        <v>1436200000</v>
      </c>
      <c r="C26" s="70">
        <f t="shared" si="0"/>
        <v>71.466093600764097</v>
      </c>
    </row>
    <row r="27" spans="1:6" x14ac:dyDescent="0.25">
      <c r="A27" s="20">
        <v>1180081000</v>
      </c>
      <c r="B27" s="58">
        <v>1425015000</v>
      </c>
      <c r="C27" s="70">
        <f t="shared" si="0"/>
        <v>20.755693888809326</v>
      </c>
    </row>
    <row r="28" spans="1:6" x14ac:dyDescent="0.25">
      <c r="A28" s="20">
        <v>4871000000</v>
      </c>
      <c r="B28" s="58">
        <v>5123000000</v>
      </c>
      <c r="C28" s="70">
        <f t="shared" si="0"/>
        <v>5.1734756723465409</v>
      </c>
    </row>
    <row r="29" spans="1:6" x14ac:dyDescent="0.25">
      <c r="A29" s="20">
        <v>1723092000</v>
      </c>
      <c r="B29" s="58">
        <v>2160676000</v>
      </c>
      <c r="C29" s="70">
        <f t="shared" si="0"/>
        <v>25.395277791319327</v>
      </c>
    </row>
    <row r="30" spans="1:6" x14ac:dyDescent="0.25">
      <c r="A30" s="20">
        <v>1502000000</v>
      </c>
      <c r="B30" s="58">
        <v>1404000000</v>
      </c>
      <c r="C30" s="70">
        <f t="shared" si="0"/>
        <v>-6.5246338215712383</v>
      </c>
    </row>
    <row r="31" spans="1:6" x14ac:dyDescent="0.25">
      <c r="A31" s="20">
        <v>16132000000</v>
      </c>
      <c r="B31" s="58">
        <v>15784000000</v>
      </c>
      <c r="C31" s="70">
        <f t="shared" si="0"/>
        <v>-2.1572030746342676</v>
      </c>
    </row>
    <row r="32" spans="1:6" x14ac:dyDescent="0.25">
      <c r="A32" s="20">
        <v>2218000000</v>
      </c>
      <c r="B32" s="58">
        <v>2444000000</v>
      </c>
      <c r="C32" s="70">
        <f t="shared" si="0"/>
        <v>10.18935978358882</v>
      </c>
    </row>
    <row r="33" spans="1:3" x14ac:dyDescent="0.25">
      <c r="A33" s="20">
        <v>857305000</v>
      </c>
      <c r="B33" s="58">
        <v>1266185000</v>
      </c>
      <c r="C33" s="70">
        <f t="shared" si="0"/>
        <v>47.693644618892925</v>
      </c>
    </row>
    <row r="34" spans="1:3" x14ac:dyDescent="0.25">
      <c r="A34" s="20">
        <v>3182500000</v>
      </c>
      <c r="B34" s="58">
        <v>3623700000</v>
      </c>
      <c r="C34" s="70">
        <f t="shared" si="0"/>
        <v>13.863315003927729</v>
      </c>
    </row>
    <row r="35" spans="1:3" x14ac:dyDescent="0.25">
      <c r="A35" s="20">
        <v>1671717000</v>
      </c>
      <c r="B35" s="58">
        <v>2164646000</v>
      </c>
      <c r="C35" s="70">
        <f t="shared" si="0"/>
        <v>29.486390339991758</v>
      </c>
    </row>
    <row r="36" spans="1:3" x14ac:dyDescent="0.25">
      <c r="A36" s="20">
        <v>2573800000</v>
      </c>
      <c r="B36" s="58">
        <v>2475500000</v>
      </c>
      <c r="C36" s="70">
        <f t="shared" si="0"/>
        <v>-3.8192555754137851</v>
      </c>
    </row>
    <row r="37" spans="1:3" x14ac:dyDescent="0.25">
      <c r="A37" s="20">
        <v>1319801000</v>
      </c>
      <c r="B37" s="58">
        <v>1501416000</v>
      </c>
      <c r="C37" s="70">
        <f t="shared" si="0"/>
        <v>13.760786664050112</v>
      </c>
    </row>
    <row r="38" spans="1:3" x14ac:dyDescent="0.25">
      <c r="A38" s="20">
        <v>937707000</v>
      </c>
      <c r="B38" s="58">
        <v>923665000</v>
      </c>
      <c r="C38" s="70">
        <f t="shared" si="0"/>
        <v>-1.4974826891555679</v>
      </c>
    </row>
    <row r="39" spans="1:3" x14ac:dyDescent="0.25">
      <c r="A39" s="20">
        <v>2929029000</v>
      </c>
      <c r="B39" s="58">
        <v>2537369000</v>
      </c>
      <c r="C39" s="70">
        <f t="shared" si="0"/>
        <v>-13.371666856149256</v>
      </c>
    </row>
    <row r="40" spans="1:3" x14ac:dyDescent="0.25">
      <c r="A40" s="20">
        <v>14765000000</v>
      </c>
      <c r="B40" s="58">
        <v>15069000000</v>
      </c>
      <c r="C40" s="70">
        <f t="shared" si="0"/>
        <v>2.0589231290213341</v>
      </c>
    </row>
    <row r="41" spans="1:3" x14ac:dyDescent="0.25">
      <c r="A41" s="20">
        <v>1308000000</v>
      </c>
      <c r="B41" s="58">
        <v>890000000</v>
      </c>
      <c r="C41" s="70">
        <f t="shared" si="0"/>
        <v>-31.957186544342509</v>
      </c>
    </row>
    <row r="42" spans="1:3" x14ac:dyDescent="0.25">
      <c r="A42" s="20">
        <v>695600000</v>
      </c>
      <c r="B42" s="58">
        <v>923200000</v>
      </c>
      <c r="C42" s="70">
        <f t="shared" si="0"/>
        <v>32.719953996549741</v>
      </c>
    </row>
    <row r="43" spans="1:3" x14ac:dyDescent="0.25">
      <c r="A43" s="20">
        <v>1842319000</v>
      </c>
      <c r="B43" s="58">
        <v>1767831000</v>
      </c>
      <c r="C43" s="70">
        <f t="shared" si="0"/>
        <v>-4.0431651630363694</v>
      </c>
    </row>
    <row r="44" spans="1:3" x14ac:dyDescent="0.25">
      <c r="A44" s="20">
        <v>10691000000</v>
      </c>
      <c r="B44" s="58">
        <v>12152000000</v>
      </c>
      <c r="C44" s="70">
        <f t="shared" si="0"/>
        <v>13.665700121597604</v>
      </c>
    </row>
    <row r="45" spans="1:3" x14ac:dyDescent="0.25">
      <c r="A45" s="20">
        <v>4863000000</v>
      </c>
      <c r="B45" s="58">
        <v>6563000000</v>
      </c>
      <c r="C45" s="70">
        <f t="shared" si="0"/>
        <v>34.957844951675924</v>
      </c>
    </row>
    <row r="46" spans="1:3" x14ac:dyDescent="0.25">
      <c r="A46" s="20">
        <v>9952000000</v>
      </c>
      <c r="B46" s="58">
        <v>6262000000</v>
      </c>
      <c r="C46" s="70">
        <f t="shared" si="0"/>
        <v>-37.077974276527328</v>
      </c>
    </row>
    <row r="47" spans="1:3" x14ac:dyDescent="0.25">
      <c r="A47" s="20">
        <v>9414300000</v>
      </c>
      <c r="B47" s="58">
        <v>10762500000</v>
      </c>
      <c r="C47" s="70">
        <f t="shared" si="0"/>
        <v>14.3207673432969</v>
      </c>
    </row>
    <row r="48" spans="1:3" x14ac:dyDescent="0.25">
      <c r="A48" s="20">
        <v>1371000000</v>
      </c>
      <c r="B48" s="58">
        <v>1617000000</v>
      </c>
      <c r="C48" s="70">
        <f t="shared" si="0"/>
        <v>17.943107221006567</v>
      </c>
    </row>
    <row r="49" spans="1:3" x14ac:dyDescent="0.25">
      <c r="A49" s="20">
        <v>1265900000</v>
      </c>
      <c r="B49" s="58">
        <v>2185800000</v>
      </c>
      <c r="C49" s="70">
        <f t="shared" si="0"/>
        <v>72.667667272296384</v>
      </c>
    </row>
    <row r="50" spans="1:3" x14ac:dyDescent="0.25">
      <c r="A50" s="20">
        <v>5581000000</v>
      </c>
      <c r="B50" s="58">
        <v>5703000000</v>
      </c>
      <c r="C50" s="70">
        <f t="shared" si="0"/>
        <v>2.1859881741623366</v>
      </c>
    </row>
    <row r="51" spans="1:3" x14ac:dyDescent="0.25">
      <c r="A51" s="20">
        <v>1688095000</v>
      </c>
      <c r="B51" s="58">
        <v>1231554000</v>
      </c>
      <c r="C51" s="70">
        <f t="shared" si="0"/>
        <v>-27.044745704477531</v>
      </c>
    </row>
    <row r="52" spans="1:3" x14ac:dyDescent="0.25">
      <c r="A52" s="20">
        <v>2778591000</v>
      </c>
      <c r="B52" s="58">
        <v>2471969000</v>
      </c>
      <c r="C52" s="70">
        <f t="shared" si="0"/>
        <v>-11.035161346164298</v>
      </c>
    </row>
    <row r="53" spans="1:3" x14ac:dyDescent="0.25">
      <c r="A53" s="20">
        <v>4280000000</v>
      </c>
      <c r="B53" s="58">
        <v>4452000000</v>
      </c>
      <c r="C53" s="70">
        <f t="shared" si="0"/>
        <v>4.018691588785047</v>
      </c>
    </row>
    <row r="54" spans="1:3" x14ac:dyDescent="0.25">
      <c r="A54" s="20">
        <v>3916160000</v>
      </c>
      <c r="B54" s="58">
        <v>4231428000</v>
      </c>
      <c r="C54" s="70">
        <f t="shared" si="0"/>
        <v>8.0504371629351201</v>
      </c>
    </row>
    <row r="55" spans="1:3" x14ac:dyDescent="0.25">
      <c r="A55" s="20">
        <v>16114000000</v>
      </c>
      <c r="B55" s="58">
        <v>16194000000</v>
      </c>
      <c r="C55" s="70">
        <f t="shared" si="0"/>
        <v>0.49646270323941916</v>
      </c>
    </row>
    <row r="56" spans="1:3" x14ac:dyDescent="0.25">
      <c r="A56" s="20">
        <v>7175000000</v>
      </c>
      <c r="B56" s="58">
        <v>6843000000</v>
      </c>
      <c r="C56" s="70">
        <f t="shared" si="0"/>
        <v>-4.6271777003484322</v>
      </c>
    </row>
    <row r="57" spans="1:3" x14ac:dyDescent="0.25">
      <c r="A57" s="20">
        <v>1564000000</v>
      </c>
      <c r="B57" s="58">
        <v>1643100000</v>
      </c>
      <c r="C57" s="70">
        <f t="shared" si="0"/>
        <v>5.0575447570332477</v>
      </c>
    </row>
    <row r="58" spans="1:3" x14ac:dyDescent="0.25">
      <c r="A58" s="20">
        <v>8095000000</v>
      </c>
      <c r="B58" s="58">
        <v>8287000000</v>
      </c>
      <c r="C58" s="70">
        <f t="shared" si="0"/>
        <v>2.37183446571958</v>
      </c>
    </row>
    <row r="59" spans="1:3" x14ac:dyDescent="0.25">
      <c r="A59" s="20">
        <v>891140000</v>
      </c>
      <c r="B59" s="58">
        <v>1264736000</v>
      </c>
      <c r="C59" s="70">
        <f t="shared" si="0"/>
        <v>41.92337904257468</v>
      </c>
    </row>
    <row r="60" spans="1:3" x14ac:dyDescent="0.25">
      <c r="A60" s="20">
        <v>3305000000</v>
      </c>
      <c r="B60" s="58">
        <v>3702000000</v>
      </c>
      <c r="C60" s="70">
        <f t="shared" si="0"/>
        <v>12.012102874432678</v>
      </c>
    </row>
    <row r="61" spans="1:3" x14ac:dyDescent="0.25">
      <c r="A61" s="20">
        <v>1313500000</v>
      </c>
      <c r="B61" s="58">
        <v>1776200000</v>
      </c>
      <c r="C61" s="70">
        <f t="shared" si="0"/>
        <v>35.226494099733536</v>
      </c>
    </row>
    <row r="62" spans="1:3" x14ac:dyDescent="0.25">
      <c r="A62" s="20">
        <v>2241315000</v>
      </c>
      <c r="B62" s="58">
        <v>2019469000</v>
      </c>
      <c r="C62" s="70">
        <f t="shared" si="0"/>
        <v>-9.8980286126671171</v>
      </c>
    </row>
    <row r="63" spans="1:3" x14ac:dyDescent="0.25">
      <c r="A63" s="59">
        <v>1824123000</v>
      </c>
      <c r="B63" s="60">
        <v>2522068000</v>
      </c>
      <c r="C63" s="70">
        <f t="shared" si="0"/>
        <v>38.261948344492119</v>
      </c>
    </row>
  </sheetData>
  <mergeCells count="3">
    <mergeCell ref="A1:B1"/>
    <mergeCell ref="D4:F4"/>
    <mergeCell ref="D1:L2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75F6-BAFE-4378-9588-E75FAED86F1C}">
  <dimension ref="A3:E23"/>
  <sheetViews>
    <sheetView workbookViewId="0">
      <selection activeCell="F1" sqref="F1"/>
    </sheetView>
  </sheetViews>
  <sheetFormatPr defaultRowHeight="15" x14ac:dyDescent="0.25"/>
  <cols>
    <col min="1" max="1" width="18.28515625" bestFit="1" customWidth="1"/>
    <col min="2" max="2" width="43.5703125" bestFit="1" customWidth="1"/>
    <col min="3" max="4" width="17.5703125" bestFit="1" customWidth="1"/>
    <col min="5" max="5" width="18.5703125" bestFit="1" customWidth="1"/>
    <col min="6" max="6" width="17.5703125" bestFit="1" customWidth="1"/>
    <col min="7" max="7" width="18.5703125" bestFit="1" customWidth="1"/>
  </cols>
  <sheetData>
    <row r="3" spans="1:5" x14ac:dyDescent="0.25">
      <c r="A3" s="3" t="s">
        <v>617</v>
      </c>
      <c r="C3" s="3" t="s">
        <v>1</v>
      </c>
    </row>
    <row r="4" spans="1:5" x14ac:dyDescent="0.25">
      <c r="A4" s="3" t="s">
        <v>8</v>
      </c>
      <c r="B4" s="3" t="s">
        <v>9</v>
      </c>
      <c r="C4" t="s">
        <v>11</v>
      </c>
      <c r="D4" t="s">
        <v>17</v>
      </c>
      <c r="E4" t="s">
        <v>577</v>
      </c>
    </row>
    <row r="5" spans="1:5" x14ac:dyDescent="0.25">
      <c r="A5" t="s">
        <v>13</v>
      </c>
      <c r="B5" t="s">
        <v>91</v>
      </c>
      <c r="C5" s="6">
        <v>27618562000</v>
      </c>
      <c r="D5" s="6">
        <v>31285063000</v>
      </c>
      <c r="E5" s="6">
        <v>58903625000</v>
      </c>
    </row>
    <row r="6" spans="1:5" x14ac:dyDescent="0.25">
      <c r="B6" t="s">
        <v>146</v>
      </c>
      <c r="C6" s="6">
        <v>71944941000</v>
      </c>
      <c r="D6" s="6">
        <v>82910257000</v>
      </c>
      <c r="E6" s="6">
        <v>154855198000</v>
      </c>
    </row>
    <row r="7" spans="1:5" x14ac:dyDescent="0.25">
      <c r="B7" t="s">
        <v>14</v>
      </c>
      <c r="C7" s="6">
        <v>62227000000</v>
      </c>
      <c r="D7" s="6">
        <v>97283000000</v>
      </c>
      <c r="E7" s="6">
        <v>159510000000</v>
      </c>
    </row>
    <row r="8" spans="1:5" x14ac:dyDescent="0.25">
      <c r="B8" t="s">
        <v>64</v>
      </c>
      <c r="C8" s="6">
        <v>5581545000</v>
      </c>
      <c r="D8" s="6">
        <v>6987977000</v>
      </c>
      <c r="E8" s="6">
        <v>12569522000</v>
      </c>
    </row>
    <row r="9" spans="1:5" x14ac:dyDescent="0.25">
      <c r="B9" t="s">
        <v>127</v>
      </c>
      <c r="C9" s="6">
        <v>29018600000</v>
      </c>
      <c r="D9" s="6">
        <v>21406300000</v>
      </c>
      <c r="E9" s="6">
        <v>50424900000</v>
      </c>
    </row>
    <row r="10" spans="1:5" x14ac:dyDescent="0.25">
      <c r="B10" t="s">
        <v>261</v>
      </c>
      <c r="C10" s="6">
        <v>1365191000</v>
      </c>
      <c r="D10" s="6">
        <v>790316000</v>
      </c>
      <c r="E10" s="6">
        <v>2155507000</v>
      </c>
    </row>
    <row r="11" spans="1:5" x14ac:dyDescent="0.25">
      <c r="B11" t="s">
        <v>180</v>
      </c>
      <c r="C11" s="6">
        <v>1753309000</v>
      </c>
      <c r="D11" s="6">
        <v>2129870000</v>
      </c>
      <c r="E11" s="6">
        <v>3883179000</v>
      </c>
    </row>
    <row r="12" spans="1:5" x14ac:dyDescent="0.25">
      <c r="B12" t="s">
        <v>70</v>
      </c>
      <c r="C12" s="6">
        <v>2017681000</v>
      </c>
      <c r="D12" s="6">
        <v>2861215000</v>
      </c>
      <c r="E12" s="6">
        <v>4878896000</v>
      </c>
    </row>
    <row r="13" spans="1:5" x14ac:dyDescent="0.25">
      <c r="B13" t="s">
        <v>554</v>
      </c>
      <c r="C13" s="6">
        <v>4871000000</v>
      </c>
      <c r="D13" s="6">
        <v>5123000000</v>
      </c>
      <c r="E13" s="6">
        <v>9994000000</v>
      </c>
    </row>
    <row r="14" spans="1:5" x14ac:dyDescent="0.25">
      <c r="B14" t="s">
        <v>462</v>
      </c>
      <c r="C14" s="6">
        <v>1723092000</v>
      </c>
      <c r="D14" s="6">
        <v>2160676000</v>
      </c>
      <c r="E14" s="6">
        <v>3883768000</v>
      </c>
    </row>
    <row r="15" spans="1:5" x14ac:dyDescent="0.25">
      <c r="B15" t="s">
        <v>164</v>
      </c>
      <c r="C15" s="6">
        <v>88226078000</v>
      </c>
      <c r="D15" s="6">
        <v>90131012000</v>
      </c>
      <c r="E15" s="6">
        <v>178357090000</v>
      </c>
    </row>
    <row r="16" spans="1:5" x14ac:dyDescent="0.25">
      <c r="B16" t="s">
        <v>157</v>
      </c>
      <c r="C16" s="6">
        <v>15593586000</v>
      </c>
      <c r="D16" s="6">
        <v>16044323000</v>
      </c>
      <c r="E16" s="6">
        <v>31637909000</v>
      </c>
    </row>
    <row r="17" spans="1:5" x14ac:dyDescent="0.25">
      <c r="B17" t="s">
        <v>282</v>
      </c>
      <c r="C17" s="6">
        <v>3916160000</v>
      </c>
      <c r="D17" s="6">
        <v>4231428000</v>
      </c>
      <c r="E17" s="6">
        <v>8147588000</v>
      </c>
    </row>
    <row r="18" spans="1:5" x14ac:dyDescent="0.25">
      <c r="B18" t="s">
        <v>178</v>
      </c>
      <c r="C18" s="6">
        <v>32948000000</v>
      </c>
      <c r="D18" s="6">
        <v>32967100000</v>
      </c>
      <c r="E18" s="6">
        <v>65915100000</v>
      </c>
    </row>
    <row r="19" spans="1:5" x14ac:dyDescent="0.25">
      <c r="B19" t="s">
        <v>211</v>
      </c>
      <c r="C19" s="6" t="e">
        <v>#VALUE!</v>
      </c>
      <c r="D19" s="6" t="e">
        <v>#VALUE!</v>
      </c>
      <c r="E19" s="6" t="e">
        <v>#VALUE!</v>
      </c>
    </row>
    <row r="20" spans="1:5" x14ac:dyDescent="0.25">
      <c r="B20" t="s">
        <v>431</v>
      </c>
      <c r="C20" s="6">
        <v>2241315000</v>
      </c>
      <c r="D20" s="6">
        <v>2019469000</v>
      </c>
      <c r="E20" s="6">
        <v>4260784000</v>
      </c>
    </row>
    <row r="21" spans="1:5" x14ac:dyDescent="0.25">
      <c r="B21" t="s">
        <v>329</v>
      </c>
      <c r="C21" s="6">
        <v>1824123000</v>
      </c>
      <c r="D21" s="6">
        <v>2522068000</v>
      </c>
      <c r="E21" s="6">
        <v>4346191000</v>
      </c>
    </row>
    <row r="22" spans="1:5" x14ac:dyDescent="0.25">
      <c r="A22" t="s">
        <v>607</v>
      </c>
      <c r="C22" s="6" t="e">
        <v>#VALUE!</v>
      </c>
      <c r="D22" s="6" t="e">
        <v>#VALUE!</v>
      </c>
      <c r="E22" s="6" t="e">
        <v>#VALUE!</v>
      </c>
    </row>
    <row r="23" spans="1:5" x14ac:dyDescent="0.25">
      <c r="A23" t="s">
        <v>577</v>
      </c>
      <c r="C23" s="6" t="e">
        <v>#VALUE!</v>
      </c>
      <c r="D23" s="6" t="e">
        <v>#VALUE!</v>
      </c>
      <c r="E23" s="6" t="e"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711"/>
  <sheetViews>
    <sheetView tabSelected="1" topLeftCell="I1" zoomScale="68" workbookViewId="0">
      <selection activeCell="H178" sqref="H178"/>
    </sheetView>
  </sheetViews>
  <sheetFormatPr defaultRowHeight="15" x14ac:dyDescent="0.25"/>
  <cols>
    <col min="1" max="1" width="6.42578125" bestFit="1" customWidth="1"/>
    <col min="2" max="2" width="18.140625" bestFit="1" customWidth="1"/>
    <col min="3" max="3" width="10.42578125" bestFit="1" customWidth="1"/>
    <col min="4" max="4" width="18.140625" bestFit="1" customWidth="1"/>
    <col min="5" max="5" width="20.5703125" bestFit="1" customWidth="1"/>
    <col min="6" max="6" width="24.28515625" bestFit="1" customWidth="1"/>
    <col min="7" max="7" width="31.85546875" bestFit="1" customWidth="1"/>
    <col min="8" max="8" width="33.140625" bestFit="1" customWidth="1"/>
    <col min="9" max="9" width="27" bestFit="1" customWidth="1"/>
    <col min="10" max="10" width="31" bestFit="1" customWidth="1"/>
    <col min="11" max="11" width="48.28515625" bestFit="1" customWidth="1"/>
    <col min="12" max="12" width="9" bestFit="1" customWidth="1"/>
    <col min="13" max="13" width="17.42578125" bestFit="1" customWidth="1"/>
    <col min="14" max="14" width="21.5703125" bestFit="1" customWidth="1"/>
    <col min="15" max="15" width="23" bestFit="1" customWidth="1"/>
    <col min="16" max="16" width="22.855468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579</v>
      </c>
      <c r="M1" t="s">
        <v>596</v>
      </c>
      <c r="N1" t="s">
        <v>597</v>
      </c>
      <c r="O1" t="s">
        <v>600</v>
      </c>
      <c r="P1" t="s">
        <v>583</v>
      </c>
    </row>
    <row r="2" spans="1:16" hidden="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cm="1">
        <f t="array" ref="L2:L1711">YEAR(D2:D1711)</f>
        <v>2012</v>
      </c>
      <c r="M2">
        <f>1-(F2/E2)</f>
        <v>0.57759002212834432</v>
      </c>
      <c r="N2">
        <f>O2/E2</f>
        <v>2.1484610742305371E-2</v>
      </c>
      <c r="O2" s="6">
        <f>P2 - SUM(G2:I2)</f>
        <v>534000000</v>
      </c>
      <c r="P2" s="6">
        <f>E2-F2</f>
        <v>14356000000</v>
      </c>
    </row>
    <row r="3" spans="1:16" hidden="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>
        <v>2013</v>
      </c>
      <c r="M3">
        <f>1-(F3/E3)</f>
        <v>0.58796694462102228</v>
      </c>
      <c r="N3">
        <f t="shared" ref="N3:N66" si="0">O3/E3</f>
        <v>7.3215420857794561E-2</v>
      </c>
      <c r="O3" s="6">
        <f t="shared" ref="O3:O66" si="1">P3 - SUM(G3:I3)</f>
        <v>1958000000</v>
      </c>
      <c r="P3" s="6">
        <f t="shared" ref="P3:P66" si="2">E3-F3</f>
        <v>15724000000</v>
      </c>
    </row>
    <row r="4" spans="1:16" hidden="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>
        <v>2014</v>
      </c>
      <c r="M4">
        <f t="shared" ref="M4:M67" si="3">1-(F4/E4)</f>
        <v>0.63376318874560378</v>
      </c>
      <c r="N4">
        <f t="shared" si="0"/>
        <v>0.11838218053927316</v>
      </c>
      <c r="O4" s="6">
        <f t="shared" si="1"/>
        <v>5049000000</v>
      </c>
      <c r="P4" s="6">
        <f t="shared" si="2"/>
        <v>27030000000</v>
      </c>
    </row>
    <row r="5" spans="1:16" hidden="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>
        <v>2015</v>
      </c>
      <c r="M5">
        <f t="shared" si="3"/>
        <v>0.72929982922664061</v>
      </c>
      <c r="N5">
        <f t="shared" si="0"/>
        <v>0.17699438887533545</v>
      </c>
      <c r="O5" s="6">
        <f t="shared" si="1"/>
        <v>7255000000</v>
      </c>
      <c r="P5" s="6">
        <f t="shared" si="2"/>
        <v>29894000000</v>
      </c>
    </row>
    <row r="6" spans="1:16" hidden="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>
        <v>2012</v>
      </c>
      <c r="M6">
        <f t="shared" si="3"/>
        <v>0.49928033878468714</v>
      </c>
      <c r="N6">
        <f t="shared" si="0"/>
        <v>0.10593306723622857</v>
      </c>
      <c r="O6" s="6">
        <f t="shared" si="1"/>
        <v>657315000</v>
      </c>
      <c r="P6" s="6">
        <f t="shared" si="2"/>
        <v>3098036000</v>
      </c>
    </row>
    <row r="7" spans="1:16" hidden="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>
        <v>2013</v>
      </c>
      <c r="M7">
        <f t="shared" si="3"/>
        <v>0.50080676779470434</v>
      </c>
      <c r="N7">
        <f t="shared" si="0"/>
        <v>0.10168415664507792</v>
      </c>
      <c r="O7" s="6">
        <f t="shared" si="1"/>
        <v>660318000</v>
      </c>
      <c r="P7" s="6">
        <f t="shared" si="2"/>
        <v>3252146000</v>
      </c>
    </row>
    <row r="8" spans="1:16" hidden="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>
        <v>2015</v>
      </c>
      <c r="M8">
        <f t="shared" si="3"/>
        <v>0.45242542534885444</v>
      </c>
      <c r="N8">
        <f t="shared" si="0"/>
        <v>8.6521944996988481E-2</v>
      </c>
      <c r="O8" s="6">
        <f t="shared" si="1"/>
        <v>851710000</v>
      </c>
      <c r="P8" s="6">
        <f t="shared" si="2"/>
        <v>4453613000</v>
      </c>
    </row>
    <row r="9" spans="1:16" hidden="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>
        <v>2016</v>
      </c>
      <c r="M9">
        <f t="shared" si="3"/>
        <v>0.45422243237097848</v>
      </c>
      <c r="N9">
        <f t="shared" si="0"/>
        <v>8.4808305787254373E-2</v>
      </c>
      <c r="O9" s="6">
        <f t="shared" si="1"/>
        <v>825780000</v>
      </c>
      <c r="P9" s="6">
        <f t="shared" si="2"/>
        <v>4422772000</v>
      </c>
    </row>
    <row r="10" spans="1:16" hidden="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>
        <v>2013</v>
      </c>
      <c r="M10">
        <f t="shared" si="3"/>
        <v>0.37624480720847231</v>
      </c>
      <c r="N10">
        <f t="shared" si="0"/>
        <v>0.28669475162366159</v>
      </c>
      <c r="O10" s="6">
        <f t="shared" si="1"/>
        <v>48999000000</v>
      </c>
      <c r="P10" s="6">
        <f t="shared" si="2"/>
        <v>64304000000</v>
      </c>
    </row>
    <row r="11" spans="1:16" hidden="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>
        <v>2014</v>
      </c>
      <c r="M11">
        <f t="shared" si="3"/>
        <v>0.38588035777783858</v>
      </c>
      <c r="N11">
        <f t="shared" si="0"/>
        <v>0.28722339232473537</v>
      </c>
      <c r="O11" s="6">
        <f t="shared" si="1"/>
        <v>52503000000</v>
      </c>
      <c r="P11" s="6">
        <f t="shared" si="2"/>
        <v>70537000000</v>
      </c>
    </row>
    <row r="12" spans="1:16" hidden="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>
        <v>2015</v>
      </c>
      <c r="M12">
        <f t="shared" si="3"/>
        <v>0.40059902017414373</v>
      </c>
      <c r="N12">
        <f t="shared" si="0"/>
        <v>0.30477290717326661</v>
      </c>
      <c r="O12" s="6">
        <f t="shared" si="1"/>
        <v>71230000000</v>
      </c>
      <c r="P12" s="6">
        <f t="shared" si="2"/>
        <v>93626000000</v>
      </c>
    </row>
    <row r="13" spans="1:16" hidden="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>
        <v>2016</v>
      </c>
      <c r="M13">
        <f t="shared" si="3"/>
        <v>0.39075955648097049</v>
      </c>
      <c r="N13">
        <f t="shared" si="0"/>
        <v>0.27835410106706115</v>
      </c>
      <c r="O13" s="6">
        <f t="shared" si="1"/>
        <v>60024000000</v>
      </c>
      <c r="P13" s="6">
        <f t="shared" si="2"/>
        <v>84263000000</v>
      </c>
    </row>
    <row r="14" spans="1:16" hidden="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>
        <v>2012</v>
      </c>
      <c r="M14">
        <f t="shared" si="3"/>
        <v>0.75473340587595206</v>
      </c>
      <c r="N14">
        <f t="shared" si="0"/>
        <v>0.33215451577801958</v>
      </c>
      <c r="O14" s="6">
        <f t="shared" si="1"/>
        <v>6105000000</v>
      </c>
      <c r="P14" s="6">
        <f t="shared" si="2"/>
        <v>13872000000</v>
      </c>
    </row>
    <row r="15" spans="1:16" hidden="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>
        <v>2013</v>
      </c>
      <c r="M15">
        <f t="shared" si="3"/>
        <v>0.75620010643959557</v>
      </c>
      <c r="N15">
        <f t="shared" si="0"/>
        <v>0.31942522618414049</v>
      </c>
      <c r="O15" s="6">
        <f t="shared" si="1"/>
        <v>6002000000</v>
      </c>
      <c r="P15" s="6">
        <f t="shared" si="2"/>
        <v>14209000000</v>
      </c>
    </row>
    <row r="16" spans="1:16" hidden="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>
        <v>2014</v>
      </c>
      <c r="M16">
        <f t="shared" si="3"/>
        <v>0.77825651302605214</v>
      </c>
      <c r="N16">
        <f t="shared" si="0"/>
        <v>0.18852705410821644</v>
      </c>
      <c r="O16" s="6">
        <f t="shared" si="1"/>
        <v>3763000000</v>
      </c>
      <c r="P16" s="6">
        <f t="shared" si="2"/>
        <v>15534000000</v>
      </c>
    </row>
    <row r="17" spans="1:16" hidden="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>
        <v>2015</v>
      </c>
      <c r="M17">
        <f t="shared" si="3"/>
        <v>0.803140994794173</v>
      </c>
      <c r="N17">
        <f t="shared" si="0"/>
        <v>0.33627892733715387</v>
      </c>
      <c r="O17" s="6">
        <f t="shared" si="1"/>
        <v>7687000000</v>
      </c>
      <c r="P17" s="6">
        <f t="shared" si="2"/>
        <v>18359000000</v>
      </c>
    </row>
    <row r="18" spans="1:16" hidden="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>
        <v>2013</v>
      </c>
      <c r="M18">
        <f t="shared" si="3"/>
        <v>2.8511172689936859E-2</v>
      </c>
      <c r="N18">
        <f t="shared" si="0"/>
        <v>1.0213818873477963E-2</v>
      </c>
      <c r="O18" s="6">
        <f t="shared" si="1"/>
        <v>898399000</v>
      </c>
      <c r="P18" s="6">
        <f t="shared" si="2"/>
        <v>2507819000</v>
      </c>
    </row>
    <row r="19" spans="1:16" hidden="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>
        <v>2014</v>
      </c>
      <c r="M19">
        <f t="shared" si="3"/>
        <v>2.4942609140234051E-2</v>
      </c>
      <c r="N19">
        <f t="shared" si="0"/>
        <v>6.5409108490020167E-3</v>
      </c>
      <c r="O19" s="6">
        <f t="shared" si="1"/>
        <v>782091000</v>
      </c>
      <c r="P19" s="6">
        <f t="shared" si="2"/>
        <v>2982366000</v>
      </c>
    </row>
    <row r="20" spans="1:16" hidden="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>
        <v>2015</v>
      </c>
      <c r="M20">
        <f t="shared" si="3"/>
        <v>2.5958121487988817E-2</v>
      </c>
      <c r="N20">
        <f t="shared" si="0"/>
        <v>3.1054310157978709E-3</v>
      </c>
      <c r="O20" s="6">
        <f t="shared" si="1"/>
        <v>422220000</v>
      </c>
      <c r="P20" s="6">
        <f t="shared" si="2"/>
        <v>3529313000</v>
      </c>
    </row>
    <row r="21" spans="1:16" hidden="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>
        <v>2016</v>
      </c>
      <c r="M21">
        <f t="shared" si="3"/>
        <v>2.9095097962960614E-2</v>
      </c>
      <c r="N21">
        <f t="shared" si="0"/>
        <v>1.0390039240533343E-2</v>
      </c>
      <c r="O21" s="6">
        <f t="shared" si="1"/>
        <v>1525774000</v>
      </c>
      <c r="P21" s="6">
        <f t="shared" si="2"/>
        <v>4272606000</v>
      </c>
    </row>
    <row r="22" spans="1:16" hidden="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>
        <v>2012</v>
      </c>
      <c r="M22">
        <f t="shared" si="3"/>
        <v>0.53286089238845147</v>
      </c>
      <c r="N22">
        <f t="shared" si="0"/>
        <v>7.1391076115485563E-2</v>
      </c>
      <c r="O22" s="6">
        <f t="shared" si="1"/>
        <v>1360000000</v>
      </c>
      <c r="P22" s="6">
        <f t="shared" si="2"/>
        <v>10151000000</v>
      </c>
    </row>
    <row r="23" spans="1:16" hidden="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>
        <v>2013</v>
      </c>
      <c r="M23">
        <f t="shared" si="3"/>
        <v>0.53232945006867782</v>
      </c>
      <c r="N23">
        <f t="shared" si="0"/>
        <v>0.10851096301571959</v>
      </c>
      <c r="O23" s="6">
        <f t="shared" si="1"/>
        <v>2133000000</v>
      </c>
      <c r="P23" s="6">
        <f t="shared" si="2"/>
        <v>10464000000</v>
      </c>
    </row>
    <row r="24" spans="1:16" hidden="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>
        <v>2014</v>
      </c>
      <c r="M24">
        <f t="shared" si="3"/>
        <v>0.54472267496419224</v>
      </c>
      <c r="N24">
        <f t="shared" si="0"/>
        <v>0.12836469600434633</v>
      </c>
      <c r="O24" s="6">
        <f t="shared" si="1"/>
        <v>2599000000</v>
      </c>
      <c r="P24" s="6">
        <f t="shared" si="2"/>
        <v>11029000000</v>
      </c>
    </row>
    <row r="25" spans="1:16" hidden="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>
        <v>2015</v>
      </c>
      <c r="M25">
        <f t="shared" si="3"/>
        <v>0.57133055623621654</v>
      </c>
      <c r="N25">
        <f t="shared" si="0"/>
        <v>0.14050477824062729</v>
      </c>
      <c r="O25" s="6">
        <f t="shared" si="1"/>
        <v>2867000000</v>
      </c>
      <c r="P25" s="6">
        <f t="shared" si="2"/>
        <v>11658000000</v>
      </c>
    </row>
    <row r="26" spans="1:16" hidden="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>
        <v>2013</v>
      </c>
      <c r="M26">
        <f t="shared" si="3"/>
        <v>0.85535825253252584</v>
      </c>
      <c r="N26">
        <f t="shared" si="0"/>
        <v>0.11077519456308381</v>
      </c>
      <c r="O26" s="6">
        <f t="shared" si="1"/>
        <v>449220000</v>
      </c>
      <c r="P26" s="6">
        <f t="shared" si="2"/>
        <v>3468683000</v>
      </c>
    </row>
    <row r="27" spans="1:16" hidden="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>
        <v>2014</v>
      </c>
      <c r="M27">
        <f t="shared" si="3"/>
        <v>0.84999511702854913</v>
      </c>
      <c r="N27">
        <f t="shared" si="0"/>
        <v>0.10430702195408077</v>
      </c>
      <c r="O27" s="6">
        <f t="shared" si="1"/>
        <v>432568000</v>
      </c>
      <c r="P27" s="6">
        <f t="shared" si="2"/>
        <v>3524985000</v>
      </c>
    </row>
    <row r="28" spans="1:16" hidden="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>
        <v>2015</v>
      </c>
      <c r="M28">
        <f t="shared" si="3"/>
        <v>0.84478880352896701</v>
      </c>
      <c r="N28">
        <f t="shared" si="0"/>
        <v>0.18864600665080322</v>
      </c>
      <c r="O28" s="6">
        <f t="shared" si="1"/>
        <v>904654000</v>
      </c>
      <c r="P28" s="6">
        <f t="shared" si="2"/>
        <v>4051194000</v>
      </c>
    </row>
    <row r="29" spans="1:16" hidden="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>
        <v>2016</v>
      </c>
      <c r="M29">
        <f t="shared" si="3"/>
        <v>0.8599508406454599</v>
      </c>
      <c r="N29">
        <f t="shared" si="0"/>
        <v>0.25486580247778179</v>
      </c>
      <c r="O29" s="6">
        <f t="shared" si="1"/>
        <v>1492094000</v>
      </c>
      <c r="P29" s="6">
        <f t="shared" si="2"/>
        <v>5034522000</v>
      </c>
    </row>
    <row r="30" spans="1:16" hidden="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>
        <v>2013</v>
      </c>
      <c r="M30">
        <f t="shared" si="3"/>
        <v>0.64260092972252991</v>
      </c>
      <c r="N30">
        <f t="shared" si="0"/>
        <v>0.29727238105941894</v>
      </c>
      <c r="O30" s="6">
        <f t="shared" si="1"/>
        <v>782923000</v>
      </c>
      <c r="P30" s="6">
        <f t="shared" si="2"/>
        <v>1692411000</v>
      </c>
    </row>
    <row r="31" spans="1:16" hidden="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>
        <v>2014</v>
      </c>
      <c r="M31">
        <f t="shared" si="3"/>
        <v>0.6388596932462014</v>
      </c>
      <c r="N31">
        <f t="shared" si="0"/>
        <v>0.27569584047322421</v>
      </c>
      <c r="O31" s="6">
        <f t="shared" si="1"/>
        <v>789806000</v>
      </c>
      <c r="P31" s="6">
        <f t="shared" si="2"/>
        <v>1830188000</v>
      </c>
    </row>
    <row r="32" spans="1:16" hidden="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>
        <v>2015</v>
      </c>
      <c r="M32">
        <f t="shared" si="3"/>
        <v>0.65770057978068708</v>
      </c>
      <c r="N32">
        <f t="shared" si="0"/>
        <v>0.24186863117494378</v>
      </c>
      <c r="O32" s="6">
        <f t="shared" si="1"/>
        <v>830841000</v>
      </c>
      <c r="P32" s="6">
        <f t="shared" si="2"/>
        <v>2259262000</v>
      </c>
    </row>
    <row r="33" spans="1:16" hidden="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>
        <v>2016</v>
      </c>
      <c r="M33">
        <f t="shared" si="3"/>
        <v>0.65095199083184729</v>
      </c>
      <c r="N33">
        <f t="shared" si="0"/>
        <v>0.30449326578611324</v>
      </c>
      <c r="O33" s="6">
        <f t="shared" si="1"/>
        <v>1041796000</v>
      </c>
      <c r="P33" s="6">
        <f t="shared" si="2"/>
        <v>2227173000</v>
      </c>
    </row>
    <row r="34" spans="1:16" hidden="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>
        <v>2012</v>
      </c>
      <c r="M34">
        <f t="shared" si="3"/>
        <v>4.0007067215848235E-2</v>
      </c>
      <c r="N34">
        <f t="shared" si="0"/>
        <v>2.1621263485683367E-2</v>
      </c>
      <c r="O34" s="6">
        <f t="shared" si="1"/>
        <v>1958000000</v>
      </c>
      <c r="P34" s="6">
        <f t="shared" si="2"/>
        <v>3623000000</v>
      </c>
    </row>
    <row r="35" spans="1:16" hidden="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>
        <v>2013</v>
      </c>
      <c r="M35">
        <f t="shared" si="3"/>
        <v>4.330542069395571E-2</v>
      </c>
      <c r="N35">
        <f t="shared" si="0"/>
        <v>2.3718319896663845E-2</v>
      </c>
      <c r="O35" s="6">
        <f t="shared" si="1"/>
        <v>2130000000</v>
      </c>
      <c r="P35" s="6">
        <f t="shared" si="2"/>
        <v>3889000000</v>
      </c>
    </row>
    <row r="36" spans="1:16" hidden="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>
        <v>2014</v>
      </c>
      <c r="M36">
        <f t="shared" si="3"/>
        <v>5.8718488688562998E-2</v>
      </c>
      <c r="N36">
        <f t="shared" si="0"/>
        <v>3.5233556236992154E-2</v>
      </c>
      <c r="O36" s="6">
        <f t="shared" si="1"/>
        <v>2861000000</v>
      </c>
      <c r="P36" s="6">
        <f t="shared" si="2"/>
        <v>4768000000</v>
      </c>
    </row>
    <row r="37" spans="1:16" hidden="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>
        <v>2015</v>
      </c>
      <c r="M37">
        <f t="shared" si="3"/>
        <v>5.9377861806150456E-2</v>
      </c>
      <c r="N37">
        <f t="shared" si="0"/>
        <v>2.9688930903075242E-2</v>
      </c>
      <c r="O37" s="6">
        <f t="shared" si="1"/>
        <v>2010000000</v>
      </c>
      <c r="P37" s="6">
        <f t="shared" si="2"/>
        <v>4020000000</v>
      </c>
    </row>
    <row r="38" spans="1:16" hidden="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>
        <v>2012</v>
      </c>
      <c r="M38">
        <f t="shared" si="3"/>
        <v>0.34308299852528845</v>
      </c>
      <c r="N38">
        <f t="shared" si="0"/>
        <v>0.26758023721710666</v>
      </c>
      <c r="O38" s="6">
        <f t="shared" si="1"/>
        <v>974364000</v>
      </c>
      <c r="P38" s="6">
        <f t="shared" si="2"/>
        <v>1249299000</v>
      </c>
    </row>
    <row r="39" spans="1:16" hidden="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>
        <v>2013</v>
      </c>
      <c r="M39">
        <f t="shared" si="3"/>
        <v>0.32973494482483812</v>
      </c>
      <c r="N39">
        <f t="shared" si="0"/>
        <v>0.25443296381645741</v>
      </c>
      <c r="O39" s="6">
        <f t="shared" si="1"/>
        <v>1098912000</v>
      </c>
      <c r="P39" s="6">
        <f t="shared" si="2"/>
        <v>1424146000</v>
      </c>
    </row>
    <row r="40" spans="1:16" hidden="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>
        <v>2014</v>
      </c>
      <c r="M40">
        <f t="shared" si="3"/>
        <v>0.31283797289805282</v>
      </c>
      <c r="N40">
        <f t="shared" si="0"/>
        <v>0.20714301877826263</v>
      </c>
      <c r="O40" s="6">
        <f t="shared" si="1"/>
        <v>1098467000</v>
      </c>
      <c r="P40" s="6">
        <f t="shared" si="2"/>
        <v>1658961000</v>
      </c>
    </row>
    <row r="41" spans="1:16" hidden="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>
        <v>2015</v>
      </c>
      <c r="M41">
        <f t="shared" si="3"/>
        <v>0.30390111659683472</v>
      </c>
      <c r="N41">
        <f t="shared" si="0"/>
        <v>0.19594872220115514</v>
      </c>
      <c r="O41" s="6">
        <f t="shared" si="1"/>
        <v>1261860000</v>
      </c>
      <c r="P41" s="6">
        <f t="shared" si="2"/>
        <v>1957046000</v>
      </c>
    </row>
    <row r="42" spans="1:16" hidden="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>
        <v>2013</v>
      </c>
      <c r="M42">
        <f t="shared" si="3"/>
        <v>0.89685148343568899</v>
      </c>
      <c r="N42">
        <f t="shared" si="0"/>
        <v>0.15128449096098953</v>
      </c>
      <c r="O42" s="6">
        <f t="shared" si="1"/>
        <v>349800000</v>
      </c>
      <c r="P42" s="6">
        <f t="shared" si="2"/>
        <v>2073700000</v>
      </c>
    </row>
    <row r="43" spans="1:16" hidden="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>
        <v>2014</v>
      </c>
      <c r="M43">
        <f t="shared" si="3"/>
        <v>0.87937024495360394</v>
      </c>
      <c r="N43">
        <f t="shared" si="0"/>
        <v>0.1308764677426448</v>
      </c>
      <c r="O43" s="6">
        <f t="shared" si="1"/>
        <v>297600000</v>
      </c>
      <c r="P43" s="6">
        <f t="shared" si="2"/>
        <v>1999600000</v>
      </c>
    </row>
    <row r="44" spans="1:16" hidden="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>
        <v>2015</v>
      </c>
      <c r="M44">
        <f t="shared" si="3"/>
        <v>0.86382453626303635</v>
      </c>
      <c r="N44">
        <f t="shared" si="0"/>
        <v>4.9279515962104926E-2</v>
      </c>
      <c r="O44" s="6">
        <f t="shared" si="1"/>
        <v>123800000</v>
      </c>
      <c r="P44" s="6">
        <f t="shared" si="2"/>
        <v>2170100000</v>
      </c>
    </row>
    <row r="45" spans="1:16" hidden="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>
        <v>2016</v>
      </c>
      <c r="M45">
        <f t="shared" si="3"/>
        <v>0.85196278103909595</v>
      </c>
      <c r="N45">
        <f t="shared" si="0"/>
        <v>5.1914859630206457E-4</v>
      </c>
      <c r="O45" s="6">
        <f t="shared" si="1"/>
        <v>1300000</v>
      </c>
      <c r="P45" s="6">
        <f t="shared" si="2"/>
        <v>2133400000</v>
      </c>
    </row>
    <row r="46" spans="1:16" hidden="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>
        <v>2012</v>
      </c>
      <c r="M46">
        <f t="shared" si="3"/>
        <v>0.39854696419304614</v>
      </c>
      <c r="N46">
        <f t="shared" si="0"/>
        <v>0.20550077841203945</v>
      </c>
      <c r="O46" s="6">
        <f t="shared" si="1"/>
        <v>1188000000</v>
      </c>
      <c r="P46" s="6">
        <f t="shared" si="2"/>
        <v>2304000000</v>
      </c>
    </row>
    <row r="47" spans="1:16" hidden="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>
        <v>2013</v>
      </c>
      <c r="M47">
        <f t="shared" si="3"/>
        <v>0.40219253168893454</v>
      </c>
      <c r="N47">
        <f t="shared" si="0"/>
        <v>0.20280918122644742</v>
      </c>
      <c r="O47" s="6">
        <f t="shared" si="1"/>
        <v>1184000000</v>
      </c>
      <c r="P47" s="6">
        <f t="shared" si="2"/>
        <v>2348000000</v>
      </c>
    </row>
    <row r="48" spans="1:16" hidden="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>
        <v>2014</v>
      </c>
      <c r="M48">
        <f t="shared" si="3"/>
        <v>0.40756649595242034</v>
      </c>
      <c r="N48">
        <f t="shared" si="0"/>
        <v>0.20716999834792665</v>
      </c>
      <c r="O48" s="6">
        <f t="shared" si="1"/>
        <v>1254000000</v>
      </c>
      <c r="P48" s="6">
        <f t="shared" si="2"/>
        <v>2467000000</v>
      </c>
    </row>
    <row r="49" spans="1:16" hidden="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>
        <v>2015</v>
      </c>
      <c r="M49">
        <f t="shared" si="3"/>
        <v>0.42587733683174811</v>
      </c>
      <c r="N49">
        <f t="shared" si="0"/>
        <v>0.20646113479829453</v>
      </c>
      <c r="O49" s="6">
        <f t="shared" si="1"/>
        <v>1259000000</v>
      </c>
      <c r="P49" s="6">
        <f t="shared" si="2"/>
        <v>2597000000</v>
      </c>
    </row>
    <row r="50" spans="1:16" hidden="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>
        <v>2012</v>
      </c>
      <c r="M50">
        <f t="shared" si="3"/>
        <v>0.57209769153563061</v>
      </c>
      <c r="N50">
        <f t="shared" si="0"/>
        <v>0.19779190364670457</v>
      </c>
      <c r="O50" s="6">
        <f t="shared" si="1"/>
        <v>2956000000</v>
      </c>
      <c r="P50" s="6">
        <f t="shared" si="2"/>
        <v>8550000000</v>
      </c>
    </row>
    <row r="51" spans="1:16" hidden="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>
        <v>2013</v>
      </c>
      <c r="M51">
        <f t="shared" si="3"/>
        <v>0.54620447564721375</v>
      </c>
      <c r="N51">
        <f t="shared" si="0"/>
        <v>0.20581901643770883</v>
      </c>
      <c r="O51" s="6">
        <f t="shared" si="1"/>
        <v>3048900000</v>
      </c>
      <c r="P51" s="6">
        <f t="shared" si="2"/>
        <v>8091200000</v>
      </c>
    </row>
    <row r="52" spans="1:16" hidden="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>
        <v>2014</v>
      </c>
      <c r="M52">
        <f t="shared" si="3"/>
        <v>0.53074743873102714</v>
      </c>
      <c r="N52">
        <f t="shared" si="0"/>
        <v>0.19094428095197391</v>
      </c>
      <c r="O52" s="6">
        <f t="shared" si="1"/>
        <v>3127400000</v>
      </c>
      <c r="P52" s="6">
        <f t="shared" si="2"/>
        <v>8692900000</v>
      </c>
    </row>
    <row r="53" spans="1:16" hidden="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>
        <v>2015</v>
      </c>
      <c r="M53">
        <f t="shared" si="3"/>
        <v>0.54820338900639387</v>
      </c>
      <c r="N53">
        <f t="shared" si="0"/>
        <v>0.20260496438382808</v>
      </c>
      <c r="O53" s="6">
        <f t="shared" si="1"/>
        <v>3333500000</v>
      </c>
      <c r="P53" s="6">
        <f t="shared" si="2"/>
        <v>9019700000</v>
      </c>
    </row>
    <row r="54" spans="1:16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>
        <v>2012</v>
      </c>
      <c r="M54">
        <f t="shared" si="3"/>
        <v>0.32684119224097141</v>
      </c>
      <c r="N54">
        <f t="shared" si="0"/>
        <v>0.17990064658571203</v>
      </c>
      <c r="O54" s="6">
        <f t="shared" si="1"/>
        <v>4563000000</v>
      </c>
      <c r="P54" s="6">
        <f t="shared" si="2"/>
        <v>8290000000</v>
      </c>
    </row>
    <row r="55" spans="1:16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>
        <v>2013</v>
      </c>
      <c r="M55">
        <f t="shared" si="3"/>
        <v>0.35916287230043031</v>
      </c>
      <c r="N55">
        <f t="shared" si="0"/>
        <v>0.21341743598312377</v>
      </c>
      <c r="O55" s="6">
        <f t="shared" si="1"/>
        <v>5109000000</v>
      </c>
      <c r="P55" s="6">
        <f t="shared" si="2"/>
        <v>8598000000</v>
      </c>
    </row>
    <row r="56" spans="1:16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>
        <v>2014</v>
      </c>
      <c r="M56">
        <f t="shared" si="3"/>
        <v>0.36760823653643082</v>
      </c>
      <c r="N56">
        <f t="shared" si="0"/>
        <v>0.21154523055262231</v>
      </c>
      <c r="O56" s="6">
        <f t="shared" si="1"/>
        <v>4808000000</v>
      </c>
      <c r="P56" s="6">
        <f t="shared" si="2"/>
        <v>8355000000</v>
      </c>
    </row>
    <row r="57" spans="1:16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>
        <v>2015</v>
      </c>
      <c r="M57">
        <f t="shared" si="3"/>
        <v>0.3748083556918359</v>
      </c>
      <c r="N57">
        <f t="shared" si="0"/>
        <v>0.19887888079724031</v>
      </c>
      <c r="O57" s="6">
        <f t="shared" si="1"/>
        <v>4151000000</v>
      </c>
      <c r="P57" s="6">
        <f t="shared" si="2"/>
        <v>7823000000</v>
      </c>
    </row>
    <row r="58" spans="1:16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>
        <v>2012</v>
      </c>
      <c r="M58">
        <f t="shared" si="3"/>
        <v>0.46997781335130728</v>
      </c>
      <c r="N58">
        <f t="shared" si="0"/>
        <v>0.16819726458280676</v>
      </c>
      <c r="O58" s="6">
        <f t="shared" si="1"/>
        <v>11978000000</v>
      </c>
      <c r="P58" s="6">
        <f t="shared" si="2"/>
        <v>33469000000</v>
      </c>
    </row>
    <row r="59" spans="1:16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>
        <v>2013</v>
      </c>
      <c r="M59">
        <f t="shared" si="3"/>
        <v>0.49676220344397015</v>
      </c>
      <c r="N59">
        <f t="shared" si="0"/>
        <v>0.17726573162586753</v>
      </c>
      <c r="O59" s="6">
        <f t="shared" si="1"/>
        <v>12209000000</v>
      </c>
      <c r="P59" s="6">
        <f t="shared" si="2"/>
        <v>34214000000</v>
      </c>
    </row>
    <row r="60" spans="1:16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>
        <v>2014</v>
      </c>
      <c r="M60">
        <f t="shared" si="3"/>
        <v>0.47813868273142257</v>
      </c>
      <c r="N60">
        <f t="shared" si="0"/>
        <v>0.19103810204018259</v>
      </c>
      <c r="O60" s="6">
        <f t="shared" si="1"/>
        <v>12304000000</v>
      </c>
      <c r="P60" s="6">
        <f t="shared" si="2"/>
        <v>30795000000</v>
      </c>
    </row>
    <row r="61" spans="1:16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>
        <v>2015</v>
      </c>
      <c r="M61">
        <f t="shared" si="3"/>
        <v>0.37282905001114408</v>
      </c>
      <c r="N61">
        <f t="shared" si="0"/>
        <v>9.1364205256570713E-2</v>
      </c>
      <c r="O61" s="6">
        <f t="shared" si="1"/>
        <v>5329000000</v>
      </c>
      <c r="P61" s="6">
        <f t="shared" si="2"/>
        <v>21746000000</v>
      </c>
    </row>
    <row r="62" spans="1:16" hidden="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>
        <v>2012</v>
      </c>
      <c r="M62">
        <f t="shared" si="3"/>
        <v>0.59692168373654553</v>
      </c>
      <c r="N62">
        <f t="shared" si="0"/>
        <v>0.19326956080837884</v>
      </c>
      <c r="O62" s="6">
        <f t="shared" si="1"/>
        <v>185251000</v>
      </c>
      <c r="P62" s="6">
        <f t="shared" si="2"/>
        <v>572156000</v>
      </c>
    </row>
    <row r="63" spans="1:16" hidden="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>
        <v>2013</v>
      </c>
      <c r="M63">
        <f t="shared" si="3"/>
        <v>0.6098251327186508</v>
      </c>
      <c r="N63">
        <f t="shared" si="0"/>
        <v>0.25565241316437609</v>
      </c>
      <c r="O63" s="6">
        <f t="shared" si="1"/>
        <v>249019000</v>
      </c>
      <c r="P63" s="6">
        <f t="shared" si="2"/>
        <v>594002000</v>
      </c>
    </row>
    <row r="64" spans="1:16" hidden="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>
        <v>2014</v>
      </c>
      <c r="M64">
        <f t="shared" si="3"/>
        <v>0.61298423447447736</v>
      </c>
      <c r="N64">
        <f t="shared" si="0"/>
        <v>0.2683664461179463</v>
      </c>
      <c r="O64" s="6">
        <f t="shared" si="1"/>
        <v>264170000</v>
      </c>
      <c r="P64" s="6">
        <f t="shared" si="2"/>
        <v>603399000</v>
      </c>
    </row>
    <row r="65" spans="1:16" hidden="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>
        <v>2015</v>
      </c>
      <c r="M65">
        <f t="shared" si="3"/>
        <v>0.62779549785490829</v>
      </c>
      <c r="N65">
        <f t="shared" si="0"/>
        <v>0.26109486298926943</v>
      </c>
      <c r="O65" s="6">
        <f t="shared" si="1"/>
        <v>256215000</v>
      </c>
      <c r="P65" s="6">
        <f t="shared" si="2"/>
        <v>616062000</v>
      </c>
    </row>
    <row r="66" spans="1:16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>
        <v>2013</v>
      </c>
      <c r="M66">
        <f t="shared" si="3"/>
        <v>0.25837860564342796</v>
      </c>
      <c r="N66">
        <f t="shared" si="0"/>
        <v>9.5873882044821113E-2</v>
      </c>
      <c r="O66" s="6">
        <f t="shared" si="1"/>
        <v>867434000</v>
      </c>
      <c r="P66" s="6">
        <f t="shared" si="2"/>
        <v>2337721000</v>
      </c>
    </row>
    <row r="67" spans="1:16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>
        <v>2014</v>
      </c>
      <c r="M67">
        <f t="shared" si="3"/>
        <v>0.22039746464267296</v>
      </c>
      <c r="N67">
        <f t="shared" ref="N67:N130" si="4">O67/E67</f>
        <v>7.7302911203061792E-2</v>
      </c>
      <c r="O67" s="6">
        <f t="shared" ref="O67:O130" si="5">P67 - SUM(G67:I67)</f>
        <v>802532000</v>
      </c>
      <c r="P67" s="6">
        <f t="shared" ref="P67:P130" si="6">E67-F67</f>
        <v>2288090000</v>
      </c>
    </row>
    <row r="68" spans="1:16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>
        <v>2015</v>
      </c>
      <c r="M68">
        <f t="shared" ref="M68:M131" si="7">1-(F68/E68)</f>
        <v>0.16065768862971597</v>
      </c>
      <c r="N68">
        <f t="shared" si="4"/>
        <v>2.4821766396842609E-2</v>
      </c>
      <c r="O68" s="6">
        <f t="shared" si="5"/>
        <v>256297000</v>
      </c>
      <c r="P68" s="6">
        <f t="shared" si="6"/>
        <v>1658870000</v>
      </c>
    </row>
    <row r="69" spans="1:16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>
        <v>2016</v>
      </c>
      <c r="M69">
        <f t="shared" si="7"/>
        <v>0.30279057540183063</v>
      </c>
      <c r="N69">
        <f t="shared" si="4"/>
        <v>0.12337561638815792</v>
      </c>
      <c r="O69" s="6">
        <f t="shared" si="5"/>
        <v>929238000</v>
      </c>
      <c r="P69" s="6">
        <f t="shared" si="6"/>
        <v>2280552000</v>
      </c>
    </row>
    <row r="70" spans="1:16" hidden="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>
        <v>2012</v>
      </c>
      <c r="M70">
        <f t="shared" si="7"/>
        <v>0.61432282322389442</v>
      </c>
      <c r="N70">
        <f t="shared" si="4"/>
        <v>0.2291886077119423</v>
      </c>
      <c r="O70" s="6">
        <f t="shared" si="5"/>
        <v>314893000</v>
      </c>
      <c r="P70" s="6">
        <f t="shared" si="6"/>
        <v>844047000</v>
      </c>
    </row>
    <row r="71" spans="1:16" hidden="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>
        <v>2013</v>
      </c>
      <c r="M71">
        <f t="shared" si="7"/>
        <v>0.67610122680335283</v>
      </c>
      <c r="N71">
        <f t="shared" si="4"/>
        <v>0.26351809531776604</v>
      </c>
      <c r="O71" s="6">
        <f t="shared" si="5"/>
        <v>415811000</v>
      </c>
      <c r="P71" s="6">
        <f t="shared" si="6"/>
        <v>1066835000</v>
      </c>
    </row>
    <row r="72" spans="1:16" hidden="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>
        <v>2014</v>
      </c>
      <c r="M72">
        <f t="shared" si="7"/>
        <v>0.68890926810986852</v>
      </c>
      <c r="N72">
        <f t="shared" si="4"/>
        <v>0.24986735401558349</v>
      </c>
      <c r="O72" s="6">
        <f t="shared" si="5"/>
        <v>490708000</v>
      </c>
      <c r="P72" s="6">
        <f t="shared" si="6"/>
        <v>1352931000</v>
      </c>
    </row>
    <row r="73" spans="1:16" hidden="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>
        <v>2015</v>
      </c>
      <c r="M73">
        <f t="shared" si="7"/>
        <v>0.66978968330536148</v>
      </c>
      <c r="N73">
        <f t="shared" si="4"/>
        <v>0.21248147851507748</v>
      </c>
      <c r="O73" s="6">
        <f t="shared" si="5"/>
        <v>466917000</v>
      </c>
      <c r="P73" s="6">
        <f t="shared" si="6"/>
        <v>1471828000</v>
      </c>
    </row>
    <row r="74" spans="1:16" hidden="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>
        <v>2012</v>
      </c>
      <c r="M74">
        <f t="shared" si="7"/>
        <v>0.35680351419563872</v>
      </c>
      <c r="N74">
        <f t="shared" si="4"/>
        <v>0.20303165268975221</v>
      </c>
      <c r="O74" s="6">
        <f t="shared" si="5"/>
        <v>511468000</v>
      </c>
      <c r="P74" s="6">
        <f t="shared" si="6"/>
        <v>898843000</v>
      </c>
    </row>
    <row r="75" spans="1:16" hidden="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>
        <v>2013</v>
      </c>
      <c r="M75">
        <f t="shared" si="7"/>
        <v>0.35521098288831254</v>
      </c>
      <c r="N75">
        <f t="shared" si="4"/>
        <v>0.25478997773851736</v>
      </c>
      <c r="O75" s="6">
        <f t="shared" si="5"/>
        <v>610036000</v>
      </c>
      <c r="P75" s="6">
        <f t="shared" si="6"/>
        <v>850471000</v>
      </c>
    </row>
    <row r="76" spans="1:16" hidden="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>
        <v>2014</v>
      </c>
      <c r="M76">
        <f t="shared" si="7"/>
        <v>0.31520460853763654</v>
      </c>
      <c r="N76">
        <f t="shared" si="4"/>
        <v>0.13387715146053156</v>
      </c>
      <c r="O76" s="6">
        <f t="shared" si="5"/>
        <v>327403000</v>
      </c>
      <c r="P76" s="6">
        <f t="shared" si="6"/>
        <v>770848000</v>
      </c>
    </row>
    <row r="77" spans="1:16" hidden="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>
        <v>2015</v>
      </c>
      <c r="M77">
        <f t="shared" si="7"/>
        <v>0.32779024658104505</v>
      </c>
      <c r="N77">
        <f t="shared" si="4"/>
        <v>0.15931898880820303</v>
      </c>
      <c r="O77" s="6">
        <f t="shared" si="5"/>
        <v>581727000</v>
      </c>
      <c r="P77" s="6">
        <f t="shared" si="6"/>
        <v>1196872000</v>
      </c>
    </row>
    <row r="78" spans="1:16" hidden="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>
        <v>2012</v>
      </c>
      <c r="M78">
        <f t="shared" si="7"/>
        <v>0.50203993987545625</v>
      </c>
      <c r="N78">
        <f t="shared" si="4"/>
        <v>0.11423663302555292</v>
      </c>
      <c r="O78" s="6">
        <f t="shared" si="5"/>
        <v>532000000</v>
      </c>
      <c r="P78" s="6">
        <f t="shared" si="6"/>
        <v>2338000000</v>
      </c>
    </row>
    <row r="79" spans="1:16" hidden="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>
        <v>2013</v>
      </c>
      <c r="M79">
        <f t="shared" si="7"/>
        <v>0.54325058184639263</v>
      </c>
      <c r="N79">
        <f t="shared" si="4"/>
        <v>0.16252909231962762</v>
      </c>
      <c r="O79" s="6">
        <f t="shared" si="5"/>
        <v>838000000</v>
      </c>
      <c r="P79" s="6">
        <f t="shared" si="6"/>
        <v>2801000000</v>
      </c>
    </row>
    <row r="80" spans="1:16" hidden="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>
        <v>2014</v>
      </c>
      <c r="M80">
        <f t="shared" si="7"/>
        <v>0.56687779433681074</v>
      </c>
      <c r="N80">
        <f t="shared" si="4"/>
        <v>0.1736214605067064</v>
      </c>
      <c r="O80" s="6">
        <f t="shared" si="5"/>
        <v>932000000</v>
      </c>
      <c r="P80" s="6">
        <f t="shared" si="6"/>
        <v>3043000000</v>
      </c>
    </row>
    <row r="81" spans="1:16" hidden="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>
        <v>2015</v>
      </c>
      <c r="M81">
        <f t="shared" si="7"/>
        <v>0.65434083601286175</v>
      </c>
      <c r="N81">
        <f t="shared" si="4"/>
        <v>0.2375848517327617</v>
      </c>
      <c r="O81" s="6">
        <f t="shared" si="5"/>
        <v>1330000000</v>
      </c>
      <c r="P81" s="6">
        <f t="shared" si="6"/>
        <v>3663000000</v>
      </c>
    </row>
    <row r="82" spans="1:16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>
        <v>2012</v>
      </c>
      <c r="M82">
        <f t="shared" si="7"/>
        <v>0.35110310670868983</v>
      </c>
      <c r="N82">
        <f t="shared" si="4"/>
        <v>0.11091100105057781</v>
      </c>
      <c r="O82" s="6">
        <f t="shared" si="5"/>
        <v>3695000000</v>
      </c>
      <c r="P82" s="6">
        <f t="shared" si="6"/>
        <v>11697000000</v>
      </c>
    </row>
    <row r="83" spans="1:16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>
        <v>2013</v>
      </c>
      <c r="M83">
        <f t="shared" si="7"/>
        <v>0.42539194945952996</v>
      </c>
      <c r="N83">
        <f t="shared" si="4"/>
        <v>0.1452458921378271</v>
      </c>
      <c r="O83" s="6">
        <f t="shared" si="5"/>
        <v>5012000000</v>
      </c>
      <c r="P83" s="6">
        <f t="shared" si="6"/>
        <v>14679000000</v>
      </c>
    </row>
    <row r="84" spans="1:16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>
        <v>2014</v>
      </c>
      <c r="M84">
        <f t="shared" si="7"/>
        <v>0.3985924685717529</v>
      </c>
      <c r="N84">
        <f t="shared" si="4"/>
        <v>0.13198444904792986</v>
      </c>
      <c r="O84" s="6">
        <f t="shared" si="5"/>
        <v>4651000000</v>
      </c>
      <c r="P84" s="6">
        <f t="shared" si="6"/>
        <v>14046000000</v>
      </c>
    </row>
    <row r="85" spans="1:16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>
        <v>2015</v>
      </c>
      <c r="M85">
        <f t="shared" si="7"/>
        <v>0.35946484166830284</v>
      </c>
      <c r="N85">
        <f t="shared" si="4"/>
        <v>0.10125375143746669</v>
      </c>
      <c r="O85" s="6">
        <f t="shared" si="5"/>
        <v>3610000000</v>
      </c>
      <c r="P85" s="6">
        <f t="shared" si="6"/>
        <v>12816000000</v>
      </c>
    </row>
    <row r="86" spans="1:16" hidden="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>
        <v>2013</v>
      </c>
      <c r="M86">
        <f t="shared" si="7"/>
        <v>0.41626401236954003</v>
      </c>
      <c r="N86">
        <f t="shared" si="4"/>
        <v>0.1828372632392733</v>
      </c>
      <c r="O86" s="6">
        <f t="shared" si="5"/>
        <v>378400000</v>
      </c>
      <c r="P86" s="6">
        <f t="shared" si="6"/>
        <v>861500000</v>
      </c>
    </row>
    <row r="87" spans="1:16" hidden="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>
        <v>2014</v>
      </c>
      <c r="M87">
        <f t="shared" si="7"/>
        <v>0.40301184912429777</v>
      </c>
      <c r="N87">
        <f t="shared" si="4"/>
        <v>0.15403861587121748</v>
      </c>
      <c r="O87" s="6">
        <f t="shared" si="5"/>
        <v>326300000</v>
      </c>
      <c r="P87" s="6">
        <f t="shared" si="6"/>
        <v>853700000</v>
      </c>
    </row>
    <row r="88" spans="1:16" hidden="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>
        <v>2015</v>
      </c>
      <c r="M88">
        <f t="shared" si="7"/>
        <v>0.42024080073497416</v>
      </c>
      <c r="N88">
        <f t="shared" si="4"/>
        <v>0.17339587060587011</v>
      </c>
      <c r="O88" s="6">
        <f t="shared" si="5"/>
        <v>358600000</v>
      </c>
      <c r="P88" s="6">
        <f t="shared" si="6"/>
        <v>869100000</v>
      </c>
    </row>
    <row r="89" spans="1:16" hidden="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>
        <v>2016</v>
      </c>
      <c r="M89">
        <f t="shared" si="7"/>
        <v>0.4402591599642538</v>
      </c>
      <c r="N89">
        <f t="shared" si="4"/>
        <v>0.19012511170688115</v>
      </c>
      <c r="O89" s="6">
        <f t="shared" si="5"/>
        <v>425500000</v>
      </c>
      <c r="P89" s="6">
        <f t="shared" si="6"/>
        <v>985300000</v>
      </c>
    </row>
    <row r="90" spans="1:16" hidden="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>
        <v>2013</v>
      </c>
      <c r="M90">
        <f t="shared" si="7"/>
        <v>0.88554713132982588</v>
      </c>
      <c r="N90">
        <f t="shared" si="4"/>
        <v>0.36262316723670929</v>
      </c>
      <c r="O90" s="6">
        <f t="shared" si="5"/>
        <v>562554000</v>
      </c>
      <c r="P90" s="6">
        <f t="shared" si="6"/>
        <v>1373790000</v>
      </c>
    </row>
    <row r="91" spans="1:16" hidden="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>
        <v>2014</v>
      </c>
      <c r="M91">
        <f t="shared" si="7"/>
        <v>0.92211280214861235</v>
      </c>
      <c r="N91">
        <f t="shared" si="4"/>
        <v>0.40107430617726053</v>
      </c>
      <c r="O91" s="6">
        <f t="shared" si="5"/>
        <v>896000000</v>
      </c>
      <c r="P91" s="6">
        <f t="shared" si="6"/>
        <v>2060000000</v>
      </c>
    </row>
    <row r="92" spans="1:16" hidden="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>
        <v>2015</v>
      </c>
      <c r="M92">
        <f t="shared" si="7"/>
        <v>0.91052227342549918</v>
      </c>
      <c r="N92">
        <f t="shared" si="4"/>
        <v>0.23732718894009217</v>
      </c>
      <c r="O92" s="6">
        <f t="shared" si="5"/>
        <v>618000000</v>
      </c>
      <c r="P92" s="6">
        <f t="shared" si="6"/>
        <v>2371000000</v>
      </c>
    </row>
    <row r="93" spans="1:16" hidden="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>
        <v>2016</v>
      </c>
      <c r="M93">
        <f t="shared" si="7"/>
        <v>0.91634241245136183</v>
      </c>
      <c r="N93">
        <f t="shared" si="4"/>
        <v>0.2454604409857328</v>
      </c>
      <c r="O93" s="6">
        <f t="shared" si="5"/>
        <v>757000000</v>
      </c>
      <c r="P93" s="6">
        <f t="shared" si="6"/>
        <v>2826000000</v>
      </c>
    </row>
    <row r="94" spans="1:16" hidden="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>
        <v>2013</v>
      </c>
      <c r="M94">
        <f t="shared" si="7"/>
        <v>0.39832201358369956</v>
      </c>
      <c r="N94">
        <f t="shared" si="4"/>
        <v>0.10294313490478094</v>
      </c>
      <c r="O94" s="6">
        <f t="shared" si="5"/>
        <v>773000000</v>
      </c>
      <c r="P94" s="6">
        <f t="shared" si="6"/>
        <v>2991000000</v>
      </c>
    </row>
    <row r="95" spans="1:16" hidden="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>
        <v>2014</v>
      </c>
      <c r="M95">
        <f t="shared" si="7"/>
        <v>0.42361111111111116</v>
      </c>
      <c r="N95">
        <f t="shared" si="4"/>
        <v>0.16754850088183421</v>
      </c>
      <c r="O95" s="6">
        <f t="shared" si="5"/>
        <v>1520000000</v>
      </c>
      <c r="P95" s="6">
        <f t="shared" si="6"/>
        <v>3843000000</v>
      </c>
    </row>
    <row r="96" spans="1:16" hidden="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>
        <v>2015</v>
      </c>
      <c r="M96">
        <f t="shared" si="7"/>
        <v>0.40915208613728127</v>
      </c>
      <c r="N96">
        <f t="shared" si="4"/>
        <v>0.17527694378300032</v>
      </c>
      <c r="O96" s="6">
        <f t="shared" si="5"/>
        <v>1693000000</v>
      </c>
      <c r="P96" s="6">
        <f t="shared" si="6"/>
        <v>3952000000</v>
      </c>
    </row>
    <row r="97" spans="1:16" hidden="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>
        <v>2016</v>
      </c>
      <c r="M97">
        <f t="shared" si="7"/>
        <v>0.41672055427251731</v>
      </c>
      <c r="N97">
        <f t="shared" si="4"/>
        <v>0.19879907621247114</v>
      </c>
      <c r="O97" s="6">
        <f t="shared" si="5"/>
        <v>2152000000</v>
      </c>
      <c r="P97" s="6">
        <f t="shared" si="6"/>
        <v>4511000000</v>
      </c>
    </row>
    <row r="98" spans="1:16" hidden="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>
        <v>2012</v>
      </c>
      <c r="M98">
        <f t="shared" si="7"/>
        <v>0.35393089763611385</v>
      </c>
      <c r="N98">
        <f t="shared" si="4"/>
        <v>0.22370256489312471</v>
      </c>
      <c r="O98" s="6">
        <f t="shared" si="5"/>
        <v>745872000</v>
      </c>
      <c r="P98" s="6">
        <f t="shared" si="6"/>
        <v>1180081000</v>
      </c>
    </row>
    <row r="99" spans="1:16" hidden="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>
        <v>2013</v>
      </c>
      <c r="M99">
        <f t="shared" si="7"/>
        <v>0.35349079723193555</v>
      </c>
      <c r="N99">
        <f t="shared" si="4"/>
        <v>0.22678023313530707</v>
      </c>
      <c r="O99" s="6">
        <f t="shared" si="5"/>
        <v>815079000</v>
      </c>
      <c r="P99" s="6">
        <f t="shared" si="6"/>
        <v>1270494000</v>
      </c>
    </row>
    <row r="100" spans="1:16" hidden="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>
        <v>2014</v>
      </c>
      <c r="M100">
        <f t="shared" si="7"/>
        <v>0.35429133627252751</v>
      </c>
      <c r="N100">
        <f t="shared" si="4"/>
        <v>0.22341970241404449</v>
      </c>
      <c r="O100" s="6">
        <f t="shared" si="5"/>
        <v>898586000</v>
      </c>
      <c r="P100" s="6">
        <f t="shared" si="6"/>
        <v>1424947000</v>
      </c>
    </row>
    <row r="101" spans="1:16" hidden="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>
        <v>2015</v>
      </c>
      <c r="M101">
        <f t="shared" si="7"/>
        <v>0.35855793291640403</v>
      </c>
      <c r="N101">
        <f t="shared" si="4"/>
        <v>0.22839673451517817</v>
      </c>
      <c r="O101" s="6">
        <f t="shared" si="5"/>
        <v>907716000</v>
      </c>
      <c r="P101" s="6">
        <f t="shared" si="6"/>
        <v>1425015000</v>
      </c>
    </row>
    <row r="102" spans="1:16" hidden="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>
        <v>2013</v>
      </c>
      <c r="M102">
        <f t="shared" si="7"/>
        <v>0.82083958020989511</v>
      </c>
      <c r="N102">
        <f t="shared" si="4"/>
        <v>0.3141464981794817</v>
      </c>
      <c r="O102" s="6">
        <f t="shared" si="5"/>
        <v>5867000000</v>
      </c>
      <c r="P102" s="6">
        <f t="shared" si="6"/>
        <v>15330000000</v>
      </c>
    </row>
    <row r="103" spans="1:16" hidden="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>
        <v>2014</v>
      </c>
      <c r="M103">
        <f t="shared" si="7"/>
        <v>0.77959427802422376</v>
      </c>
      <c r="N103">
        <f t="shared" si="4"/>
        <v>0.30857797936500025</v>
      </c>
      <c r="O103" s="6">
        <f t="shared" si="5"/>
        <v>6191000000</v>
      </c>
      <c r="P103" s="6">
        <f t="shared" si="6"/>
        <v>15641000000</v>
      </c>
    </row>
    <row r="104" spans="1:16" hidden="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>
        <v>2015</v>
      </c>
      <c r="M104">
        <f t="shared" si="7"/>
        <v>0.80486566337364973</v>
      </c>
      <c r="N104">
        <f t="shared" si="4"/>
        <v>0.39100729387868155</v>
      </c>
      <c r="O104" s="6">
        <f t="shared" si="5"/>
        <v>8470000000</v>
      </c>
      <c r="P104" s="6">
        <f t="shared" si="6"/>
        <v>17435000000</v>
      </c>
    </row>
    <row r="105" spans="1:16" hidden="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>
        <v>2016</v>
      </c>
      <c r="M105">
        <f t="shared" si="7"/>
        <v>0.81897264146840065</v>
      </c>
      <c r="N105">
        <f t="shared" si="4"/>
        <v>0.4259927797833935</v>
      </c>
      <c r="O105" s="6">
        <f t="shared" si="5"/>
        <v>9794000000</v>
      </c>
      <c r="P105" s="6">
        <f t="shared" si="6"/>
        <v>18829000000</v>
      </c>
    </row>
    <row r="106" spans="1:16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>
        <v>2012</v>
      </c>
      <c r="M106">
        <f t="shared" si="7"/>
        <v>0.8148942392046008</v>
      </c>
      <c r="N106">
        <f t="shared" si="4"/>
        <v>0.15167170289501899</v>
      </c>
      <c r="O106" s="6">
        <f t="shared" si="5"/>
        <v>1556000000</v>
      </c>
      <c r="P106" s="6">
        <f t="shared" si="6"/>
        <v>8360000000</v>
      </c>
    </row>
    <row r="107" spans="1:16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>
        <v>2013</v>
      </c>
      <c r="M107">
        <f t="shared" si="7"/>
        <v>0.8260017809439002</v>
      </c>
      <c r="N107">
        <f t="shared" si="4"/>
        <v>0.20320569902048086</v>
      </c>
      <c r="O107" s="6">
        <f t="shared" si="5"/>
        <v>2282000000</v>
      </c>
      <c r="P107" s="6">
        <f t="shared" si="6"/>
        <v>9276000000</v>
      </c>
    </row>
    <row r="108" spans="1:16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>
        <v>2014</v>
      </c>
      <c r="M108">
        <f t="shared" si="7"/>
        <v>0.83880936890045543</v>
      </c>
      <c r="N108">
        <f t="shared" si="4"/>
        <v>0.23609303838646714</v>
      </c>
      <c r="O108" s="6">
        <f t="shared" si="5"/>
        <v>2903000000</v>
      </c>
      <c r="P108" s="6">
        <f t="shared" si="6"/>
        <v>10314000000</v>
      </c>
    </row>
    <row r="109" spans="1:16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>
        <v>2015</v>
      </c>
      <c r="M109">
        <f t="shared" si="7"/>
        <v>0.814672131147541</v>
      </c>
      <c r="N109">
        <f t="shared" si="4"/>
        <v>0.20975409836065573</v>
      </c>
      <c r="O109" s="6">
        <f t="shared" si="5"/>
        <v>2559000000</v>
      </c>
      <c r="P109" s="6">
        <f t="shared" si="6"/>
        <v>9939000000</v>
      </c>
    </row>
    <row r="110" spans="1:16" hidden="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>
        <v>2012</v>
      </c>
      <c r="M110">
        <f t="shared" si="7"/>
        <v>0.74878683987259909</v>
      </c>
      <c r="N110">
        <f t="shared" si="4"/>
        <v>0.38933747340018637</v>
      </c>
      <c r="O110" s="6">
        <f t="shared" si="5"/>
        <v>1119719000</v>
      </c>
      <c r="P110" s="6">
        <f t="shared" si="6"/>
        <v>2153481000</v>
      </c>
    </row>
    <row r="111" spans="1:16" hidden="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>
        <v>2013</v>
      </c>
      <c r="M111">
        <f t="shared" si="7"/>
        <v>0.74419253604219904</v>
      </c>
      <c r="N111">
        <f t="shared" si="4"/>
        <v>0.36124902459000058</v>
      </c>
      <c r="O111" s="6">
        <f t="shared" si="5"/>
        <v>1214305000</v>
      </c>
      <c r="P111" s="6">
        <f t="shared" si="6"/>
        <v>2501534000</v>
      </c>
    </row>
    <row r="112" spans="1:16" hidden="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>
        <v>2014</v>
      </c>
      <c r="M112">
        <f t="shared" si="7"/>
        <v>0.73310922213593599</v>
      </c>
      <c r="N112">
        <f t="shared" si="4"/>
        <v>0.36265965666743416</v>
      </c>
      <c r="O112" s="6">
        <f t="shared" si="5"/>
        <v>1486922000</v>
      </c>
      <c r="P112" s="6">
        <f t="shared" si="6"/>
        <v>3005783000</v>
      </c>
    </row>
    <row r="113" spans="1:16" hidden="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>
        <v>2015</v>
      </c>
      <c r="M113">
        <f t="shared" si="7"/>
        <v>0.72569137355926294</v>
      </c>
      <c r="N113">
        <f t="shared" si="4"/>
        <v>0.33800347730155361</v>
      </c>
      <c r="O113" s="6">
        <f t="shared" si="5"/>
        <v>1612789000</v>
      </c>
      <c r="P113" s="6">
        <f t="shared" si="6"/>
        <v>3462648000</v>
      </c>
    </row>
    <row r="114" spans="1:16" hidden="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>
        <v>2013</v>
      </c>
      <c r="M114">
        <f t="shared" si="7"/>
        <v>0.27226938161500025</v>
      </c>
      <c r="N114">
        <f t="shared" si="4"/>
        <v>1.0006447106860796E-2</v>
      </c>
      <c r="O114" s="6">
        <f t="shared" si="5"/>
        <v>745000000</v>
      </c>
      <c r="P114" s="6">
        <f t="shared" si="6"/>
        <v>20271000000</v>
      </c>
    </row>
    <row r="115" spans="1:16" hidden="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>
        <v>2014</v>
      </c>
      <c r="M115">
        <f t="shared" si="7"/>
        <v>0.29482626871038786</v>
      </c>
      <c r="N115">
        <f t="shared" si="4"/>
        <v>2.000269699285297E-3</v>
      </c>
      <c r="O115" s="6">
        <f t="shared" si="5"/>
        <v>178000000</v>
      </c>
      <c r="P115" s="6">
        <f t="shared" si="6"/>
        <v>26236000000</v>
      </c>
    </row>
    <row r="116" spans="1:16" hidden="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>
        <v>2015</v>
      </c>
      <c r="M116">
        <f t="shared" si="7"/>
        <v>0.33040203353083009</v>
      </c>
      <c r="N116">
        <f t="shared" si="4"/>
        <v>2.0867988710913405E-2</v>
      </c>
      <c r="O116" s="6">
        <f t="shared" si="5"/>
        <v>2233000000</v>
      </c>
      <c r="P116" s="6">
        <f t="shared" si="6"/>
        <v>35355000000</v>
      </c>
    </row>
    <row r="117" spans="1:16" hidden="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>
        <v>2016</v>
      </c>
      <c r="M117">
        <f t="shared" si="7"/>
        <v>0.35093060366064399</v>
      </c>
      <c r="N117">
        <f t="shared" si="4"/>
        <v>3.0782354195621642E-2</v>
      </c>
      <c r="O117" s="6">
        <f t="shared" si="5"/>
        <v>4186000000</v>
      </c>
      <c r="P117" s="6">
        <f t="shared" si="6"/>
        <v>47722000000</v>
      </c>
    </row>
    <row r="118" spans="1:16" hidden="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>
        <v>2013</v>
      </c>
      <c r="M118">
        <f t="shared" si="7"/>
        <v>0.15755012102114441</v>
      </c>
      <c r="N118">
        <f t="shared" si="4"/>
        <v>4.2260355299812757E-2</v>
      </c>
      <c r="O118" s="6">
        <f t="shared" si="5"/>
        <v>740300000</v>
      </c>
      <c r="P118" s="6">
        <f t="shared" si="6"/>
        <v>2759900000</v>
      </c>
    </row>
    <row r="119" spans="1:16" hidden="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>
        <v>2014</v>
      </c>
      <c r="M119">
        <f t="shared" si="7"/>
        <v>0.15640437913422089</v>
      </c>
      <c r="N119">
        <f t="shared" si="4"/>
        <v>4.2954031650339113E-2</v>
      </c>
      <c r="O119" s="6">
        <f t="shared" si="5"/>
        <v>820800000</v>
      </c>
      <c r="P119" s="6">
        <f t="shared" si="6"/>
        <v>2988700000</v>
      </c>
    </row>
    <row r="120" spans="1:16" hidden="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>
        <v>2015</v>
      </c>
      <c r="M120">
        <f t="shared" si="7"/>
        <v>0.15633688045249738</v>
      </c>
      <c r="N120">
        <f t="shared" si="4"/>
        <v>4.2589396989742116E-2</v>
      </c>
      <c r="O120" s="6">
        <f t="shared" si="5"/>
        <v>888500000</v>
      </c>
      <c r="P120" s="6">
        <f t="shared" si="6"/>
        <v>3261500000</v>
      </c>
    </row>
    <row r="121" spans="1:16" hidden="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>
        <v>2016</v>
      </c>
      <c r="M121">
        <f t="shared" si="7"/>
        <v>0.15332500347077604</v>
      </c>
      <c r="N121">
        <f t="shared" si="4"/>
        <v>4.1163404137165072E-2</v>
      </c>
      <c r="O121" s="6">
        <f t="shared" si="5"/>
        <v>889500000</v>
      </c>
      <c r="P121" s="6">
        <f t="shared" si="6"/>
        <v>3313200000</v>
      </c>
    </row>
    <row r="122" spans="1:16" hidden="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>
        <v>2012</v>
      </c>
      <c r="M122">
        <f t="shared" si="7"/>
        <v>0.21600333023292118</v>
      </c>
      <c r="N122">
        <f t="shared" si="4"/>
        <v>7.1061771918071073E-2</v>
      </c>
      <c r="O122" s="6">
        <f t="shared" si="5"/>
        <v>4370100000</v>
      </c>
      <c r="P122" s="6">
        <f t="shared" si="6"/>
        <v>13283600000</v>
      </c>
    </row>
    <row r="123" spans="1:16" hidden="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>
        <v>2013</v>
      </c>
      <c r="M123">
        <f t="shared" si="7"/>
        <v>0.20819024689011378</v>
      </c>
      <c r="N123">
        <f t="shared" si="4"/>
        <v>6.4601153139453846E-2</v>
      </c>
      <c r="O123" s="6">
        <f t="shared" si="5"/>
        <v>4588200000</v>
      </c>
      <c r="P123" s="6">
        <f t="shared" si="6"/>
        <v>14786400000</v>
      </c>
    </row>
    <row r="124" spans="1:16" hidden="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>
        <v>2014</v>
      </c>
      <c r="M124">
        <f t="shared" si="7"/>
        <v>0.23038114846746016</v>
      </c>
      <c r="N124">
        <f t="shared" si="4"/>
        <v>6.8358193196262296E-2</v>
      </c>
      <c r="O124" s="6">
        <f t="shared" si="5"/>
        <v>5049900000</v>
      </c>
      <c r="P124" s="6">
        <f t="shared" si="6"/>
        <v>17019200000</v>
      </c>
    </row>
    <row r="125" spans="1:16" hidden="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>
        <v>2015</v>
      </c>
      <c r="M125">
        <f t="shared" si="7"/>
        <v>0.22789789846696107</v>
      </c>
      <c r="N125">
        <f t="shared" si="4"/>
        <v>6.6636346983507358E-2</v>
      </c>
      <c r="O125" s="6">
        <f t="shared" si="5"/>
        <v>5274700000</v>
      </c>
      <c r="P125" s="6">
        <f t="shared" si="6"/>
        <v>18039600000</v>
      </c>
    </row>
    <row r="126" spans="1:16" hidden="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>
        <v>2012</v>
      </c>
      <c r="M126">
        <f t="shared" si="7"/>
        <v>0.81257608960311667</v>
      </c>
      <c r="N126">
        <f t="shared" si="4"/>
        <v>0.31257608960311661</v>
      </c>
      <c r="O126" s="6">
        <f t="shared" si="5"/>
        <v>5135000000</v>
      </c>
      <c r="P126" s="6">
        <f t="shared" si="6"/>
        <v>13349000000</v>
      </c>
    </row>
    <row r="127" spans="1:16" hidden="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>
        <v>2013</v>
      </c>
      <c r="M127">
        <f t="shared" si="7"/>
        <v>0.80109674361925398</v>
      </c>
      <c r="N127">
        <f t="shared" si="4"/>
        <v>0.31690474578566108</v>
      </c>
      <c r="O127" s="6">
        <f t="shared" si="5"/>
        <v>4681000000</v>
      </c>
      <c r="P127" s="6">
        <f t="shared" si="6"/>
        <v>11833000000</v>
      </c>
    </row>
    <row r="128" spans="1:16" hidden="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>
        <v>2014</v>
      </c>
      <c r="M128">
        <f t="shared" si="7"/>
        <v>0.80214325112284302</v>
      </c>
      <c r="N128">
        <f t="shared" si="4"/>
        <v>-5.0035458198723508E-2</v>
      </c>
      <c r="O128" s="6">
        <f t="shared" si="5"/>
        <v>-635000000</v>
      </c>
      <c r="P128" s="6">
        <f t="shared" si="6"/>
        <v>10180000000</v>
      </c>
    </row>
    <row r="129" spans="1:16" hidden="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>
        <v>2015</v>
      </c>
      <c r="M129">
        <f t="shared" si="7"/>
        <v>0.67648441171862761</v>
      </c>
      <c r="N129">
        <f t="shared" si="4"/>
        <v>-4.0490365032116555</v>
      </c>
      <c r="O129" s="6">
        <f t="shared" si="5"/>
        <v>-25845000000</v>
      </c>
      <c r="P129" s="6">
        <f t="shared" si="6"/>
        <v>4318000000</v>
      </c>
    </row>
    <row r="130" spans="1:16" hidden="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>
        <v>2013</v>
      </c>
      <c r="M130">
        <f t="shared" si="7"/>
        <v>0.79823057403470266</v>
      </c>
      <c r="N130">
        <f t="shared" si="4"/>
        <v>0.37418558397915097</v>
      </c>
      <c r="O130" s="6">
        <f t="shared" si="5"/>
        <v>5456000000</v>
      </c>
      <c r="P130" s="6">
        <f t="shared" si="6"/>
        <v>11639000000</v>
      </c>
    </row>
    <row r="131" spans="1:16" hidden="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>
        <v>2014</v>
      </c>
      <c r="M131">
        <f t="shared" si="7"/>
        <v>0.8204114780725501</v>
      </c>
      <c r="N131">
        <f t="shared" ref="N131:N194" si="8">O131/E131</f>
        <v>0.42652950730914996</v>
      </c>
      <c r="O131" s="6">
        <f t="shared" ref="O131:O194" si="9">P131 - SUM(G131:I131)</f>
        <v>7878000000</v>
      </c>
      <c r="P131" s="6">
        <f t="shared" ref="P131:P194" si="10">E131-F131</f>
        <v>15153000000</v>
      </c>
    </row>
    <row r="132" spans="1:16" hidden="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>
        <v>2015</v>
      </c>
      <c r="M132">
        <f t="shared" ref="M132:M195" si="11">1-(F132/E132)</f>
        <v>0.63382386755575992</v>
      </c>
      <c r="N132">
        <f t="shared" si="8"/>
        <v>-0.1253161646355484</v>
      </c>
      <c r="O132" s="6">
        <f t="shared" si="9"/>
        <v>-1090000000</v>
      </c>
      <c r="P132" s="6">
        <f t="shared" si="10"/>
        <v>5513000000</v>
      </c>
    </row>
    <row r="133" spans="1:16" hidden="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>
        <v>2016</v>
      </c>
      <c r="M133">
        <f t="shared" si="11"/>
        <v>0.6314652433600203</v>
      </c>
      <c r="N133">
        <f t="shared" si="8"/>
        <v>-0.18121743550641758</v>
      </c>
      <c r="O133" s="6">
        <f t="shared" si="9"/>
        <v>-1426000000</v>
      </c>
      <c r="P133" s="6">
        <f t="shared" si="10"/>
        <v>4969000000</v>
      </c>
    </row>
    <row r="134" spans="1:16" hidden="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>
        <v>2013</v>
      </c>
      <c r="M134">
        <f t="shared" si="11"/>
        <v>0.26603080429059767</v>
      </c>
      <c r="N134">
        <f t="shared" si="8"/>
        <v>0.152842717378492</v>
      </c>
      <c r="O134" s="6">
        <f t="shared" si="9"/>
        <v>1556000000</v>
      </c>
      <c r="P134" s="6">
        <f t="shared" si="10"/>
        <v>2708300000</v>
      </c>
    </row>
    <row r="135" spans="1:16" hidden="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>
        <v>2014</v>
      </c>
      <c r="M135">
        <f t="shared" si="11"/>
        <v>0.26909665676788963</v>
      </c>
      <c r="N135">
        <f t="shared" si="8"/>
        <v>0.15920107289970303</v>
      </c>
      <c r="O135" s="6">
        <f t="shared" si="9"/>
        <v>1661900000</v>
      </c>
      <c r="P135" s="6">
        <f t="shared" si="10"/>
        <v>2809100000</v>
      </c>
    </row>
    <row r="136" spans="1:16" hidden="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>
        <v>2015</v>
      </c>
      <c r="M136">
        <f t="shared" si="11"/>
        <v>0.29872964860685813</v>
      </c>
      <c r="N136">
        <f t="shared" si="8"/>
        <v>0.19439307117808163</v>
      </c>
      <c r="O136" s="6">
        <f t="shared" si="9"/>
        <v>1923500000</v>
      </c>
      <c r="P136" s="6">
        <f t="shared" si="10"/>
        <v>2955900000</v>
      </c>
    </row>
    <row r="137" spans="1:16" hidden="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>
        <v>2016</v>
      </c>
      <c r="M137">
        <f t="shared" si="11"/>
        <v>0.32775817899290249</v>
      </c>
      <c r="N137">
        <f t="shared" si="8"/>
        <v>0.23015623031372054</v>
      </c>
      <c r="O137" s="6">
        <f t="shared" si="9"/>
        <v>2192100000</v>
      </c>
      <c r="P137" s="6">
        <f t="shared" si="10"/>
        <v>3121700000</v>
      </c>
    </row>
    <row r="138" spans="1:16" hidden="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>
        <v>2012</v>
      </c>
      <c r="M138">
        <f t="shared" si="11"/>
        <v>0.31294704224039516</v>
      </c>
      <c r="N138">
        <f t="shared" si="8"/>
        <v>0.19344842850818947</v>
      </c>
      <c r="O138" s="6">
        <f t="shared" si="9"/>
        <v>830300000</v>
      </c>
      <c r="P138" s="6">
        <f t="shared" si="10"/>
        <v>1343200000</v>
      </c>
    </row>
    <row r="139" spans="1:16" hidden="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>
        <v>2013</v>
      </c>
      <c r="M139">
        <f t="shared" si="11"/>
        <v>0.31438663401737921</v>
      </c>
      <c r="N139">
        <f t="shared" si="8"/>
        <v>0.19563568596008407</v>
      </c>
      <c r="O139" s="6">
        <f t="shared" si="9"/>
        <v>902800000</v>
      </c>
      <c r="P139" s="6">
        <f t="shared" si="10"/>
        <v>1450800000</v>
      </c>
    </row>
    <row r="140" spans="1:16" hidden="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>
        <v>2014</v>
      </c>
      <c r="M140">
        <f t="shared" si="11"/>
        <v>0.31686465251145823</v>
      </c>
      <c r="N140">
        <f t="shared" si="8"/>
        <v>0.19618370592086801</v>
      </c>
      <c r="O140" s="6">
        <f t="shared" si="9"/>
        <v>1048700000</v>
      </c>
      <c r="P140" s="6">
        <f t="shared" si="10"/>
        <v>1693800000</v>
      </c>
    </row>
    <row r="141" spans="1:16" hidden="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>
        <v>2015</v>
      </c>
      <c r="M141">
        <f t="shared" si="11"/>
        <v>0.31955393538886989</v>
      </c>
      <c r="N141">
        <f t="shared" si="8"/>
        <v>0.19940021908165281</v>
      </c>
      <c r="O141" s="6">
        <f t="shared" si="9"/>
        <v>1110400000</v>
      </c>
      <c r="P141" s="6">
        <f t="shared" si="10"/>
        <v>1779500000</v>
      </c>
    </row>
    <row r="142" spans="1:16" hidden="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>
        <v>2012</v>
      </c>
      <c r="M142">
        <f t="shared" si="11"/>
        <v>0.13919831223628687</v>
      </c>
      <c r="N142">
        <f t="shared" si="8"/>
        <v>2.7215189873417721E-2</v>
      </c>
      <c r="O142" s="6">
        <f t="shared" si="9"/>
        <v>645000000</v>
      </c>
      <c r="P142" s="6">
        <f t="shared" si="10"/>
        <v>3299000000</v>
      </c>
    </row>
    <row r="143" spans="1:16" hidden="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>
        <v>2013</v>
      </c>
      <c r="M143">
        <f t="shared" si="11"/>
        <v>0.16264327891629038</v>
      </c>
      <c r="N143">
        <f t="shared" si="8"/>
        <v>4.8845085098992706E-2</v>
      </c>
      <c r="O143" s="6">
        <f t="shared" si="9"/>
        <v>1125000000</v>
      </c>
      <c r="P143" s="6">
        <f t="shared" si="10"/>
        <v>3746000000</v>
      </c>
    </row>
    <row r="144" spans="1:16" hidden="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>
        <v>2014</v>
      </c>
      <c r="M144">
        <f t="shared" si="11"/>
        <v>0.1994896678658078</v>
      </c>
      <c r="N144">
        <f t="shared" si="8"/>
        <v>9.1399648623776461E-2</v>
      </c>
      <c r="O144" s="6">
        <f t="shared" si="9"/>
        <v>2185000000</v>
      </c>
      <c r="P144" s="6">
        <f t="shared" si="10"/>
        <v>4769000000</v>
      </c>
    </row>
    <row r="145" spans="1:16" hidden="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>
        <v>2015</v>
      </c>
      <c r="M145">
        <f t="shared" si="11"/>
        <v>0.19814502529510958</v>
      </c>
      <c r="N145">
        <f t="shared" si="8"/>
        <v>8.7334694239815394E-2</v>
      </c>
      <c r="O145" s="6">
        <f t="shared" si="9"/>
        <v>1968000000</v>
      </c>
      <c r="P145" s="6">
        <f t="shared" si="10"/>
        <v>4465000000</v>
      </c>
    </row>
    <row r="146" spans="1:16" hidden="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>
        <v>2012</v>
      </c>
      <c r="M146">
        <f t="shared" si="11"/>
        <v>0.65774299835255357</v>
      </c>
      <c r="N146">
        <f t="shared" si="8"/>
        <v>0.29880560131795719</v>
      </c>
      <c r="O146" s="6">
        <f t="shared" si="9"/>
        <v>1451000000</v>
      </c>
      <c r="P146" s="6">
        <f t="shared" si="10"/>
        <v>3194000000</v>
      </c>
    </row>
    <row r="147" spans="1:16" hidden="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>
        <v>2013</v>
      </c>
      <c r="M147">
        <f t="shared" si="11"/>
        <v>0.66593934104298502</v>
      </c>
      <c r="N147">
        <f t="shared" si="8"/>
        <v>0.29936722670739691</v>
      </c>
      <c r="O147" s="6">
        <f t="shared" si="9"/>
        <v>1372000000</v>
      </c>
      <c r="P147" s="6">
        <f t="shared" si="10"/>
        <v>3052000000</v>
      </c>
    </row>
    <row r="148" spans="1:16" hidden="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>
        <v>2014</v>
      </c>
      <c r="M148">
        <f t="shared" si="11"/>
        <v>0.65403811252268595</v>
      </c>
      <c r="N148">
        <f t="shared" si="8"/>
        <v>0.26837568058076228</v>
      </c>
      <c r="O148" s="6">
        <f t="shared" si="9"/>
        <v>1183000000</v>
      </c>
      <c r="P148" s="6">
        <f t="shared" si="10"/>
        <v>2883000000</v>
      </c>
    </row>
    <row r="149" spans="1:16" hidden="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>
        <v>2015</v>
      </c>
      <c r="M149">
        <f t="shared" si="11"/>
        <v>0.66016295025728988</v>
      </c>
      <c r="N149">
        <f t="shared" si="8"/>
        <v>0.28280445969125212</v>
      </c>
      <c r="O149" s="6">
        <f t="shared" si="9"/>
        <v>1319000000</v>
      </c>
      <c r="P149" s="6">
        <f t="shared" si="10"/>
        <v>3079000000</v>
      </c>
    </row>
    <row r="150" spans="1:16" hidden="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>
        <v>2015</v>
      </c>
      <c r="M150">
        <f t="shared" si="11"/>
        <v>0.52066236811254396</v>
      </c>
      <c r="N150">
        <f t="shared" si="8"/>
        <v>0.25923212192262601</v>
      </c>
      <c r="O150" s="6">
        <f t="shared" si="9"/>
        <v>1769000000</v>
      </c>
      <c r="P150" s="6">
        <f t="shared" si="10"/>
        <v>3553000000</v>
      </c>
    </row>
    <row r="151" spans="1:16" hidden="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>
        <v>2016</v>
      </c>
      <c r="M151">
        <f t="shared" si="11"/>
        <v>0.44864048338368578</v>
      </c>
      <c r="N151">
        <f t="shared" si="8"/>
        <v>4.4335347432024171E-2</v>
      </c>
      <c r="O151" s="6">
        <f t="shared" si="9"/>
        <v>587000000</v>
      </c>
      <c r="P151" s="6">
        <f t="shared" si="10"/>
        <v>5940000000</v>
      </c>
    </row>
    <row r="152" spans="1:16" hidden="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>
        <v>2012</v>
      </c>
      <c r="M152">
        <f t="shared" si="11"/>
        <v>0.26062931696085956</v>
      </c>
      <c r="N152">
        <f t="shared" si="8"/>
        <v>6.4688326085102749E-2</v>
      </c>
      <c r="O152" s="6">
        <f t="shared" si="9"/>
        <v>379300000</v>
      </c>
      <c r="P152" s="6">
        <f t="shared" si="10"/>
        <v>1528200000</v>
      </c>
    </row>
    <row r="153" spans="1:16" hidden="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>
        <v>2013</v>
      </c>
      <c r="M153">
        <f t="shared" si="11"/>
        <v>0.26672638436482088</v>
      </c>
      <c r="N153">
        <f t="shared" si="8"/>
        <v>7.5488599348534205E-2</v>
      </c>
      <c r="O153" s="6">
        <f t="shared" si="9"/>
        <v>463500000</v>
      </c>
      <c r="P153" s="6">
        <f t="shared" si="10"/>
        <v>1637700000</v>
      </c>
    </row>
    <row r="154" spans="1:16" hidden="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>
        <v>2015</v>
      </c>
      <c r="M154">
        <f t="shared" si="11"/>
        <v>0.26084071844936263</v>
      </c>
      <c r="N154">
        <f t="shared" si="8"/>
        <v>7.7768826121984741E-2</v>
      </c>
      <c r="O154" s="6">
        <f t="shared" si="9"/>
        <v>492300000</v>
      </c>
      <c r="P154" s="6">
        <f t="shared" si="10"/>
        <v>1651200000</v>
      </c>
    </row>
    <row r="155" spans="1:16" hidden="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>
        <v>2016</v>
      </c>
      <c r="M155">
        <f t="shared" si="11"/>
        <v>0.27582161591446142</v>
      </c>
      <c r="N155">
        <f t="shared" si="8"/>
        <v>9.0113794432619951E-2</v>
      </c>
      <c r="O155" s="6">
        <f t="shared" si="9"/>
        <v>537700000</v>
      </c>
      <c r="P155" s="6">
        <f t="shared" si="10"/>
        <v>1645800000</v>
      </c>
    </row>
    <row r="156" spans="1:16" hidden="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>
        <v>2012</v>
      </c>
      <c r="M156">
        <f t="shared" si="11"/>
        <v>0.53415050004800402</v>
      </c>
      <c r="N156">
        <f t="shared" si="8"/>
        <v>0.32350733691062766</v>
      </c>
      <c r="O156" s="6">
        <f t="shared" si="9"/>
        <v>923266000</v>
      </c>
      <c r="P156" s="6">
        <f t="shared" si="10"/>
        <v>1524426000</v>
      </c>
    </row>
    <row r="157" spans="1:16" hidden="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>
        <v>2013</v>
      </c>
      <c r="M157">
        <f t="shared" si="11"/>
        <v>0.55227509551927745</v>
      </c>
      <c r="N157">
        <f t="shared" si="8"/>
        <v>0.32962834317471346</v>
      </c>
      <c r="O157" s="6">
        <f t="shared" si="9"/>
        <v>949000000</v>
      </c>
      <c r="P157" s="6">
        <f t="shared" si="10"/>
        <v>1590000000</v>
      </c>
    </row>
    <row r="158" spans="1:16" hidden="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>
        <v>2014</v>
      </c>
      <c r="M158">
        <f t="shared" si="11"/>
        <v>0.55164397210229166</v>
      </c>
      <c r="N158">
        <f t="shared" si="8"/>
        <v>0.33244769179674527</v>
      </c>
      <c r="O158" s="6">
        <f t="shared" si="9"/>
        <v>1001000000</v>
      </c>
      <c r="P158" s="6">
        <f t="shared" si="10"/>
        <v>1661000000</v>
      </c>
    </row>
    <row r="159" spans="1:16" hidden="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>
        <v>2015</v>
      </c>
      <c r="M159">
        <f t="shared" si="11"/>
        <v>0.55555555555555558</v>
      </c>
      <c r="N159">
        <f t="shared" si="8"/>
        <v>0.33934789490345046</v>
      </c>
      <c r="O159" s="6">
        <f t="shared" si="9"/>
        <v>1072000000</v>
      </c>
      <c r="P159" s="6">
        <f t="shared" si="10"/>
        <v>1755000000</v>
      </c>
    </row>
    <row r="160" spans="1:16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>
        <v>2012</v>
      </c>
      <c r="M160">
        <f t="shared" si="11"/>
        <v>0.98579082916432315</v>
      </c>
      <c r="N160">
        <f t="shared" si="8"/>
        <v>0.24265119445842337</v>
      </c>
      <c r="O160" s="6">
        <f t="shared" si="9"/>
        <v>8197000000</v>
      </c>
      <c r="P160" s="6">
        <f t="shared" si="10"/>
        <v>33301000000</v>
      </c>
    </row>
    <row r="161" spans="1:16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>
        <v>2013</v>
      </c>
      <c r="M161">
        <f t="shared" si="11"/>
        <v>0.98730906167451471</v>
      </c>
      <c r="N161">
        <f t="shared" si="8"/>
        <v>0.27001263351326521</v>
      </c>
      <c r="O161" s="6">
        <f t="shared" si="9"/>
        <v>9404000000</v>
      </c>
      <c r="P161" s="6">
        <f t="shared" si="10"/>
        <v>34386000000</v>
      </c>
    </row>
    <row r="162" spans="1:16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>
        <v>2014</v>
      </c>
      <c r="M162">
        <f t="shared" si="11"/>
        <v>0.98960858058225376</v>
      </c>
      <c r="N162">
        <f t="shared" si="8"/>
        <v>0.28764451873519986</v>
      </c>
      <c r="O162" s="6">
        <f t="shared" si="9"/>
        <v>10325000000</v>
      </c>
      <c r="P162" s="6">
        <f t="shared" si="10"/>
        <v>35522000000</v>
      </c>
    </row>
    <row r="163" spans="1:16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>
        <v>2015</v>
      </c>
      <c r="M163">
        <f t="shared" si="11"/>
        <v>0.98620829824917977</v>
      </c>
      <c r="N163">
        <f t="shared" si="8"/>
        <v>0.26381347812200573</v>
      </c>
      <c r="O163" s="6">
        <f t="shared" si="9"/>
        <v>9086000000</v>
      </c>
      <c r="P163" s="6">
        <f t="shared" si="10"/>
        <v>33966000000</v>
      </c>
    </row>
    <row r="164" spans="1:16" hidden="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>
        <v>2013</v>
      </c>
      <c r="M164">
        <f t="shared" si="11"/>
        <v>0.40093820305394667</v>
      </c>
      <c r="N164">
        <f t="shared" si="8"/>
        <v>0.11009525633047725</v>
      </c>
      <c r="O164" s="6">
        <f t="shared" si="9"/>
        <v>230000000</v>
      </c>
      <c r="P164" s="6">
        <f t="shared" si="10"/>
        <v>837600000</v>
      </c>
    </row>
    <row r="165" spans="1:16" hidden="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>
        <v>2014</v>
      </c>
      <c r="M165">
        <f t="shared" si="11"/>
        <v>0.4091080008355964</v>
      </c>
      <c r="N165">
        <f t="shared" si="8"/>
        <v>0.12487988301650303</v>
      </c>
      <c r="O165" s="6">
        <f t="shared" si="9"/>
        <v>298900000</v>
      </c>
      <c r="P165" s="6">
        <f t="shared" si="10"/>
        <v>979200000</v>
      </c>
    </row>
    <row r="166" spans="1:16" hidden="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>
        <v>2015</v>
      </c>
      <c r="M166">
        <f t="shared" si="11"/>
        <v>0.42324601913769533</v>
      </c>
      <c r="N166">
        <f t="shared" si="8"/>
        <v>0.14360660582997747</v>
      </c>
      <c r="O166" s="6">
        <f t="shared" si="9"/>
        <v>388700000</v>
      </c>
      <c r="P166" s="6">
        <f t="shared" si="10"/>
        <v>1145600000</v>
      </c>
    </row>
    <row r="167" spans="1:16" hidden="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>
        <v>2016</v>
      </c>
      <c r="M167">
        <f t="shared" si="11"/>
        <v>0.43636253152249871</v>
      </c>
      <c r="N167">
        <f t="shared" si="8"/>
        <v>0.14893810956157141</v>
      </c>
      <c r="O167" s="6">
        <f t="shared" si="9"/>
        <v>490200000</v>
      </c>
      <c r="P167" s="6">
        <f t="shared" si="10"/>
        <v>1436200000</v>
      </c>
    </row>
    <row r="168" spans="1:16" hidden="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>
        <v>2013</v>
      </c>
      <c r="M168">
        <f t="shared" si="11"/>
        <v>0.51827487857377896</v>
      </c>
      <c r="N168">
        <f t="shared" si="8"/>
        <v>0.19383352664599077</v>
      </c>
      <c r="O168" s="6">
        <f t="shared" si="9"/>
        <v>1773098000</v>
      </c>
      <c r="P168" s="6">
        <f t="shared" si="10"/>
        <v>4740935000</v>
      </c>
    </row>
    <row r="169" spans="1:16" hidden="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>
        <v>2014</v>
      </c>
      <c r="M169">
        <f t="shared" si="11"/>
        <v>0.52081730703777285</v>
      </c>
      <c r="N169">
        <f t="shared" si="8"/>
        <v>0.19315699650238466</v>
      </c>
      <c r="O169" s="6">
        <f t="shared" si="9"/>
        <v>1830223000</v>
      </c>
      <c r="P169" s="6">
        <f t="shared" si="10"/>
        <v>4934907000</v>
      </c>
    </row>
    <row r="170" spans="1:16" hidden="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>
        <v>2015</v>
      </c>
      <c r="M170">
        <f t="shared" si="11"/>
        <v>0.52290696099276168</v>
      </c>
      <c r="N170">
        <f t="shared" si="8"/>
        <v>0.19171353856845849</v>
      </c>
      <c r="O170" s="6">
        <f t="shared" si="9"/>
        <v>1953051000</v>
      </c>
      <c r="P170" s="6">
        <f t="shared" si="10"/>
        <v>5327031000</v>
      </c>
    </row>
    <row r="171" spans="1:16" hidden="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>
        <v>2016</v>
      </c>
      <c r="M171">
        <f t="shared" si="11"/>
        <v>0.5273511528557282</v>
      </c>
      <c r="N171">
        <f t="shared" si="8"/>
        <v>0.19372487465770863</v>
      </c>
      <c r="O171" s="6">
        <f t="shared" si="9"/>
        <v>2060395000</v>
      </c>
      <c r="P171" s="6">
        <f t="shared" si="10"/>
        <v>5608736000</v>
      </c>
    </row>
    <row r="172" spans="1:16" hidden="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>
        <v>2013</v>
      </c>
      <c r="M172">
        <f t="shared" si="11"/>
        <v>0.15417383373930715</v>
      </c>
      <c r="N172">
        <f t="shared" si="8"/>
        <v>7.5522667190007275E-2</v>
      </c>
      <c r="O172" s="6">
        <f t="shared" si="9"/>
        <v>6542000000</v>
      </c>
      <c r="P172" s="6">
        <f t="shared" si="10"/>
        <v>13355000000</v>
      </c>
    </row>
    <row r="173" spans="1:16" hidden="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>
        <v>2014</v>
      </c>
      <c r="M173">
        <f t="shared" si="11"/>
        <v>0.15435975408210489</v>
      </c>
      <c r="N173">
        <f t="shared" si="8"/>
        <v>8.2446398272404756E-2</v>
      </c>
      <c r="O173" s="6">
        <f t="shared" si="9"/>
        <v>7483000000</v>
      </c>
      <c r="P173" s="6">
        <f t="shared" si="10"/>
        <v>14010000000</v>
      </c>
    </row>
    <row r="174" spans="1:16" hidden="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>
        <v>2015</v>
      </c>
      <c r="M174">
        <f t="shared" si="11"/>
        <v>0.14593087375408365</v>
      </c>
      <c r="N174">
        <f t="shared" si="8"/>
        <v>7.7449695153671685E-2</v>
      </c>
      <c r="O174" s="6">
        <f t="shared" si="9"/>
        <v>7444000000</v>
      </c>
      <c r="P174" s="6">
        <f t="shared" si="10"/>
        <v>14026000000</v>
      </c>
    </row>
    <row r="175" spans="1:16" hidden="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>
        <v>2016</v>
      </c>
      <c r="M175">
        <f t="shared" si="11"/>
        <v>0.14572120417464129</v>
      </c>
      <c r="N175">
        <f t="shared" si="8"/>
        <v>6.1763119772446098E-2</v>
      </c>
      <c r="O175" s="6">
        <f t="shared" si="9"/>
        <v>5841000000</v>
      </c>
      <c r="P175" s="6">
        <f t="shared" si="10"/>
        <v>13781000000</v>
      </c>
    </row>
    <row r="176" spans="1:16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>
        <v>2012</v>
      </c>
      <c r="M176">
        <f t="shared" si="11"/>
        <v>0.962499250584544</v>
      </c>
      <c r="N176">
        <f t="shared" si="8"/>
        <v>0.16050480625112412</v>
      </c>
      <c r="O176" s="6">
        <f t="shared" si="9"/>
        <v>16063000000</v>
      </c>
      <c r="P176" s="6">
        <f t="shared" si="10"/>
        <v>96325000000</v>
      </c>
    </row>
    <row r="177" spans="1:16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>
        <v>2013</v>
      </c>
      <c r="M177">
        <f t="shared" si="11"/>
        <v>0.97016627825796242</v>
      </c>
      <c r="N177">
        <f t="shared" si="8"/>
        <v>0.25460928050974957</v>
      </c>
      <c r="O177" s="6">
        <f t="shared" si="9"/>
        <v>25893000000</v>
      </c>
      <c r="P177" s="6">
        <f t="shared" si="10"/>
        <v>98663000000</v>
      </c>
    </row>
    <row r="178" spans="1:16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>
        <v>2014</v>
      </c>
      <c r="M178">
        <f t="shared" si="11"/>
        <v>0.97209527111503347</v>
      </c>
      <c r="N178">
        <f t="shared" si="8"/>
        <v>0.15899181559344827</v>
      </c>
      <c r="O178" s="6">
        <f t="shared" si="9"/>
        <v>15133000000</v>
      </c>
      <c r="P178" s="6">
        <f t="shared" si="10"/>
        <v>92525000000</v>
      </c>
    </row>
    <row r="179" spans="1:16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>
        <v>2015</v>
      </c>
      <c r="M179">
        <f t="shared" si="11"/>
        <v>0.97631533700137552</v>
      </c>
      <c r="N179">
        <f t="shared" si="8"/>
        <v>0.3277488823933975</v>
      </c>
      <c r="O179" s="6">
        <f t="shared" si="9"/>
        <v>30499000000</v>
      </c>
      <c r="P179" s="6">
        <f t="shared" si="10"/>
        <v>90852000000</v>
      </c>
    </row>
    <row r="180" spans="1:16" hidden="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>
        <v>2012</v>
      </c>
      <c r="M180">
        <f t="shared" si="11"/>
        <v>0.51191159586681967</v>
      </c>
      <c r="N180">
        <f t="shared" si="8"/>
        <v>0.19876578645235363</v>
      </c>
      <c r="O180" s="6">
        <f t="shared" si="9"/>
        <v>2770000000</v>
      </c>
      <c r="P180" s="6">
        <f t="shared" si="10"/>
        <v>7134000000</v>
      </c>
    </row>
    <row r="181" spans="1:16" hidden="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>
        <v>2013</v>
      </c>
      <c r="M181">
        <f t="shared" si="11"/>
        <v>0.44215446722617657</v>
      </c>
      <c r="N181">
        <f t="shared" si="8"/>
        <v>5.2693084032720702E-2</v>
      </c>
      <c r="O181" s="6">
        <f t="shared" si="9"/>
        <v>496000000</v>
      </c>
      <c r="P181" s="6">
        <f t="shared" si="10"/>
        <v>4162000000</v>
      </c>
    </row>
    <row r="182" spans="1:16" hidden="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>
        <v>2014</v>
      </c>
      <c r="M182">
        <f t="shared" si="11"/>
        <v>0.42737195633921077</v>
      </c>
      <c r="N182">
        <f t="shared" si="8"/>
        <v>6.1199738781602758E-2</v>
      </c>
      <c r="O182" s="6">
        <f t="shared" si="9"/>
        <v>656000000</v>
      </c>
      <c r="P182" s="6">
        <f t="shared" si="10"/>
        <v>4581000000</v>
      </c>
    </row>
    <row r="183" spans="1:16" hidden="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>
        <v>2015</v>
      </c>
      <c r="M183">
        <f t="shared" si="11"/>
        <v>0.4159309791332263</v>
      </c>
      <c r="N183">
        <f t="shared" si="8"/>
        <v>4.5044141252006419E-2</v>
      </c>
      <c r="O183" s="6">
        <f t="shared" si="9"/>
        <v>449000000</v>
      </c>
      <c r="P183" s="6">
        <f t="shared" si="10"/>
        <v>4146000000</v>
      </c>
    </row>
    <row r="184" spans="1:16" hidden="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>
        <v>2013</v>
      </c>
      <c r="M184">
        <f t="shared" si="11"/>
        <v>0.40210003403702477</v>
      </c>
      <c r="N184">
        <f t="shared" si="8"/>
        <v>0.15009439204513961</v>
      </c>
      <c r="O184" s="6">
        <f t="shared" si="9"/>
        <v>1638218000</v>
      </c>
      <c r="P184" s="6">
        <f t="shared" si="10"/>
        <v>4388755000</v>
      </c>
    </row>
    <row r="185" spans="1:16" hidden="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>
        <v>2014</v>
      </c>
      <c r="M185">
        <f t="shared" si="11"/>
        <v>0.3968703654557999</v>
      </c>
      <c r="N185">
        <f t="shared" si="8"/>
        <v>0.14035050356125103</v>
      </c>
      <c r="O185" s="6">
        <f t="shared" si="9"/>
        <v>1614587000</v>
      </c>
      <c r="P185" s="6">
        <f t="shared" si="10"/>
        <v>4565582000</v>
      </c>
    </row>
    <row r="186" spans="1:16" hidden="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>
        <v>2015</v>
      </c>
      <c r="M186">
        <f t="shared" si="11"/>
        <v>0.38883179577509841</v>
      </c>
      <c r="N186">
        <f t="shared" si="8"/>
        <v>0.13081979426952348</v>
      </c>
      <c r="O186" s="6">
        <f t="shared" si="9"/>
        <v>1554293000</v>
      </c>
      <c r="P186" s="6">
        <f t="shared" si="10"/>
        <v>4619779000</v>
      </c>
    </row>
    <row r="187" spans="1:16" hidden="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>
        <v>2016</v>
      </c>
      <c r="M187">
        <f t="shared" si="11"/>
        <v>0.38172117766796732</v>
      </c>
      <c r="N187">
        <f t="shared" si="8"/>
        <v>0.11689658041255672</v>
      </c>
      <c r="O187" s="6">
        <f t="shared" si="9"/>
        <v>1414903000</v>
      </c>
      <c r="P187" s="6">
        <f t="shared" si="10"/>
        <v>4620310000</v>
      </c>
    </row>
    <row r="188" spans="1:16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>
        <v>2012</v>
      </c>
      <c r="M188">
        <f t="shared" si="11"/>
        <v>0.96004470522492313</v>
      </c>
      <c r="N188">
        <f t="shared" si="8"/>
        <v>0.32513737543075349</v>
      </c>
      <c r="O188" s="6">
        <f t="shared" si="9"/>
        <v>3491000000</v>
      </c>
      <c r="P188" s="6">
        <f t="shared" si="10"/>
        <v>10308000000</v>
      </c>
    </row>
    <row r="189" spans="1:16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>
        <v>2013</v>
      </c>
      <c r="M189">
        <f t="shared" si="11"/>
        <v>0.97145025135160767</v>
      </c>
      <c r="N189">
        <f t="shared" si="8"/>
        <v>0.37171583040880207</v>
      </c>
      <c r="O189" s="6">
        <f t="shared" si="9"/>
        <v>3919000000</v>
      </c>
      <c r="P189" s="6">
        <f t="shared" si="10"/>
        <v>10242000000</v>
      </c>
    </row>
    <row r="190" spans="1:16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>
        <v>2014</v>
      </c>
      <c r="M190">
        <f t="shared" si="11"/>
        <v>0.9760952190438088</v>
      </c>
      <c r="N190">
        <f t="shared" si="8"/>
        <v>0.37027405481096221</v>
      </c>
      <c r="O190" s="6">
        <f t="shared" si="9"/>
        <v>3702000000</v>
      </c>
      <c r="P190" s="6">
        <f t="shared" si="10"/>
        <v>9759000000</v>
      </c>
    </row>
    <row r="191" spans="1:16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>
        <v>2015</v>
      </c>
      <c r="M191">
        <f t="shared" si="11"/>
        <v>0.9774792190218442</v>
      </c>
      <c r="N191">
        <f t="shared" si="8"/>
        <v>0.34641407307171856</v>
      </c>
      <c r="O191" s="6">
        <f t="shared" si="9"/>
        <v>3584000000</v>
      </c>
      <c r="P191" s="6">
        <f t="shared" si="10"/>
        <v>10113000000</v>
      </c>
    </row>
    <row r="192" spans="1:16" hidden="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>
        <v>2012</v>
      </c>
      <c r="M192">
        <f t="shared" si="11"/>
        <v>0.24163495171260752</v>
      </c>
      <c r="N192">
        <f t="shared" si="8"/>
        <v>4.9035352090987083E-2</v>
      </c>
      <c r="O192" s="6">
        <f t="shared" si="9"/>
        <v>2229000000</v>
      </c>
      <c r="P192" s="6">
        <f t="shared" si="10"/>
        <v>10984000000</v>
      </c>
    </row>
    <row r="193" spans="1:16" hidden="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>
        <v>2014</v>
      </c>
      <c r="M193">
        <f t="shared" si="11"/>
        <v>0.23143975770111547</v>
      </c>
      <c r="N193">
        <f t="shared" si="8"/>
        <v>3.1838664401270589E-2</v>
      </c>
      <c r="O193" s="6">
        <f t="shared" si="9"/>
        <v>1293000000</v>
      </c>
      <c r="P193" s="6">
        <f t="shared" si="10"/>
        <v>9399000000</v>
      </c>
    </row>
    <row r="194" spans="1:16" hidden="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>
        <v>2015</v>
      </c>
      <c r="M194">
        <f t="shared" si="11"/>
        <v>0.22427427551501034</v>
      </c>
      <c r="N194">
        <f t="shared" si="8"/>
        <v>3.6069312575919082E-2</v>
      </c>
      <c r="O194" s="6">
        <f t="shared" si="9"/>
        <v>1455000000</v>
      </c>
      <c r="P194" s="6">
        <f t="shared" si="10"/>
        <v>9047000000</v>
      </c>
    </row>
    <row r="195" spans="1:16" hidden="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>
        <v>2016</v>
      </c>
      <c r="M195">
        <f t="shared" si="11"/>
        <v>0.23251872090669901</v>
      </c>
      <c r="N195">
        <f t="shared" ref="N195:N258" si="12">O195/E195</f>
        <v>3.979457599676179E-2</v>
      </c>
      <c r="O195" s="6">
        <f t="shared" ref="O195:O258" si="13">P195 - SUM(G195:I195)</f>
        <v>1573000000</v>
      </c>
      <c r="P195" s="6">
        <f t="shared" ref="P195:P258" si="14">E195-F195</f>
        <v>9191000000</v>
      </c>
    </row>
    <row r="196" spans="1:16" hidden="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>
        <v>2013</v>
      </c>
      <c r="M196">
        <f t="shared" ref="M196:M259" si="15">1-(F196/E196)</f>
        <v>0.60832923430070496</v>
      </c>
      <c r="N196">
        <f t="shared" si="12"/>
        <v>0.20957534021970814</v>
      </c>
      <c r="O196" s="6">
        <f t="shared" si="13"/>
        <v>639100000</v>
      </c>
      <c r="P196" s="6">
        <f t="shared" si="14"/>
        <v>1855100000</v>
      </c>
    </row>
    <row r="197" spans="1:16" hidden="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>
        <v>2014</v>
      </c>
      <c r="M197">
        <f t="shared" si="15"/>
        <v>0.62131423757371529</v>
      </c>
      <c r="N197">
        <f t="shared" si="12"/>
        <v>0.23513659886869659</v>
      </c>
      <c r="O197" s="6">
        <f t="shared" si="13"/>
        <v>781500000</v>
      </c>
      <c r="P197" s="6">
        <f t="shared" si="14"/>
        <v>2065000000</v>
      </c>
    </row>
    <row r="198" spans="1:16" hidden="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>
        <v>2015</v>
      </c>
      <c r="M198">
        <f t="shared" si="15"/>
        <v>0.61908665105386418</v>
      </c>
      <c r="N198">
        <f t="shared" si="12"/>
        <v>0.24692622950819673</v>
      </c>
      <c r="O198" s="6">
        <f t="shared" si="13"/>
        <v>843500000</v>
      </c>
      <c r="P198" s="6">
        <f t="shared" si="14"/>
        <v>2114800000</v>
      </c>
    </row>
    <row r="199" spans="1:16" hidden="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>
        <v>2016</v>
      </c>
      <c r="M199">
        <f t="shared" si="15"/>
        <v>0.63066774367259026</v>
      </c>
      <c r="N199">
        <f t="shared" si="12"/>
        <v>0.25514270328486804</v>
      </c>
      <c r="O199" s="6">
        <f t="shared" si="13"/>
        <v>947600000</v>
      </c>
      <c r="P199" s="6">
        <f t="shared" si="14"/>
        <v>2342300000</v>
      </c>
    </row>
    <row r="200" spans="1:16" hidden="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>
        <v>2013</v>
      </c>
      <c r="M200">
        <f t="shared" si="15"/>
        <v>0.51787931462627268</v>
      </c>
      <c r="N200">
        <f t="shared" si="12"/>
        <v>0.1558231934442513</v>
      </c>
      <c r="O200" s="6">
        <f t="shared" si="13"/>
        <v>1255000000</v>
      </c>
      <c r="P200" s="6">
        <f t="shared" si="14"/>
        <v>4171000000</v>
      </c>
    </row>
    <row r="201" spans="1:16" hidden="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>
        <v>2014</v>
      </c>
      <c r="M201">
        <f t="shared" si="15"/>
        <v>0.50923514089509825</v>
      </c>
      <c r="N201">
        <f t="shared" si="12"/>
        <v>0.19014918304522851</v>
      </c>
      <c r="O201" s="6">
        <f t="shared" si="13"/>
        <v>1606000000</v>
      </c>
      <c r="P201" s="6">
        <f t="shared" si="14"/>
        <v>4301000000</v>
      </c>
    </row>
    <row r="202" spans="1:16" hidden="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>
        <v>2015</v>
      </c>
      <c r="M202">
        <f t="shared" si="15"/>
        <v>0.45662322505349151</v>
      </c>
      <c r="N202">
        <f t="shared" si="12"/>
        <v>0.14588601439408674</v>
      </c>
      <c r="O202" s="6">
        <f t="shared" si="13"/>
        <v>1500000000</v>
      </c>
      <c r="P202" s="6">
        <f t="shared" si="14"/>
        <v>4695000000</v>
      </c>
    </row>
    <row r="203" spans="1:16" hidden="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>
        <v>2016</v>
      </c>
      <c r="M203">
        <f t="shared" si="15"/>
        <v>0.47993270848353764</v>
      </c>
      <c r="N203">
        <f t="shared" si="12"/>
        <v>0.17287511014980372</v>
      </c>
      <c r="O203" s="6">
        <f t="shared" si="13"/>
        <v>2158000000</v>
      </c>
      <c r="P203" s="6">
        <f t="shared" si="14"/>
        <v>5991000000</v>
      </c>
    </row>
    <row r="204" spans="1:16" hidden="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>
        <v>2013</v>
      </c>
      <c r="M204">
        <f t="shared" si="15"/>
        <v>0.170407798247183</v>
      </c>
      <c r="N204">
        <f t="shared" si="12"/>
        <v>8.7148989447326061E-2</v>
      </c>
      <c r="O204" s="6">
        <f t="shared" si="13"/>
        <v>1949000000</v>
      </c>
      <c r="P204" s="6">
        <f t="shared" si="14"/>
        <v>3811000000</v>
      </c>
    </row>
    <row r="205" spans="1:16" hidden="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>
        <v>2014</v>
      </c>
      <c r="M205">
        <f t="shared" si="15"/>
        <v>0.1957150421571423</v>
      </c>
      <c r="N205">
        <f t="shared" si="12"/>
        <v>0.11645146837196041</v>
      </c>
      <c r="O205" s="6">
        <f t="shared" si="13"/>
        <v>2859000000</v>
      </c>
      <c r="P205" s="6">
        <f t="shared" si="14"/>
        <v>4805000000</v>
      </c>
    </row>
    <row r="206" spans="1:16" hidden="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>
        <v>2015</v>
      </c>
      <c r="M206">
        <f t="shared" si="15"/>
        <v>8.4296785668911189E-2</v>
      </c>
      <c r="N206">
        <f t="shared" si="12"/>
        <v>-6.8606276203786046E-3</v>
      </c>
      <c r="O206" s="6">
        <f t="shared" si="13"/>
        <v>-108000000</v>
      </c>
      <c r="P206" s="6">
        <f t="shared" si="14"/>
        <v>1327000000</v>
      </c>
    </row>
    <row r="207" spans="1:16" hidden="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>
        <v>2016</v>
      </c>
      <c r="M207">
        <f t="shared" si="15"/>
        <v>-1.341327100904377E-2</v>
      </c>
      <c r="N207">
        <f t="shared" si="12"/>
        <v>-0.13525048267452494</v>
      </c>
      <c r="O207" s="6">
        <f t="shared" si="13"/>
        <v>-1331000000</v>
      </c>
      <c r="P207" s="6">
        <f t="shared" si="14"/>
        <v>-132000000</v>
      </c>
    </row>
    <row r="208" spans="1:16" hidden="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>
        <v>2013</v>
      </c>
      <c r="M208">
        <f t="shared" si="15"/>
        <v>0.87627304463229572</v>
      </c>
      <c r="N208">
        <f t="shared" si="12"/>
        <v>0.35926545685352412</v>
      </c>
      <c r="O208" s="6">
        <f t="shared" si="13"/>
        <v>2490500000</v>
      </c>
      <c r="P208" s="6">
        <f t="shared" si="14"/>
        <v>6074500000</v>
      </c>
    </row>
    <row r="209" spans="1:16" hidden="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>
        <v>2014</v>
      </c>
      <c r="M209">
        <f t="shared" si="15"/>
        <v>0.87931940679974852</v>
      </c>
      <c r="N209">
        <f t="shared" si="12"/>
        <v>0.40766543340925254</v>
      </c>
      <c r="O209" s="6">
        <f t="shared" si="13"/>
        <v>3955700000</v>
      </c>
      <c r="P209" s="6">
        <f t="shared" si="14"/>
        <v>8532300000</v>
      </c>
    </row>
    <row r="210" spans="1:16" hidden="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>
        <v>2015</v>
      </c>
      <c r="M210">
        <f t="shared" si="15"/>
        <v>0.88476188706590608</v>
      </c>
      <c r="N210">
        <f t="shared" si="12"/>
        <v>0.46307066277708614</v>
      </c>
      <c r="O210" s="6">
        <f t="shared" si="13"/>
        <v>4984400000</v>
      </c>
      <c r="P210" s="6">
        <f t="shared" si="14"/>
        <v>9523400000</v>
      </c>
    </row>
    <row r="211" spans="1:16" hidden="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>
        <v>2016</v>
      </c>
      <c r="M211">
        <f t="shared" si="15"/>
        <v>0.87084235902452656</v>
      </c>
      <c r="N211">
        <f t="shared" si="12"/>
        <v>0.49247956117671721</v>
      </c>
      <c r="O211" s="6">
        <f t="shared" si="13"/>
        <v>5638300000</v>
      </c>
      <c r="P211" s="6">
        <f t="shared" si="14"/>
        <v>9970100000</v>
      </c>
    </row>
    <row r="212" spans="1:16" hidden="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>
        <v>2012</v>
      </c>
      <c r="M212">
        <f t="shared" si="15"/>
        <v>0.17877216479503644</v>
      </c>
      <c r="N212">
        <f t="shared" si="12"/>
        <v>9.0490744874480583E-2</v>
      </c>
      <c r="O212" s="6">
        <f t="shared" si="13"/>
        <v>790500000</v>
      </c>
      <c r="P212" s="6">
        <f t="shared" si="14"/>
        <v>1561700000</v>
      </c>
    </row>
    <row r="213" spans="1:16" hidden="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>
        <v>2013</v>
      </c>
      <c r="M213">
        <f t="shared" si="15"/>
        <v>0.1880823325185107</v>
      </c>
      <c r="N213">
        <f t="shared" si="12"/>
        <v>9.3928980526918671E-2</v>
      </c>
      <c r="O213" s="6">
        <f t="shared" si="13"/>
        <v>795400000</v>
      </c>
      <c r="P213" s="6">
        <f t="shared" si="14"/>
        <v>1592700000</v>
      </c>
    </row>
    <row r="214" spans="1:16" hidden="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>
        <v>2014</v>
      </c>
      <c r="M214">
        <f t="shared" si="15"/>
        <v>0.19445740956826141</v>
      </c>
      <c r="N214">
        <f t="shared" si="12"/>
        <v>9.7852975495915984E-2</v>
      </c>
      <c r="O214" s="6">
        <f t="shared" si="13"/>
        <v>838600000</v>
      </c>
      <c r="P214" s="6">
        <f t="shared" si="14"/>
        <v>1666500000</v>
      </c>
    </row>
    <row r="215" spans="1:16" hidden="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>
        <v>2015</v>
      </c>
      <c r="M215">
        <f t="shared" si="15"/>
        <v>0.19215955983493815</v>
      </c>
      <c r="N215">
        <f t="shared" si="12"/>
        <v>7.5678379392272108E-2</v>
      </c>
      <c r="O215" s="6">
        <f t="shared" si="13"/>
        <v>605200000</v>
      </c>
      <c r="P215" s="6">
        <f t="shared" si="14"/>
        <v>1536700000</v>
      </c>
    </row>
    <row r="216" spans="1:16" hidden="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>
        <v>2012</v>
      </c>
      <c r="M216">
        <f t="shared" si="15"/>
        <v>0.73838034163781852</v>
      </c>
      <c r="N216">
        <f t="shared" si="12"/>
        <v>0.23210941490267295</v>
      </c>
      <c r="O216" s="6">
        <f t="shared" si="13"/>
        <v>4090000000</v>
      </c>
      <c r="P216" s="6">
        <f t="shared" si="14"/>
        <v>13011000000</v>
      </c>
    </row>
    <row r="217" spans="1:16" hidden="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>
        <v>2013</v>
      </c>
      <c r="M217">
        <f t="shared" si="15"/>
        <v>0.71809581934696376</v>
      </c>
      <c r="N217">
        <f t="shared" si="12"/>
        <v>0.1889533109551419</v>
      </c>
      <c r="O217" s="6">
        <f t="shared" si="13"/>
        <v>3096000000</v>
      </c>
      <c r="P217" s="6">
        <f t="shared" si="14"/>
        <v>11766000000</v>
      </c>
    </row>
    <row r="218" spans="1:16" hidden="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>
        <v>2014</v>
      </c>
      <c r="M218">
        <f t="shared" si="15"/>
        <v>0.75237735373764092</v>
      </c>
      <c r="N218">
        <f t="shared" si="12"/>
        <v>0.16317148435039991</v>
      </c>
      <c r="O218" s="6">
        <f t="shared" si="13"/>
        <v>2591000000</v>
      </c>
      <c r="P218" s="6">
        <f t="shared" si="14"/>
        <v>11947000000</v>
      </c>
    </row>
    <row r="219" spans="1:16" hidden="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>
        <v>2015</v>
      </c>
      <c r="M219">
        <f t="shared" si="15"/>
        <v>0.76394927536231882</v>
      </c>
      <c r="N219">
        <f t="shared" si="12"/>
        <v>0.11413043478260869</v>
      </c>
      <c r="O219" s="6">
        <f t="shared" si="13"/>
        <v>1890000000</v>
      </c>
      <c r="P219" s="6">
        <f t="shared" si="14"/>
        <v>12651000000</v>
      </c>
    </row>
    <row r="220" spans="1:16" hidden="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>
        <v>2012</v>
      </c>
      <c r="M220">
        <f t="shared" si="15"/>
        <v>0.67595530417988692</v>
      </c>
      <c r="N220">
        <f t="shared" si="12"/>
        <v>0.15036556766450546</v>
      </c>
      <c r="O220" s="6">
        <f t="shared" si="13"/>
        <v>1090000000</v>
      </c>
      <c r="P220" s="6">
        <f t="shared" si="14"/>
        <v>4900000000</v>
      </c>
    </row>
    <row r="221" spans="1:16" hidden="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>
        <v>2013</v>
      </c>
      <c r="M221">
        <f t="shared" si="15"/>
        <v>0.69564608707825837</v>
      </c>
      <c r="N221">
        <f t="shared" si="12"/>
        <v>0.14279714405711885</v>
      </c>
      <c r="O221" s="6">
        <f t="shared" si="13"/>
        <v>1020000000</v>
      </c>
      <c r="P221" s="6">
        <f t="shared" si="14"/>
        <v>4969000000</v>
      </c>
    </row>
    <row r="222" spans="1:16" hidden="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>
        <v>2014</v>
      </c>
      <c r="M222">
        <f t="shared" si="15"/>
        <v>0.70054200542005418</v>
      </c>
      <c r="N222">
        <f t="shared" si="12"/>
        <v>0.14878048780487804</v>
      </c>
      <c r="O222" s="6">
        <f t="shared" si="13"/>
        <v>1098000000</v>
      </c>
      <c r="P222" s="6">
        <f t="shared" si="14"/>
        <v>5170000000</v>
      </c>
    </row>
    <row r="223" spans="1:16" hidden="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>
        <v>2015</v>
      </c>
      <c r="M223">
        <f t="shared" si="15"/>
        <v>0.709375417948375</v>
      </c>
      <c r="N223">
        <f t="shared" si="12"/>
        <v>0.1253176407650127</v>
      </c>
      <c r="O223" s="6">
        <f t="shared" si="13"/>
        <v>937000000</v>
      </c>
      <c r="P223" s="6">
        <f t="shared" si="14"/>
        <v>5304000000</v>
      </c>
    </row>
    <row r="224" spans="1:16" hidden="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>
        <v>2013</v>
      </c>
      <c r="M224">
        <f t="shared" si="15"/>
        <v>0.20943710835596907</v>
      </c>
      <c r="N224">
        <f t="shared" si="12"/>
        <v>0.11499878976951833</v>
      </c>
      <c r="O224" s="6">
        <f t="shared" si="13"/>
        <v>855200000</v>
      </c>
      <c r="P224" s="6">
        <f t="shared" si="14"/>
        <v>1557500000</v>
      </c>
    </row>
    <row r="225" spans="1:16" hidden="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>
        <v>2014</v>
      </c>
      <c r="M225">
        <f t="shared" si="15"/>
        <v>0.21148450951824782</v>
      </c>
      <c r="N225">
        <f t="shared" si="12"/>
        <v>0.11603713380934606</v>
      </c>
      <c r="O225" s="6">
        <f t="shared" si="13"/>
        <v>963700000</v>
      </c>
      <c r="P225" s="6">
        <f t="shared" si="14"/>
        <v>1756400000</v>
      </c>
    </row>
    <row r="226" spans="1:16" hidden="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>
        <v>2015</v>
      </c>
      <c r="M226">
        <f t="shared" si="15"/>
        <v>0.21227191145677538</v>
      </c>
      <c r="N226">
        <f t="shared" si="12"/>
        <v>0.11712284375311596</v>
      </c>
      <c r="O226" s="6">
        <f t="shared" si="13"/>
        <v>939700000</v>
      </c>
      <c r="P226" s="6">
        <f t="shared" si="14"/>
        <v>1703100000</v>
      </c>
    </row>
    <row r="227" spans="1:16" hidden="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>
        <v>2016</v>
      </c>
      <c r="M227">
        <f t="shared" si="15"/>
        <v>0.21310770587586814</v>
      </c>
      <c r="N227">
        <f t="shared" si="12"/>
        <v>2.4903538749862199E-2</v>
      </c>
      <c r="O227" s="6">
        <f t="shared" si="13"/>
        <v>225900000</v>
      </c>
      <c r="P227" s="6">
        <f t="shared" si="14"/>
        <v>1933100000</v>
      </c>
    </row>
    <row r="228" spans="1:16" hidden="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>
        <v>2012</v>
      </c>
      <c r="M228">
        <f t="shared" si="15"/>
        <v>0.6387976089034888</v>
      </c>
      <c r="N228">
        <f t="shared" si="12"/>
        <v>0.34664673725331396</v>
      </c>
      <c r="O228" s="6">
        <f t="shared" si="13"/>
        <v>640321000</v>
      </c>
      <c r="P228" s="6">
        <f t="shared" si="14"/>
        <v>1179978000</v>
      </c>
    </row>
    <row r="229" spans="1:16" hidden="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>
        <v>2013</v>
      </c>
      <c r="M229">
        <f t="shared" si="15"/>
        <v>0.63877831310971134</v>
      </c>
      <c r="N229">
        <f t="shared" si="12"/>
        <v>0.3214298591596782</v>
      </c>
      <c r="O229" s="6">
        <f t="shared" si="13"/>
        <v>686426000</v>
      </c>
      <c r="P229" s="6">
        <f t="shared" si="14"/>
        <v>1364136000</v>
      </c>
    </row>
    <row r="230" spans="1:16" hidden="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>
        <v>2014</v>
      </c>
      <c r="M230">
        <f t="shared" si="15"/>
        <v>0.63932969489336244</v>
      </c>
      <c r="N230">
        <f t="shared" si="12"/>
        <v>0.33451091740585515</v>
      </c>
      <c r="O230" s="6">
        <f t="shared" si="13"/>
        <v>801822000</v>
      </c>
      <c r="P230" s="6">
        <f t="shared" si="14"/>
        <v>1532472000</v>
      </c>
    </row>
    <row r="231" spans="1:16" hidden="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>
        <v>2015</v>
      </c>
      <c r="M231">
        <f t="shared" si="15"/>
        <v>0.63693256159314537</v>
      </c>
      <c r="N231">
        <f t="shared" si="12"/>
        <v>0.34099800828722737</v>
      </c>
      <c r="O231" s="6">
        <f t="shared" si="13"/>
        <v>849365000</v>
      </c>
      <c r="P231" s="6">
        <f t="shared" si="14"/>
        <v>1586485000</v>
      </c>
    </row>
    <row r="232" spans="1:16" hidden="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>
        <v>2013</v>
      </c>
      <c r="M232">
        <f t="shared" si="15"/>
        <v>0.24981996094823045</v>
      </c>
      <c r="N232">
        <f t="shared" si="12"/>
        <v>9.6441537422137749E-2</v>
      </c>
      <c r="O232" s="6">
        <f t="shared" si="13"/>
        <v>1299000000</v>
      </c>
      <c r="P232" s="6">
        <f t="shared" si="14"/>
        <v>3364900000</v>
      </c>
    </row>
    <row r="233" spans="1:16" hidden="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>
        <v>2014</v>
      </c>
      <c r="M233">
        <f t="shared" si="15"/>
        <v>0.24728421550573565</v>
      </c>
      <c r="N233">
        <f t="shared" si="12"/>
        <v>9.7016438309878189E-2</v>
      </c>
      <c r="O233" s="6">
        <f t="shared" si="13"/>
        <v>1148500000</v>
      </c>
      <c r="P233" s="6">
        <f t="shared" si="14"/>
        <v>2927400000</v>
      </c>
    </row>
    <row r="234" spans="1:16" hidden="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>
        <v>2015</v>
      </c>
      <c r="M234">
        <f t="shared" si="15"/>
        <v>0.24089804808578374</v>
      </c>
      <c r="N234">
        <f t="shared" si="12"/>
        <v>0.1114434112423557</v>
      </c>
      <c r="O234" s="6">
        <f t="shared" si="13"/>
        <v>1330300000</v>
      </c>
      <c r="P234" s="6">
        <f t="shared" si="14"/>
        <v>2875600000</v>
      </c>
    </row>
    <row r="235" spans="1:16" hidden="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>
        <v>2016</v>
      </c>
      <c r="M235">
        <f t="shared" si="15"/>
        <v>0.26546650748524847</v>
      </c>
      <c r="N235">
        <f t="shared" si="12"/>
        <v>7.570278882409022E-2</v>
      </c>
      <c r="O235" s="6">
        <f t="shared" si="13"/>
        <v>881400000</v>
      </c>
      <c r="P235" s="6">
        <f t="shared" si="14"/>
        <v>3090800000</v>
      </c>
    </row>
    <row r="236" spans="1:16" hidden="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>
        <v>2013</v>
      </c>
      <c r="M236">
        <f t="shared" si="15"/>
        <v>4.8677950006429715E-2</v>
      </c>
      <c r="N236">
        <f t="shared" si="12"/>
        <v>1.8675872711265865E-2</v>
      </c>
      <c r="O236" s="6">
        <f t="shared" si="13"/>
        <v>1888000000</v>
      </c>
      <c r="P236" s="6">
        <f t="shared" si="14"/>
        <v>4921000000</v>
      </c>
    </row>
    <row r="237" spans="1:16" hidden="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>
        <v>2014</v>
      </c>
      <c r="M237">
        <f t="shared" si="15"/>
        <v>5.6661982345966311E-2</v>
      </c>
      <c r="N237">
        <f t="shared" si="12"/>
        <v>2.0969654384963329E-2</v>
      </c>
      <c r="O237" s="6">
        <f t="shared" si="13"/>
        <v>1910000000</v>
      </c>
      <c r="P237" s="6">
        <f t="shared" si="14"/>
        <v>5161000000</v>
      </c>
    </row>
    <row r="238" spans="1:16" hidden="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>
        <v>2015</v>
      </c>
      <c r="M238">
        <f t="shared" si="15"/>
        <v>5.570998039617292E-2</v>
      </c>
      <c r="N238">
        <f t="shared" si="12"/>
        <v>2.1369146892159446E-2</v>
      </c>
      <c r="O238" s="6">
        <f t="shared" si="13"/>
        <v>2191000000</v>
      </c>
      <c r="P238" s="6">
        <f t="shared" si="14"/>
        <v>5712000000</v>
      </c>
    </row>
    <row r="239" spans="1:16" hidden="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>
        <v>2016</v>
      </c>
      <c r="M239">
        <f t="shared" si="15"/>
        <v>5.3831471212545057E-2</v>
      </c>
      <c r="N239">
        <f t="shared" si="12"/>
        <v>2.004179487601402E-2</v>
      </c>
      <c r="O239" s="6">
        <f t="shared" si="13"/>
        <v>2436000000</v>
      </c>
      <c r="P239" s="6">
        <f t="shared" si="14"/>
        <v>6543000000</v>
      </c>
    </row>
    <row r="240" spans="1:16" hidden="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>
        <v>2013</v>
      </c>
      <c r="M240">
        <f t="shared" si="15"/>
        <v>0.25517464424320824</v>
      </c>
      <c r="N240">
        <f t="shared" si="12"/>
        <v>0.10112117291936179</v>
      </c>
      <c r="O240" s="6">
        <f t="shared" si="13"/>
        <v>5628000000</v>
      </c>
      <c r="P240" s="6">
        <f t="shared" si="14"/>
        <v>14202000000</v>
      </c>
    </row>
    <row r="241" spans="1:16" hidden="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>
        <v>2014</v>
      </c>
      <c r="M241">
        <f t="shared" si="15"/>
        <v>0.25083357494926062</v>
      </c>
      <c r="N241">
        <f t="shared" si="12"/>
        <v>6.0053638735865465E-2</v>
      </c>
      <c r="O241" s="6">
        <f t="shared" si="13"/>
        <v>3314000000</v>
      </c>
      <c r="P241" s="6">
        <f t="shared" si="14"/>
        <v>13842000000</v>
      </c>
    </row>
    <row r="242" spans="1:16" hidden="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>
        <v>2015</v>
      </c>
      <c r="M242">
        <f t="shared" si="15"/>
        <v>0.27393588734551488</v>
      </c>
      <c r="N242">
        <f t="shared" si="12"/>
        <v>8.0513071408819206E-2</v>
      </c>
      <c r="O242" s="6">
        <f t="shared" si="13"/>
        <v>3785000000</v>
      </c>
      <c r="P242" s="6">
        <f t="shared" si="14"/>
        <v>12878000000</v>
      </c>
    </row>
    <row r="243" spans="1:16" hidden="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>
        <v>2016</v>
      </c>
      <c r="M243">
        <f t="shared" si="15"/>
        <v>0.2499416145522485</v>
      </c>
      <c r="N243">
        <f t="shared" si="12"/>
        <v>2.8362353063289825E-2</v>
      </c>
      <c r="O243" s="6">
        <f t="shared" si="13"/>
        <v>1093000000</v>
      </c>
      <c r="P243" s="6">
        <f t="shared" si="14"/>
        <v>9632000000</v>
      </c>
    </row>
    <row r="244" spans="1:16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>
        <v>2012</v>
      </c>
      <c r="M244">
        <f t="shared" si="15"/>
        <v>0.29638715432649421</v>
      </c>
      <c r="N244">
        <f t="shared" si="12"/>
        <v>0.17986173059768065</v>
      </c>
      <c r="O244" s="6">
        <f t="shared" si="13"/>
        <v>3226000000</v>
      </c>
      <c r="P244" s="6">
        <f t="shared" si="14"/>
        <v>5316000000</v>
      </c>
    </row>
    <row r="245" spans="1:16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>
        <v>2013</v>
      </c>
      <c r="M245">
        <f t="shared" si="15"/>
        <v>0.34987799179689527</v>
      </c>
      <c r="N245">
        <f t="shared" si="12"/>
        <v>0.2343076683453611</v>
      </c>
      <c r="O245" s="6">
        <f t="shared" si="13"/>
        <v>4513000000</v>
      </c>
      <c r="P245" s="6">
        <f t="shared" si="14"/>
        <v>6739000000</v>
      </c>
    </row>
    <row r="246" spans="1:16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>
        <v>2014</v>
      </c>
      <c r="M246">
        <f t="shared" si="15"/>
        <v>0.30932137082051014</v>
      </c>
      <c r="N246">
        <f t="shared" si="12"/>
        <v>0.19649470554483334</v>
      </c>
      <c r="O246" s="6">
        <f t="shared" si="13"/>
        <v>3767000000</v>
      </c>
      <c r="P246" s="6">
        <f t="shared" si="14"/>
        <v>5930000000</v>
      </c>
    </row>
    <row r="247" spans="1:16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>
        <v>2015</v>
      </c>
      <c r="M247">
        <f t="shared" si="15"/>
        <v>0.31700637278137678</v>
      </c>
      <c r="N247">
        <f t="shared" si="12"/>
        <v>0.1911307736872597</v>
      </c>
      <c r="O247" s="6">
        <f t="shared" si="13"/>
        <v>3629000000</v>
      </c>
      <c r="P247" s="6">
        <f t="shared" si="14"/>
        <v>6019000000</v>
      </c>
    </row>
    <row r="248" spans="1:16" hidden="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>
        <v>2012</v>
      </c>
      <c r="M248">
        <f t="shared" si="15"/>
        <v>0.11800112340939251</v>
      </c>
      <c r="N248">
        <f t="shared" si="12"/>
        <v>9.1958381350974241E-2</v>
      </c>
      <c r="O248" s="6">
        <f t="shared" si="13"/>
        <v>599026000</v>
      </c>
      <c r="P248" s="6">
        <f t="shared" si="14"/>
        <v>768671000</v>
      </c>
    </row>
    <row r="249" spans="1:16" hidden="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>
        <v>2013</v>
      </c>
      <c r="M249">
        <f t="shared" si="15"/>
        <v>0.12402512862581727</v>
      </c>
      <c r="N249">
        <f t="shared" si="12"/>
        <v>9.7526108612160628E-2</v>
      </c>
      <c r="O249" s="6">
        <f t="shared" si="13"/>
        <v>700705000</v>
      </c>
      <c r="P249" s="6">
        <f t="shared" si="14"/>
        <v>891095000</v>
      </c>
    </row>
    <row r="250" spans="1:16" hidden="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>
        <v>2014</v>
      </c>
      <c r="M250">
        <f t="shared" si="15"/>
        <v>0.11046464730398664</v>
      </c>
      <c r="N250">
        <f t="shared" si="12"/>
        <v>8.1171453708199351E-2</v>
      </c>
      <c r="O250" s="6">
        <f t="shared" si="13"/>
        <v>734595000</v>
      </c>
      <c r="P250" s="6">
        <f t="shared" si="14"/>
        <v>999696000</v>
      </c>
    </row>
    <row r="251" spans="1:16" hidden="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>
        <v>2015</v>
      </c>
      <c r="M251">
        <f t="shared" si="15"/>
        <v>0.10494555450030907</v>
      </c>
      <c r="N251">
        <f t="shared" si="12"/>
        <v>7.6012107802181511E-2</v>
      </c>
      <c r="O251" s="6">
        <f t="shared" si="13"/>
        <v>825173000</v>
      </c>
      <c r="P251" s="6">
        <f t="shared" si="14"/>
        <v>1139269000</v>
      </c>
    </row>
    <row r="252" spans="1:16" hidden="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>
        <v>2012</v>
      </c>
      <c r="M252">
        <f t="shared" si="15"/>
        <v>0.70033502145781612</v>
      </c>
      <c r="N252">
        <f t="shared" si="12"/>
        <v>0.35702476281302925</v>
      </c>
      <c r="O252" s="6">
        <f t="shared" si="13"/>
        <v>868527000</v>
      </c>
      <c r="P252" s="6">
        <f t="shared" si="14"/>
        <v>1703691000</v>
      </c>
    </row>
    <row r="253" spans="1:16" hidden="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>
        <v>2013</v>
      </c>
      <c r="M253">
        <f t="shared" si="15"/>
        <v>0.65418593590301466</v>
      </c>
      <c r="N253">
        <f t="shared" si="12"/>
        <v>0.32098845991853442</v>
      </c>
      <c r="O253" s="6">
        <f t="shared" si="13"/>
        <v>919873000</v>
      </c>
      <c r="P253" s="6">
        <f t="shared" si="14"/>
        <v>1874734000</v>
      </c>
    </row>
    <row r="254" spans="1:16" hidden="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>
        <v>2014</v>
      </c>
      <c r="M254">
        <f t="shared" si="15"/>
        <v>0.63077250875731472</v>
      </c>
      <c r="N254">
        <f t="shared" si="12"/>
        <v>0.2794973713926589</v>
      </c>
      <c r="O254" s="6">
        <f t="shared" si="13"/>
        <v>989073000</v>
      </c>
      <c r="P254" s="6">
        <f t="shared" si="14"/>
        <v>2232150000</v>
      </c>
    </row>
    <row r="255" spans="1:16" hidden="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>
        <v>2015</v>
      </c>
      <c r="M255">
        <f t="shared" si="15"/>
        <v>0.6393341323105115</v>
      </c>
      <c r="N255">
        <f t="shared" si="12"/>
        <v>0.27166115652628886</v>
      </c>
      <c r="O255" s="6">
        <f t="shared" si="13"/>
        <v>995326000</v>
      </c>
      <c r="P255" s="6">
        <f t="shared" si="14"/>
        <v>2342425000</v>
      </c>
    </row>
    <row r="256" spans="1:16" hidden="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>
        <v>2013</v>
      </c>
      <c r="M256">
        <f t="shared" si="15"/>
        <v>0.31127070393374745</v>
      </c>
      <c r="N256">
        <f t="shared" si="12"/>
        <v>8.6827122153209105E-2</v>
      </c>
      <c r="O256" s="6">
        <f t="shared" si="13"/>
        <v>1342000000</v>
      </c>
      <c r="P256" s="6">
        <f t="shared" si="14"/>
        <v>4811000000</v>
      </c>
    </row>
    <row r="257" spans="1:16" hidden="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>
        <v>2014</v>
      </c>
      <c r="M257">
        <f t="shared" si="15"/>
        <v>0.34393099974817432</v>
      </c>
      <c r="N257">
        <f t="shared" si="12"/>
        <v>0.11155880130949383</v>
      </c>
      <c r="O257" s="6">
        <f t="shared" si="13"/>
        <v>1772000000</v>
      </c>
      <c r="P257" s="6">
        <f t="shared" si="14"/>
        <v>5463000000</v>
      </c>
    </row>
    <row r="258" spans="1:16" hidden="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>
        <v>2015</v>
      </c>
      <c r="M258">
        <f t="shared" si="15"/>
        <v>0.39881634211531114</v>
      </c>
      <c r="N258">
        <f t="shared" si="12"/>
        <v>0.16380297823596793</v>
      </c>
      <c r="O258" s="6">
        <f t="shared" si="13"/>
        <v>2574000000</v>
      </c>
      <c r="P258" s="6">
        <f t="shared" si="14"/>
        <v>6267000000</v>
      </c>
    </row>
    <row r="259" spans="1:16" hidden="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>
        <v>2016</v>
      </c>
      <c r="M259">
        <f t="shared" si="15"/>
        <v>0.42748184758069441</v>
      </c>
      <c r="N259">
        <f t="shared" ref="N259:N322" si="16">O259/E259</f>
        <v>0.18738178046250534</v>
      </c>
      <c r="O259" s="6">
        <f t="shared" ref="O259:O322" si="17">P259 - SUM(G259:I259)</f>
        <v>3071000000</v>
      </c>
      <c r="P259" s="6">
        <f t="shared" ref="P259:P322" si="18">E259-F259</f>
        <v>7006000000</v>
      </c>
    </row>
    <row r="260" spans="1:16" hidden="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>
        <v>2013</v>
      </c>
      <c r="M260">
        <f t="shared" ref="M260:M323" si="19">1-(F260/E260)</f>
        <v>0.94758157655646069</v>
      </c>
      <c r="N260">
        <f t="shared" si="16"/>
        <v>0.30490152296770817</v>
      </c>
      <c r="O260" s="6">
        <f t="shared" si="17"/>
        <v>1980000000</v>
      </c>
      <c r="P260" s="6">
        <f t="shared" si="18"/>
        <v>6153500000</v>
      </c>
    </row>
    <row r="261" spans="1:16" hidden="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>
        <v>2014</v>
      </c>
      <c r="M261">
        <f t="shared" si="19"/>
        <v>0.94968971631205679</v>
      </c>
      <c r="N261">
        <f t="shared" si="16"/>
        <v>0.33475438047559447</v>
      </c>
      <c r="O261" s="6">
        <f t="shared" si="17"/>
        <v>2567700000</v>
      </c>
      <c r="P261" s="6">
        <f t="shared" si="18"/>
        <v>7284500000</v>
      </c>
    </row>
    <row r="262" spans="1:16" hidden="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>
        <v>2015</v>
      </c>
      <c r="M262">
        <f t="shared" si="19"/>
        <v>0.95461322385479686</v>
      </c>
      <c r="N262">
        <f t="shared" si="16"/>
        <v>0.27595073465859982</v>
      </c>
      <c r="O262" s="6">
        <f t="shared" si="17"/>
        <v>2554200000</v>
      </c>
      <c r="P262" s="6">
        <f t="shared" si="18"/>
        <v>8835900000</v>
      </c>
    </row>
    <row r="263" spans="1:16" hidden="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>
        <v>2016</v>
      </c>
      <c r="M263">
        <f t="shared" si="19"/>
        <v>0.96099454992341393</v>
      </c>
      <c r="N263">
        <f t="shared" si="16"/>
        <v>0.28536316033199161</v>
      </c>
      <c r="O263" s="6">
        <f t="shared" si="17"/>
        <v>3204400000</v>
      </c>
      <c r="P263" s="6">
        <f t="shared" si="18"/>
        <v>10791200000</v>
      </c>
    </row>
    <row r="264" spans="1:16" hidden="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>
        <v>2013</v>
      </c>
      <c r="M264">
        <f t="shared" si="19"/>
        <v>0.82316504211288644</v>
      </c>
      <c r="N264">
        <f t="shared" si="16"/>
        <v>0.19789140111064235</v>
      </c>
      <c r="O264" s="6">
        <f t="shared" si="17"/>
        <v>576012000</v>
      </c>
      <c r="P264" s="6">
        <f t="shared" si="18"/>
        <v>2396026000</v>
      </c>
    </row>
    <row r="265" spans="1:16" hidden="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>
        <v>2015</v>
      </c>
      <c r="M265">
        <f t="shared" si="19"/>
        <v>0.82238326412854723</v>
      </c>
      <c r="N265">
        <f t="shared" si="16"/>
        <v>0.22425818533089723</v>
      </c>
      <c r="O265" s="6">
        <f t="shared" si="17"/>
        <v>763084000</v>
      </c>
      <c r="P265" s="6">
        <f t="shared" si="18"/>
        <v>2798326000</v>
      </c>
    </row>
    <row r="266" spans="1:16" hidden="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>
        <v>2016</v>
      </c>
      <c r="M266">
        <f t="shared" si="19"/>
        <v>0.83034221437938094</v>
      </c>
      <c r="N266">
        <f t="shared" si="16"/>
        <v>0.17651725873263693</v>
      </c>
      <c r="O266" s="6">
        <f t="shared" si="17"/>
        <v>781136000</v>
      </c>
      <c r="P266" s="6">
        <f t="shared" si="18"/>
        <v>3674486000</v>
      </c>
    </row>
    <row r="267" spans="1:16" hidden="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>
        <v>2016</v>
      </c>
      <c r="M267">
        <f t="shared" si="19"/>
        <v>0.8375648106431538</v>
      </c>
      <c r="N267">
        <f t="shared" si="16"/>
        <v>0.18993393687403223</v>
      </c>
      <c r="O267" s="6">
        <f t="shared" si="17"/>
        <v>911013000</v>
      </c>
      <c r="P267" s="6">
        <f t="shared" si="18"/>
        <v>4017357000</v>
      </c>
    </row>
    <row r="268" spans="1:16" hidden="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>
        <v>2012</v>
      </c>
      <c r="M268">
        <f t="shared" si="19"/>
        <v>0.51004259501965921</v>
      </c>
      <c r="N268">
        <f t="shared" si="16"/>
        <v>0.47712975098296201</v>
      </c>
      <c r="O268" s="6">
        <f t="shared" si="17"/>
        <v>2912400000</v>
      </c>
      <c r="P268" s="6">
        <f t="shared" si="18"/>
        <v>3113300000</v>
      </c>
    </row>
    <row r="269" spans="1:16" hidden="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>
        <v>2013</v>
      </c>
      <c r="M269">
        <f t="shared" si="19"/>
        <v>0.46033572615851093</v>
      </c>
      <c r="N269">
        <f t="shared" si="16"/>
        <v>0.4329004329004329</v>
      </c>
      <c r="O269" s="6">
        <f t="shared" si="17"/>
        <v>2370000000</v>
      </c>
      <c r="P269" s="6">
        <f t="shared" si="18"/>
        <v>2520200000</v>
      </c>
    </row>
    <row r="270" spans="1:16" hidden="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>
        <v>2014</v>
      </c>
      <c r="M270">
        <f t="shared" si="19"/>
        <v>0.37495783437341879</v>
      </c>
      <c r="N270">
        <f t="shared" si="16"/>
        <v>0.33169590150109629</v>
      </c>
      <c r="O270" s="6">
        <f t="shared" si="17"/>
        <v>1573300000</v>
      </c>
      <c r="P270" s="6">
        <f t="shared" si="18"/>
        <v>1778500000</v>
      </c>
    </row>
    <row r="271" spans="1:16" hidden="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>
        <v>2015</v>
      </c>
      <c r="M271">
        <f t="shared" si="19"/>
        <v>0.35909755588050973</v>
      </c>
      <c r="N271">
        <f t="shared" si="16"/>
        <v>0.2850544298215073</v>
      </c>
      <c r="O271" s="6">
        <f t="shared" si="17"/>
        <v>1228100000</v>
      </c>
      <c r="P271" s="6">
        <f t="shared" si="18"/>
        <v>1547100000</v>
      </c>
    </row>
    <row r="272" spans="1:16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>
        <v>2012</v>
      </c>
      <c r="M272">
        <f t="shared" si="19"/>
        <v>0.93197895882459636</v>
      </c>
      <c r="N272">
        <f t="shared" si="16"/>
        <v>0.23000181389443133</v>
      </c>
      <c r="O272" s="6">
        <f t="shared" si="17"/>
        <v>1268000000</v>
      </c>
      <c r="P272" s="6">
        <f t="shared" si="18"/>
        <v>5138000000</v>
      </c>
    </row>
    <row r="273" spans="1:16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>
        <v>2013</v>
      </c>
      <c r="M273">
        <f t="shared" si="19"/>
        <v>0.95791934541203971</v>
      </c>
      <c r="N273">
        <f t="shared" si="16"/>
        <v>0.23261250730566921</v>
      </c>
      <c r="O273" s="6">
        <f t="shared" si="17"/>
        <v>1194000000</v>
      </c>
      <c r="P273" s="6">
        <f t="shared" si="18"/>
        <v>4917000000</v>
      </c>
    </row>
    <row r="274" spans="1:16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>
        <v>2014</v>
      </c>
      <c r="M274">
        <f t="shared" si="19"/>
        <v>0.97004867090977165</v>
      </c>
      <c r="N274">
        <f t="shared" si="16"/>
        <v>0.27536503182328714</v>
      </c>
      <c r="O274" s="6">
        <f t="shared" si="17"/>
        <v>1471000000</v>
      </c>
      <c r="P274" s="6">
        <f t="shared" si="18"/>
        <v>5182000000</v>
      </c>
    </row>
    <row r="275" spans="1:16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>
        <v>2015</v>
      </c>
      <c r="M275">
        <f t="shared" si="19"/>
        <v>0.95507960576194084</v>
      </c>
      <c r="N275">
        <f t="shared" si="16"/>
        <v>0.28013646702047007</v>
      </c>
      <c r="O275" s="6">
        <f t="shared" si="17"/>
        <v>1478000000</v>
      </c>
      <c r="P275" s="6">
        <f t="shared" si="18"/>
        <v>5039000000</v>
      </c>
    </row>
    <row r="276" spans="1:16" hidden="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>
        <v>2012</v>
      </c>
      <c r="M276">
        <f t="shared" si="19"/>
        <v>0.44197268900373043</v>
      </c>
      <c r="N276">
        <f t="shared" si="16"/>
        <v>0.18655669256305829</v>
      </c>
      <c r="O276" s="6">
        <f t="shared" si="17"/>
        <v>545100000</v>
      </c>
      <c r="P276" s="6">
        <f t="shared" si="18"/>
        <v>1291400000</v>
      </c>
    </row>
    <row r="277" spans="1:16" hidden="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>
        <v>2013</v>
      </c>
      <c r="M277">
        <f t="shared" si="19"/>
        <v>0.45017687756315938</v>
      </c>
      <c r="N277">
        <f t="shared" si="16"/>
        <v>0.19478445981905268</v>
      </c>
      <c r="O277" s="6">
        <f t="shared" si="17"/>
        <v>622200000</v>
      </c>
      <c r="P277" s="6">
        <f t="shared" si="18"/>
        <v>1438000000</v>
      </c>
    </row>
    <row r="278" spans="1:16" hidden="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>
        <v>2014</v>
      </c>
      <c r="M278">
        <f t="shared" si="19"/>
        <v>0.44059315866084425</v>
      </c>
      <c r="N278">
        <f t="shared" si="16"/>
        <v>0.19444444444444445</v>
      </c>
      <c r="O278" s="6">
        <f t="shared" si="17"/>
        <v>641200000</v>
      </c>
      <c r="P278" s="6">
        <f t="shared" si="18"/>
        <v>1452900000</v>
      </c>
    </row>
    <row r="279" spans="1:16" hidden="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>
        <v>2015</v>
      </c>
      <c r="M279">
        <f t="shared" si="19"/>
        <v>0.44532814893366324</v>
      </c>
      <c r="N279">
        <f t="shared" si="16"/>
        <v>0.19859785554377282</v>
      </c>
      <c r="O279" s="6">
        <f t="shared" si="17"/>
        <v>674200000</v>
      </c>
      <c r="P279" s="6">
        <f t="shared" si="18"/>
        <v>1511800000</v>
      </c>
    </row>
    <row r="280" spans="1:16" hidden="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>
        <v>2012</v>
      </c>
      <c r="M280">
        <f t="shared" si="19"/>
        <v>0.42505683663527116</v>
      </c>
      <c r="N280">
        <f t="shared" si="16"/>
        <v>0.13811302370899642</v>
      </c>
      <c r="O280" s="6">
        <f t="shared" si="17"/>
        <v>1701000000</v>
      </c>
      <c r="P280" s="6">
        <f t="shared" si="18"/>
        <v>5235000000</v>
      </c>
    </row>
    <row r="281" spans="1:16" hidden="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>
        <v>2013</v>
      </c>
      <c r="M281">
        <f t="shared" si="19"/>
        <v>0.32232704402515722</v>
      </c>
      <c r="N281">
        <f t="shared" si="16"/>
        <v>0.13422431865828091</v>
      </c>
      <c r="O281" s="6">
        <f t="shared" si="17"/>
        <v>2561000000</v>
      </c>
      <c r="P281" s="6">
        <f t="shared" si="18"/>
        <v>6150000000</v>
      </c>
    </row>
    <row r="282" spans="1:16" hidden="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>
        <v>2014</v>
      </c>
      <c r="M282">
        <f t="shared" si="19"/>
        <v>0.30598918918918916</v>
      </c>
      <c r="N282">
        <f t="shared" si="16"/>
        <v>0.15597837837837839</v>
      </c>
      <c r="O282" s="6">
        <f t="shared" si="17"/>
        <v>3607000000</v>
      </c>
      <c r="P282" s="6">
        <f t="shared" si="18"/>
        <v>7076000000</v>
      </c>
    </row>
    <row r="283" spans="1:16" hidden="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>
        <v>2015</v>
      </c>
      <c r="M283">
        <f t="shared" si="19"/>
        <v>0.19343465998119713</v>
      </c>
      <c r="N283">
        <f t="shared" si="16"/>
        <v>-7.3644625509244749E-3</v>
      </c>
      <c r="O283" s="6">
        <f t="shared" si="17"/>
        <v>-94000000</v>
      </c>
      <c r="P283" s="6">
        <f t="shared" si="18"/>
        <v>2469000000</v>
      </c>
    </row>
    <row r="284" spans="1:16" hidden="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>
        <v>2012</v>
      </c>
      <c r="M284">
        <f t="shared" si="19"/>
        <v>0.15120643662933897</v>
      </c>
      <c r="N284">
        <f t="shared" si="16"/>
        <v>5.9451825155714184E-2</v>
      </c>
      <c r="O284" s="6">
        <f t="shared" si="17"/>
        <v>675320000</v>
      </c>
      <c r="P284" s="6">
        <f t="shared" si="18"/>
        <v>1717571000</v>
      </c>
    </row>
    <row r="285" spans="1:16" hidden="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>
        <v>2013</v>
      </c>
      <c r="M285">
        <f t="shared" si="19"/>
        <v>0.14398400699619418</v>
      </c>
      <c r="N285">
        <f t="shared" si="16"/>
        <v>5.3532460126492348E-2</v>
      </c>
      <c r="O285" s="6">
        <f t="shared" si="17"/>
        <v>682650000</v>
      </c>
      <c r="P285" s="6">
        <f t="shared" si="18"/>
        <v>1836095000</v>
      </c>
    </row>
    <row r="286" spans="1:16" hidden="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>
        <v>2014</v>
      </c>
      <c r="M286">
        <f t="shared" si="19"/>
        <v>0.14904543533450876</v>
      </c>
      <c r="N286">
        <f t="shared" si="16"/>
        <v>5.5561564764302955E-2</v>
      </c>
      <c r="O286" s="6">
        <f t="shared" si="17"/>
        <v>748418000</v>
      </c>
      <c r="P286" s="6">
        <f t="shared" si="18"/>
        <v>2007652000</v>
      </c>
    </row>
    <row r="287" spans="1:16" hidden="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>
        <v>2015</v>
      </c>
      <c r="M287">
        <f t="shared" si="19"/>
        <v>0.16833376817775847</v>
      </c>
      <c r="N287">
        <f t="shared" si="16"/>
        <v>6.36913512857296E-2</v>
      </c>
      <c r="O287" s="6">
        <f t="shared" si="17"/>
        <v>858310000</v>
      </c>
      <c r="P287" s="6">
        <f t="shared" si="18"/>
        <v>2268480000</v>
      </c>
    </row>
    <row r="288" spans="1:16" hidden="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>
        <v>2013</v>
      </c>
      <c r="M288">
        <f t="shared" si="19"/>
        <v>0.34457388105456777</v>
      </c>
      <c r="N288">
        <f t="shared" si="16"/>
        <v>0.1114653586756591</v>
      </c>
      <c r="O288" s="6">
        <f t="shared" si="17"/>
        <v>909000000</v>
      </c>
      <c r="P288" s="6">
        <f t="shared" si="18"/>
        <v>2810000000</v>
      </c>
    </row>
    <row r="289" spans="1:16" hidden="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>
        <v>2014</v>
      </c>
      <c r="M289">
        <f t="shared" si="19"/>
        <v>0.34420289855072461</v>
      </c>
      <c r="N289">
        <f t="shared" si="16"/>
        <v>0.10660957400087835</v>
      </c>
      <c r="O289" s="6">
        <f t="shared" si="17"/>
        <v>971000000</v>
      </c>
      <c r="P289" s="6">
        <f t="shared" si="18"/>
        <v>3135000000</v>
      </c>
    </row>
    <row r="290" spans="1:16" hidden="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>
        <v>2015</v>
      </c>
      <c r="M290">
        <f t="shared" si="19"/>
        <v>0.34119335657166294</v>
      </c>
      <c r="N290">
        <f t="shared" si="16"/>
        <v>0.11420955505433668</v>
      </c>
      <c r="O290" s="6">
        <f t="shared" si="17"/>
        <v>1114000000</v>
      </c>
      <c r="P290" s="6">
        <f t="shared" si="18"/>
        <v>3328000000</v>
      </c>
    </row>
    <row r="291" spans="1:16" hidden="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>
        <v>2016</v>
      </c>
      <c r="M291">
        <f t="shared" si="19"/>
        <v>0.3567906768265352</v>
      </c>
      <c r="N291">
        <f t="shared" si="16"/>
        <v>0.11567768851498121</v>
      </c>
      <c r="O291" s="6">
        <f t="shared" si="17"/>
        <v>3355000000</v>
      </c>
      <c r="P291" s="6">
        <f t="shared" si="18"/>
        <v>10348000000</v>
      </c>
    </row>
    <row r="292" spans="1:16" hidden="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>
        <v>2012</v>
      </c>
      <c r="M292">
        <f t="shared" si="19"/>
        <v>0.38528108794944882</v>
      </c>
      <c r="N292">
        <f t="shared" si="16"/>
        <v>8.5064734365877956E-2</v>
      </c>
      <c r="O292" s="6">
        <f t="shared" si="17"/>
        <v>2477000000</v>
      </c>
      <c r="P292" s="6">
        <f t="shared" si="18"/>
        <v>11219000000</v>
      </c>
    </row>
    <row r="293" spans="1:16" hidden="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>
        <v>2013</v>
      </c>
      <c r="M293">
        <f t="shared" si="19"/>
        <v>0.35562075355157508</v>
      </c>
      <c r="N293">
        <f t="shared" si="16"/>
        <v>6.7201976528721438E-2</v>
      </c>
      <c r="O293" s="6">
        <f t="shared" si="17"/>
        <v>2176000000</v>
      </c>
      <c r="P293" s="6">
        <f t="shared" si="18"/>
        <v>11515000000</v>
      </c>
    </row>
    <row r="294" spans="1:16" hidden="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>
        <v>2014</v>
      </c>
      <c r="M294">
        <f t="shared" si="19"/>
        <v>0.38895571976857424</v>
      </c>
      <c r="N294">
        <f t="shared" si="16"/>
        <v>9.4632525634415987E-2</v>
      </c>
      <c r="O294" s="6">
        <f t="shared" si="17"/>
        <v>3304000000</v>
      </c>
      <c r="P294" s="6">
        <f t="shared" si="18"/>
        <v>13580000000</v>
      </c>
    </row>
    <row r="295" spans="1:16" hidden="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>
        <v>2015</v>
      </c>
      <c r="M295">
        <f t="shared" si="19"/>
        <v>0.38509874326750448</v>
      </c>
      <c r="N295">
        <f t="shared" si="16"/>
        <v>8.7839264969901784E-2</v>
      </c>
      <c r="O295" s="6">
        <f t="shared" si="17"/>
        <v>3327000000</v>
      </c>
      <c r="P295" s="6">
        <f t="shared" si="18"/>
        <v>14586000000</v>
      </c>
    </row>
    <row r="296" spans="1:16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>
        <v>2012</v>
      </c>
      <c r="M296">
        <f t="shared" si="19"/>
        <v>0.15422038433471175</v>
      </c>
      <c r="N296">
        <f t="shared" si="16"/>
        <v>0.15081488688883482</v>
      </c>
      <c r="O296" s="6">
        <f t="shared" si="17"/>
        <v>620000000</v>
      </c>
      <c r="P296" s="6">
        <f t="shared" si="18"/>
        <v>634000000</v>
      </c>
    </row>
    <row r="297" spans="1:16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>
        <v>2013</v>
      </c>
      <c r="M297">
        <f t="shared" si="19"/>
        <v>0.17280953431913482</v>
      </c>
      <c r="N297">
        <f t="shared" si="16"/>
        <v>0.16949900684175678</v>
      </c>
      <c r="O297" s="6">
        <f t="shared" si="17"/>
        <v>768000000</v>
      </c>
      <c r="P297" s="6">
        <f t="shared" si="18"/>
        <v>783000000</v>
      </c>
    </row>
    <row r="298" spans="1:16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>
        <v>2014</v>
      </c>
      <c r="M298">
        <f t="shared" si="19"/>
        <v>0.15935288169868556</v>
      </c>
      <c r="N298">
        <f t="shared" si="16"/>
        <v>0.15652173913043479</v>
      </c>
      <c r="O298" s="6">
        <f t="shared" si="17"/>
        <v>774000000</v>
      </c>
      <c r="P298" s="6">
        <f t="shared" si="18"/>
        <v>788000000</v>
      </c>
    </row>
    <row r="299" spans="1:16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>
        <v>2015</v>
      </c>
      <c r="M299">
        <f t="shared" si="19"/>
        <v>0.18416958381952553</v>
      </c>
      <c r="N299">
        <f t="shared" si="16"/>
        <v>0.18164138467522364</v>
      </c>
      <c r="O299" s="6">
        <f t="shared" si="17"/>
        <v>934000000</v>
      </c>
      <c r="P299" s="6">
        <f t="shared" si="18"/>
        <v>947000000</v>
      </c>
    </row>
    <row r="300" spans="1:16" hidden="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>
        <v>2012</v>
      </c>
      <c r="M300">
        <f t="shared" si="19"/>
        <v>0.58132865086333041</v>
      </c>
      <c r="N300">
        <f t="shared" si="16"/>
        <v>0.2276265730172666</v>
      </c>
      <c r="O300" s="6">
        <f t="shared" si="17"/>
        <v>3889000000</v>
      </c>
      <c r="P300" s="6">
        <f t="shared" si="18"/>
        <v>9932000000</v>
      </c>
    </row>
    <row r="301" spans="1:16" hidden="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>
        <v>2013</v>
      </c>
      <c r="M301">
        <f t="shared" si="19"/>
        <v>0.58559127439724457</v>
      </c>
      <c r="N301">
        <f t="shared" si="16"/>
        <v>0.20413318025258323</v>
      </c>
      <c r="O301" s="6">
        <f t="shared" si="17"/>
        <v>3556000000</v>
      </c>
      <c r="P301" s="6">
        <f t="shared" si="18"/>
        <v>10201000000</v>
      </c>
    </row>
    <row r="302" spans="1:16" hidden="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>
        <v>2014</v>
      </c>
      <c r="M302">
        <f t="shared" si="19"/>
        <v>0.58511315621925108</v>
      </c>
      <c r="N302">
        <f t="shared" si="16"/>
        <v>0.20588065057591018</v>
      </c>
      <c r="O302" s="6">
        <f t="shared" si="17"/>
        <v>3557000000</v>
      </c>
      <c r="P302" s="6">
        <f t="shared" si="18"/>
        <v>10109000000</v>
      </c>
    </row>
    <row r="303" spans="1:16" hidden="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>
        <v>2015</v>
      </c>
      <c r="M303">
        <f t="shared" si="19"/>
        <v>0.58619184233503807</v>
      </c>
      <c r="N303">
        <f t="shared" si="16"/>
        <v>0.17394287139827866</v>
      </c>
      <c r="O303" s="6">
        <f t="shared" si="17"/>
        <v>2789000000</v>
      </c>
      <c r="P303" s="6">
        <f t="shared" si="18"/>
        <v>9399000000</v>
      </c>
    </row>
    <row r="304" spans="1:16" hidden="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>
        <v>2013</v>
      </c>
      <c r="M304">
        <f t="shared" si="19"/>
        <v>0.43213446593168259</v>
      </c>
      <c r="N304">
        <f t="shared" si="16"/>
        <v>0.17531176576902224</v>
      </c>
      <c r="O304" s="6">
        <f t="shared" si="17"/>
        <v>970000000</v>
      </c>
      <c r="P304" s="6">
        <f t="shared" si="18"/>
        <v>2391000000</v>
      </c>
    </row>
    <row r="305" spans="1:16" hidden="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>
        <v>2014</v>
      </c>
      <c r="M305">
        <f t="shared" si="19"/>
        <v>0.42727602466449044</v>
      </c>
      <c r="N305">
        <f t="shared" si="16"/>
        <v>0.17718534639100472</v>
      </c>
      <c r="O305" s="6">
        <f t="shared" si="17"/>
        <v>977000000</v>
      </c>
      <c r="P305" s="6">
        <f t="shared" si="18"/>
        <v>2356000000</v>
      </c>
    </row>
    <row r="306" spans="1:16" hidden="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>
        <v>2015</v>
      </c>
      <c r="M306">
        <f t="shared" si="19"/>
        <v>0.4358974358974359</v>
      </c>
      <c r="N306">
        <f t="shared" si="16"/>
        <v>0.17824933687002653</v>
      </c>
      <c r="O306" s="6">
        <f t="shared" si="17"/>
        <v>1008000000</v>
      </c>
      <c r="P306" s="6">
        <f t="shared" si="18"/>
        <v>2465000000</v>
      </c>
    </row>
    <row r="307" spans="1:16" hidden="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>
        <v>2016</v>
      </c>
      <c r="M307">
        <f t="shared" si="19"/>
        <v>0.45096337441416423</v>
      </c>
      <c r="N307">
        <f t="shared" si="16"/>
        <v>0.18469015795868773</v>
      </c>
      <c r="O307" s="6">
        <f t="shared" si="17"/>
        <v>1064000000</v>
      </c>
      <c r="P307" s="6">
        <f t="shared" si="18"/>
        <v>2598000000</v>
      </c>
    </row>
    <row r="308" spans="1:16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>
        <v>2013</v>
      </c>
      <c r="M308">
        <f t="shared" si="19"/>
        <v>0.9793698424606152</v>
      </c>
      <c r="N308">
        <f t="shared" si="16"/>
        <v>0.33570892723180795</v>
      </c>
      <c r="O308" s="6">
        <f t="shared" si="17"/>
        <v>895000000</v>
      </c>
      <c r="P308" s="6">
        <f t="shared" si="18"/>
        <v>2611000000</v>
      </c>
    </row>
    <row r="309" spans="1:16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>
        <v>2014</v>
      </c>
      <c r="M309">
        <f t="shared" si="19"/>
        <v>0.98273878020713468</v>
      </c>
      <c r="N309">
        <f t="shared" si="16"/>
        <v>0.35443037974683544</v>
      </c>
      <c r="O309" s="6">
        <f t="shared" si="17"/>
        <v>924000000</v>
      </c>
      <c r="P309" s="6">
        <f t="shared" si="18"/>
        <v>2562000000</v>
      </c>
    </row>
    <row r="310" spans="1:16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>
        <v>2015</v>
      </c>
      <c r="M310">
        <f t="shared" si="19"/>
        <v>0.98474636395885062</v>
      </c>
      <c r="N310">
        <f t="shared" si="16"/>
        <v>0.27314650585313943</v>
      </c>
      <c r="O310" s="6">
        <f t="shared" si="17"/>
        <v>770000000</v>
      </c>
      <c r="P310" s="6">
        <f t="shared" si="18"/>
        <v>2776000000</v>
      </c>
    </row>
    <row r="311" spans="1:16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>
        <v>2016</v>
      </c>
      <c r="M311">
        <f t="shared" si="19"/>
        <v>0.98648648648648651</v>
      </c>
      <c r="N311">
        <f t="shared" si="16"/>
        <v>0.28243243243243243</v>
      </c>
      <c r="O311" s="6">
        <f t="shared" si="17"/>
        <v>836000000</v>
      </c>
      <c r="P311" s="6">
        <f t="shared" si="18"/>
        <v>2920000000</v>
      </c>
    </row>
    <row r="312" spans="1:16" hidden="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>
        <v>2013</v>
      </c>
      <c r="M312">
        <f t="shared" si="19"/>
        <v>0.26590287846883165</v>
      </c>
      <c r="N312">
        <f t="shared" si="16"/>
        <v>0.1726446692596352</v>
      </c>
      <c r="O312" s="6">
        <f t="shared" si="17"/>
        <v>554982000</v>
      </c>
      <c r="P312" s="6">
        <f t="shared" si="18"/>
        <v>854769000</v>
      </c>
    </row>
    <row r="313" spans="1:16" hidden="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>
        <v>2014</v>
      </c>
      <c r="M313">
        <f t="shared" si="19"/>
        <v>0.27207468644336585</v>
      </c>
      <c r="N313">
        <f t="shared" si="16"/>
        <v>0.17851435726336323</v>
      </c>
      <c r="O313" s="6">
        <f t="shared" si="17"/>
        <v>733385000</v>
      </c>
      <c r="P313" s="6">
        <f t="shared" si="18"/>
        <v>1117756000</v>
      </c>
    </row>
    <row r="314" spans="1:16" hidden="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>
        <v>2015</v>
      </c>
      <c r="M314">
        <f t="shared" si="19"/>
        <v>0.26088176480036651</v>
      </c>
      <c r="N314">
        <f t="shared" si="16"/>
        <v>0.17633096605078219</v>
      </c>
      <c r="O314" s="6">
        <f t="shared" si="17"/>
        <v>793705000</v>
      </c>
      <c r="P314" s="6">
        <f t="shared" si="18"/>
        <v>1174287000</v>
      </c>
    </row>
    <row r="315" spans="1:16" hidden="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>
        <v>2016</v>
      </c>
      <c r="M315">
        <f t="shared" si="19"/>
        <v>0.12760373979608564</v>
      </c>
      <c r="N315">
        <f t="shared" si="16"/>
        <v>1.9364386289873126E-2</v>
      </c>
      <c r="O315" s="6">
        <f t="shared" si="17"/>
        <v>75606000</v>
      </c>
      <c r="P315" s="6">
        <f t="shared" si="18"/>
        <v>498214000</v>
      </c>
    </row>
    <row r="316" spans="1:16" hidden="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>
        <v>2013</v>
      </c>
      <c r="M316">
        <f t="shared" si="19"/>
        <v>0.24738454424599732</v>
      </c>
      <c r="N316">
        <f t="shared" si="16"/>
        <v>0.10057222125888678</v>
      </c>
      <c r="O316" s="6">
        <f t="shared" si="17"/>
        <v>1740000000</v>
      </c>
      <c r="P316" s="6">
        <f t="shared" si="18"/>
        <v>4280000000</v>
      </c>
    </row>
    <row r="317" spans="1:16" hidden="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>
        <v>2014</v>
      </c>
      <c r="M317">
        <f t="shared" si="19"/>
        <v>0.25290047344050781</v>
      </c>
      <c r="N317">
        <f t="shared" si="16"/>
        <v>0.10379272670516622</v>
      </c>
      <c r="O317" s="6">
        <f t="shared" si="17"/>
        <v>1995000000</v>
      </c>
      <c r="P317" s="6">
        <f t="shared" si="18"/>
        <v>4861000000</v>
      </c>
    </row>
    <row r="318" spans="1:16" hidden="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>
        <v>2015</v>
      </c>
      <c r="M318">
        <f t="shared" si="19"/>
        <v>0.25886970172684454</v>
      </c>
      <c r="N318">
        <f t="shared" si="16"/>
        <v>0.10690737833594977</v>
      </c>
      <c r="O318" s="6">
        <f t="shared" si="17"/>
        <v>2043000000</v>
      </c>
      <c r="P318" s="6">
        <f t="shared" si="18"/>
        <v>4947000000</v>
      </c>
    </row>
    <row r="319" spans="1:16" hidden="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>
        <v>2016</v>
      </c>
      <c r="M319">
        <f t="shared" si="19"/>
        <v>0.2542692329659032</v>
      </c>
      <c r="N319">
        <f t="shared" si="16"/>
        <v>9.2923639271231942E-2</v>
      </c>
      <c r="O319" s="6">
        <f t="shared" si="17"/>
        <v>1627000000</v>
      </c>
      <c r="P319" s="6">
        <f t="shared" si="18"/>
        <v>4452000000</v>
      </c>
    </row>
    <row r="320" spans="1:16" hidden="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>
        <v>2013</v>
      </c>
      <c r="M320">
        <f t="shared" si="19"/>
        <v>0.30520865062442892</v>
      </c>
      <c r="N320">
        <f t="shared" si="16"/>
        <v>0.17392628693268353</v>
      </c>
      <c r="O320" s="6">
        <f t="shared" si="17"/>
        <v>1142000000</v>
      </c>
      <c r="P320" s="6">
        <f t="shared" si="18"/>
        <v>2004000000</v>
      </c>
    </row>
    <row r="321" spans="1:16" hidden="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>
        <v>2014</v>
      </c>
      <c r="M321">
        <f t="shared" si="19"/>
        <v>0.29098760273018531</v>
      </c>
      <c r="N321">
        <f t="shared" si="16"/>
        <v>0.16046803175929794</v>
      </c>
      <c r="O321" s="6">
        <f t="shared" si="17"/>
        <v>1152000000</v>
      </c>
      <c r="P321" s="6">
        <f t="shared" si="18"/>
        <v>2089000000</v>
      </c>
    </row>
    <row r="322" spans="1:16" hidden="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>
        <v>2015</v>
      </c>
      <c r="M322">
        <f t="shared" si="19"/>
        <v>0.33689591078066916</v>
      </c>
      <c r="N322">
        <f t="shared" si="16"/>
        <v>0.18014250309789342</v>
      </c>
      <c r="O322" s="6">
        <f t="shared" si="17"/>
        <v>1163000000</v>
      </c>
      <c r="P322" s="6">
        <f t="shared" si="18"/>
        <v>2175000000</v>
      </c>
    </row>
    <row r="323" spans="1:16" hidden="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>
        <v>2016</v>
      </c>
      <c r="M323">
        <f t="shared" si="19"/>
        <v>0.37333958431004843</v>
      </c>
      <c r="N323">
        <f t="shared" ref="N323:N386" si="20">O323/E323</f>
        <v>0.20268791998749805</v>
      </c>
      <c r="O323" s="6">
        <f t="shared" ref="O323:O386" si="21">P323 - SUM(G323:I323)</f>
        <v>1297000000</v>
      </c>
      <c r="P323" s="6">
        <f t="shared" ref="P323:P386" si="22">E323-F323</f>
        <v>2389000000</v>
      </c>
    </row>
    <row r="324" spans="1:16" hidden="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>
        <v>2012</v>
      </c>
      <c r="M324">
        <f t="shared" ref="M324:M387" si="23">1-(F324/E324)</f>
        <v>0.16387176325524044</v>
      </c>
      <c r="N324">
        <f t="shared" si="20"/>
        <v>1.6769420468557335E-2</v>
      </c>
      <c r="O324" s="6">
        <f t="shared" si="21"/>
        <v>136000000</v>
      </c>
      <c r="P324" s="6">
        <f t="shared" si="22"/>
        <v>1329000000</v>
      </c>
    </row>
    <row r="325" spans="1:16" hidden="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>
        <v>2013</v>
      </c>
      <c r="M325">
        <f t="shared" si="23"/>
        <v>0.17195986375770966</v>
      </c>
      <c r="N325">
        <f t="shared" si="20"/>
        <v>2.5499401638589707E-2</v>
      </c>
      <c r="O325" s="6">
        <f t="shared" si="21"/>
        <v>277000000</v>
      </c>
      <c r="P325" s="6">
        <f t="shared" si="22"/>
        <v>1868000000</v>
      </c>
    </row>
    <row r="326" spans="1:16" hidden="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>
        <v>2014</v>
      </c>
      <c r="M326">
        <f t="shared" si="23"/>
        <v>0.23442028985507246</v>
      </c>
      <c r="N326">
        <f t="shared" si="20"/>
        <v>2.8019323671497585E-2</v>
      </c>
      <c r="O326" s="6">
        <f t="shared" si="21"/>
        <v>464000000</v>
      </c>
      <c r="P326" s="6">
        <f t="shared" si="22"/>
        <v>3882000000</v>
      </c>
    </row>
    <row r="327" spans="1:16" hidden="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>
        <v>2015</v>
      </c>
      <c r="M327">
        <f t="shared" si="23"/>
        <v>0.24244288224956068</v>
      </c>
      <c r="N327">
        <f t="shared" si="20"/>
        <v>3.0975395430579963E-2</v>
      </c>
      <c r="O327" s="6">
        <f t="shared" si="21"/>
        <v>705000000</v>
      </c>
      <c r="P327" s="6">
        <f t="shared" si="22"/>
        <v>5518000000</v>
      </c>
    </row>
    <row r="328" spans="1:16" hidden="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>
        <v>2012</v>
      </c>
      <c r="M328">
        <f t="shared" si="23"/>
        <v>0.36298980139559844</v>
      </c>
      <c r="N328">
        <f t="shared" si="20"/>
        <v>0.17310789049919484</v>
      </c>
      <c r="O328" s="6">
        <f t="shared" si="21"/>
        <v>1290000000</v>
      </c>
      <c r="P328" s="6">
        <f t="shared" si="22"/>
        <v>2705000000</v>
      </c>
    </row>
    <row r="329" spans="1:16" hidden="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>
        <v>2013</v>
      </c>
      <c r="M329">
        <f t="shared" si="23"/>
        <v>0.29003207500616823</v>
      </c>
      <c r="N329">
        <f t="shared" si="20"/>
        <v>0.12459906242289662</v>
      </c>
      <c r="O329" s="6">
        <f t="shared" si="21"/>
        <v>1010000000</v>
      </c>
      <c r="P329" s="6">
        <f t="shared" si="22"/>
        <v>2351000000</v>
      </c>
    </row>
    <row r="330" spans="1:16" hidden="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>
        <v>2014</v>
      </c>
      <c r="M330">
        <f t="shared" si="23"/>
        <v>0.2531974853674398</v>
      </c>
      <c r="N330">
        <f t="shared" si="20"/>
        <v>0.10134402774766962</v>
      </c>
      <c r="O330" s="6">
        <f t="shared" si="21"/>
        <v>935000000</v>
      </c>
      <c r="P330" s="6">
        <f t="shared" si="22"/>
        <v>2336000000</v>
      </c>
    </row>
    <row r="331" spans="1:16" hidden="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>
        <v>2015</v>
      </c>
      <c r="M331">
        <f t="shared" si="23"/>
        <v>0.3082859463850528</v>
      </c>
      <c r="N331">
        <f t="shared" si="20"/>
        <v>0.12632006498781478</v>
      </c>
      <c r="O331" s="6">
        <f t="shared" si="21"/>
        <v>933000000</v>
      </c>
      <c r="P331" s="6">
        <f t="shared" si="22"/>
        <v>2277000000</v>
      </c>
    </row>
    <row r="332" spans="1:16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>
        <v>2012</v>
      </c>
      <c r="M332">
        <f t="shared" si="23"/>
        <v>0.94097850321820709</v>
      </c>
      <c r="N332">
        <f t="shared" si="20"/>
        <v>0.25897101510243575</v>
      </c>
      <c r="O332" s="6">
        <f t="shared" si="21"/>
        <v>6156000000</v>
      </c>
      <c r="P332" s="6">
        <f t="shared" si="22"/>
        <v>22368000000</v>
      </c>
    </row>
    <row r="333" spans="1:16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>
        <v>2013</v>
      </c>
      <c r="M333">
        <f t="shared" si="23"/>
        <v>0.948668100595632</v>
      </c>
      <c r="N333">
        <f t="shared" si="20"/>
        <v>0.29487921906022502</v>
      </c>
      <c r="O333" s="6">
        <f t="shared" si="21"/>
        <v>7129000000</v>
      </c>
      <c r="P333" s="6">
        <f t="shared" si="22"/>
        <v>22935000000</v>
      </c>
    </row>
    <row r="334" spans="1:16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>
        <v>2014</v>
      </c>
      <c r="M334">
        <f t="shared" si="23"/>
        <v>0.95441786417529018</v>
      </c>
      <c r="N334">
        <f t="shared" si="20"/>
        <v>0.29578113871548872</v>
      </c>
      <c r="O334" s="6">
        <f t="shared" si="21"/>
        <v>7060000000</v>
      </c>
      <c r="P334" s="6">
        <f t="shared" si="22"/>
        <v>22781000000</v>
      </c>
    </row>
    <row r="335" spans="1:16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>
        <v>2015</v>
      </c>
      <c r="M335">
        <f t="shared" si="23"/>
        <v>0.95642623212716671</v>
      </c>
      <c r="N335">
        <f t="shared" si="20"/>
        <v>0.2562105599488777</v>
      </c>
      <c r="O335" s="6">
        <f t="shared" si="21"/>
        <v>6415000000</v>
      </c>
      <c r="P335" s="6">
        <f t="shared" si="22"/>
        <v>23947000000</v>
      </c>
    </row>
    <row r="336" spans="1:16" hidden="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>
        <v>2012</v>
      </c>
      <c r="M336">
        <f t="shared" si="23"/>
        <v>0.75920056187144369</v>
      </c>
      <c r="N336">
        <f t="shared" si="20"/>
        <v>0.2432235879742243</v>
      </c>
      <c r="O336" s="6">
        <f t="shared" si="21"/>
        <v>292974000</v>
      </c>
      <c r="P336" s="6">
        <f t="shared" si="22"/>
        <v>914492000</v>
      </c>
    </row>
    <row r="337" spans="1:16" hidden="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>
        <v>2013</v>
      </c>
      <c r="M337">
        <f t="shared" si="23"/>
        <v>0.77078048283263034</v>
      </c>
      <c r="N337">
        <f t="shared" si="20"/>
        <v>0.31340599835764982</v>
      </c>
      <c r="O337" s="6">
        <f t="shared" si="21"/>
        <v>547294000</v>
      </c>
      <c r="P337" s="6">
        <f t="shared" si="22"/>
        <v>1345997000</v>
      </c>
    </row>
    <row r="338" spans="1:16" hidden="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>
        <v>2014</v>
      </c>
      <c r="M338">
        <f t="shared" si="23"/>
        <v>0.75845497330662381</v>
      </c>
      <c r="N338">
        <f t="shared" si="20"/>
        <v>0.40762287903742778</v>
      </c>
      <c r="O338" s="6">
        <f t="shared" si="21"/>
        <v>885769000</v>
      </c>
      <c r="P338" s="6">
        <f t="shared" si="22"/>
        <v>1648131000</v>
      </c>
    </row>
    <row r="339" spans="1:16" hidden="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>
        <v>2015</v>
      </c>
      <c r="M339">
        <f t="shared" si="23"/>
        <v>0.57190141104520498</v>
      </c>
      <c r="N339">
        <f t="shared" si="20"/>
        <v>3.0720259367055962E-2</v>
      </c>
      <c r="O339" s="6">
        <f t="shared" si="21"/>
        <v>41692000</v>
      </c>
      <c r="P339" s="6">
        <f t="shared" si="22"/>
        <v>776156000</v>
      </c>
    </row>
    <row r="340" spans="1:16" hidden="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>
        <v>2013</v>
      </c>
      <c r="M340">
        <f t="shared" si="23"/>
        <v>0.3064371926687528</v>
      </c>
      <c r="N340">
        <f t="shared" si="20"/>
        <v>0.19579794367456416</v>
      </c>
      <c r="O340" s="6">
        <f t="shared" si="21"/>
        <v>876000000</v>
      </c>
      <c r="P340" s="6">
        <f t="shared" si="22"/>
        <v>1371000000</v>
      </c>
    </row>
    <row r="341" spans="1:16" hidden="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>
        <v>2014</v>
      </c>
      <c r="M341">
        <f t="shared" si="23"/>
        <v>0.30327374974894561</v>
      </c>
      <c r="N341">
        <f t="shared" si="20"/>
        <v>0.18397268527816832</v>
      </c>
      <c r="O341" s="6">
        <f t="shared" si="21"/>
        <v>916000000</v>
      </c>
      <c r="P341" s="6">
        <f t="shared" si="22"/>
        <v>1510000000</v>
      </c>
    </row>
    <row r="342" spans="1:16" hidden="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>
        <v>2015</v>
      </c>
      <c r="M342">
        <f t="shared" si="23"/>
        <v>0.30778032036613268</v>
      </c>
      <c r="N342">
        <f t="shared" si="20"/>
        <v>0.19221967963386727</v>
      </c>
      <c r="O342" s="6">
        <f t="shared" si="21"/>
        <v>1008000000</v>
      </c>
      <c r="P342" s="6">
        <f t="shared" si="22"/>
        <v>1614000000</v>
      </c>
    </row>
    <row r="343" spans="1:16" hidden="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>
        <v>2016</v>
      </c>
      <c r="M343">
        <f t="shared" si="23"/>
        <v>0.30747290359383916</v>
      </c>
      <c r="N343">
        <f t="shared" si="20"/>
        <v>0.18615706408062369</v>
      </c>
      <c r="O343" s="6">
        <f t="shared" si="21"/>
        <v>979000000</v>
      </c>
      <c r="P343" s="6">
        <f t="shared" si="22"/>
        <v>1617000000</v>
      </c>
    </row>
    <row r="344" spans="1:16" hidden="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>
        <v>2013</v>
      </c>
      <c r="M344">
        <f t="shared" si="23"/>
        <v>0.64671652836605831</v>
      </c>
      <c r="N344">
        <f t="shared" si="20"/>
        <v>0.20595947031129447</v>
      </c>
      <c r="O344" s="6">
        <f t="shared" si="21"/>
        <v>327007000</v>
      </c>
      <c r="P344" s="6">
        <f t="shared" si="22"/>
        <v>1026808000</v>
      </c>
    </row>
    <row r="345" spans="1:16" hidden="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>
        <v>2014</v>
      </c>
      <c r="M345">
        <f t="shared" si="23"/>
        <v>0.63545537951397624</v>
      </c>
      <c r="N345">
        <f t="shared" si="20"/>
        <v>0.17842023639869226</v>
      </c>
      <c r="O345" s="6">
        <f t="shared" si="21"/>
        <v>306486000</v>
      </c>
      <c r="P345" s="6">
        <f t="shared" si="22"/>
        <v>1091570000</v>
      </c>
    </row>
    <row r="346" spans="1:16" hidden="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>
        <v>2015</v>
      </c>
      <c r="M346">
        <f t="shared" si="23"/>
        <v>0.59556275249574298</v>
      </c>
      <c r="N346">
        <f t="shared" si="20"/>
        <v>0.13169899725106562</v>
      </c>
      <c r="O346" s="6">
        <f t="shared" si="21"/>
        <v>236671000</v>
      </c>
      <c r="P346" s="6">
        <f t="shared" si="22"/>
        <v>1070262000</v>
      </c>
    </row>
    <row r="347" spans="1:16" hidden="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>
        <v>2016</v>
      </c>
      <c r="M347">
        <f t="shared" si="23"/>
        <v>0.59643616529066801</v>
      </c>
      <c r="N347">
        <f t="shared" si="20"/>
        <v>0.16477409658462874</v>
      </c>
      <c r="O347" s="6">
        <f t="shared" si="21"/>
        <v>324080000</v>
      </c>
      <c r="P347" s="6">
        <f t="shared" si="22"/>
        <v>1173079000</v>
      </c>
    </row>
    <row r="348" spans="1:16" hidden="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>
        <v>2013</v>
      </c>
      <c r="M348">
        <f t="shared" si="23"/>
        <v>0.12560386473429952</v>
      </c>
      <c r="N348">
        <f t="shared" si="20"/>
        <v>2.9518049374263E-2</v>
      </c>
      <c r="O348" s="6">
        <f t="shared" si="21"/>
        <v>3104000000</v>
      </c>
      <c r="P348" s="6">
        <f t="shared" si="22"/>
        <v>13208000000</v>
      </c>
    </row>
    <row r="349" spans="1:16" hidden="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>
        <v>2014</v>
      </c>
      <c r="M349">
        <f t="shared" si="23"/>
        <v>0.12590553977272723</v>
      </c>
      <c r="N349">
        <f t="shared" si="20"/>
        <v>2.9145951704545453E-2</v>
      </c>
      <c r="O349" s="6">
        <f t="shared" si="21"/>
        <v>3283000000</v>
      </c>
      <c r="P349" s="6">
        <f t="shared" si="22"/>
        <v>14182000000</v>
      </c>
    </row>
    <row r="350" spans="1:16" hidden="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>
        <v>2015</v>
      </c>
      <c r="M350">
        <f t="shared" si="23"/>
        <v>0.13024208469952414</v>
      </c>
      <c r="N350">
        <f t="shared" si="20"/>
        <v>3.1747261164037553E-2</v>
      </c>
      <c r="O350" s="6">
        <f t="shared" si="21"/>
        <v>3689000000</v>
      </c>
      <c r="P350" s="6">
        <f t="shared" si="22"/>
        <v>15134000000</v>
      </c>
    </row>
    <row r="351" spans="1:16" hidden="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>
        <v>2016</v>
      </c>
      <c r="M351">
        <f t="shared" si="23"/>
        <v>0.13323899291604546</v>
      </c>
      <c r="N351">
        <f t="shared" si="20"/>
        <v>3.1587193288353167E-2</v>
      </c>
      <c r="O351" s="6">
        <f t="shared" si="21"/>
        <v>3750000000</v>
      </c>
      <c r="P351" s="6">
        <f t="shared" si="22"/>
        <v>15818000000</v>
      </c>
    </row>
    <row r="352" spans="1:16" hidden="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>
        <v>2003</v>
      </c>
      <c r="M352">
        <f t="shared" si="23"/>
        <v>0.83639822447685486</v>
      </c>
      <c r="N352">
        <f t="shared" si="20"/>
        <v>-0.73303741280913126</v>
      </c>
      <c r="O352" s="6">
        <f t="shared" si="21"/>
        <v>-1156000</v>
      </c>
      <c r="P352" s="6">
        <f t="shared" si="22"/>
        <v>1319000</v>
      </c>
    </row>
    <row r="353" spans="1:16" hidden="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>
        <v>2004</v>
      </c>
      <c r="M353">
        <f t="shared" si="23"/>
        <v>0.90620871862615582</v>
      </c>
      <c r="N353">
        <f t="shared" si="20"/>
        <v>-1.8236459709379129</v>
      </c>
      <c r="O353" s="6">
        <f t="shared" si="21"/>
        <v>-2761000</v>
      </c>
      <c r="P353" s="6">
        <f t="shared" si="22"/>
        <v>1372000</v>
      </c>
    </row>
    <row r="354" spans="1:16" hidden="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>
        <v>2006</v>
      </c>
      <c r="M354">
        <f t="shared" si="23"/>
        <v>5.0953973002186959E-2</v>
      </c>
      <c r="N354">
        <f t="shared" si="20"/>
        <v>-0.14209044518740102</v>
      </c>
      <c r="O354" s="6">
        <f t="shared" si="21"/>
        <v>-11305000</v>
      </c>
      <c r="P354" s="6">
        <f t="shared" si="22"/>
        <v>4054000</v>
      </c>
    </row>
    <row r="355" spans="1:16" hidden="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>
        <v>2007</v>
      </c>
      <c r="M355">
        <f t="shared" si="23"/>
        <v>0.15219485759017282</v>
      </c>
      <c r="N355">
        <f t="shared" si="20"/>
        <v>-0.10726400513839546</v>
      </c>
      <c r="O355" s="6">
        <f t="shared" si="21"/>
        <v>-10688000</v>
      </c>
      <c r="P355" s="6">
        <f t="shared" si="22"/>
        <v>15165000</v>
      </c>
    </row>
    <row r="356" spans="1:16" hidden="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>
        <v>2013</v>
      </c>
      <c r="M356">
        <f t="shared" si="23"/>
        <v>0.36164927968206662</v>
      </c>
      <c r="N356">
        <f t="shared" si="20"/>
        <v>0.14046199701937406</v>
      </c>
      <c r="O356" s="6">
        <f t="shared" si="21"/>
        <v>1131000000</v>
      </c>
      <c r="P356" s="6">
        <f t="shared" si="22"/>
        <v>2912000000</v>
      </c>
    </row>
    <row r="357" spans="1:16" hidden="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>
        <v>2014</v>
      </c>
      <c r="M357">
        <f t="shared" si="23"/>
        <v>0.35933720367682631</v>
      </c>
      <c r="N357">
        <f t="shared" si="20"/>
        <v>0.15989356555394291</v>
      </c>
      <c r="O357" s="6">
        <f t="shared" si="21"/>
        <v>1322000000</v>
      </c>
      <c r="P357" s="6">
        <f t="shared" si="22"/>
        <v>2971000000</v>
      </c>
    </row>
    <row r="358" spans="1:16" hidden="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>
        <v>2015</v>
      </c>
      <c r="M358">
        <f t="shared" si="23"/>
        <v>0.34422172729522393</v>
      </c>
      <c r="N358">
        <f t="shared" si="20"/>
        <v>0.14303390249938133</v>
      </c>
      <c r="O358" s="6">
        <f t="shared" si="21"/>
        <v>1156000000</v>
      </c>
      <c r="P358" s="6">
        <f t="shared" si="22"/>
        <v>2782000000</v>
      </c>
    </row>
    <row r="359" spans="1:16" hidden="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>
        <v>2016</v>
      </c>
      <c r="M359">
        <f t="shared" si="23"/>
        <v>0.34920236151237283</v>
      </c>
      <c r="N359">
        <f t="shared" si="20"/>
        <v>0.12448184901394298</v>
      </c>
      <c r="O359" s="6">
        <f t="shared" si="21"/>
        <v>991000000</v>
      </c>
      <c r="P359" s="6">
        <f t="shared" si="22"/>
        <v>2780000000</v>
      </c>
    </row>
    <row r="360" spans="1:16" hidden="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>
        <v>2013</v>
      </c>
      <c r="M360">
        <f t="shared" si="23"/>
        <v>0.7758900660449578</v>
      </c>
      <c r="N360">
        <f t="shared" si="20"/>
        <v>-3.6296040089240193E-2</v>
      </c>
      <c r="O360" s="6">
        <f t="shared" si="21"/>
        <v>-110710000</v>
      </c>
      <c r="P360" s="6">
        <f t="shared" si="22"/>
        <v>2366616000</v>
      </c>
    </row>
    <row r="361" spans="1:16" hidden="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>
        <v>2014</v>
      </c>
      <c r="M361">
        <f t="shared" si="23"/>
        <v>0.76211562605087735</v>
      </c>
      <c r="N361">
        <f t="shared" si="20"/>
        <v>-7.0271134656496204E-2</v>
      </c>
      <c r="O361" s="6">
        <f t="shared" si="21"/>
        <v>-286074000</v>
      </c>
      <c r="P361" s="6">
        <f t="shared" si="22"/>
        <v>3102575000</v>
      </c>
    </row>
    <row r="362" spans="1:16" hidden="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>
        <v>2015</v>
      </c>
      <c r="M362">
        <f t="shared" si="23"/>
        <v>0.76007269633350982</v>
      </c>
      <c r="N362">
        <f t="shared" si="20"/>
        <v>-2.7101641250368003E-2</v>
      </c>
      <c r="O362" s="6">
        <f t="shared" si="21"/>
        <v>-145633000</v>
      </c>
      <c r="P362" s="6">
        <f t="shared" si="22"/>
        <v>4084316000</v>
      </c>
    </row>
    <row r="363" spans="1:16" hidden="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>
        <v>2016</v>
      </c>
      <c r="M363">
        <f t="shared" si="23"/>
        <v>0.75183824852832126</v>
      </c>
      <c r="N363">
        <f t="shared" si="20"/>
        <v>1.7237029668755295E-2</v>
      </c>
      <c r="O363" s="6">
        <f t="shared" si="21"/>
        <v>114923000</v>
      </c>
      <c r="P363" s="6">
        <f t="shared" si="22"/>
        <v>5012668000</v>
      </c>
    </row>
    <row r="364" spans="1:16" hidden="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>
        <v>2013</v>
      </c>
      <c r="M364">
        <f t="shared" si="23"/>
        <v>0.60567407986503996</v>
      </c>
      <c r="N364">
        <f t="shared" si="20"/>
        <v>0.2324973769210196</v>
      </c>
      <c r="O364" s="6">
        <f t="shared" si="21"/>
        <v>11301000000</v>
      </c>
      <c r="P364" s="6">
        <f t="shared" si="22"/>
        <v>29440000000</v>
      </c>
    </row>
    <row r="365" spans="1:16" hidden="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>
        <v>2014</v>
      </c>
      <c r="M365">
        <f t="shared" si="23"/>
        <v>0.58905010394128376</v>
      </c>
      <c r="N365">
        <f t="shared" si="20"/>
        <v>0.20709770480675407</v>
      </c>
      <c r="O365" s="6">
        <f t="shared" si="21"/>
        <v>9763000000</v>
      </c>
      <c r="P365" s="6">
        <f t="shared" si="22"/>
        <v>27769000000</v>
      </c>
    </row>
    <row r="366" spans="1:16" hidden="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>
        <v>2015</v>
      </c>
      <c r="M366">
        <f t="shared" si="23"/>
        <v>0.60375094078639568</v>
      </c>
      <c r="N366">
        <f t="shared" si="20"/>
        <v>0.22892129940399911</v>
      </c>
      <c r="O366" s="6">
        <f t="shared" si="21"/>
        <v>11254000000</v>
      </c>
      <c r="P366" s="6">
        <f t="shared" si="22"/>
        <v>29681000000</v>
      </c>
    </row>
    <row r="367" spans="1:16" hidden="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>
        <v>2016</v>
      </c>
      <c r="M367">
        <f t="shared" si="23"/>
        <v>0.62866773610575266</v>
      </c>
      <c r="N367">
        <f t="shared" si="20"/>
        <v>0.26251345259609721</v>
      </c>
      <c r="O367" s="6">
        <f t="shared" si="21"/>
        <v>12928000000</v>
      </c>
      <c r="P367" s="6">
        <f t="shared" si="22"/>
        <v>30960000000</v>
      </c>
    </row>
    <row r="368" spans="1:16" hidden="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>
        <v>2015</v>
      </c>
      <c r="M368">
        <f t="shared" si="23"/>
        <v>0.19348750511702695</v>
      </c>
      <c r="N368">
        <f t="shared" si="20"/>
        <v>0.11209053341412462</v>
      </c>
      <c r="O368" s="6">
        <f t="shared" si="21"/>
        <v>456180000</v>
      </c>
      <c r="P368" s="6">
        <f t="shared" si="22"/>
        <v>787445000</v>
      </c>
    </row>
    <row r="369" spans="1:16" hidden="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>
        <v>2016</v>
      </c>
      <c r="M369">
        <f t="shared" si="23"/>
        <v>0.15876353710562674</v>
      </c>
      <c r="N369">
        <f t="shared" si="20"/>
        <v>7.1834797610698359E-2</v>
      </c>
      <c r="O369" s="6">
        <f t="shared" si="21"/>
        <v>305330000</v>
      </c>
      <c r="P369" s="6">
        <f t="shared" si="22"/>
        <v>674816000</v>
      </c>
    </row>
    <row r="370" spans="1:16" hidden="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>
        <v>2013</v>
      </c>
      <c r="M370">
        <f t="shared" si="23"/>
        <v>0.67312489605853987</v>
      </c>
      <c r="N370">
        <f t="shared" si="20"/>
        <v>0.28879095293530682</v>
      </c>
      <c r="O370" s="6">
        <f t="shared" si="21"/>
        <v>3473000000</v>
      </c>
      <c r="P370" s="6">
        <f t="shared" si="22"/>
        <v>8095000000</v>
      </c>
    </row>
    <row r="371" spans="1:16" hidden="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>
        <v>2014</v>
      </c>
      <c r="M371">
        <f t="shared" si="23"/>
        <v>0.67637540453074441</v>
      </c>
      <c r="N371">
        <f t="shared" si="20"/>
        <v>0.28518430815376117</v>
      </c>
      <c r="O371" s="6">
        <f t="shared" si="21"/>
        <v>3613000000</v>
      </c>
      <c r="P371" s="6">
        <f t="shared" si="22"/>
        <v>8569000000</v>
      </c>
    </row>
    <row r="372" spans="1:16" hidden="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>
        <v>2015</v>
      </c>
      <c r="M372">
        <f t="shared" si="23"/>
        <v>0.72119210905088482</v>
      </c>
      <c r="N372">
        <f t="shared" si="20"/>
        <v>0.30344594022521376</v>
      </c>
      <c r="O372" s="6">
        <f t="shared" si="21"/>
        <v>3584000000</v>
      </c>
      <c r="P372" s="6">
        <f t="shared" si="22"/>
        <v>8518000000</v>
      </c>
    </row>
    <row r="373" spans="1:16" hidden="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>
        <v>2016</v>
      </c>
      <c r="M373">
        <f t="shared" si="23"/>
        <v>0.74866744963411325</v>
      </c>
      <c r="N373">
        <f t="shared" si="20"/>
        <v>0.30617038576203814</v>
      </c>
      <c r="O373" s="6">
        <f t="shared" si="21"/>
        <v>3389000000</v>
      </c>
      <c r="P373" s="6">
        <f t="shared" si="22"/>
        <v>8287000000</v>
      </c>
    </row>
    <row r="374" spans="1:16" hidden="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>
        <v>2013</v>
      </c>
      <c r="M374">
        <f t="shared" si="23"/>
        <v>0.41293543704091695</v>
      </c>
      <c r="N374">
        <f t="shared" si="20"/>
        <v>0.13329788005739096</v>
      </c>
      <c r="O374" s="6">
        <f t="shared" si="21"/>
        <v>565978000</v>
      </c>
      <c r="P374" s="6">
        <f t="shared" si="22"/>
        <v>1753309000</v>
      </c>
    </row>
    <row r="375" spans="1:16" hidden="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>
        <v>2014</v>
      </c>
      <c r="M375">
        <f t="shared" si="23"/>
        <v>0.41722081221905249</v>
      </c>
      <c r="N375">
        <f t="shared" si="20"/>
        <v>0.14371540763080362</v>
      </c>
      <c r="O375" s="6">
        <f t="shared" si="21"/>
        <v>602720000</v>
      </c>
      <c r="P375" s="6">
        <f t="shared" si="22"/>
        <v>1749759000</v>
      </c>
    </row>
    <row r="376" spans="1:16" hidden="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>
        <v>2015</v>
      </c>
      <c r="M376">
        <f t="shared" si="23"/>
        <v>0.42916817627252513</v>
      </c>
      <c r="N376">
        <f t="shared" si="20"/>
        <v>0.15555611646130815</v>
      </c>
      <c r="O376" s="6">
        <f t="shared" si="21"/>
        <v>696407000</v>
      </c>
      <c r="P376" s="6">
        <f t="shared" si="22"/>
        <v>1921337000</v>
      </c>
    </row>
    <row r="377" spans="1:16" hidden="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>
        <v>2016</v>
      </c>
      <c r="M377">
        <f t="shared" si="23"/>
        <v>0.43418371944067202</v>
      </c>
      <c r="N377">
        <f t="shared" si="20"/>
        <v>0.15936289740937543</v>
      </c>
      <c r="O377" s="6">
        <f t="shared" si="21"/>
        <v>781748000</v>
      </c>
      <c r="P377" s="6">
        <f t="shared" si="22"/>
        <v>2129870000</v>
      </c>
    </row>
    <row r="378" spans="1:16" hidden="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>
        <v>2012</v>
      </c>
      <c r="M378">
        <f t="shared" si="23"/>
        <v>0.58429473225946893</v>
      </c>
      <c r="N378">
        <f t="shared" si="20"/>
        <v>0.14763822377013497</v>
      </c>
      <c r="O378" s="6">
        <f t="shared" si="21"/>
        <v>2713000000</v>
      </c>
      <c r="P378" s="6">
        <f t="shared" si="22"/>
        <v>10737000000</v>
      </c>
    </row>
    <row r="379" spans="1:16" hidden="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>
        <v>2013</v>
      </c>
      <c r="M379">
        <f t="shared" si="23"/>
        <v>0.58513401492124895</v>
      </c>
      <c r="N379">
        <f t="shared" si="20"/>
        <v>0.14064658745509809</v>
      </c>
      <c r="O379" s="6">
        <f t="shared" si="21"/>
        <v>2545000000</v>
      </c>
      <c r="P379" s="6">
        <f t="shared" si="22"/>
        <v>10588000000</v>
      </c>
    </row>
    <row r="380" spans="1:16" hidden="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>
        <v>2014</v>
      </c>
      <c r="M380">
        <f t="shared" si="23"/>
        <v>0.56486051799678338</v>
      </c>
      <c r="N380">
        <f t="shared" si="20"/>
        <v>0.1336586989074372</v>
      </c>
      <c r="O380" s="6">
        <f t="shared" si="21"/>
        <v>2410000000</v>
      </c>
      <c r="P380" s="6">
        <f t="shared" si="22"/>
        <v>10185000000</v>
      </c>
    </row>
    <row r="381" spans="1:16" hidden="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>
        <v>2015</v>
      </c>
      <c r="M381">
        <f t="shared" si="23"/>
        <v>0.56547486033519556</v>
      </c>
      <c r="N381">
        <f t="shared" si="20"/>
        <v>0.14553072625698324</v>
      </c>
      <c r="O381" s="6">
        <f t="shared" si="21"/>
        <v>2605000000</v>
      </c>
      <c r="P381" s="6">
        <f t="shared" si="22"/>
        <v>10122000000</v>
      </c>
    </row>
    <row r="382" spans="1:16" hidden="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>
        <v>2012</v>
      </c>
      <c r="M382">
        <f t="shared" si="23"/>
        <v>0.4176468650530486</v>
      </c>
      <c r="N382">
        <f t="shared" si="20"/>
        <v>0.18532650774412535</v>
      </c>
      <c r="O382" s="6">
        <f t="shared" si="21"/>
        <v>1361496000</v>
      </c>
      <c r="P382" s="6">
        <f t="shared" si="22"/>
        <v>3068231000</v>
      </c>
    </row>
    <row r="383" spans="1:16" hidden="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>
        <v>2013</v>
      </c>
      <c r="M383">
        <f t="shared" si="23"/>
        <v>0.40457074362221823</v>
      </c>
      <c r="N383">
        <f t="shared" si="20"/>
        <v>0.18973900850370906</v>
      </c>
      <c r="O383" s="6">
        <f t="shared" si="21"/>
        <v>1677900000</v>
      </c>
      <c r="P383" s="6">
        <f t="shared" si="22"/>
        <v>3577700000</v>
      </c>
    </row>
    <row r="384" spans="1:16" hidden="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>
        <v>2014</v>
      </c>
      <c r="M384">
        <f t="shared" si="23"/>
        <v>0.4016097128435987</v>
      </c>
      <c r="N384">
        <f t="shared" si="20"/>
        <v>0.18366511736677482</v>
      </c>
      <c r="O384" s="6">
        <f t="shared" si="21"/>
        <v>1884900000</v>
      </c>
      <c r="P384" s="6">
        <f t="shared" si="22"/>
        <v>4121600000</v>
      </c>
    </row>
    <row r="385" spans="1:16" hidden="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>
        <v>2015</v>
      </c>
      <c r="M385">
        <f t="shared" si="23"/>
        <v>0.40075708762886597</v>
      </c>
      <c r="N385">
        <f t="shared" si="20"/>
        <v>0.17251932989690721</v>
      </c>
      <c r="O385" s="6">
        <f t="shared" si="21"/>
        <v>2142000000</v>
      </c>
      <c r="P385" s="6">
        <f t="shared" si="22"/>
        <v>4975800000</v>
      </c>
    </row>
    <row r="386" spans="1:16" hidden="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>
        <v>2013</v>
      </c>
      <c r="M386">
        <f t="shared" si="23"/>
        <v>0.82771753618550226</v>
      </c>
      <c r="N386">
        <f t="shared" si="20"/>
        <v>0.13045249609893525</v>
      </c>
      <c r="O386" s="6">
        <f t="shared" si="21"/>
        <v>380717000</v>
      </c>
      <c r="P386" s="6">
        <f t="shared" si="22"/>
        <v>2415639000</v>
      </c>
    </row>
    <row r="387" spans="1:16" hidden="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>
        <v>2014</v>
      </c>
      <c r="M387">
        <f t="shared" si="23"/>
        <v>0.80265751914818884</v>
      </c>
      <c r="N387">
        <f t="shared" ref="N387:N450" si="24">O387/E387</f>
        <v>0.10469967443624525</v>
      </c>
      <c r="O387" s="6">
        <f t="shared" ref="O387:O450" si="25">P387 - SUM(G387:I387)</f>
        <v>329056000</v>
      </c>
      <c r="P387" s="6">
        <f t="shared" ref="P387:P450" si="26">E387-F387</f>
        <v>2522637000</v>
      </c>
    </row>
    <row r="388" spans="1:16" hidden="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>
        <v>2015</v>
      </c>
      <c r="M388">
        <f t="shared" ref="M388:M451" si="27">1-(F388/E388)</f>
        <v>0.81244195709236244</v>
      </c>
      <c r="N388">
        <f t="shared" si="24"/>
        <v>0.1580272158271141</v>
      </c>
      <c r="O388" s="6">
        <f t="shared" si="25"/>
        <v>517633000</v>
      </c>
      <c r="P388" s="6">
        <f t="shared" si="26"/>
        <v>2661230000</v>
      </c>
    </row>
    <row r="389" spans="1:16" hidden="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>
        <v>2016</v>
      </c>
      <c r="M389">
        <f t="shared" si="27"/>
        <v>0.83630847813144971</v>
      </c>
      <c r="N389">
        <f t="shared" si="24"/>
        <v>0.21071508499194766</v>
      </c>
      <c r="O389" s="6">
        <f t="shared" si="25"/>
        <v>720280000</v>
      </c>
      <c r="P389" s="6">
        <f t="shared" si="26"/>
        <v>2858724000</v>
      </c>
    </row>
    <row r="390" spans="1:16" hidden="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>
        <v>2013</v>
      </c>
      <c r="M390">
        <f t="shared" si="27"/>
        <v>0.18762079819502842</v>
      </c>
      <c r="N390">
        <f t="shared" si="24"/>
        <v>0.18762079819502844</v>
      </c>
      <c r="O390" s="6">
        <f t="shared" si="25"/>
        <v>23783000000</v>
      </c>
      <c r="P390" s="6">
        <f t="shared" si="26"/>
        <v>23783000000</v>
      </c>
    </row>
    <row r="391" spans="1:16" hidden="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>
        <v>2014</v>
      </c>
      <c r="M391">
        <f t="shared" si="27"/>
        <v>0.18201582871124444</v>
      </c>
      <c r="N391">
        <f t="shared" si="24"/>
        <v>0.18201582871124442</v>
      </c>
      <c r="O391" s="6">
        <f t="shared" si="25"/>
        <v>25367000000</v>
      </c>
      <c r="P391" s="6">
        <f t="shared" si="26"/>
        <v>25367000000</v>
      </c>
    </row>
    <row r="392" spans="1:16" hidden="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>
        <v>2015</v>
      </c>
      <c r="M392">
        <f t="shared" si="27"/>
        <v>0.17305760323569708</v>
      </c>
      <c r="N392">
        <f t="shared" si="24"/>
        <v>0.17305760323569705</v>
      </c>
      <c r="O392" s="6">
        <f t="shared" si="25"/>
        <v>26528000000</v>
      </c>
      <c r="P392" s="6">
        <f t="shared" si="26"/>
        <v>26528000000</v>
      </c>
    </row>
    <row r="393" spans="1:16" hidden="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>
        <v>2016</v>
      </c>
      <c r="M393">
        <f t="shared" si="27"/>
        <v>0.16255083762378464</v>
      </c>
      <c r="N393">
        <f t="shared" si="24"/>
        <v>0.16255083762378469</v>
      </c>
      <c r="O393" s="6">
        <f t="shared" si="25"/>
        <v>28857000000</v>
      </c>
      <c r="P393" s="6">
        <f t="shared" si="26"/>
        <v>28857000000</v>
      </c>
    </row>
    <row r="394" spans="1:16" hidden="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>
        <v>2012</v>
      </c>
      <c r="M394">
        <f t="shared" si="27"/>
        <v>0.29166052300620149</v>
      </c>
      <c r="N394">
        <f t="shared" si="24"/>
        <v>0.15933474998915825</v>
      </c>
      <c r="O394" s="6">
        <f t="shared" si="25"/>
        <v>36741000000</v>
      </c>
      <c r="P394" s="6">
        <f t="shared" si="26"/>
        <v>67254000000</v>
      </c>
    </row>
    <row r="395" spans="1:16" hidden="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>
        <v>2013</v>
      </c>
      <c r="M395">
        <f t="shared" si="27"/>
        <v>0.2763177019931321</v>
      </c>
      <c r="N395">
        <f t="shared" si="24"/>
        <v>0.13206090226929995</v>
      </c>
      <c r="O395" s="6">
        <f t="shared" si="25"/>
        <v>29074000000</v>
      </c>
      <c r="P395" s="6">
        <f t="shared" si="26"/>
        <v>60833000000</v>
      </c>
    </row>
    <row r="396" spans="1:16" hidden="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>
        <v>2014</v>
      </c>
      <c r="M396">
        <f t="shared" si="27"/>
        <v>0.27700579568465888</v>
      </c>
      <c r="N396">
        <f t="shared" si="24"/>
        <v>0.10828752980139056</v>
      </c>
      <c r="O396" s="6">
        <f t="shared" si="25"/>
        <v>21711000000</v>
      </c>
      <c r="P396" s="6">
        <f t="shared" si="26"/>
        <v>55538000000</v>
      </c>
    </row>
    <row r="397" spans="1:16" hidden="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>
        <v>2015</v>
      </c>
      <c r="M397">
        <f t="shared" si="27"/>
        <v>0.28585722532230129</v>
      </c>
      <c r="N397">
        <f t="shared" si="24"/>
        <v>-2.8477968058495287E-3</v>
      </c>
      <c r="O397" s="6">
        <f t="shared" si="25"/>
        <v>-370000000</v>
      </c>
      <c r="P397" s="6">
        <f t="shared" si="26"/>
        <v>37140000000</v>
      </c>
    </row>
    <row r="398" spans="1:16" hidden="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>
        <v>2012</v>
      </c>
      <c r="M398">
        <f t="shared" si="27"/>
        <v>0.81111091573094829</v>
      </c>
      <c r="N398">
        <f t="shared" si="24"/>
        <v>0.41925163780474267</v>
      </c>
      <c r="O398" s="6">
        <f t="shared" si="25"/>
        <v>762960000</v>
      </c>
      <c r="P398" s="6">
        <f t="shared" si="26"/>
        <v>1476071000</v>
      </c>
    </row>
    <row r="399" spans="1:16" hidden="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>
        <v>2013</v>
      </c>
      <c r="M399">
        <f t="shared" si="27"/>
        <v>0.80368452519247435</v>
      </c>
      <c r="N399">
        <f t="shared" si="24"/>
        <v>0.39484697526077417</v>
      </c>
      <c r="O399" s="6">
        <f t="shared" si="25"/>
        <v>916013000</v>
      </c>
      <c r="P399" s="6">
        <f t="shared" si="26"/>
        <v>1864483000</v>
      </c>
    </row>
    <row r="400" spans="1:16" hidden="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>
        <v>2014</v>
      </c>
      <c r="M400">
        <f t="shared" si="27"/>
        <v>0.79761494383581055</v>
      </c>
      <c r="N400">
        <f t="shared" si="24"/>
        <v>0.3499054751485538</v>
      </c>
      <c r="O400" s="6">
        <f t="shared" si="25"/>
        <v>930800000</v>
      </c>
      <c r="P400" s="6">
        <f t="shared" si="26"/>
        <v>2121773000</v>
      </c>
    </row>
    <row r="401" spans="1:16" hidden="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>
        <v>2015</v>
      </c>
      <c r="M401">
        <f t="shared" si="27"/>
        <v>0.69984081598027914</v>
      </c>
      <c r="N401">
        <f t="shared" si="24"/>
        <v>-0.11054334922955711</v>
      </c>
      <c r="O401" s="6">
        <f t="shared" si="25"/>
        <v>-199373000</v>
      </c>
      <c r="P401" s="6">
        <f t="shared" si="26"/>
        <v>1262214000</v>
      </c>
    </row>
    <row r="402" spans="1:16" hidden="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>
        <v>2012</v>
      </c>
      <c r="M402">
        <f t="shared" si="27"/>
        <v>0.35333073626801714</v>
      </c>
      <c r="N402">
        <f t="shared" si="24"/>
        <v>0.22267238021036229</v>
      </c>
      <c r="O402" s="6">
        <f t="shared" si="25"/>
        <v>2858000000</v>
      </c>
      <c r="P402" s="6">
        <f t="shared" si="26"/>
        <v>4535000000</v>
      </c>
    </row>
    <row r="403" spans="1:16" hidden="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>
        <v>2013</v>
      </c>
      <c r="M403">
        <f t="shared" si="27"/>
        <v>0.38772865853658534</v>
      </c>
      <c r="N403">
        <f t="shared" si="24"/>
        <v>0.25274390243902439</v>
      </c>
      <c r="O403" s="6">
        <f t="shared" si="25"/>
        <v>3316000000</v>
      </c>
      <c r="P403" s="6">
        <f t="shared" si="26"/>
        <v>5087000000</v>
      </c>
    </row>
    <row r="404" spans="1:16" hidden="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>
        <v>2014</v>
      </c>
      <c r="M404">
        <f t="shared" si="27"/>
        <v>0.36627532968800258</v>
      </c>
      <c r="N404">
        <f t="shared" si="24"/>
        <v>0.21880025731746541</v>
      </c>
      <c r="O404" s="6">
        <f t="shared" si="25"/>
        <v>2721000000</v>
      </c>
      <c r="P404" s="6">
        <f t="shared" si="26"/>
        <v>4555000000</v>
      </c>
    </row>
    <row r="405" spans="1:16" hidden="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>
        <v>2015</v>
      </c>
      <c r="M405">
        <f t="shared" si="27"/>
        <v>0.46922879397415052</v>
      </c>
      <c r="N405">
        <f t="shared" si="24"/>
        <v>0.30266198750320977</v>
      </c>
      <c r="O405" s="6">
        <f t="shared" si="25"/>
        <v>3536000000</v>
      </c>
      <c r="P405" s="6">
        <f t="shared" si="26"/>
        <v>5482000000</v>
      </c>
    </row>
    <row r="406" spans="1:16" hidden="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>
        <v>2013</v>
      </c>
      <c r="M406">
        <f t="shared" si="27"/>
        <v>0.44500039710904615</v>
      </c>
      <c r="N406">
        <f t="shared" si="24"/>
        <v>0.10065390622931723</v>
      </c>
      <c r="O406" s="6">
        <f t="shared" si="25"/>
        <v>3802000000</v>
      </c>
      <c r="P406" s="6">
        <f t="shared" si="26"/>
        <v>16809000000</v>
      </c>
    </row>
    <row r="407" spans="1:16" hidden="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>
        <v>2014</v>
      </c>
      <c r="M407">
        <f t="shared" si="27"/>
        <v>0.43097467915365939</v>
      </c>
      <c r="N407">
        <f t="shared" si="24"/>
        <v>7.2394826817303401E-2</v>
      </c>
      <c r="O407" s="6">
        <f t="shared" si="25"/>
        <v>2922000000</v>
      </c>
      <c r="P407" s="6">
        <f t="shared" si="26"/>
        <v>17395000000</v>
      </c>
    </row>
    <row r="408" spans="1:16" hidden="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>
        <v>2015</v>
      </c>
      <c r="M408">
        <f t="shared" si="27"/>
        <v>0.57999213836477992</v>
      </c>
      <c r="N408">
        <f t="shared" si="24"/>
        <v>0.19253636006289307</v>
      </c>
      <c r="O408" s="6">
        <f t="shared" si="25"/>
        <v>7837000000</v>
      </c>
      <c r="P408" s="6">
        <f t="shared" si="26"/>
        <v>23608000000</v>
      </c>
    </row>
    <row r="409" spans="1:16" hidden="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>
        <v>2016</v>
      </c>
      <c r="M409">
        <f t="shared" si="27"/>
        <v>0.59787078382401171</v>
      </c>
      <c r="N409">
        <f t="shared" si="24"/>
        <v>0.17538283004112112</v>
      </c>
      <c r="O409" s="6">
        <f t="shared" si="25"/>
        <v>6952000000</v>
      </c>
      <c r="P409" s="6">
        <f t="shared" si="26"/>
        <v>23699000000</v>
      </c>
    </row>
    <row r="410" spans="1:16" hidden="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>
        <v>2013</v>
      </c>
      <c r="M410">
        <f t="shared" si="27"/>
        <v>0.39161321470446242</v>
      </c>
      <c r="N410">
        <f t="shared" si="24"/>
        <v>9.5006552176012143E-2</v>
      </c>
      <c r="O410" s="6">
        <f t="shared" si="25"/>
        <v>2755000000</v>
      </c>
      <c r="P410" s="6">
        <f t="shared" si="26"/>
        <v>11356000000</v>
      </c>
    </row>
    <row r="411" spans="1:16" hidden="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>
        <v>2014</v>
      </c>
      <c r="M411">
        <f t="shared" si="27"/>
        <v>0.40072519890164049</v>
      </c>
      <c r="N411">
        <f t="shared" si="24"/>
        <v>0.13690769555727664</v>
      </c>
      <c r="O411" s="6">
        <f t="shared" si="25"/>
        <v>3889000000</v>
      </c>
      <c r="P411" s="6">
        <f t="shared" si="26"/>
        <v>11383000000</v>
      </c>
    </row>
    <row r="412" spans="1:16" hidden="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>
        <v>2015</v>
      </c>
      <c r="M412">
        <f t="shared" si="27"/>
        <v>0.39864703541583768</v>
      </c>
      <c r="N412">
        <f t="shared" si="24"/>
        <v>0.12120970951054516</v>
      </c>
      <c r="O412" s="6">
        <f t="shared" si="25"/>
        <v>3046000000</v>
      </c>
      <c r="P412" s="6">
        <f t="shared" si="26"/>
        <v>10018000000</v>
      </c>
    </row>
    <row r="413" spans="1:16" hidden="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>
        <v>2016</v>
      </c>
      <c r="M413">
        <f t="shared" si="27"/>
        <v>0.41168577701878506</v>
      </c>
      <c r="N413">
        <f t="shared" si="24"/>
        <v>0.14145726599983735</v>
      </c>
      <c r="O413" s="6">
        <f t="shared" si="25"/>
        <v>3479000000</v>
      </c>
      <c r="P413" s="6">
        <f t="shared" si="26"/>
        <v>10125000000</v>
      </c>
    </row>
    <row r="414" spans="1:16" hidden="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>
        <v>2013</v>
      </c>
      <c r="M414">
        <f t="shared" si="27"/>
        <v>0.32088825624282324</v>
      </c>
      <c r="N414">
        <f t="shared" si="24"/>
        <v>0.16469464538012563</v>
      </c>
      <c r="O414" s="6">
        <f t="shared" si="25"/>
        <v>6224700000</v>
      </c>
      <c r="P414" s="6">
        <f t="shared" si="26"/>
        <v>12128100000</v>
      </c>
    </row>
    <row r="415" spans="1:16" hidden="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>
        <v>2014</v>
      </c>
      <c r="M415">
        <f t="shared" si="27"/>
        <v>0.31305989702469572</v>
      </c>
      <c r="N415">
        <f t="shared" si="24"/>
        <v>0.15142415899342609</v>
      </c>
      <c r="O415" s="6">
        <f t="shared" si="25"/>
        <v>5461400000</v>
      </c>
      <c r="P415" s="6">
        <f t="shared" si="26"/>
        <v>11291100000</v>
      </c>
    </row>
    <row r="416" spans="1:16" hidden="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>
        <v>2015</v>
      </c>
      <c r="M416">
        <f t="shared" si="27"/>
        <v>0.30210513186523835</v>
      </c>
      <c r="N416">
        <f t="shared" si="24"/>
        <v>0.11988095403079396</v>
      </c>
      <c r="O416" s="6">
        <f t="shared" si="25"/>
        <v>3460100000</v>
      </c>
      <c r="P416" s="6">
        <f t="shared" si="26"/>
        <v>8719600000</v>
      </c>
    </row>
    <row r="417" spans="1:16" hidden="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>
        <v>2016</v>
      </c>
      <c r="M417">
        <f t="shared" si="27"/>
        <v>0.31508407146074158</v>
      </c>
      <c r="N417">
        <f t="shared" si="24"/>
        <v>0.11213406395436121</v>
      </c>
      <c r="O417" s="6">
        <f t="shared" si="25"/>
        <v>2987700000</v>
      </c>
      <c r="P417" s="6">
        <f t="shared" si="26"/>
        <v>8395100000</v>
      </c>
    </row>
    <row r="418" spans="1:16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>
        <v>2012</v>
      </c>
      <c r="M418">
        <f t="shared" si="27"/>
        <v>0.90594390026714156</v>
      </c>
      <c r="N418">
        <f t="shared" si="24"/>
        <v>0.47183882457702581</v>
      </c>
      <c r="O418" s="6">
        <f t="shared" si="25"/>
        <v>4239000000</v>
      </c>
      <c r="P418" s="6">
        <f t="shared" si="26"/>
        <v>8139000000</v>
      </c>
    </row>
    <row r="419" spans="1:16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>
        <v>2013</v>
      </c>
      <c r="M419">
        <f t="shared" si="27"/>
        <v>0.92550693703308429</v>
      </c>
      <c r="N419">
        <f t="shared" si="24"/>
        <v>0.46872998932764143</v>
      </c>
      <c r="O419" s="6">
        <f t="shared" si="25"/>
        <v>4392000000</v>
      </c>
      <c r="P419" s="6">
        <f t="shared" si="26"/>
        <v>8672000000</v>
      </c>
    </row>
    <row r="420" spans="1:16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>
        <v>2014</v>
      </c>
      <c r="M420">
        <f t="shared" si="27"/>
        <v>0.93611486837998126</v>
      </c>
      <c r="N420">
        <f t="shared" si="24"/>
        <v>0.43845593590677351</v>
      </c>
      <c r="O420" s="6">
        <f t="shared" si="25"/>
        <v>4214000000</v>
      </c>
      <c r="P420" s="6">
        <f t="shared" si="26"/>
        <v>8997000000</v>
      </c>
    </row>
    <row r="421" spans="1:16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>
        <v>2015</v>
      </c>
      <c r="M421">
        <f t="shared" si="27"/>
        <v>0.9377124575084983</v>
      </c>
      <c r="N421">
        <f t="shared" si="24"/>
        <v>0.4251149770045991</v>
      </c>
      <c r="O421" s="6">
        <f t="shared" si="25"/>
        <v>4252000000</v>
      </c>
      <c r="P421" s="6">
        <f t="shared" si="26"/>
        <v>9379000000</v>
      </c>
    </row>
    <row r="422" spans="1:16" hidden="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>
        <v>2013</v>
      </c>
      <c r="M422">
        <f t="shared" si="27"/>
        <v>0.31739860023587374</v>
      </c>
      <c r="N422">
        <f t="shared" si="24"/>
        <v>0.10331186968422672</v>
      </c>
      <c r="O422" s="6">
        <f t="shared" si="25"/>
        <v>1655276000</v>
      </c>
      <c r="P422" s="6">
        <f t="shared" si="26"/>
        <v>5085401000</v>
      </c>
    </row>
    <row r="423" spans="1:16" hidden="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>
        <v>2014</v>
      </c>
      <c r="M423">
        <f t="shared" si="27"/>
        <v>0.31053988458862392</v>
      </c>
      <c r="N423">
        <f t="shared" si="24"/>
        <v>9.918695359796327E-2</v>
      </c>
      <c r="O423" s="6">
        <f t="shared" si="25"/>
        <v>1736185000</v>
      </c>
      <c r="P423" s="6">
        <f t="shared" si="26"/>
        <v>5435742000</v>
      </c>
    </row>
    <row r="424" spans="1:16" hidden="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>
        <v>2015</v>
      </c>
      <c r="M424">
        <f t="shared" si="27"/>
        <v>0.30685528420820163</v>
      </c>
      <c r="N424">
        <f t="shared" si="24"/>
        <v>9.3555343458567156E-2</v>
      </c>
      <c r="O424" s="6">
        <f t="shared" si="25"/>
        <v>1769093000</v>
      </c>
      <c r="P424" s="6">
        <f t="shared" si="26"/>
        <v>5802507000</v>
      </c>
    </row>
    <row r="425" spans="1:16" hidden="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>
        <v>2016</v>
      </c>
      <c r="M425">
        <f t="shared" si="27"/>
        <v>0.30959922453043076</v>
      </c>
      <c r="N425">
        <f t="shared" si="24"/>
        <v>9.5259252960518279E-2</v>
      </c>
      <c r="O425" s="6">
        <f t="shared" si="25"/>
        <v>1940294000</v>
      </c>
      <c r="P425" s="6">
        <f t="shared" si="26"/>
        <v>6306091000</v>
      </c>
    </row>
    <row r="426" spans="1:16" hidden="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>
        <v>2012</v>
      </c>
      <c r="M426">
        <f t="shared" si="27"/>
        <v>0.40877691995123933</v>
      </c>
      <c r="N426">
        <f t="shared" si="24"/>
        <v>0.16267100094812406</v>
      </c>
      <c r="O426" s="6">
        <f t="shared" si="25"/>
        <v>1201000000</v>
      </c>
      <c r="P426" s="6">
        <f t="shared" si="26"/>
        <v>3018000000</v>
      </c>
    </row>
    <row r="427" spans="1:16" hidden="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>
        <v>2013</v>
      </c>
      <c r="M427">
        <f t="shared" si="27"/>
        <v>0.39462636439966414</v>
      </c>
      <c r="N427">
        <f t="shared" si="24"/>
        <v>0.14007836551917158</v>
      </c>
      <c r="O427" s="6">
        <f t="shared" si="25"/>
        <v>1001000000</v>
      </c>
      <c r="P427" s="6">
        <f t="shared" si="26"/>
        <v>2820000000</v>
      </c>
    </row>
    <row r="428" spans="1:16" hidden="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>
        <v>2014</v>
      </c>
      <c r="M428">
        <f t="shared" si="27"/>
        <v>0.37632817753866843</v>
      </c>
      <c r="N428">
        <f t="shared" si="24"/>
        <v>0.13221250840618695</v>
      </c>
      <c r="O428" s="6">
        <f t="shared" si="25"/>
        <v>983000000</v>
      </c>
      <c r="P428" s="6">
        <f t="shared" si="26"/>
        <v>2798000000</v>
      </c>
    </row>
    <row r="429" spans="1:16" hidden="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>
        <v>2015</v>
      </c>
      <c r="M429">
        <f t="shared" si="27"/>
        <v>0.37848658748164954</v>
      </c>
      <c r="N429">
        <f t="shared" si="24"/>
        <v>0.18670759375417056</v>
      </c>
      <c r="O429" s="6">
        <f t="shared" si="25"/>
        <v>1399000000</v>
      </c>
      <c r="P429" s="6">
        <f t="shared" si="26"/>
        <v>2836000000</v>
      </c>
    </row>
    <row r="430" spans="1:16" hidden="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>
        <v>2013</v>
      </c>
      <c r="M430">
        <f t="shared" si="27"/>
        <v>0.22459380441902455</v>
      </c>
      <c r="N430">
        <f t="shared" si="24"/>
        <v>0.12076430271755628</v>
      </c>
      <c r="O430" s="6">
        <f t="shared" si="25"/>
        <v>755900000</v>
      </c>
      <c r="P430" s="6">
        <f t="shared" si="26"/>
        <v>1405800000</v>
      </c>
    </row>
    <row r="431" spans="1:16" hidden="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>
        <v>2014</v>
      </c>
      <c r="M431">
        <f t="shared" si="27"/>
        <v>0.21885630973594683</v>
      </c>
      <c r="N431">
        <f t="shared" si="24"/>
        <v>0.11581452728382909</v>
      </c>
      <c r="O431" s="6">
        <f t="shared" si="25"/>
        <v>929400000</v>
      </c>
      <c r="P431" s="6">
        <f t="shared" si="26"/>
        <v>1756300000</v>
      </c>
    </row>
    <row r="432" spans="1:16" hidden="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>
        <v>2015</v>
      </c>
      <c r="M432">
        <f t="shared" si="27"/>
        <v>0.211409830007391</v>
      </c>
      <c r="N432">
        <f t="shared" si="24"/>
        <v>0.11874538063562454</v>
      </c>
      <c r="O432" s="6">
        <f t="shared" si="25"/>
        <v>1285300000</v>
      </c>
      <c r="P432" s="6">
        <f t="shared" si="26"/>
        <v>2288300000</v>
      </c>
    </row>
    <row r="433" spans="1:16" hidden="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>
        <v>2016</v>
      </c>
      <c r="M433">
        <f t="shared" si="27"/>
        <v>0.21836905917383653</v>
      </c>
      <c r="N433">
        <f t="shared" si="24"/>
        <v>0.12786451050389064</v>
      </c>
      <c r="O433" s="6">
        <f t="shared" si="25"/>
        <v>1554500000</v>
      </c>
      <c r="P433" s="6">
        <f t="shared" si="26"/>
        <v>2654800000</v>
      </c>
    </row>
    <row r="434" spans="1:16" hidden="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>
        <v>2012</v>
      </c>
      <c r="M434">
        <f t="shared" si="27"/>
        <v>0.51555825721232829</v>
      </c>
      <c r="N434">
        <f t="shared" si="24"/>
        <v>0.1695034062780662</v>
      </c>
      <c r="O434" s="6">
        <f t="shared" si="25"/>
        <v>3095200000</v>
      </c>
      <c r="P434" s="6">
        <f t="shared" si="26"/>
        <v>9414300000</v>
      </c>
    </row>
    <row r="435" spans="1:16" hidden="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>
        <v>2013</v>
      </c>
      <c r="M435">
        <f t="shared" si="27"/>
        <v>0.5109636768381729</v>
      </c>
      <c r="N435">
        <f t="shared" si="24"/>
        <v>0.17067674519091403</v>
      </c>
      <c r="O435" s="6">
        <f t="shared" si="25"/>
        <v>3120500000</v>
      </c>
      <c r="P435" s="6">
        <f t="shared" si="26"/>
        <v>9342000000</v>
      </c>
    </row>
    <row r="436" spans="1:16" hidden="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>
        <v>2014</v>
      </c>
      <c r="M436">
        <f t="shared" si="27"/>
        <v>0.51647697608854548</v>
      </c>
      <c r="N436">
        <f t="shared" si="24"/>
        <v>0.17472068497441787</v>
      </c>
      <c r="O436" s="6">
        <f t="shared" si="25"/>
        <v>3346600000</v>
      </c>
      <c r="P436" s="6">
        <f t="shared" si="26"/>
        <v>9892600000</v>
      </c>
    </row>
    <row r="437" spans="1:16" hidden="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>
        <v>2015</v>
      </c>
      <c r="M437">
        <f t="shared" si="27"/>
        <v>0.52338898317860627</v>
      </c>
      <c r="N437">
        <f t="shared" si="24"/>
        <v>0.16870510769290623</v>
      </c>
      <c r="O437" s="6">
        <f t="shared" si="25"/>
        <v>3469100000</v>
      </c>
      <c r="P437" s="6">
        <f t="shared" si="26"/>
        <v>10762500000</v>
      </c>
    </row>
    <row r="438" spans="1:16" hidden="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>
        <v>2013</v>
      </c>
      <c r="M438">
        <f t="shared" si="27"/>
        <v>0.4441952887369286</v>
      </c>
      <c r="N438">
        <f t="shared" si="24"/>
        <v>0.20980884083390688</v>
      </c>
      <c r="O438" s="6">
        <f t="shared" si="25"/>
        <v>9450000000</v>
      </c>
      <c r="P438" s="6">
        <f t="shared" si="26"/>
        <v>20007000000</v>
      </c>
    </row>
    <row r="439" spans="1:16" hidden="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>
        <v>2014</v>
      </c>
      <c r="M439">
        <f t="shared" si="27"/>
        <v>0.45875074263003712</v>
      </c>
      <c r="N439">
        <f t="shared" si="24"/>
        <v>0.23641243111466209</v>
      </c>
      <c r="O439" s="6">
        <f t="shared" si="25"/>
        <v>11540000000</v>
      </c>
      <c r="P439" s="6">
        <f t="shared" si="26"/>
        <v>22393000000</v>
      </c>
    </row>
    <row r="440" spans="1:16" hidden="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>
        <v>2015</v>
      </c>
      <c r="M440">
        <f t="shared" si="27"/>
        <v>0.4593729152768512</v>
      </c>
      <c r="N440">
        <f t="shared" si="24"/>
        <v>0.25205375011912706</v>
      </c>
      <c r="O440" s="6">
        <f t="shared" si="25"/>
        <v>13224000000</v>
      </c>
      <c r="P440" s="6">
        <f t="shared" si="26"/>
        <v>24101000000</v>
      </c>
    </row>
    <row r="441" spans="1:16" hidden="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>
        <v>2016</v>
      </c>
      <c r="M441">
        <f t="shared" si="27"/>
        <v>0.46086784584411844</v>
      </c>
      <c r="N441">
        <f t="shared" si="24"/>
        <v>0.25808886971527178</v>
      </c>
      <c r="O441" s="6">
        <f t="shared" si="25"/>
        <v>14358000000</v>
      </c>
      <c r="P441" s="6">
        <f t="shared" si="26"/>
        <v>25639000000</v>
      </c>
    </row>
    <row r="442" spans="1:16" hidden="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>
        <v>2013</v>
      </c>
      <c r="M442">
        <f t="shared" si="27"/>
        <v>0.69485094850948514</v>
      </c>
      <c r="N442">
        <f t="shared" si="24"/>
        <v>0.35627822944896115</v>
      </c>
      <c r="O442" s="6">
        <f t="shared" si="25"/>
        <v>1972000000</v>
      </c>
      <c r="P442" s="6">
        <f t="shared" si="26"/>
        <v>3846000000</v>
      </c>
    </row>
    <row r="443" spans="1:16" hidden="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>
        <v>2014</v>
      </c>
      <c r="M443">
        <f t="shared" si="27"/>
        <v>0.66097366320830009</v>
      </c>
      <c r="N443">
        <f t="shared" si="24"/>
        <v>0.33838786911412611</v>
      </c>
      <c r="O443" s="6">
        <f t="shared" si="25"/>
        <v>2120000000</v>
      </c>
      <c r="P443" s="6">
        <f t="shared" si="26"/>
        <v>4141000000</v>
      </c>
    </row>
    <row r="444" spans="1:16" hidden="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>
        <v>2015</v>
      </c>
      <c r="M444">
        <f t="shared" si="27"/>
        <v>0.633562715045355</v>
      </c>
      <c r="N444">
        <f t="shared" si="24"/>
        <v>0.32092586800125117</v>
      </c>
      <c r="O444" s="6">
        <f t="shared" si="25"/>
        <v>2052000000</v>
      </c>
      <c r="P444" s="6">
        <f t="shared" si="26"/>
        <v>4051000000</v>
      </c>
    </row>
    <row r="445" spans="1:16" hidden="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>
        <v>2016</v>
      </c>
      <c r="M445">
        <f t="shared" si="27"/>
        <v>0.6256733877174081</v>
      </c>
      <c r="N445">
        <f t="shared" si="24"/>
        <v>0.3159919963059874</v>
      </c>
      <c r="O445" s="6">
        <f t="shared" si="25"/>
        <v>2053000000</v>
      </c>
      <c r="P445" s="6">
        <f t="shared" si="26"/>
        <v>4065000000</v>
      </c>
    </row>
    <row r="446" spans="1:16" hidden="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>
        <v>2013</v>
      </c>
      <c r="M446">
        <f t="shared" si="27"/>
        <v>0.69485094850948514</v>
      </c>
      <c r="N446">
        <f t="shared" si="24"/>
        <v>0.35627822944896115</v>
      </c>
      <c r="O446" s="6">
        <f t="shared" si="25"/>
        <v>1972000000</v>
      </c>
      <c r="P446" s="6">
        <f t="shared" si="26"/>
        <v>3846000000</v>
      </c>
    </row>
    <row r="447" spans="1:16" hidden="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>
        <v>2014</v>
      </c>
      <c r="M447">
        <f t="shared" si="27"/>
        <v>0.66097366320830009</v>
      </c>
      <c r="N447">
        <f t="shared" si="24"/>
        <v>0.33838786911412611</v>
      </c>
      <c r="O447" s="6">
        <f t="shared" si="25"/>
        <v>2120000000</v>
      </c>
      <c r="P447" s="6">
        <f t="shared" si="26"/>
        <v>4141000000</v>
      </c>
    </row>
    <row r="448" spans="1:16" hidden="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>
        <v>2015</v>
      </c>
      <c r="M448">
        <f t="shared" si="27"/>
        <v>0.633562715045355</v>
      </c>
      <c r="N448">
        <f t="shared" si="24"/>
        <v>0.32092586800125117</v>
      </c>
      <c r="O448" s="6">
        <f t="shared" si="25"/>
        <v>2052000000</v>
      </c>
      <c r="P448" s="6">
        <f t="shared" si="26"/>
        <v>4051000000</v>
      </c>
    </row>
    <row r="449" spans="1:16" hidden="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>
        <v>2016</v>
      </c>
      <c r="M449">
        <f t="shared" si="27"/>
        <v>0.6256733877174081</v>
      </c>
      <c r="N449">
        <f t="shared" si="24"/>
        <v>0.3159919963059874</v>
      </c>
      <c r="O449" s="6">
        <f t="shared" si="25"/>
        <v>2053000000</v>
      </c>
      <c r="P449" s="6">
        <f t="shared" si="26"/>
        <v>4065000000</v>
      </c>
    </row>
    <row r="450" spans="1:16" hidden="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>
        <v>2013</v>
      </c>
      <c r="M450">
        <f t="shared" si="27"/>
        <v>0.18450601288950896</v>
      </c>
      <c r="N450">
        <f t="shared" si="24"/>
        <v>0.11720151484951166</v>
      </c>
      <c r="O450" s="6">
        <f t="shared" si="25"/>
        <v>1764000000</v>
      </c>
      <c r="P450" s="6">
        <f t="shared" si="26"/>
        <v>2777000000</v>
      </c>
    </row>
    <row r="451" spans="1:16" hidden="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>
        <v>2014</v>
      </c>
      <c r="M451">
        <f t="shared" si="27"/>
        <v>0.19536744306084264</v>
      </c>
      <c r="N451">
        <f t="shared" ref="N451:N514" si="28">O451/E451</f>
        <v>0.1224595135170011</v>
      </c>
      <c r="O451" s="6">
        <f t="shared" ref="O451:O514" si="29">P451 - SUM(G451:I451)</f>
        <v>1898000000</v>
      </c>
      <c r="P451" s="6">
        <f t="shared" ref="P451:P514" si="30">E451-F451</f>
        <v>3028000000</v>
      </c>
    </row>
    <row r="452" spans="1:16" hidden="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>
        <v>2015</v>
      </c>
      <c r="M452">
        <f t="shared" ref="M452:M515" si="31">1-(F452/E452)</f>
        <v>0.19848334981866134</v>
      </c>
      <c r="N452">
        <f t="shared" si="28"/>
        <v>0.12528849324101549</v>
      </c>
      <c r="O452" s="6">
        <f t="shared" si="29"/>
        <v>1900000000</v>
      </c>
      <c r="P452" s="6">
        <f t="shared" si="30"/>
        <v>3010000000</v>
      </c>
    </row>
    <row r="453" spans="1:16" hidden="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>
        <v>2016</v>
      </c>
      <c r="M453">
        <f t="shared" si="31"/>
        <v>0.21331252625892805</v>
      </c>
      <c r="N453">
        <f t="shared" si="28"/>
        <v>0.13654642578476683</v>
      </c>
      <c r="O453" s="6">
        <f t="shared" si="29"/>
        <v>2275000000</v>
      </c>
      <c r="P453" s="6">
        <f t="shared" si="30"/>
        <v>3554000000</v>
      </c>
    </row>
    <row r="454" spans="1:16" hidden="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>
        <v>2012</v>
      </c>
      <c r="M454">
        <f t="shared" si="31"/>
        <v>0.63887896411994061</v>
      </c>
      <c r="N454">
        <f t="shared" si="28"/>
        <v>0.2862070556116294</v>
      </c>
      <c r="O454" s="6">
        <f t="shared" si="29"/>
        <v>366078000</v>
      </c>
      <c r="P454" s="6">
        <f t="shared" si="30"/>
        <v>817169000</v>
      </c>
    </row>
    <row r="455" spans="1:16" hidden="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>
        <v>2013</v>
      </c>
      <c r="M455">
        <f t="shared" si="31"/>
        <v>0.62512624311945486</v>
      </c>
      <c r="N455">
        <f t="shared" si="28"/>
        <v>0.2575879114243867</v>
      </c>
      <c r="O455" s="6">
        <f t="shared" si="29"/>
        <v>381812000</v>
      </c>
      <c r="P455" s="6">
        <f t="shared" si="30"/>
        <v>926599000</v>
      </c>
    </row>
    <row r="456" spans="1:16" hidden="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>
        <v>2014</v>
      </c>
      <c r="M456">
        <f t="shared" si="31"/>
        <v>0.62675896013333021</v>
      </c>
      <c r="N456">
        <f t="shared" si="28"/>
        <v>0.238262154193356</v>
      </c>
      <c r="O456" s="6">
        <f t="shared" si="29"/>
        <v>385136000</v>
      </c>
      <c r="P456" s="6">
        <f t="shared" si="30"/>
        <v>1013117000</v>
      </c>
    </row>
    <row r="457" spans="1:16" hidden="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>
        <v>2015</v>
      </c>
      <c r="M457">
        <f t="shared" si="31"/>
        <v>0.630653488614762</v>
      </c>
      <c r="N457">
        <f t="shared" si="28"/>
        <v>0.22792649840983228</v>
      </c>
      <c r="O457" s="6">
        <f t="shared" si="29"/>
        <v>401911000</v>
      </c>
      <c r="P457" s="6">
        <f t="shared" si="30"/>
        <v>1112054000</v>
      </c>
    </row>
    <row r="458" spans="1:16" hidden="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>
        <v>2013</v>
      </c>
      <c r="M458">
        <f t="shared" si="31"/>
        <v>0.35873960375955105</v>
      </c>
      <c r="N458">
        <f t="shared" si="28"/>
        <v>0.12443031983230779</v>
      </c>
      <c r="O458" s="6">
        <f t="shared" si="29"/>
        <v>920100000</v>
      </c>
      <c r="P458" s="6">
        <f t="shared" si="30"/>
        <v>2652700000</v>
      </c>
    </row>
    <row r="459" spans="1:16" hidden="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>
        <v>2014</v>
      </c>
      <c r="M459">
        <f t="shared" si="31"/>
        <v>0.35582822085889576</v>
      </c>
      <c r="N459">
        <f t="shared" si="28"/>
        <v>0.12375801946354094</v>
      </c>
      <c r="O459" s="6">
        <f t="shared" si="29"/>
        <v>970300000</v>
      </c>
      <c r="P459" s="6">
        <f t="shared" si="30"/>
        <v>2789800000</v>
      </c>
    </row>
    <row r="460" spans="1:16" hidden="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>
        <v>2015</v>
      </c>
      <c r="M460">
        <f t="shared" si="31"/>
        <v>0.35270047197228616</v>
      </c>
      <c r="N460">
        <f t="shared" si="28"/>
        <v>0.12092255469531051</v>
      </c>
      <c r="O460" s="6">
        <f t="shared" si="29"/>
        <v>1040200000</v>
      </c>
      <c r="P460" s="6">
        <f t="shared" si="30"/>
        <v>3034000000</v>
      </c>
    </row>
    <row r="461" spans="1:16" hidden="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>
        <v>2016</v>
      </c>
      <c r="M461">
        <f t="shared" si="31"/>
        <v>0.30046327362824554</v>
      </c>
      <c r="N461">
        <f t="shared" si="28"/>
        <v>6.7729572084860371E-2</v>
      </c>
      <c r="O461" s="6">
        <f t="shared" si="29"/>
        <v>1049700000</v>
      </c>
      <c r="P461" s="6">
        <f t="shared" si="30"/>
        <v>4656700000</v>
      </c>
    </row>
    <row r="462" spans="1:16" hidden="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>
        <v>2012</v>
      </c>
      <c r="M462" t="e">
        <f t="shared" si="31"/>
        <v>#VALUE!</v>
      </c>
      <c r="N462" t="e">
        <f t="shared" si="28"/>
        <v>#VALUE!</v>
      </c>
      <c r="O462" s="6" t="e">
        <f t="shared" si="29"/>
        <v>#VALUE!</v>
      </c>
      <c r="P462" s="6" t="e">
        <f t="shared" si="30"/>
        <v>#VALUE!</v>
      </c>
    </row>
    <row r="463" spans="1:16" hidden="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>
        <v>2013</v>
      </c>
      <c r="M463" t="e">
        <f t="shared" si="31"/>
        <v>#VALUE!</v>
      </c>
      <c r="N463" t="e">
        <f t="shared" si="28"/>
        <v>#VALUE!</v>
      </c>
      <c r="O463" s="6" t="e">
        <f t="shared" si="29"/>
        <v>#VALUE!</v>
      </c>
      <c r="P463" s="6" t="e">
        <f t="shared" si="30"/>
        <v>#VALUE!</v>
      </c>
    </row>
    <row r="464" spans="1:16" hidden="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>
        <v>2014</v>
      </c>
      <c r="M464" t="e">
        <f t="shared" si="31"/>
        <v>#VALUE!</v>
      </c>
      <c r="N464" t="e">
        <f t="shared" si="28"/>
        <v>#VALUE!</v>
      </c>
      <c r="O464" s="6" t="e">
        <f t="shared" si="29"/>
        <v>#VALUE!</v>
      </c>
      <c r="P464" s="6" t="e">
        <f t="shared" si="30"/>
        <v>#VALUE!</v>
      </c>
    </row>
    <row r="465" spans="1:16" hidden="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>
        <v>2015</v>
      </c>
      <c r="M465" t="e">
        <f t="shared" si="31"/>
        <v>#VALUE!</v>
      </c>
      <c r="N465" t="e">
        <f t="shared" si="28"/>
        <v>#VALUE!</v>
      </c>
      <c r="O465" s="6" t="e">
        <f t="shared" si="29"/>
        <v>#VALUE!</v>
      </c>
      <c r="P465" s="6" t="e">
        <f t="shared" si="30"/>
        <v>#VALUE!</v>
      </c>
    </row>
    <row r="466" spans="1:16" hidden="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>
        <v>2013</v>
      </c>
      <c r="M466">
        <f t="shared" si="31"/>
        <v>0.38833734725571811</v>
      </c>
      <c r="N466">
        <f t="shared" si="28"/>
        <v>0.16235561339777971</v>
      </c>
      <c r="O466" s="6">
        <f t="shared" si="29"/>
        <v>1161670000</v>
      </c>
      <c r="P466" s="6">
        <f t="shared" si="30"/>
        <v>2778591000</v>
      </c>
    </row>
    <row r="467" spans="1:16" hidden="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>
        <v>2014</v>
      </c>
      <c r="M467">
        <f t="shared" si="31"/>
        <v>0.38363902357982893</v>
      </c>
      <c r="N467">
        <f t="shared" si="28"/>
        <v>0.15678145808804334</v>
      </c>
      <c r="O467" s="6">
        <f t="shared" si="29"/>
        <v>1215484000</v>
      </c>
      <c r="P467" s="6">
        <f t="shared" si="30"/>
        <v>2974249000</v>
      </c>
    </row>
    <row r="468" spans="1:16" hidden="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>
        <v>2015</v>
      </c>
      <c r="M468">
        <f t="shared" si="31"/>
        <v>0.36918188390369555</v>
      </c>
      <c r="N468">
        <f t="shared" si="28"/>
        <v>0.13236354728821068</v>
      </c>
      <c r="O468" s="6">
        <f t="shared" si="29"/>
        <v>920762000</v>
      </c>
      <c r="P468" s="6">
        <f t="shared" si="30"/>
        <v>2568144000</v>
      </c>
    </row>
    <row r="469" spans="1:16" hidden="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>
        <v>2016</v>
      </c>
      <c r="M469">
        <f t="shared" si="31"/>
        <v>0.36382757888843398</v>
      </c>
      <c r="N469">
        <f t="shared" si="28"/>
        <v>0.10515308178481449</v>
      </c>
      <c r="O469" s="6">
        <f t="shared" si="29"/>
        <v>714446000</v>
      </c>
      <c r="P469" s="6">
        <f t="shared" si="30"/>
        <v>2471969000</v>
      </c>
    </row>
    <row r="470" spans="1:16" hidden="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>
        <v>2013</v>
      </c>
      <c r="M470">
        <f t="shared" si="31"/>
        <v>0.58329164582291138</v>
      </c>
      <c r="N470">
        <f t="shared" si="28"/>
        <v>0.1744205436051359</v>
      </c>
      <c r="O470" s="6">
        <f t="shared" si="29"/>
        <v>1046000000</v>
      </c>
      <c r="P470" s="6">
        <f t="shared" si="30"/>
        <v>3498000000</v>
      </c>
    </row>
    <row r="471" spans="1:16" hidden="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>
        <v>2014</v>
      </c>
      <c r="M471">
        <f t="shared" si="31"/>
        <v>0.59304035288351575</v>
      </c>
      <c r="N471">
        <f t="shared" si="28"/>
        <v>0.19277895768665251</v>
      </c>
      <c r="O471" s="6">
        <f t="shared" si="29"/>
        <v>1180000000</v>
      </c>
      <c r="P471" s="6">
        <f t="shared" si="30"/>
        <v>3630000000</v>
      </c>
    </row>
    <row r="472" spans="1:16" hidden="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>
        <v>2015</v>
      </c>
      <c r="M472">
        <f t="shared" si="31"/>
        <v>0.59264565425023874</v>
      </c>
      <c r="N472">
        <f t="shared" si="28"/>
        <v>0.20662209487424388</v>
      </c>
      <c r="O472" s="6">
        <f t="shared" si="29"/>
        <v>1298000000</v>
      </c>
      <c r="P472" s="6">
        <f t="shared" si="30"/>
        <v>3723000000</v>
      </c>
    </row>
    <row r="473" spans="1:16" hidden="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>
        <v>2016</v>
      </c>
      <c r="M473">
        <f t="shared" si="31"/>
        <v>0.59906832298136647</v>
      </c>
      <c r="N473">
        <f t="shared" si="28"/>
        <v>0.22251552795031057</v>
      </c>
      <c r="O473" s="6">
        <f t="shared" si="29"/>
        <v>1433000000</v>
      </c>
      <c r="P473" s="6">
        <f t="shared" si="30"/>
        <v>3858000000</v>
      </c>
    </row>
    <row r="474" spans="1:16" hidden="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>
        <v>2013</v>
      </c>
      <c r="M474">
        <f t="shared" si="31"/>
        <v>0.22030062489444346</v>
      </c>
      <c r="N474">
        <f t="shared" si="28"/>
        <v>6.7708157405843614E-2</v>
      </c>
      <c r="O474" s="6">
        <f t="shared" si="29"/>
        <v>400900000</v>
      </c>
      <c r="P474" s="6">
        <f t="shared" si="30"/>
        <v>1304400000</v>
      </c>
    </row>
    <row r="475" spans="1:16" hidden="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>
        <v>2014</v>
      </c>
      <c r="M475">
        <f t="shared" si="31"/>
        <v>0.20604238258877439</v>
      </c>
      <c r="N475">
        <f t="shared" si="28"/>
        <v>5.175321369479445E-2</v>
      </c>
      <c r="O475" s="6">
        <f t="shared" si="29"/>
        <v>325300000</v>
      </c>
      <c r="P475" s="6">
        <f t="shared" si="30"/>
        <v>1295100000</v>
      </c>
    </row>
    <row r="476" spans="1:16" hidden="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>
        <v>2015</v>
      </c>
      <c r="M476">
        <f t="shared" si="31"/>
        <v>0.21030455351862798</v>
      </c>
      <c r="N476">
        <f t="shared" si="28"/>
        <v>6.352749852158486E-2</v>
      </c>
      <c r="O476" s="6">
        <f t="shared" si="29"/>
        <v>429700000</v>
      </c>
      <c r="P476" s="6">
        <f t="shared" si="30"/>
        <v>1422500000</v>
      </c>
    </row>
    <row r="477" spans="1:16" hidden="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>
        <v>2016</v>
      </c>
      <c r="M477">
        <f t="shared" si="31"/>
        <v>0.22226869546405137</v>
      </c>
      <c r="N477">
        <f t="shared" si="28"/>
        <v>9.0574745799379824E-2</v>
      </c>
      <c r="O477" s="6">
        <f t="shared" si="29"/>
        <v>628000000</v>
      </c>
      <c r="P477" s="6">
        <f t="shared" si="30"/>
        <v>1541100000</v>
      </c>
    </row>
    <row r="478" spans="1:16" hidden="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>
        <v>2012</v>
      </c>
      <c r="M478">
        <f t="shared" si="31"/>
        <v>0.37276686020544891</v>
      </c>
      <c r="N478">
        <f t="shared" si="28"/>
        <v>0.19914024117909782</v>
      </c>
      <c r="O478" s="6">
        <f t="shared" si="29"/>
        <v>3567000000</v>
      </c>
      <c r="P478" s="6">
        <f t="shared" si="30"/>
        <v>6677000000</v>
      </c>
    </row>
    <row r="479" spans="1:16" hidden="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>
        <v>2013</v>
      </c>
      <c r="M479">
        <f t="shared" si="31"/>
        <v>0.40477236772719283</v>
      </c>
      <c r="N479">
        <f t="shared" si="28"/>
        <v>0.23154332923185095</v>
      </c>
      <c r="O479" s="6">
        <f t="shared" si="29"/>
        <v>5269000000</v>
      </c>
      <c r="P479" s="6">
        <f t="shared" si="30"/>
        <v>9211000000</v>
      </c>
    </row>
    <row r="480" spans="1:16" hidden="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>
        <v>2014</v>
      </c>
      <c r="M480">
        <f t="shared" si="31"/>
        <v>0.401337513061651</v>
      </c>
      <c r="N480">
        <f t="shared" si="28"/>
        <v>0.22248693834900732</v>
      </c>
      <c r="O480" s="6">
        <f t="shared" si="29"/>
        <v>5323000000</v>
      </c>
      <c r="P480" s="6">
        <f t="shared" si="30"/>
        <v>9602000000</v>
      </c>
    </row>
    <row r="481" spans="1:16" hidden="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>
        <v>2015</v>
      </c>
      <c r="M481">
        <f t="shared" si="31"/>
        <v>0.41480881538002468</v>
      </c>
      <c r="N481">
        <f t="shared" si="28"/>
        <v>0.23240547337908693</v>
      </c>
      <c r="O481" s="6">
        <f t="shared" si="29"/>
        <v>5452000000</v>
      </c>
      <c r="P481" s="6">
        <f t="shared" si="30"/>
        <v>9731000000</v>
      </c>
    </row>
    <row r="482" spans="1:16" hidden="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>
        <v>2012</v>
      </c>
      <c r="M482">
        <f t="shared" si="31"/>
        <v>0.31793818437678656</v>
      </c>
      <c r="N482">
        <f t="shared" si="28"/>
        <v>0.16746104457702399</v>
      </c>
      <c r="O482" s="6">
        <f t="shared" si="29"/>
        <v>1370883000</v>
      </c>
      <c r="P482" s="6">
        <f t="shared" si="30"/>
        <v>2602731000</v>
      </c>
    </row>
    <row r="483" spans="1:16" hidden="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>
        <v>2013</v>
      </c>
      <c r="M483">
        <f t="shared" si="31"/>
        <v>0.30309910277497976</v>
      </c>
      <c r="N483">
        <f t="shared" si="28"/>
        <v>0.12924358532988214</v>
      </c>
      <c r="O483" s="6">
        <f t="shared" si="29"/>
        <v>1520428000</v>
      </c>
      <c r="P483" s="6">
        <f t="shared" si="30"/>
        <v>3565673000</v>
      </c>
    </row>
    <row r="484" spans="1:16" hidden="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>
        <v>2014</v>
      </c>
      <c r="M484">
        <f t="shared" si="31"/>
        <v>0.28728179352324246</v>
      </c>
      <c r="N484">
        <f t="shared" si="28"/>
        <v>0.14117585270493266</v>
      </c>
      <c r="O484" s="6">
        <f t="shared" si="29"/>
        <v>1806360000</v>
      </c>
      <c r="P484" s="6">
        <f t="shared" si="30"/>
        <v>3675801000</v>
      </c>
    </row>
    <row r="485" spans="1:16" hidden="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>
        <v>2015</v>
      </c>
      <c r="M485">
        <f t="shared" si="31"/>
        <v>0.28711723988609061</v>
      </c>
      <c r="N485">
        <f t="shared" si="28"/>
        <v>9.9539996010691467E-2</v>
      </c>
      <c r="O485" s="6">
        <f t="shared" si="29"/>
        <v>1371844000</v>
      </c>
      <c r="P485" s="6">
        <f t="shared" si="30"/>
        <v>3957003000</v>
      </c>
    </row>
    <row r="486" spans="1:16" hidden="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>
        <v>2013</v>
      </c>
      <c r="M486">
        <f t="shared" si="31"/>
        <v>0.7818601519669135</v>
      </c>
      <c r="N486">
        <f t="shared" si="28"/>
        <v>0.2506492257381937</v>
      </c>
      <c r="O486" s="6">
        <f t="shared" si="29"/>
        <v>2606000000</v>
      </c>
      <c r="P486" s="6">
        <f t="shared" si="30"/>
        <v>8129000000</v>
      </c>
    </row>
    <row r="487" spans="1:16" hidden="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>
        <v>2014</v>
      </c>
      <c r="M487">
        <f t="shared" si="31"/>
        <v>0.88700455470491324</v>
      </c>
      <c r="N487">
        <f t="shared" si="28"/>
        <v>0.32449849791646479</v>
      </c>
      <c r="O487" s="6">
        <f t="shared" si="29"/>
        <v>6697000000</v>
      </c>
      <c r="P487" s="6">
        <f t="shared" si="30"/>
        <v>18306000000</v>
      </c>
    </row>
    <row r="488" spans="1:16" hidden="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>
        <v>2015</v>
      </c>
      <c r="M488">
        <f t="shared" si="31"/>
        <v>0.83993914035755046</v>
      </c>
      <c r="N488">
        <f t="shared" si="28"/>
        <v>1.300874857360213E-2</v>
      </c>
      <c r="O488" s="6">
        <f t="shared" si="29"/>
        <v>171000000</v>
      </c>
      <c r="P488" s="6">
        <f t="shared" si="30"/>
        <v>11041000000</v>
      </c>
    </row>
    <row r="489" spans="1:16" hidden="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>
        <v>2016</v>
      </c>
      <c r="M489">
        <f t="shared" si="31"/>
        <v>0.87029597441993933</v>
      </c>
      <c r="N489">
        <f t="shared" si="28"/>
        <v>0.19242436664753629</v>
      </c>
      <c r="O489" s="6">
        <f t="shared" si="29"/>
        <v>2347000000</v>
      </c>
      <c r="P489" s="6">
        <f t="shared" si="30"/>
        <v>10615000000</v>
      </c>
    </row>
    <row r="490" spans="1:16" hidden="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>
        <v>2013</v>
      </c>
      <c r="M490">
        <f t="shared" si="31"/>
        <v>0.63444824861732951</v>
      </c>
      <c r="N490">
        <f t="shared" si="28"/>
        <v>3.8978140637345275E-2</v>
      </c>
      <c r="O490" s="6">
        <f t="shared" si="29"/>
        <v>148000000</v>
      </c>
      <c r="P490" s="6">
        <f t="shared" si="30"/>
        <v>2409000000</v>
      </c>
    </row>
    <row r="491" spans="1:16" hidden="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>
        <v>2014</v>
      </c>
      <c r="M491">
        <f t="shared" si="31"/>
        <v>0.6232167832167832</v>
      </c>
      <c r="N491">
        <f t="shared" si="28"/>
        <v>8.951048951048951E-3</v>
      </c>
      <c r="O491" s="6">
        <f t="shared" si="29"/>
        <v>32000000</v>
      </c>
      <c r="P491" s="6">
        <f t="shared" si="30"/>
        <v>2228000000</v>
      </c>
    </row>
    <row r="492" spans="1:16" hidden="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>
        <v>2015</v>
      </c>
      <c r="M492">
        <f t="shared" si="31"/>
        <v>0.68349944629014403</v>
      </c>
      <c r="N492">
        <f t="shared" si="28"/>
        <v>0.20996677740863787</v>
      </c>
      <c r="O492" s="6">
        <f t="shared" si="29"/>
        <v>948000000</v>
      </c>
      <c r="P492" s="6">
        <f t="shared" si="30"/>
        <v>3086000000</v>
      </c>
    </row>
    <row r="493" spans="1:16" hidden="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>
        <v>2016</v>
      </c>
      <c r="M493">
        <f t="shared" si="31"/>
        <v>0.69199272065514106</v>
      </c>
      <c r="N493">
        <f t="shared" si="28"/>
        <v>0.20427661510464057</v>
      </c>
      <c r="O493" s="6">
        <f t="shared" si="29"/>
        <v>898000000</v>
      </c>
      <c r="P493" s="6">
        <f t="shared" si="30"/>
        <v>3042000000</v>
      </c>
    </row>
    <row r="494" spans="1:16" hidden="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>
        <v>2013</v>
      </c>
      <c r="M494">
        <f t="shared" si="31"/>
        <v>0.81930483226353401</v>
      </c>
      <c r="N494">
        <f t="shared" si="28"/>
        <v>0.29720237374349034</v>
      </c>
      <c r="O494" s="6">
        <f t="shared" si="29"/>
        <v>2454000000</v>
      </c>
      <c r="P494" s="6">
        <f t="shared" si="30"/>
        <v>6765000000</v>
      </c>
    </row>
    <row r="495" spans="1:16" hidden="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>
        <v>2014</v>
      </c>
      <c r="M495">
        <f t="shared" si="31"/>
        <v>0.81080773606370871</v>
      </c>
      <c r="N495">
        <f t="shared" si="28"/>
        <v>0.28168373151308307</v>
      </c>
      <c r="O495" s="6">
        <f t="shared" si="29"/>
        <v>2476000000</v>
      </c>
      <c r="P495" s="6">
        <f t="shared" si="30"/>
        <v>7127000000</v>
      </c>
    </row>
    <row r="496" spans="1:16" hidden="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>
        <v>2015</v>
      </c>
      <c r="M496">
        <f t="shared" si="31"/>
        <v>0.79387802607076352</v>
      </c>
      <c r="N496">
        <f t="shared" si="28"/>
        <v>0.25570297951582865</v>
      </c>
      <c r="O496" s="6">
        <f t="shared" si="29"/>
        <v>2197000000</v>
      </c>
      <c r="P496" s="6">
        <f t="shared" si="30"/>
        <v>6821000000</v>
      </c>
    </row>
    <row r="497" spans="1:16" hidden="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>
        <v>2016</v>
      </c>
      <c r="M497">
        <f t="shared" si="31"/>
        <v>0.77647844971600399</v>
      </c>
      <c r="N497">
        <f t="shared" si="28"/>
        <v>0.25893752088205813</v>
      </c>
      <c r="O497" s="6">
        <f t="shared" si="29"/>
        <v>2325000000</v>
      </c>
      <c r="P497" s="6">
        <f t="shared" si="30"/>
        <v>6972000000</v>
      </c>
    </row>
    <row r="498" spans="1:16" hidden="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>
        <v>2012</v>
      </c>
      <c r="M498">
        <f t="shared" si="31"/>
        <v>0.46063334656676835</v>
      </c>
      <c r="N498">
        <f t="shared" si="28"/>
        <v>0.12121263314384181</v>
      </c>
      <c r="O498" s="6">
        <f t="shared" si="29"/>
        <v>1435000000</v>
      </c>
      <c r="P498" s="6">
        <f t="shared" si="30"/>
        <v>5453300000</v>
      </c>
    </row>
    <row r="499" spans="1:16" hidden="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>
        <v>2013</v>
      </c>
      <c r="M499">
        <f t="shared" si="31"/>
        <v>0.45967072600238434</v>
      </c>
      <c r="N499">
        <f t="shared" si="28"/>
        <v>0.13067590203268595</v>
      </c>
      <c r="O499" s="6">
        <f t="shared" si="29"/>
        <v>1731900000</v>
      </c>
      <c r="P499" s="6">
        <f t="shared" si="30"/>
        <v>6092200000</v>
      </c>
    </row>
    <row r="500" spans="1:16" hidden="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>
        <v>2014</v>
      </c>
      <c r="M500">
        <f t="shared" si="31"/>
        <v>0.4622667273554848</v>
      </c>
      <c r="N500">
        <f t="shared" si="28"/>
        <v>0.14171772697034418</v>
      </c>
      <c r="O500" s="6">
        <f t="shared" si="29"/>
        <v>2023800000</v>
      </c>
      <c r="P500" s="6">
        <f t="shared" si="30"/>
        <v>6601400000</v>
      </c>
    </row>
    <row r="501" spans="1:16" hidden="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>
        <v>2015</v>
      </c>
      <c r="M501">
        <f t="shared" si="31"/>
        <v>0.46670751784778264</v>
      </c>
      <c r="N501">
        <f t="shared" si="28"/>
        <v>0.14589039578888308</v>
      </c>
      <c r="O501" s="6">
        <f t="shared" si="29"/>
        <v>1976100000</v>
      </c>
      <c r="P501" s="6">
        <f t="shared" si="30"/>
        <v>6321600000</v>
      </c>
    </row>
    <row r="502" spans="1:16" hidden="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>
        <v>2013</v>
      </c>
      <c r="M502">
        <f t="shared" si="31"/>
        <v>0.41792132102962598</v>
      </c>
      <c r="N502">
        <f t="shared" si="28"/>
        <v>0.18164157357940747</v>
      </c>
      <c r="O502" s="6">
        <f t="shared" si="29"/>
        <v>2244000000</v>
      </c>
      <c r="P502" s="6">
        <f t="shared" si="30"/>
        <v>5163000000</v>
      </c>
    </row>
    <row r="503" spans="1:16" hidden="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>
        <v>2014</v>
      </c>
      <c r="M503">
        <f t="shared" si="31"/>
        <v>0.39569626132053559</v>
      </c>
      <c r="N503">
        <f t="shared" si="28"/>
        <v>0.16750522486260547</v>
      </c>
      <c r="O503" s="6">
        <f t="shared" si="29"/>
        <v>2164000000</v>
      </c>
      <c r="P503" s="6">
        <f t="shared" si="30"/>
        <v>5112000000</v>
      </c>
    </row>
    <row r="504" spans="1:16" hidden="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>
        <v>2015</v>
      </c>
      <c r="M504">
        <f t="shared" si="31"/>
        <v>0.43762944081567623</v>
      </c>
      <c r="N504">
        <f t="shared" si="28"/>
        <v>0.19332483670543252</v>
      </c>
      <c r="O504" s="6">
        <f t="shared" si="29"/>
        <v>2427000000</v>
      </c>
      <c r="P504" s="6">
        <f t="shared" si="30"/>
        <v>5494000000</v>
      </c>
    </row>
    <row r="505" spans="1:16" hidden="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>
        <v>2016</v>
      </c>
      <c r="M505">
        <f t="shared" si="31"/>
        <v>0.47354037267080751</v>
      </c>
      <c r="N505">
        <f t="shared" si="28"/>
        <v>0.2046376811594203</v>
      </c>
      <c r="O505" s="6">
        <f t="shared" si="29"/>
        <v>2471000000</v>
      </c>
      <c r="P505" s="6">
        <f t="shared" si="30"/>
        <v>5718000000</v>
      </c>
    </row>
    <row r="506" spans="1:16" hidden="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>
        <v>2012</v>
      </c>
      <c r="M506">
        <f t="shared" si="31"/>
        <v>0.63362276893391223</v>
      </c>
      <c r="N506">
        <f t="shared" si="28"/>
        <v>0.23154848046309695</v>
      </c>
      <c r="O506" s="6">
        <f t="shared" si="29"/>
        <v>480000000</v>
      </c>
      <c r="P506" s="6">
        <f t="shared" si="30"/>
        <v>1313500000</v>
      </c>
    </row>
    <row r="507" spans="1:16" hidden="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>
        <v>2013</v>
      </c>
      <c r="M507">
        <f t="shared" si="31"/>
        <v>0.6582750987456053</v>
      </c>
      <c r="N507">
        <f t="shared" si="28"/>
        <v>0.26528929206996832</v>
      </c>
      <c r="O507" s="6">
        <f t="shared" si="29"/>
        <v>611200000</v>
      </c>
      <c r="P507" s="6">
        <f t="shared" si="30"/>
        <v>1516600000</v>
      </c>
    </row>
    <row r="508" spans="1:16" hidden="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>
        <v>2014</v>
      </c>
      <c r="M508">
        <f t="shared" si="31"/>
        <v>0.65329995074700375</v>
      </c>
      <c r="N508">
        <f t="shared" si="28"/>
        <v>0.26194385158430472</v>
      </c>
      <c r="O508" s="6">
        <f t="shared" si="29"/>
        <v>638200000</v>
      </c>
      <c r="P508" s="6">
        <f t="shared" si="30"/>
        <v>1591700000</v>
      </c>
    </row>
    <row r="509" spans="1:16" hidden="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>
        <v>2015</v>
      </c>
      <c r="M509">
        <f t="shared" si="31"/>
        <v>0.66684186814837065</v>
      </c>
      <c r="N509">
        <f t="shared" si="28"/>
        <v>0.26051208890223759</v>
      </c>
      <c r="O509" s="6">
        <f t="shared" si="29"/>
        <v>693900000</v>
      </c>
      <c r="P509" s="6">
        <f t="shared" si="30"/>
        <v>1776200000</v>
      </c>
    </row>
    <row r="510" spans="1:16" hidden="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>
        <v>2012</v>
      </c>
      <c r="M510">
        <f t="shared" si="31"/>
        <v>0.34690608666329459</v>
      </c>
      <c r="N510">
        <f t="shared" si="28"/>
        <v>0.19027145506659923</v>
      </c>
      <c r="O510" s="6">
        <f t="shared" si="29"/>
        <v>2257000000</v>
      </c>
      <c r="P510" s="6">
        <f t="shared" si="30"/>
        <v>4115000000</v>
      </c>
    </row>
    <row r="511" spans="1:16" hidden="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>
        <v>2013</v>
      </c>
      <c r="M511">
        <f t="shared" si="31"/>
        <v>0.33518798187743426</v>
      </c>
      <c r="N511">
        <f t="shared" si="28"/>
        <v>0.18170256736348461</v>
      </c>
      <c r="O511" s="6">
        <f t="shared" si="29"/>
        <v>2286000000</v>
      </c>
      <c r="P511" s="6">
        <f t="shared" si="30"/>
        <v>4217000000</v>
      </c>
    </row>
    <row r="512" spans="1:16" hidden="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>
        <v>2014</v>
      </c>
      <c r="M512">
        <f t="shared" si="31"/>
        <v>0.34824424066204429</v>
      </c>
      <c r="N512">
        <f t="shared" si="28"/>
        <v>0.19600387683590548</v>
      </c>
      <c r="O512" s="6">
        <f t="shared" si="29"/>
        <v>2629000000</v>
      </c>
      <c r="P512" s="6">
        <f t="shared" si="30"/>
        <v>4671000000</v>
      </c>
    </row>
    <row r="513" spans="1:16" hidden="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>
        <v>2015</v>
      </c>
      <c r="M513">
        <f t="shared" si="31"/>
        <v>0.37035751475182233</v>
      </c>
      <c r="N513">
        <f t="shared" si="28"/>
        <v>0.17467893092676154</v>
      </c>
      <c r="O513" s="6">
        <f t="shared" si="29"/>
        <v>2013000000</v>
      </c>
      <c r="P513" s="6">
        <f t="shared" si="30"/>
        <v>4268000000</v>
      </c>
    </row>
    <row r="514" spans="1:16" hidden="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>
        <v>2013</v>
      </c>
      <c r="M514">
        <f t="shared" si="31"/>
        <v>0.80102536904446209</v>
      </c>
      <c r="N514">
        <f t="shared" si="28"/>
        <v>0.1530982056041722</v>
      </c>
      <c r="O514" s="6">
        <f t="shared" si="29"/>
        <v>1558800000</v>
      </c>
      <c r="P514" s="6">
        <f t="shared" si="30"/>
        <v>8155800000</v>
      </c>
    </row>
    <row r="515" spans="1:16" hidden="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>
        <v>2014</v>
      </c>
      <c r="M515">
        <f t="shared" si="31"/>
        <v>0.80324192254394289</v>
      </c>
      <c r="N515">
        <f t="shared" ref="N515:N578" si="32">O515/E515</f>
        <v>0.16635365764714463</v>
      </c>
      <c r="O515" s="6">
        <f t="shared" ref="O515:O578" si="33">P515 - SUM(G515:I515)</f>
        <v>1824700000</v>
      </c>
      <c r="P515" s="6">
        <f t="shared" ref="P515:P578" si="34">E515-F515</f>
        <v>8810600000</v>
      </c>
    </row>
    <row r="516" spans="1:16" hidden="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>
        <v>2015</v>
      </c>
      <c r="M516">
        <f t="shared" ref="M516:M579" si="35">1-(F516/E516)</f>
        <v>0.80514637675781975</v>
      </c>
      <c r="N516">
        <f t="shared" si="32"/>
        <v>0.1490018923231049</v>
      </c>
      <c r="O516" s="6">
        <f t="shared" si="33"/>
        <v>1606300000</v>
      </c>
      <c r="P516" s="6">
        <f t="shared" si="34"/>
        <v>8679800000</v>
      </c>
    </row>
    <row r="517" spans="1:16" hidden="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>
        <v>2016</v>
      </c>
      <c r="M517">
        <f t="shared" si="35"/>
        <v>0.80633618355042924</v>
      </c>
      <c r="N517">
        <f t="shared" si="32"/>
        <v>0.15479964128108822</v>
      </c>
      <c r="O517" s="6">
        <f t="shared" si="33"/>
        <v>1743400000</v>
      </c>
      <c r="P517" s="6">
        <f t="shared" si="34"/>
        <v>9081200000</v>
      </c>
    </row>
    <row r="518" spans="1:16" hidden="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>
        <v>2012</v>
      </c>
      <c r="M518">
        <f t="shared" si="35"/>
        <v>0.21747716613181933</v>
      </c>
      <c r="N518">
        <f t="shared" si="32"/>
        <v>0.11355220933102937</v>
      </c>
      <c r="O518" s="6">
        <f t="shared" si="33"/>
        <v>920000000</v>
      </c>
      <c r="P518" s="6">
        <f t="shared" si="34"/>
        <v>1762000000</v>
      </c>
    </row>
    <row r="519" spans="1:16" hidden="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>
        <v>2013</v>
      </c>
      <c r="M519">
        <f t="shared" si="35"/>
        <v>0.29689839572192511</v>
      </c>
      <c r="N519">
        <f t="shared" si="32"/>
        <v>0.20727272727272728</v>
      </c>
      <c r="O519" s="6">
        <f t="shared" si="33"/>
        <v>1938000000</v>
      </c>
      <c r="P519" s="6">
        <f t="shared" si="34"/>
        <v>2776000000</v>
      </c>
    </row>
    <row r="520" spans="1:16" hidden="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>
        <v>2014</v>
      </c>
      <c r="M520">
        <f t="shared" si="35"/>
        <v>0.23312690248766665</v>
      </c>
      <c r="N520">
        <f t="shared" si="32"/>
        <v>0.13005143277002204</v>
      </c>
      <c r="O520" s="6">
        <f t="shared" si="33"/>
        <v>1239000000</v>
      </c>
      <c r="P520" s="6">
        <f t="shared" si="34"/>
        <v>2221000000</v>
      </c>
    </row>
    <row r="521" spans="1:16" hidden="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>
        <v>2015</v>
      </c>
      <c r="M521">
        <f t="shared" si="35"/>
        <v>0.26741293532338306</v>
      </c>
      <c r="N521">
        <f t="shared" si="32"/>
        <v>0.16241708126036483</v>
      </c>
      <c r="O521" s="6">
        <f t="shared" si="33"/>
        <v>1567000000</v>
      </c>
      <c r="P521" s="6">
        <f t="shared" si="34"/>
        <v>2580000000</v>
      </c>
    </row>
    <row r="522" spans="1:16" hidden="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>
        <v>2013</v>
      </c>
      <c r="M522">
        <f t="shared" si="35"/>
        <v>0.40342129798532567</v>
      </c>
      <c r="N522">
        <f t="shared" si="32"/>
        <v>0.15979569500182414</v>
      </c>
      <c r="O522" s="6">
        <f t="shared" si="33"/>
        <v>3942000000</v>
      </c>
      <c r="P522" s="6">
        <f t="shared" si="34"/>
        <v>9952000000</v>
      </c>
    </row>
    <row r="523" spans="1:16" hidden="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>
        <v>2014</v>
      </c>
      <c r="M523">
        <f t="shared" si="35"/>
        <v>0.43771499464275643</v>
      </c>
      <c r="N523">
        <f t="shared" si="32"/>
        <v>0.19099983082388766</v>
      </c>
      <c r="O523" s="6">
        <f t="shared" si="33"/>
        <v>3387000000</v>
      </c>
      <c r="P523" s="6">
        <f t="shared" si="34"/>
        <v>7762000000</v>
      </c>
    </row>
    <row r="524" spans="1:16" hidden="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>
        <v>2015</v>
      </c>
      <c r="M524">
        <f t="shared" si="35"/>
        <v>0.43128807926641644</v>
      </c>
      <c r="N524">
        <f t="shared" si="32"/>
        <v>0.18111883808234353</v>
      </c>
      <c r="O524" s="6">
        <f t="shared" si="33"/>
        <v>2943000000</v>
      </c>
      <c r="P524" s="6">
        <f t="shared" si="34"/>
        <v>7008000000</v>
      </c>
    </row>
    <row r="525" spans="1:16" hidden="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>
        <v>2016</v>
      </c>
      <c r="M525">
        <f t="shared" si="35"/>
        <v>0.43120782261396506</v>
      </c>
      <c r="N525">
        <f t="shared" si="32"/>
        <v>0.17242804021484645</v>
      </c>
      <c r="O525" s="6">
        <f t="shared" si="33"/>
        <v>2504000000</v>
      </c>
      <c r="P525" s="6">
        <f t="shared" si="34"/>
        <v>6262000000</v>
      </c>
    </row>
    <row r="526" spans="1:16" hidden="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>
        <v>2012</v>
      </c>
      <c r="M526">
        <f t="shared" si="35"/>
        <v>0.85453385691379924</v>
      </c>
      <c r="N526">
        <f t="shared" si="32"/>
        <v>0.25260317962487233</v>
      </c>
      <c r="O526" s="6">
        <f t="shared" si="33"/>
        <v>2951071000</v>
      </c>
      <c r="P526" s="6">
        <f t="shared" si="34"/>
        <v>9983208000</v>
      </c>
    </row>
    <row r="527" spans="1:16" hidden="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>
        <v>2013</v>
      </c>
      <c r="M527">
        <f t="shared" si="35"/>
        <v>0.85732890420303054</v>
      </c>
      <c r="N527">
        <f t="shared" si="32"/>
        <v>0.28978524230975411</v>
      </c>
      <c r="O527" s="6">
        <f t="shared" si="33"/>
        <v>4198153000</v>
      </c>
      <c r="P527" s="6">
        <f t="shared" si="34"/>
        <v>12420225000</v>
      </c>
    </row>
    <row r="528" spans="1:16" hidden="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>
        <v>2014</v>
      </c>
      <c r="M528">
        <f t="shared" si="35"/>
        <v>0.85947650557183841</v>
      </c>
      <c r="N528">
        <f t="shared" si="32"/>
        <v>0.34478285410754661</v>
      </c>
      <c r="O528" s="6">
        <f t="shared" si="33"/>
        <v>6218276000</v>
      </c>
      <c r="P528" s="6">
        <f t="shared" si="34"/>
        <v>15500951000</v>
      </c>
    </row>
    <row r="529" spans="1:16" hidden="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>
        <v>2015</v>
      </c>
      <c r="M529">
        <f t="shared" si="35"/>
        <v>0.75132458982249128</v>
      </c>
      <c r="N529">
        <f t="shared" si="32"/>
        <v>1.0471910245793628E-2</v>
      </c>
      <c r="O529" s="6">
        <f t="shared" si="33"/>
        <v>91707000</v>
      </c>
      <c r="P529" s="6">
        <f t="shared" si="34"/>
        <v>6579671000</v>
      </c>
    </row>
    <row r="530" spans="1:16" hidden="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>
        <v>2012</v>
      </c>
      <c r="M530">
        <f t="shared" si="35"/>
        <v>0.49950778223311099</v>
      </c>
      <c r="N530">
        <f t="shared" si="32"/>
        <v>0.21806942548808506</v>
      </c>
      <c r="O530" s="6">
        <f t="shared" si="33"/>
        <v>411579000</v>
      </c>
      <c r="P530" s="6">
        <f t="shared" si="34"/>
        <v>942759000</v>
      </c>
    </row>
    <row r="531" spans="1:16" hidden="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>
        <v>2013</v>
      </c>
      <c r="M531">
        <f t="shared" si="35"/>
        <v>0.505564933671379</v>
      </c>
      <c r="N531">
        <f t="shared" si="32"/>
        <v>0.2169069931427754</v>
      </c>
      <c r="O531" s="6">
        <f t="shared" si="33"/>
        <v>466950000</v>
      </c>
      <c r="P531" s="6">
        <f t="shared" si="34"/>
        <v>1088363000</v>
      </c>
    </row>
    <row r="532" spans="1:16" hidden="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>
        <v>2014</v>
      </c>
      <c r="M532">
        <f t="shared" si="35"/>
        <v>0.50982209498742925</v>
      </c>
      <c r="N532">
        <f t="shared" si="32"/>
        <v>0.20941853917871359</v>
      </c>
      <c r="O532" s="6">
        <f t="shared" si="33"/>
        <v>511772000</v>
      </c>
      <c r="P532" s="6">
        <f t="shared" si="34"/>
        <v>1245891000</v>
      </c>
    </row>
    <row r="533" spans="1:16" hidden="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>
        <v>2015</v>
      </c>
      <c r="M533">
        <f t="shared" si="35"/>
        <v>0.52620358953683355</v>
      </c>
      <c r="N533">
        <f t="shared" si="32"/>
        <v>0.22343900124254046</v>
      </c>
      <c r="O533" s="6">
        <f t="shared" si="33"/>
        <v>609065000</v>
      </c>
      <c r="P533" s="6">
        <f t="shared" si="34"/>
        <v>1434361000</v>
      </c>
    </row>
    <row r="534" spans="1:16" hidden="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>
        <v>2012</v>
      </c>
      <c r="M534">
        <f t="shared" si="35"/>
        <v>0.64205648977798024</v>
      </c>
      <c r="N534">
        <f t="shared" si="32"/>
        <v>0.29418736001446638</v>
      </c>
      <c r="O534" s="6">
        <f t="shared" si="33"/>
        <v>514093000</v>
      </c>
      <c r="P534" s="6">
        <f t="shared" si="34"/>
        <v>1121995000</v>
      </c>
    </row>
    <row r="535" spans="1:16" hidden="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>
        <v>2013</v>
      </c>
      <c r="M535">
        <f t="shared" si="35"/>
        <v>0.65061469144809525</v>
      </c>
      <c r="N535">
        <f t="shared" si="32"/>
        <v>0.21456697695106006</v>
      </c>
      <c r="O535" s="6">
        <f t="shared" si="33"/>
        <v>512322000</v>
      </c>
      <c r="P535" s="6">
        <f t="shared" si="34"/>
        <v>1553474000</v>
      </c>
    </row>
    <row r="536" spans="1:16" hidden="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>
        <v>2014</v>
      </c>
      <c r="M536">
        <f t="shared" si="35"/>
        <v>0.66208445326280008</v>
      </c>
      <c r="N536">
        <f t="shared" si="32"/>
        <v>0.35237621369248584</v>
      </c>
      <c r="O536" s="6">
        <f t="shared" si="33"/>
        <v>921375000</v>
      </c>
      <c r="P536" s="6">
        <f t="shared" si="34"/>
        <v>1731184000</v>
      </c>
    </row>
    <row r="537" spans="1:16" hidden="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>
        <v>2015</v>
      </c>
      <c r="M537">
        <f t="shared" si="35"/>
        <v>0.67024424719440867</v>
      </c>
      <c r="N537">
        <f t="shared" si="32"/>
        <v>0.36751652571162108</v>
      </c>
      <c r="O537" s="6">
        <f t="shared" si="33"/>
        <v>1008820000</v>
      </c>
      <c r="P537" s="6">
        <f t="shared" si="34"/>
        <v>1839797000</v>
      </c>
    </row>
    <row r="538" spans="1:16" hidden="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>
        <v>2013</v>
      </c>
      <c r="M538">
        <f t="shared" si="35"/>
        <v>0.8092914230328796</v>
      </c>
      <c r="N538">
        <f t="shared" si="32"/>
        <v>0.34995861071861367</v>
      </c>
      <c r="O538" s="6">
        <f t="shared" si="33"/>
        <v>650635000</v>
      </c>
      <c r="P538" s="6">
        <f t="shared" si="34"/>
        <v>1504616000</v>
      </c>
    </row>
    <row r="539" spans="1:16" hidden="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>
        <v>2014</v>
      </c>
      <c r="M539">
        <f t="shared" si="35"/>
        <v>0.81414101327546251</v>
      </c>
      <c r="N539">
        <f t="shared" si="32"/>
        <v>0.43008027569023027</v>
      </c>
      <c r="O539" s="6">
        <f t="shared" si="33"/>
        <v>1027362000</v>
      </c>
      <c r="P539" s="6">
        <f t="shared" si="34"/>
        <v>1944794000</v>
      </c>
    </row>
    <row r="540" spans="1:16" hidden="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>
        <v>2015</v>
      </c>
      <c r="M540">
        <f t="shared" si="35"/>
        <v>0.73232190378710338</v>
      </c>
      <c r="N540">
        <f t="shared" si="32"/>
        <v>0.18516683725690891</v>
      </c>
      <c r="O540" s="6">
        <f t="shared" si="33"/>
        <v>361816000</v>
      </c>
      <c r="P540" s="6">
        <f t="shared" si="34"/>
        <v>1430957000</v>
      </c>
    </row>
    <row r="541" spans="1:16" hidden="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>
        <v>2016</v>
      </c>
      <c r="M541">
        <f t="shared" si="35"/>
        <v>0.66946852459351791</v>
      </c>
      <c r="N541">
        <f t="shared" si="32"/>
        <v>2.3023799101833321E-2</v>
      </c>
      <c r="O541" s="6">
        <f t="shared" si="33"/>
        <v>42763000</v>
      </c>
      <c r="P541" s="6">
        <f t="shared" si="34"/>
        <v>1243430000</v>
      </c>
    </row>
    <row r="542" spans="1:16" hidden="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>
        <v>2012</v>
      </c>
      <c r="M542">
        <f t="shared" si="35"/>
        <v>0.41543536623095434</v>
      </c>
      <c r="N542">
        <f t="shared" si="32"/>
        <v>0.17823461332047136</v>
      </c>
      <c r="O542" s="6">
        <f t="shared" si="33"/>
        <v>1118206000</v>
      </c>
      <c r="P542" s="6">
        <f t="shared" si="34"/>
        <v>2606353000</v>
      </c>
    </row>
    <row r="543" spans="1:16" hidden="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>
        <v>2013</v>
      </c>
      <c r="M543">
        <f t="shared" si="35"/>
        <v>0.4524272982921721</v>
      </c>
      <c r="N543">
        <f t="shared" si="32"/>
        <v>0.20947709446277626</v>
      </c>
      <c r="O543" s="6">
        <f t="shared" si="33"/>
        <v>1529435000</v>
      </c>
      <c r="P543" s="6">
        <f t="shared" si="34"/>
        <v>3303264000</v>
      </c>
    </row>
    <row r="544" spans="1:16" hidden="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>
        <v>2014</v>
      </c>
      <c r="M544">
        <f t="shared" si="35"/>
        <v>0.42531364572009611</v>
      </c>
      <c r="N544">
        <f t="shared" si="32"/>
        <v>0.2109118278614327</v>
      </c>
      <c r="O544" s="6">
        <f t="shared" si="33"/>
        <v>1632849000</v>
      </c>
      <c r="P544" s="6">
        <f t="shared" si="34"/>
        <v>3292717000</v>
      </c>
    </row>
    <row r="545" spans="1:16" hidden="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>
        <v>2015</v>
      </c>
      <c r="M545">
        <f t="shared" si="35"/>
        <v>0.4448409751714274</v>
      </c>
      <c r="N545">
        <f t="shared" si="32"/>
        <v>0.22177276765415516</v>
      </c>
      <c r="O545" s="6">
        <f t="shared" si="33"/>
        <v>1764164000</v>
      </c>
      <c r="P545" s="6">
        <f t="shared" si="34"/>
        <v>3538633000</v>
      </c>
    </row>
    <row r="546" spans="1:16" hidden="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>
        <v>2012</v>
      </c>
      <c r="M546">
        <f t="shared" si="35"/>
        <v>0.6782845279761115</v>
      </c>
      <c r="N546">
        <f t="shared" si="32"/>
        <v>0.31624600815094001</v>
      </c>
      <c r="O546" s="6">
        <f t="shared" si="33"/>
        <v>169240000</v>
      </c>
      <c r="P546" s="6">
        <f t="shared" si="34"/>
        <v>362986000</v>
      </c>
    </row>
    <row r="547" spans="1:16" hidden="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>
        <v>2013</v>
      </c>
      <c r="M547">
        <f t="shared" si="35"/>
        <v>0.67681095334021191</v>
      </c>
      <c r="N547">
        <f t="shared" si="32"/>
        <v>0.31797114266529097</v>
      </c>
      <c r="O547" s="6">
        <f t="shared" si="33"/>
        <v>194150000</v>
      </c>
      <c r="P547" s="6">
        <f t="shared" si="34"/>
        <v>413254000</v>
      </c>
    </row>
    <row r="548" spans="1:16" hidden="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>
        <v>2014</v>
      </c>
      <c r="M548">
        <f t="shared" si="35"/>
        <v>0.67809891053805704</v>
      </c>
      <c r="N548">
        <f t="shared" si="32"/>
        <v>0.2646121585518334</v>
      </c>
      <c r="O548" s="6">
        <f t="shared" si="33"/>
        <v>256922000</v>
      </c>
      <c r="P548" s="6">
        <f t="shared" si="34"/>
        <v>658392000</v>
      </c>
    </row>
    <row r="549" spans="1:16" hidden="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>
        <v>2015</v>
      </c>
      <c r="M549">
        <f t="shared" si="35"/>
        <v>0.69565818016806669</v>
      </c>
      <c r="N549">
        <f t="shared" si="32"/>
        <v>0.28247155282914449</v>
      </c>
      <c r="O549" s="6">
        <f t="shared" si="33"/>
        <v>337386000</v>
      </c>
      <c r="P549" s="6">
        <f t="shared" si="34"/>
        <v>830899000</v>
      </c>
    </row>
    <row r="550" spans="1:16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>
        <v>2012</v>
      </c>
      <c r="M550" t="e">
        <f t="shared" si="35"/>
        <v>#VALUE!</v>
      </c>
      <c r="N550" t="e">
        <f t="shared" si="32"/>
        <v>#VALUE!</v>
      </c>
      <c r="O550" s="6" t="e">
        <f t="shared" si="33"/>
        <v>#VALUE!</v>
      </c>
      <c r="P550" s="6" t="e">
        <f t="shared" si="34"/>
        <v>#VALUE!</v>
      </c>
    </row>
    <row r="551" spans="1:16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>
        <v>2013</v>
      </c>
      <c r="M551" t="e">
        <f t="shared" si="35"/>
        <v>#VALUE!</v>
      </c>
      <c r="N551" t="e">
        <f t="shared" si="32"/>
        <v>#VALUE!</v>
      </c>
      <c r="O551" s="6" t="e">
        <f t="shared" si="33"/>
        <v>#VALUE!</v>
      </c>
      <c r="P551" s="6" t="e">
        <f t="shared" si="34"/>
        <v>#VALUE!</v>
      </c>
    </row>
    <row r="552" spans="1:16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>
        <v>2014</v>
      </c>
      <c r="M552" t="e">
        <f t="shared" si="35"/>
        <v>#VALUE!</v>
      </c>
      <c r="N552" t="e">
        <f t="shared" si="32"/>
        <v>#VALUE!</v>
      </c>
      <c r="O552" s="6" t="e">
        <f t="shared" si="33"/>
        <v>#VALUE!</v>
      </c>
      <c r="P552" s="6" t="e">
        <f t="shared" si="34"/>
        <v>#VALUE!</v>
      </c>
    </row>
    <row r="553" spans="1:16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>
        <v>2015</v>
      </c>
      <c r="M553" t="e">
        <f t="shared" si="35"/>
        <v>#VALUE!</v>
      </c>
      <c r="N553" t="e">
        <f t="shared" si="32"/>
        <v>#VALUE!</v>
      </c>
      <c r="O553" s="6" t="e">
        <f t="shared" si="33"/>
        <v>#VALUE!</v>
      </c>
      <c r="P553" s="6" t="e">
        <f t="shared" si="34"/>
        <v>#VALUE!</v>
      </c>
    </row>
    <row r="554" spans="1:16" hidden="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>
        <v>2012</v>
      </c>
      <c r="M554">
        <f t="shared" si="35"/>
        <v>0.2981423579179695</v>
      </c>
      <c r="N554">
        <f t="shared" si="32"/>
        <v>9.3801728894610997E-2</v>
      </c>
      <c r="O554" s="6">
        <f t="shared" si="33"/>
        <v>1530000000</v>
      </c>
      <c r="P554" s="6">
        <f t="shared" si="34"/>
        <v>4863000000</v>
      </c>
    </row>
    <row r="555" spans="1:16" hidden="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>
        <v>2013</v>
      </c>
      <c r="M555">
        <f t="shared" si="35"/>
        <v>0.3028667331942303</v>
      </c>
      <c r="N555">
        <f t="shared" si="32"/>
        <v>9.7387281139435719E-2</v>
      </c>
      <c r="O555" s="6">
        <f t="shared" si="33"/>
        <v>2147000000</v>
      </c>
      <c r="P555" s="6">
        <f t="shared" si="34"/>
        <v>6677000000</v>
      </c>
    </row>
    <row r="556" spans="1:16" hidden="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>
        <v>2014</v>
      </c>
      <c r="M556">
        <f t="shared" si="35"/>
        <v>0.30622561191912023</v>
      </c>
      <c r="N556">
        <f t="shared" si="32"/>
        <v>0.10859347286271727</v>
      </c>
      <c r="O556" s="6">
        <f t="shared" si="33"/>
        <v>2449000000</v>
      </c>
      <c r="P556" s="6">
        <f t="shared" si="34"/>
        <v>6906000000</v>
      </c>
    </row>
    <row r="557" spans="1:16" hidden="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>
        <v>2015</v>
      </c>
      <c r="M557">
        <f t="shared" si="35"/>
        <v>0.31469671541596744</v>
      </c>
      <c r="N557">
        <f t="shared" si="32"/>
        <v>0.11229920882282426</v>
      </c>
      <c r="O557" s="6">
        <f t="shared" si="33"/>
        <v>2342000000</v>
      </c>
      <c r="P557" s="6">
        <f t="shared" si="34"/>
        <v>6563000000</v>
      </c>
    </row>
    <row r="558" spans="1:16" hidden="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>
        <v>2012</v>
      </c>
      <c r="M558">
        <f t="shared" si="35"/>
        <v>0.36094190308577523</v>
      </c>
      <c r="N558">
        <f t="shared" si="32"/>
        <v>0.16081268644901675</v>
      </c>
      <c r="O558" s="6">
        <f t="shared" si="33"/>
        <v>1656705000</v>
      </c>
      <c r="P558" s="6">
        <f t="shared" si="34"/>
        <v>3718452000</v>
      </c>
    </row>
    <row r="559" spans="1:16" hidden="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>
        <v>2013</v>
      </c>
      <c r="M559">
        <f t="shared" si="35"/>
        <v>0.33377927225892634</v>
      </c>
      <c r="N559">
        <f t="shared" si="32"/>
        <v>0.14511234228374514</v>
      </c>
      <c r="O559" s="6">
        <f t="shared" si="33"/>
        <v>1652967000</v>
      </c>
      <c r="P559" s="6">
        <f t="shared" si="34"/>
        <v>3802062000</v>
      </c>
    </row>
    <row r="560" spans="1:16" hidden="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>
        <v>2014</v>
      </c>
      <c r="M560">
        <f t="shared" si="35"/>
        <v>0.34964078604418547</v>
      </c>
      <c r="N560">
        <f t="shared" si="32"/>
        <v>0.17500238696987361</v>
      </c>
      <c r="O560" s="6">
        <f t="shared" si="33"/>
        <v>2186641000</v>
      </c>
      <c r="P560" s="6">
        <f t="shared" si="34"/>
        <v>4368734000</v>
      </c>
    </row>
    <row r="561" spans="1:16" hidden="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>
        <v>2015</v>
      </c>
      <c r="M561">
        <f t="shared" si="35"/>
        <v>0.35298266319391458</v>
      </c>
      <c r="N561">
        <f t="shared" si="32"/>
        <v>0.14346113013604933</v>
      </c>
      <c r="O561" s="6">
        <f t="shared" si="33"/>
        <v>1651704000</v>
      </c>
      <c r="P561" s="6">
        <f t="shared" si="34"/>
        <v>4063978000</v>
      </c>
    </row>
    <row r="562" spans="1:16" hidden="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>
        <v>2012</v>
      </c>
      <c r="M562">
        <f t="shared" si="35"/>
        <v>0.74152453148031161</v>
      </c>
      <c r="N562">
        <f t="shared" si="32"/>
        <v>0.22104653611286587</v>
      </c>
      <c r="O562" s="6">
        <f t="shared" si="33"/>
        <v>419900000</v>
      </c>
      <c r="P562" s="6">
        <f t="shared" si="34"/>
        <v>1408600000</v>
      </c>
    </row>
    <row r="563" spans="1:16" hidden="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>
        <v>2013</v>
      </c>
      <c r="M563">
        <f t="shared" si="35"/>
        <v>0.74744561231972617</v>
      </c>
      <c r="N563">
        <f t="shared" si="32"/>
        <v>0.2230261549743339</v>
      </c>
      <c r="O563" s="6">
        <f t="shared" si="33"/>
        <v>456200000</v>
      </c>
      <c r="P563" s="6">
        <f t="shared" si="34"/>
        <v>1528900000</v>
      </c>
    </row>
    <row r="564" spans="1:16" hidden="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>
        <v>2014</v>
      </c>
      <c r="M564">
        <f t="shared" si="35"/>
        <v>0.73068147574152997</v>
      </c>
      <c r="N564">
        <f t="shared" si="32"/>
        <v>0.18171251452925222</v>
      </c>
      <c r="O564" s="6">
        <f t="shared" si="33"/>
        <v>422100000</v>
      </c>
      <c r="P564" s="6">
        <f t="shared" si="34"/>
        <v>1697300000</v>
      </c>
    </row>
    <row r="565" spans="1:16" hidden="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>
        <v>2015</v>
      </c>
      <c r="M565">
        <f t="shared" si="35"/>
        <v>0.75249629065244417</v>
      </c>
      <c r="N565">
        <f t="shared" si="32"/>
        <v>0.25772947828527892</v>
      </c>
      <c r="O565" s="6">
        <f t="shared" si="33"/>
        <v>642700000</v>
      </c>
      <c r="P565" s="6">
        <f t="shared" si="34"/>
        <v>1876500000</v>
      </c>
    </row>
    <row r="566" spans="1:16" hidden="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>
        <v>2013</v>
      </c>
      <c r="M566">
        <f t="shared" si="35"/>
        <v>0.27700096432015431</v>
      </c>
      <c r="N566">
        <f t="shared" si="32"/>
        <v>0.14649630343940856</v>
      </c>
      <c r="O566" s="6">
        <f t="shared" si="33"/>
        <v>3646000000</v>
      </c>
      <c r="P566" s="6">
        <f t="shared" si="34"/>
        <v>6894000000</v>
      </c>
    </row>
    <row r="567" spans="1:16" hidden="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>
        <v>2014</v>
      </c>
      <c r="M567">
        <f t="shared" si="35"/>
        <v>0.21356957964198475</v>
      </c>
      <c r="N567">
        <f t="shared" si="32"/>
        <v>8.7134055197054208E-2</v>
      </c>
      <c r="O567" s="6">
        <f t="shared" si="33"/>
        <v>2390000000</v>
      </c>
      <c r="P567" s="6">
        <f t="shared" si="34"/>
        <v>5858000000</v>
      </c>
    </row>
    <row r="568" spans="1:16" hidden="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>
        <v>2015</v>
      </c>
      <c r="M568">
        <f t="shared" si="35"/>
        <v>0.27306686589465823</v>
      </c>
      <c r="N568">
        <f t="shared" si="32"/>
        <v>0.14911535979896084</v>
      </c>
      <c r="O568" s="6">
        <f t="shared" si="33"/>
        <v>4391000000</v>
      </c>
      <c r="P568" s="6">
        <f t="shared" si="34"/>
        <v>8041000000</v>
      </c>
    </row>
    <row r="569" spans="1:16" hidden="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>
        <v>2016</v>
      </c>
      <c r="M569">
        <f t="shared" si="35"/>
        <v>0.27653061224489794</v>
      </c>
      <c r="N569">
        <f t="shared" si="32"/>
        <v>0.10076530612244898</v>
      </c>
      <c r="O569" s="6">
        <f t="shared" si="33"/>
        <v>3160000000</v>
      </c>
      <c r="P569" s="6">
        <f t="shared" si="34"/>
        <v>8672000000</v>
      </c>
    </row>
    <row r="570" spans="1:16" hidden="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>
        <v>2012</v>
      </c>
      <c r="M570">
        <f t="shared" si="35"/>
        <v>0.30629241440769395</v>
      </c>
      <c r="N570">
        <f t="shared" si="32"/>
        <v>8.8581267527950855E-2</v>
      </c>
      <c r="O570" s="6">
        <f t="shared" si="33"/>
        <v>530798000</v>
      </c>
      <c r="P570" s="6">
        <f t="shared" si="34"/>
        <v>1835370000</v>
      </c>
    </row>
    <row r="571" spans="1:16" hidden="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>
        <v>2013</v>
      </c>
      <c r="M571">
        <f t="shared" si="35"/>
        <v>0.309666680207761</v>
      </c>
      <c r="N571">
        <f t="shared" si="32"/>
        <v>9.0797642270713227E-2</v>
      </c>
      <c r="O571" s="6">
        <f t="shared" si="33"/>
        <v>552073000</v>
      </c>
      <c r="P571" s="6">
        <f t="shared" si="34"/>
        <v>1882853000</v>
      </c>
    </row>
    <row r="572" spans="1:16" hidden="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>
        <v>2014</v>
      </c>
      <c r="M572">
        <f t="shared" si="35"/>
        <v>0.3018295827042764</v>
      </c>
      <c r="N572">
        <f t="shared" si="32"/>
        <v>9.058237204597118E-2</v>
      </c>
      <c r="O572" s="6">
        <f t="shared" si="33"/>
        <v>594648000</v>
      </c>
      <c r="P572" s="6">
        <f t="shared" si="34"/>
        <v>1981427000</v>
      </c>
    </row>
    <row r="573" spans="1:16" hidden="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>
        <v>2015</v>
      </c>
      <c r="M573">
        <f t="shared" si="35"/>
        <v>0.33064813034788698</v>
      </c>
      <c r="N573">
        <f t="shared" si="32"/>
        <v>0.10904097432047</v>
      </c>
      <c r="O573" s="6">
        <f t="shared" si="33"/>
        <v>721484000</v>
      </c>
      <c r="P573" s="6">
        <f t="shared" si="34"/>
        <v>2187777000</v>
      </c>
    </row>
    <row r="574" spans="1:16" hidden="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>
        <v>2013</v>
      </c>
      <c r="M574">
        <f t="shared" si="35"/>
        <v>0.78244023223220538</v>
      </c>
      <c r="N574">
        <f t="shared" si="32"/>
        <v>0.10698455061861031</v>
      </c>
      <c r="O574" s="6">
        <f t="shared" si="33"/>
        <v>510451000</v>
      </c>
      <c r="P574" s="6">
        <f t="shared" si="34"/>
        <v>3733225000</v>
      </c>
    </row>
    <row r="575" spans="1:16" hidden="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>
        <v>2014</v>
      </c>
      <c r="M575">
        <f t="shared" si="35"/>
        <v>0.79542221416382619</v>
      </c>
      <c r="N575">
        <f t="shared" si="32"/>
        <v>0.10198256783872951</v>
      </c>
      <c r="O575" s="6">
        <f t="shared" si="33"/>
        <v>587775000</v>
      </c>
      <c r="P575" s="6">
        <f t="shared" si="34"/>
        <v>4584404000</v>
      </c>
    </row>
    <row r="576" spans="1:16" hidden="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>
        <v>2015</v>
      </c>
      <c r="M576">
        <f t="shared" si="35"/>
        <v>0.80373249652257228</v>
      </c>
      <c r="N576">
        <f t="shared" si="32"/>
        <v>6.3105065301903365E-2</v>
      </c>
      <c r="O576" s="6">
        <f t="shared" si="33"/>
        <v>421057000</v>
      </c>
      <c r="P576" s="6">
        <f t="shared" si="34"/>
        <v>5362758000</v>
      </c>
    </row>
    <row r="577" spans="1:16" hidden="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>
        <v>2016</v>
      </c>
      <c r="M577">
        <f t="shared" si="35"/>
        <v>0.81801033194719963</v>
      </c>
      <c r="N577">
        <f t="shared" si="32"/>
        <v>6.5993363700316082E-2</v>
      </c>
      <c r="O577" s="6">
        <f t="shared" si="33"/>
        <v>578997000</v>
      </c>
      <c r="P577" s="6">
        <f t="shared" si="34"/>
        <v>7176866000</v>
      </c>
    </row>
    <row r="578" spans="1:16" hidden="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>
        <v>2012</v>
      </c>
      <c r="M578">
        <f t="shared" si="35"/>
        <v>0.72147260842802563</v>
      </c>
      <c r="N578">
        <f t="shared" si="32"/>
        <v>0.39715092477698855</v>
      </c>
      <c r="O578" s="6">
        <f t="shared" si="33"/>
        <v>162592000</v>
      </c>
      <c r="P578" s="6">
        <f t="shared" si="34"/>
        <v>295368000</v>
      </c>
    </row>
    <row r="579" spans="1:16" hidden="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>
        <v>2013</v>
      </c>
      <c r="M579">
        <f t="shared" si="35"/>
        <v>0.7310631889714625</v>
      </c>
      <c r="N579">
        <f t="shared" ref="N579:N642" si="36">O579/E579</f>
        <v>0.42661439495364117</v>
      </c>
      <c r="O579" s="6">
        <f t="shared" ref="O579:O642" si="37">P579 - SUM(G579:I579)</f>
        <v>222101000</v>
      </c>
      <c r="P579" s="6">
        <f t="shared" ref="P579:P642" si="38">E579-F579</f>
        <v>380601000</v>
      </c>
    </row>
    <row r="580" spans="1:16" hidden="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>
        <v>2014</v>
      </c>
      <c r="M580">
        <f t="shared" ref="M580:M643" si="39">1-(F580/E580)</f>
        <v>0.73357850901252397</v>
      </c>
      <c r="N580">
        <f t="shared" si="36"/>
        <v>0.44547905833996493</v>
      </c>
      <c r="O580" s="6">
        <f t="shared" si="37"/>
        <v>288294000</v>
      </c>
      <c r="P580" s="6">
        <f t="shared" si="38"/>
        <v>474739000</v>
      </c>
    </row>
    <row r="581" spans="1:16" hidden="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>
        <v>2015</v>
      </c>
      <c r="M581">
        <f t="shared" si="39"/>
        <v>0.73926521533485878</v>
      </c>
      <c r="N581">
        <f t="shared" si="36"/>
        <v>0.46538535288327559</v>
      </c>
      <c r="O581" s="6">
        <f t="shared" si="37"/>
        <v>364057000</v>
      </c>
      <c r="P581" s="6">
        <f t="shared" si="38"/>
        <v>578305000</v>
      </c>
    </row>
    <row r="582" spans="1:16" hidden="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>
        <v>2013</v>
      </c>
      <c r="M582">
        <f t="shared" si="39"/>
        <v>0.16245226896819287</v>
      </c>
      <c r="N582">
        <f t="shared" si="36"/>
        <v>8.8601046849581741E-2</v>
      </c>
      <c r="O582" s="6">
        <f t="shared" si="37"/>
        <v>13017000000</v>
      </c>
      <c r="P582" s="6">
        <f t="shared" si="38"/>
        <v>23867000000</v>
      </c>
    </row>
    <row r="583" spans="1:16" hidden="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>
        <v>2014</v>
      </c>
      <c r="M583">
        <f t="shared" si="39"/>
        <v>8.4496484518694848E-2</v>
      </c>
      <c r="N583">
        <f t="shared" si="36"/>
        <v>2.3043233826356741E-3</v>
      </c>
      <c r="O583" s="6">
        <f t="shared" si="37"/>
        <v>332000000</v>
      </c>
      <c r="P583" s="6">
        <f t="shared" si="38"/>
        <v>12174000000</v>
      </c>
    </row>
    <row r="584" spans="1:16" hidden="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>
        <v>2015</v>
      </c>
      <c r="M584">
        <f t="shared" si="39"/>
        <v>0.1213509140266652</v>
      </c>
      <c r="N584">
        <f t="shared" si="36"/>
        <v>5.113066502627743E-2</v>
      </c>
      <c r="O584" s="6">
        <f t="shared" si="37"/>
        <v>7647000000</v>
      </c>
      <c r="P584" s="6">
        <f t="shared" si="38"/>
        <v>18149000000</v>
      </c>
    </row>
    <row r="585" spans="1:16" hidden="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>
        <v>2016</v>
      </c>
      <c r="M585">
        <f t="shared" si="39"/>
        <v>0.10745718050065878</v>
      </c>
      <c r="N585">
        <f t="shared" si="36"/>
        <v>2.7114624505928855E-2</v>
      </c>
      <c r="O585" s="6">
        <f t="shared" si="37"/>
        <v>4116000000</v>
      </c>
      <c r="P585" s="6">
        <f t="shared" si="38"/>
        <v>16312000000</v>
      </c>
    </row>
    <row r="586" spans="1:16" hidden="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>
        <v>2013</v>
      </c>
      <c r="M586">
        <f t="shared" si="39"/>
        <v>0.51695436044431542</v>
      </c>
      <c r="N586">
        <f t="shared" si="36"/>
        <v>0.21406834298125196</v>
      </c>
      <c r="O586" s="6">
        <f t="shared" si="37"/>
        <v>712014000</v>
      </c>
      <c r="P586" s="6">
        <f t="shared" si="38"/>
        <v>1719445000</v>
      </c>
    </row>
    <row r="587" spans="1:16" hidden="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>
        <v>2014</v>
      </c>
      <c r="M587">
        <f t="shared" si="39"/>
        <v>0.50820903777601067</v>
      </c>
      <c r="N587">
        <f t="shared" si="36"/>
        <v>0.21069359184273659</v>
      </c>
      <c r="O587" s="6">
        <f t="shared" si="37"/>
        <v>786626000</v>
      </c>
      <c r="P587" s="6">
        <f t="shared" si="38"/>
        <v>1897402000</v>
      </c>
    </row>
    <row r="588" spans="1:16" hidden="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>
        <v>2015</v>
      </c>
      <c r="M588">
        <f t="shared" si="39"/>
        <v>0.50370633417304456</v>
      </c>
      <c r="N588">
        <f t="shared" si="36"/>
        <v>0.21382889997304344</v>
      </c>
      <c r="O588" s="6">
        <f t="shared" si="37"/>
        <v>827344000</v>
      </c>
      <c r="P588" s="6">
        <f t="shared" si="38"/>
        <v>1948934000</v>
      </c>
    </row>
    <row r="589" spans="1:16" hidden="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>
        <v>2016</v>
      </c>
      <c r="M589">
        <f t="shared" si="39"/>
        <v>0.49590084491912745</v>
      </c>
      <c r="N589">
        <f t="shared" si="36"/>
        <v>0.20073189642900771</v>
      </c>
      <c r="O589" s="6">
        <f t="shared" si="37"/>
        <v>795307000</v>
      </c>
      <c r="P589" s="6">
        <f t="shared" si="38"/>
        <v>1964777000</v>
      </c>
    </row>
    <row r="590" spans="1:16" hidden="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>
        <v>2013</v>
      </c>
      <c r="M590">
        <f t="shared" si="39"/>
        <v>0.76181402439024393</v>
      </c>
      <c r="N590">
        <f t="shared" si="36"/>
        <v>0.35619918699186992</v>
      </c>
      <c r="O590" s="6">
        <f t="shared" si="37"/>
        <v>2804000000</v>
      </c>
      <c r="P590" s="6">
        <f t="shared" si="38"/>
        <v>5997000000</v>
      </c>
    </row>
    <row r="591" spans="1:16" hidden="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>
        <v>2014</v>
      </c>
      <c r="M591">
        <f t="shared" si="39"/>
        <v>0.82729022942403341</v>
      </c>
      <c r="N591">
        <f t="shared" si="36"/>
        <v>0.40060965827049577</v>
      </c>
      <c r="O591" s="6">
        <f t="shared" si="37"/>
        <v>4994000000</v>
      </c>
      <c r="P591" s="6">
        <f t="shared" si="38"/>
        <v>10313000000</v>
      </c>
    </row>
    <row r="592" spans="1:16" hidden="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>
        <v>2015</v>
      </c>
      <c r="M592">
        <f t="shared" si="39"/>
        <v>0.84008255243194996</v>
      </c>
      <c r="N592">
        <f t="shared" si="36"/>
        <v>0.34722222222222221</v>
      </c>
      <c r="O592" s="6">
        <f t="shared" si="37"/>
        <v>6225000000</v>
      </c>
      <c r="P592" s="6">
        <f t="shared" si="38"/>
        <v>15061000000</v>
      </c>
    </row>
    <row r="593" spans="1:16" hidden="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>
        <v>2016</v>
      </c>
      <c r="M593">
        <f t="shared" si="39"/>
        <v>0.86290614371517482</v>
      </c>
      <c r="N593">
        <f t="shared" si="36"/>
        <v>0.44963456111151312</v>
      </c>
      <c r="O593" s="6">
        <f t="shared" si="37"/>
        <v>12427000000</v>
      </c>
      <c r="P593" s="6">
        <f t="shared" si="38"/>
        <v>23849000000</v>
      </c>
    </row>
    <row r="594" spans="1:16" hidden="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>
        <v>2012</v>
      </c>
      <c r="M594">
        <f t="shared" si="39"/>
        <v>0.33227000127599848</v>
      </c>
      <c r="N594">
        <f t="shared" si="36"/>
        <v>5.1390838330994004E-2</v>
      </c>
      <c r="O594" s="6">
        <f t="shared" si="37"/>
        <v>161100000</v>
      </c>
      <c r="P594" s="6">
        <f t="shared" si="38"/>
        <v>1041600000</v>
      </c>
    </row>
    <row r="595" spans="1:16" hidden="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>
        <v>2013</v>
      </c>
      <c r="M595">
        <f t="shared" si="39"/>
        <v>0.34968679123015445</v>
      </c>
      <c r="N595">
        <f t="shared" si="36"/>
        <v>9.3692623393455021E-2</v>
      </c>
      <c r="O595" s="6">
        <f t="shared" si="37"/>
        <v>347000000</v>
      </c>
      <c r="P595" s="6">
        <f t="shared" si="38"/>
        <v>1295100000</v>
      </c>
    </row>
    <row r="596" spans="1:16" hidden="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>
        <v>2014</v>
      </c>
      <c r="M596">
        <f t="shared" si="39"/>
        <v>0.34056707195535185</v>
      </c>
      <c r="N596">
        <f t="shared" si="36"/>
        <v>0.10227725732509468</v>
      </c>
      <c r="O596" s="6">
        <f t="shared" si="37"/>
        <v>410500000</v>
      </c>
      <c r="P596" s="6">
        <f t="shared" si="38"/>
        <v>1366900000</v>
      </c>
    </row>
    <row r="597" spans="1:16" hidden="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>
        <v>2015</v>
      </c>
      <c r="M597">
        <f t="shared" si="39"/>
        <v>0.34543826702188063</v>
      </c>
      <c r="N597">
        <f t="shared" si="36"/>
        <v>0.11195789841463948</v>
      </c>
      <c r="O597" s="6">
        <f t="shared" si="37"/>
        <v>512700000</v>
      </c>
      <c r="P597" s="6">
        <f t="shared" si="38"/>
        <v>1581900000</v>
      </c>
    </row>
    <row r="598" spans="1:16" hidden="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>
        <v>2012</v>
      </c>
      <c r="M598">
        <f t="shared" si="39"/>
        <v>0.35807884508606325</v>
      </c>
      <c r="N598">
        <f t="shared" si="36"/>
        <v>0.3183231538034425</v>
      </c>
      <c r="O598" s="6">
        <f t="shared" si="37"/>
        <v>5733000000</v>
      </c>
      <c r="P598" s="6">
        <f t="shared" si="38"/>
        <v>6449000000</v>
      </c>
    </row>
    <row r="599" spans="1:16" hidden="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>
        <v>2013</v>
      </c>
      <c r="M599">
        <f t="shared" si="39"/>
        <v>0.30036805124038046</v>
      </c>
      <c r="N599">
        <f t="shared" si="36"/>
        <v>0.25892643755078631</v>
      </c>
      <c r="O599" s="6">
        <f t="shared" si="37"/>
        <v>5417000000</v>
      </c>
      <c r="P599" s="6">
        <f t="shared" si="38"/>
        <v>6284000000</v>
      </c>
    </row>
    <row r="600" spans="1:16" hidden="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>
        <v>2014</v>
      </c>
      <c r="M600">
        <f t="shared" si="39"/>
        <v>9.0213639332027196E-2</v>
      </c>
      <c r="N600">
        <f t="shared" si="36"/>
        <v>5.6721709114656217E-2</v>
      </c>
      <c r="O600" s="6">
        <f t="shared" si="37"/>
        <v>1216000000</v>
      </c>
      <c r="P600" s="6">
        <f t="shared" si="38"/>
        <v>1934000000</v>
      </c>
    </row>
    <row r="601" spans="1:16" hidden="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>
        <v>2015</v>
      </c>
      <c r="M601">
        <f t="shared" si="39"/>
        <v>-0.79656106317314346</v>
      </c>
      <c r="N601">
        <f t="shared" si="36"/>
        <v>-0.8403980600869182</v>
      </c>
      <c r="O601" s="6">
        <f t="shared" si="37"/>
        <v>-13343000000</v>
      </c>
      <c r="P601" s="6">
        <f t="shared" si="38"/>
        <v>-12647000000</v>
      </c>
    </row>
    <row r="602" spans="1:16" hidden="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>
        <v>2013</v>
      </c>
      <c r="M602">
        <f t="shared" si="39"/>
        <v>0.62860433084200773</v>
      </c>
      <c r="N602">
        <f t="shared" si="36"/>
        <v>0.11502246708966514</v>
      </c>
      <c r="O602" s="6">
        <f t="shared" si="37"/>
        <v>5094000000</v>
      </c>
      <c r="P602" s="6">
        <f t="shared" si="38"/>
        <v>27839000000</v>
      </c>
    </row>
    <row r="603" spans="1:16" hidden="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>
        <v>2014</v>
      </c>
      <c r="M603">
        <f t="shared" si="39"/>
        <v>0.62578181578774106</v>
      </c>
      <c r="N603">
        <f t="shared" si="36"/>
        <v>8.3722869620558735E-2</v>
      </c>
      <c r="O603" s="6">
        <f t="shared" si="37"/>
        <v>3815000000</v>
      </c>
      <c r="P603" s="6">
        <f t="shared" si="38"/>
        <v>28515000000</v>
      </c>
    </row>
    <row r="604" spans="1:16" hidden="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>
        <v>2015</v>
      </c>
      <c r="M604">
        <f t="shared" si="39"/>
        <v>0.6420879607190273</v>
      </c>
      <c r="N604">
        <f t="shared" si="36"/>
        <v>4.5160474574842478E-2</v>
      </c>
      <c r="O604" s="6">
        <f t="shared" si="37"/>
        <v>2143000000</v>
      </c>
      <c r="P604" s="6">
        <f t="shared" si="38"/>
        <v>30469000000</v>
      </c>
    </row>
    <row r="605" spans="1:16" hidden="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>
        <v>2016</v>
      </c>
      <c r="M605">
        <f t="shared" si="39"/>
        <v>0.6559714087163705</v>
      </c>
      <c r="N605">
        <f t="shared" si="36"/>
        <v>6.1094013699990075E-2</v>
      </c>
      <c r="O605" s="6">
        <f t="shared" si="37"/>
        <v>3077000000</v>
      </c>
      <c r="P605" s="6">
        <f t="shared" si="38"/>
        <v>33038000000</v>
      </c>
    </row>
    <row r="606" spans="1:16" hidden="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>
        <v>2012</v>
      </c>
      <c r="M606">
        <f t="shared" si="39"/>
        <v>0.55968534906587997</v>
      </c>
      <c r="N606">
        <f t="shared" si="36"/>
        <v>0.13988856112749917</v>
      </c>
      <c r="O606" s="6">
        <f t="shared" si="37"/>
        <v>2134000000</v>
      </c>
      <c r="P606" s="6">
        <f t="shared" si="38"/>
        <v>8538000000</v>
      </c>
    </row>
    <row r="607" spans="1:16" hidden="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>
        <v>2013</v>
      </c>
      <c r="M607">
        <f t="shared" si="39"/>
        <v>0.56627719580983071</v>
      </c>
      <c r="N607">
        <f t="shared" si="36"/>
        <v>0.15961590115498253</v>
      </c>
      <c r="O607" s="6">
        <f t="shared" si="37"/>
        <v>2377000000</v>
      </c>
      <c r="P607" s="6">
        <f t="shared" si="38"/>
        <v>8433000000</v>
      </c>
    </row>
    <row r="608" spans="1:16" hidden="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>
        <v>2014</v>
      </c>
      <c r="M608">
        <f t="shared" si="39"/>
        <v>0.53511861253239412</v>
      </c>
      <c r="N608">
        <f t="shared" si="36"/>
        <v>7.0569473054688026E-2</v>
      </c>
      <c r="O608" s="6">
        <f t="shared" si="37"/>
        <v>1062000000</v>
      </c>
      <c r="P608" s="6">
        <f t="shared" si="38"/>
        <v>8053000000</v>
      </c>
    </row>
    <row r="609" spans="1:16" hidden="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>
        <v>2015</v>
      </c>
      <c r="M609">
        <f t="shared" si="39"/>
        <v>0.58917875682150944</v>
      </c>
      <c r="N609">
        <f t="shared" si="36"/>
        <v>0.15533076001597232</v>
      </c>
      <c r="O609" s="6">
        <f t="shared" si="37"/>
        <v>2334000000</v>
      </c>
      <c r="P609" s="6">
        <f t="shared" si="38"/>
        <v>8853000000</v>
      </c>
    </row>
    <row r="610" spans="1:16" hidden="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>
        <v>2013</v>
      </c>
      <c r="M610">
        <f t="shared" si="39"/>
        <v>0.82917396311653035</v>
      </c>
      <c r="N610">
        <f t="shared" si="36"/>
        <v>0.29083502890001717</v>
      </c>
      <c r="O610" s="6">
        <f t="shared" si="37"/>
        <v>430818000</v>
      </c>
      <c r="P610" s="6">
        <f t="shared" si="38"/>
        <v>1228267000</v>
      </c>
    </row>
    <row r="611" spans="1:16" hidden="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>
        <v>2014</v>
      </c>
      <c r="M611">
        <f t="shared" si="39"/>
        <v>0.82104459119446016</v>
      </c>
      <c r="N611">
        <f t="shared" si="36"/>
        <v>0.28495605774904359</v>
      </c>
      <c r="O611" s="6">
        <f t="shared" si="37"/>
        <v>493557000</v>
      </c>
      <c r="P611" s="6">
        <f t="shared" si="38"/>
        <v>1422087000</v>
      </c>
    </row>
    <row r="612" spans="1:16" hidden="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>
        <v>2015</v>
      </c>
      <c r="M612">
        <f t="shared" si="39"/>
        <v>0.82693144107555749</v>
      </c>
      <c r="N612">
        <f t="shared" si="36"/>
        <v>0.28799477868532675</v>
      </c>
      <c r="O612" s="6">
        <f t="shared" si="37"/>
        <v>552899000</v>
      </c>
      <c r="P612" s="6">
        <f t="shared" si="38"/>
        <v>1587562000</v>
      </c>
    </row>
    <row r="613" spans="1:16" hidden="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>
        <v>2016</v>
      </c>
      <c r="M613">
        <f t="shared" si="39"/>
        <v>0.83097781792190006</v>
      </c>
      <c r="N613">
        <f t="shared" si="36"/>
        <v>0.27890652490133</v>
      </c>
      <c r="O613" s="6">
        <f t="shared" si="37"/>
        <v>556428000</v>
      </c>
      <c r="P613" s="6">
        <f t="shared" si="38"/>
        <v>1657829000</v>
      </c>
    </row>
    <row r="614" spans="1:16" hidden="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>
        <v>2012</v>
      </c>
      <c r="M614">
        <f t="shared" si="39"/>
        <v>0.31740225680665313</v>
      </c>
      <c r="N614">
        <f t="shared" si="36"/>
        <v>0.18570344042237483</v>
      </c>
      <c r="O614" s="6">
        <f t="shared" si="37"/>
        <v>1076300000</v>
      </c>
      <c r="P614" s="6">
        <f t="shared" si="38"/>
        <v>1839600000</v>
      </c>
    </row>
    <row r="615" spans="1:16" hidden="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>
        <v>2013</v>
      </c>
      <c r="M615">
        <f t="shared" si="39"/>
        <v>0.32501566777715474</v>
      </c>
      <c r="N615">
        <f t="shared" si="36"/>
        <v>0.1752976877659399</v>
      </c>
      <c r="O615" s="6">
        <f t="shared" si="37"/>
        <v>1062900000</v>
      </c>
      <c r="P615" s="6">
        <f t="shared" si="38"/>
        <v>1970700000</v>
      </c>
    </row>
    <row r="616" spans="1:16" hidden="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>
        <v>2014</v>
      </c>
      <c r="M616">
        <f t="shared" si="39"/>
        <v>0.32515825251800801</v>
      </c>
      <c r="N616">
        <f t="shared" si="36"/>
        <v>0.19810408806012036</v>
      </c>
      <c r="O616" s="6">
        <f t="shared" si="37"/>
        <v>1270600000</v>
      </c>
      <c r="P616" s="6">
        <f t="shared" si="38"/>
        <v>2085500000</v>
      </c>
    </row>
    <row r="617" spans="1:16" hidden="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>
        <v>2015</v>
      </c>
      <c r="M617">
        <f t="shared" si="39"/>
        <v>0.33387918486171764</v>
      </c>
      <c r="N617">
        <f t="shared" si="36"/>
        <v>0.16666666666666666</v>
      </c>
      <c r="O617" s="6">
        <f t="shared" si="37"/>
        <v>1099200000</v>
      </c>
      <c r="P617" s="6">
        <f t="shared" si="38"/>
        <v>2202000000</v>
      </c>
    </row>
    <row r="618" spans="1:16" hidden="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>
        <v>2012</v>
      </c>
      <c r="M618">
        <f t="shared" si="39"/>
        <v>0.42200180342651039</v>
      </c>
      <c r="N618">
        <f t="shared" si="36"/>
        <v>0.23624887285843102</v>
      </c>
      <c r="O618" s="6">
        <f t="shared" si="37"/>
        <v>1048000000</v>
      </c>
      <c r="P618" s="6">
        <f t="shared" si="38"/>
        <v>1872000000</v>
      </c>
    </row>
    <row r="619" spans="1:16" hidden="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>
        <v>2013</v>
      </c>
      <c r="M619">
        <f t="shared" si="39"/>
        <v>0.42334856668051513</v>
      </c>
      <c r="N619">
        <f t="shared" si="36"/>
        <v>0.22039883672621521</v>
      </c>
      <c r="O619" s="6">
        <f t="shared" si="37"/>
        <v>1061000000</v>
      </c>
      <c r="P619" s="6">
        <f t="shared" si="38"/>
        <v>2038000000</v>
      </c>
    </row>
    <row r="620" spans="1:16" hidden="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>
        <v>2014</v>
      </c>
      <c r="M620">
        <f t="shared" si="39"/>
        <v>0.43130675088827475</v>
      </c>
      <c r="N620">
        <f t="shared" si="36"/>
        <v>0.2388472167390446</v>
      </c>
      <c r="O620" s="6">
        <f t="shared" si="37"/>
        <v>1210000000</v>
      </c>
      <c r="P620" s="6">
        <f t="shared" si="38"/>
        <v>2185000000</v>
      </c>
    </row>
    <row r="621" spans="1:16" hidden="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>
        <v>2015</v>
      </c>
      <c r="M621">
        <f t="shared" si="39"/>
        <v>0.44632660829843929</v>
      </c>
      <c r="N621">
        <f t="shared" si="36"/>
        <v>0.24952417205938332</v>
      </c>
      <c r="O621" s="6">
        <f t="shared" si="37"/>
        <v>1311000000</v>
      </c>
      <c r="P621" s="6">
        <f t="shared" si="38"/>
        <v>2345000000</v>
      </c>
    </row>
    <row r="622" spans="1:16" hidden="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>
        <v>2013</v>
      </c>
      <c r="M622">
        <f t="shared" si="39"/>
        <v>0.32901973471368484</v>
      </c>
      <c r="N622">
        <f t="shared" si="36"/>
        <v>0.10061468780329991</v>
      </c>
      <c r="O622" s="6">
        <f t="shared" si="37"/>
        <v>622000000</v>
      </c>
      <c r="P622" s="6">
        <f t="shared" si="38"/>
        <v>2034000000</v>
      </c>
    </row>
    <row r="623" spans="1:16" hidden="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>
        <v>2014</v>
      </c>
      <c r="M623">
        <f t="shared" si="39"/>
        <v>0.32790161414296692</v>
      </c>
      <c r="N623">
        <f t="shared" si="36"/>
        <v>0.10238278247501921</v>
      </c>
      <c r="O623" s="6">
        <f t="shared" si="37"/>
        <v>666000000</v>
      </c>
      <c r="P623" s="6">
        <f t="shared" si="38"/>
        <v>2133000000</v>
      </c>
    </row>
    <row r="624" spans="1:16" hidden="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>
        <v>2015</v>
      </c>
      <c r="M624">
        <f t="shared" si="39"/>
        <v>0.33198154104321076</v>
      </c>
      <c r="N624">
        <f t="shared" si="36"/>
        <v>0.11313103062508741</v>
      </c>
      <c r="O624" s="6">
        <f t="shared" si="37"/>
        <v>809000000</v>
      </c>
      <c r="P624" s="6">
        <f t="shared" si="38"/>
        <v>2374000000</v>
      </c>
    </row>
    <row r="625" spans="1:16" hidden="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>
        <v>2016</v>
      </c>
      <c r="M625">
        <f t="shared" si="39"/>
        <v>0.33796546141392336</v>
      </c>
      <c r="N625">
        <f t="shared" si="36"/>
        <v>0.1270912034538586</v>
      </c>
      <c r="O625" s="6">
        <f t="shared" si="37"/>
        <v>942000000</v>
      </c>
      <c r="P625" s="6">
        <f t="shared" si="38"/>
        <v>2505000000</v>
      </c>
    </row>
    <row r="626" spans="1:16" hidden="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>
        <v>2012</v>
      </c>
      <c r="M626">
        <f t="shared" si="39"/>
        <v>0.52312933786266558</v>
      </c>
      <c r="N626">
        <f t="shared" si="36"/>
        <v>0.2172613668545666</v>
      </c>
      <c r="O626" s="6">
        <f t="shared" si="37"/>
        <v>305330000</v>
      </c>
      <c r="P626" s="6">
        <f t="shared" si="38"/>
        <v>735184000</v>
      </c>
    </row>
    <row r="627" spans="1:16" hidden="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>
        <v>2013</v>
      </c>
      <c r="M627">
        <f t="shared" si="39"/>
        <v>0.49253126896253074</v>
      </c>
      <c r="N627">
        <f t="shared" si="36"/>
        <v>0.1781475461984052</v>
      </c>
      <c r="O627" s="6">
        <f t="shared" si="37"/>
        <v>266575000</v>
      </c>
      <c r="P627" s="6">
        <f t="shared" si="38"/>
        <v>737010000</v>
      </c>
    </row>
    <row r="628" spans="1:16" hidden="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>
        <v>2014</v>
      </c>
      <c r="M628">
        <f t="shared" si="39"/>
        <v>0.49023031985020782</v>
      </c>
      <c r="N628">
        <f t="shared" si="36"/>
        <v>0.18007139431902963</v>
      </c>
      <c r="O628" s="6">
        <f t="shared" si="37"/>
        <v>275627000</v>
      </c>
      <c r="P628" s="6">
        <f t="shared" si="38"/>
        <v>750373000</v>
      </c>
    </row>
    <row r="629" spans="1:16" hidden="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>
        <v>2015</v>
      </c>
      <c r="M629">
        <f t="shared" si="39"/>
        <v>0.48396183337004761</v>
      </c>
      <c r="N629">
        <f t="shared" si="36"/>
        <v>0.19724584748119381</v>
      </c>
      <c r="O629" s="6">
        <f t="shared" si="37"/>
        <v>307125000</v>
      </c>
      <c r="P629" s="6">
        <f t="shared" si="38"/>
        <v>753561000</v>
      </c>
    </row>
    <row r="630" spans="1:16" hidden="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>
        <v>2013</v>
      </c>
      <c r="M630">
        <f t="shared" si="39"/>
        <v>4.9912705203463026E-2</v>
      </c>
      <c r="N630">
        <f t="shared" si="36"/>
        <v>4.3509124685443136E-2</v>
      </c>
      <c r="O630" s="6">
        <f t="shared" si="37"/>
        <v>1190043000</v>
      </c>
      <c r="P630" s="6">
        <f t="shared" si="38"/>
        <v>1365191000</v>
      </c>
    </row>
    <row r="631" spans="1:16" hidden="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>
        <v>2014</v>
      </c>
      <c r="M631">
        <f t="shared" si="39"/>
        <v>6.497587241287528E-2</v>
      </c>
      <c r="N631">
        <f t="shared" si="36"/>
        <v>5.649014932812399E-2</v>
      </c>
      <c r="O631" s="6">
        <f t="shared" si="37"/>
        <v>1216322000</v>
      </c>
      <c r="P631" s="6">
        <f t="shared" si="38"/>
        <v>1399033000</v>
      </c>
    </row>
    <row r="632" spans="1:16" hidden="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>
        <v>2015</v>
      </c>
      <c r="M632">
        <f t="shared" si="39"/>
        <v>6.0433537550524274E-2</v>
      </c>
      <c r="N632">
        <f t="shared" si="36"/>
        <v>3.7897161363379409E-2</v>
      </c>
      <c r="O632" s="6">
        <f t="shared" si="37"/>
        <v>686471000</v>
      </c>
      <c r="P632" s="6">
        <f t="shared" si="38"/>
        <v>1094696000</v>
      </c>
    </row>
    <row r="633" spans="1:16" hidden="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>
        <v>2016</v>
      </c>
      <c r="M633">
        <f t="shared" si="39"/>
        <v>4.1515770341488234E-2</v>
      </c>
      <c r="N633">
        <f t="shared" si="36"/>
        <v>3.1478591812318685E-2</v>
      </c>
      <c r="O633" s="6">
        <f t="shared" si="37"/>
        <v>599243000</v>
      </c>
      <c r="P633" s="6">
        <f t="shared" si="38"/>
        <v>790316000</v>
      </c>
    </row>
    <row r="634" spans="1:16" hidden="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>
        <v>2013</v>
      </c>
      <c r="M634">
        <f t="shared" si="39"/>
        <v>0.34071136448635098</v>
      </c>
      <c r="N634">
        <f t="shared" si="36"/>
        <v>0.14557446294054094</v>
      </c>
      <c r="O634" s="6">
        <f t="shared" si="37"/>
        <v>721266000</v>
      </c>
      <c r="P634" s="6">
        <f t="shared" si="38"/>
        <v>1688095000</v>
      </c>
    </row>
    <row r="635" spans="1:16" hidden="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>
        <v>2014</v>
      </c>
      <c r="M635">
        <f t="shared" si="39"/>
        <v>0.35150828689073232</v>
      </c>
      <c r="N635">
        <f t="shared" si="36"/>
        <v>0.15943733810862701</v>
      </c>
      <c r="O635" s="6">
        <f t="shared" si="37"/>
        <v>777717000</v>
      </c>
      <c r="P635" s="6">
        <f t="shared" si="38"/>
        <v>1714617000</v>
      </c>
    </row>
    <row r="636" spans="1:16" hidden="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>
        <v>2015</v>
      </c>
      <c r="M636">
        <f t="shared" si="39"/>
        <v>0.32609257119554136</v>
      </c>
      <c r="N636">
        <f t="shared" si="36"/>
        <v>0.11306810084564232</v>
      </c>
      <c r="O636" s="6">
        <f t="shared" si="37"/>
        <v>515707000</v>
      </c>
      <c r="P636" s="6">
        <f t="shared" si="38"/>
        <v>1487318000</v>
      </c>
    </row>
    <row r="637" spans="1:16" hidden="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>
        <v>2016</v>
      </c>
      <c r="M637">
        <f t="shared" si="39"/>
        <v>0.30854709377165557</v>
      </c>
      <c r="N637">
        <f t="shared" si="36"/>
        <v>6.6700371943914288E-2</v>
      </c>
      <c r="O637" s="6">
        <f t="shared" si="37"/>
        <v>266232000</v>
      </c>
      <c r="P637" s="6">
        <f t="shared" si="38"/>
        <v>1231554000</v>
      </c>
    </row>
    <row r="638" spans="1:16" hidden="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>
        <v>2012</v>
      </c>
      <c r="M638">
        <f t="shared" si="39"/>
        <v>0.37194639138977681</v>
      </c>
      <c r="N638">
        <f t="shared" si="36"/>
        <v>0.19548960380069796</v>
      </c>
      <c r="O638" s="6">
        <f t="shared" si="37"/>
        <v>666600000</v>
      </c>
      <c r="P638" s="6">
        <f t="shared" si="38"/>
        <v>1268300000</v>
      </c>
    </row>
    <row r="639" spans="1:16" hidden="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>
        <v>2013</v>
      </c>
      <c r="M639">
        <f t="shared" si="39"/>
        <v>0.38358833487718402</v>
      </c>
      <c r="N639">
        <f t="shared" si="36"/>
        <v>0.18820072188328488</v>
      </c>
      <c r="O639" s="6">
        <f t="shared" si="37"/>
        <v>589200000</v>
      </c>
      <c r="P639" s="6">
        <f t="shared" si="38"/>
        <v>1200900000</v>
      </c>
    </row>
    <row r="640" spans="1:16" hidden="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>
        <v>2014</v>
      </c>
      <c r="M640">
        <f t="shared" si="39"/>
        <v>0.37158989781201091</v>
      </c>
      <c r="N640">
        <f t="shared" si="36"/>
        <v>0.15183969067419523</v>
      </c>
      <c r="O640" s="6">
        <f t="shared" si="37"/>
        <v>494800000</v>
      </c>
      <c r="P640" s="6">
        <f t="shared" si="38"/>
        <v>1210900000</v>
      </c>
    </row>
    <row r="641" spans="1:16" hidden="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>
        <v>2015</v>
      </c>
      <c r="M641">
        <f t="shared" si="39"/>
        <v>0.32821608423622772</v>
      </c>
      <c r="N641">
        <f t="shared" si="36"/>
        <v>5.9148481611475658E-2</v>
      </c>
      <c r="O641" s="6">
        <f t="shared" si="37"/>
        <v>193800000</v>
      </c>
      <c r="P641" s="6">
        <f t="shared" si="38"/>
        <v>1075400000</v>
      </c>
    </row>
    <row r="642" spans="1:16" hidden="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>
        <v>2013</v>
      </c>
      <c r="M642">
        <f t="shared" si="39"/>
        <v>0.70120785111066142</v>
      </c>
      <c r="N642">
        <f t="shared" si="36"/>
        <v>0.39873833762411498</v>
      </c>
      <c r="O642" s="6">
        <f t="shared" si="37"/>
        <v>254161000</v>
      </c>
      <c r="P642" s="6">
        <f t="shared" si="38"/>
        <v>446959000</v>
      </c>
    </row>
    <row r="643" spans="1:16" hidden="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>
        <v>2014</v>
      </c>
      <c r="M643">
        <f t="shared" si="39"/>
        <v>0.69111486831173752</v>
      </c>
      <c r="N643">
        <f t="shared" ref="N643:N706" si="40">O643/E643</f>
        <v>0.39504583946712529</v>
      </c>
      <c r="O643" s="6">
        <f t="shared" ref="O643:O706" si="41">P643 - SUM(G643:I643)</f>
        <v>271037000</v>
      </c>
      <c r="P643" s="6">
        <f t="shared" ref="P643:P706" si="42">E643-F643</f>
        <v>474167000</v>
      </c>
    </row>
    <row r="644" spans="1:16" hidden="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>
        <v>2015</v>
      </c>
      <c r="M644">
        <f t="shared" ref="M644:M707" si="43">1-(F644/E644)</f>
        <v>0.68627253323871118</v>
      </c>
      <c r="N644">
        <f t="shared" si="40"/>
        <v>0.40342628882329856</v>
      </c>
      <c r="O644" s="6">
        <f t="shared" si="41"/>
        <v>300154000</v>
      </c>
      <c r="P644" s="6">
        <f t="shared" si="42"/>
        <v>510595000</v>
      </c>
    </row>
    <row r="645" spans="1:16" hidden="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>
        <v>2016</v>
      </c>
      <c r="M645">
        <f t="shared" si="43"/>
        <v>0.68361421223541674</v>
      </c>
      <c r="N645">
        <f t="shared" si="40"/>
        <v>0.40044736031217915</v>
      </c>
      <c r="O645" s="6">
        <f t="shared" si="41"/>
        <v>320995000</v>
      </c>
      <c r="P645" s="6">
        <f t="shared" si="42"/>
        <v>547979000</v>
      </c>
    </row>
    <row r="646" spans="1:16" hidden="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>
        <v>2012</v>
      </c>
      <c r="M646">
        <f t="shared" si="43"/>
        <v>0.25315054422606798</v>
      </c>
      <c r="N646">
        <f t="shared" si="40"/>
        <v>0.13043049744028951</v>
      </c>
      <c r="O646" s="6">
        <f t="shared" si="41"/>
        <v>439361000</v>
      </c>
      <c r="P646" s="6">
        <f t="shared" si="42"/>
        <v>852749000</v>
      </c>
    </row>
    <row r="647" spans="1:16" hidden="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>
        <v>2013</v>
      </c>
      <c r="M647">
        <f t="shared" si="43"/>
        <v>0.2612484348637425</v>
      </c>
      <c r="N647">
        <f t="shared" si="40"/>
        <v>0.13901038670347254</v>
      </c>
      <c r="O647" s="6">
        <f t="shared" si="41"/>
        <v>460071000</v>
      </c>
      <c r="P647" s="6">
        <f t="shared" si="42"/>
        <v>864632000</v>
      </c>
    </row>
    <row r="648" spans="1:16" hidden="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>
        <v>2014</v>
      </c>
      <c r="M648">
        <f t="shared" si="43"/>
        <v>0.24326025076175395</v>
      </c>
      <c r="N648">
        <f t="shared" si="40"/>
        <v>0.12595737126852632</v>
      </c>
      <c r="O648" s="6">
        <f t="shared" si="41"/>
        <v>427145000</v>
      </c>
      <c r="P648" s="6">
        <f t="shared" si="42"/>
        <v>824941000</v>
      </c>
    </row>
    <row r="649" spans="1:16" hidden="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>
        <v>2015</v>
      </c>
      <c r="M649">
        <f t="shared" si="43"/>
        <v>0.25685059632662244</v>
      </c>
      <c r="N649">
        <f t="shared" si="40"/>
        <v>0.1490591632567243</v>
      </c>
      <c r="O649" s="6">
        <f t="shared" si="41"/>
        <v>533482000</v>
      </c>
      <c r="P649" s="6">
        <f t="shared" si="42"/>
        <v>919267000</v>
      </c>
    </row>
    <row r="650" spans="1:16" hidden="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>
        <v>2012</v>
      </c>
      <c r="M650" t="e">
        <f t="shared" si="43"/>
        <v>#VALUE!</v>
      </c>
      <c r="N650" t="e">
        <f t="shared" si="40"/>
        <v>#VALUE!</v>
      </c>
      <c r="O650" s="6" t="e">
        <f t="shared" si="41"/>
        <v>#VALUE!</v>
      </c>
      <c r="P650" s="6" t="e">
        <f t="shared" si="42"/>
        <v>#VALUE!</v>
      </c>
    </row>
    <row r="651" spans="1:16" hidden="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>
        <v>2013</v>
      </c>
      <c r="M651" t="e">
        <f t="shared" si="43"/>
        <v>#VALUE!</v>
      </c>
      <c r="N651" t="e">
        <f t="shared" si="40"/>
        <v>#VALUE!</v>
      </c>
      <c r="O651" s="6" t="e">
        <f t="shared" si="41"/>
        <v>#VALUE!</v>
      </c>
      <c r="P651" s="6" t="e">
        <f t="shared" si="42"/>
        <v>#VALUE!</v>
      </c>
    </row>
    <row r="652" spans="1:16" hidden="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>
        <v>2014</v>
      </c>
      <c r="M652" t="e">
        <f t="shared" si="43"/>
        <v>#VALUE!</v>
      </c>
      <c r="N652" t="e">
        <f t="shared" si="40"/>
        <v>#VALUE!</v>
      </c>
      <c r="O652" s="6" t="e">
        <f t="shared" si="41"/>
        <v>#VALUE!</v>
      </c>
      <c r="P652" s="6" t="e">
        <f t="shared" si="42"/>
        <v>#VALUE!</v>
      </c>
    </row>
    <row r="653" spans="1:16" hidden="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>
        <v>2015</v>
      </c>
      <c r="M653" t="e">
        <f t="shared" si="43"/>
        <v>#VALUE!</v>
      </c>
      <c r="N653" t="e">
        <f t="shared" si="40"/>
        <v>#VALUE!</v>
      </c>
      <c r="O653" s="6" t="e">
        <f t="shared" si="41"/>
        <v>#VALUE!</v>
      </c>
      <c r="P653" s="6" t="e">
        <f t="shared" si="42"/>
        <v>#VALUE!</v>
      </c>
    </row>
    <row r="654" spans="1:16" hidden="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>
        <v>2013</v>
      </c>
      <c r="M654">
        <f t="shared" si="43"/>
        <v>0.18519236986744259</v>
      </c>
      <c r="N654">
        <f t="shared" si="40"/>
        <v>0.11926931781441966</v>
      </c>
      <c r="O654" s="6">
        <f t="shared" si="41"/>
        <v>3689000000</v>
      </c>
      <c r="P654" s="6">
        <f t="shared" si="42"/>
        <v>5728000000</v>
      </c>
    </row>
    <row r="655" spans="1:16" hidden="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>
        <v>2014</v>
      </c>
      <c r="M655">
        <f t="shared" si="43"/>
        <v>0.19036043044211071</v>
      </c>
      <c r="N655">
        <f t="shared" si="40"/>
        <v>0.12605341631012576</v>
      </c>
      <c r="O655" s="6">
        <f t="shared" si="41"/>
        <v>3889000000</v>
      </c>
      <c r="P655" s="6">
        <f t="shared" si="42"/>
        <v>5873000000</v>
      </c>
    </row>
    <row r="656" spans="1:16" hidden="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>
        <v>2015</v>
      </c>
      <c r="M656">
        <f t="shared" si="43"/>
        <v>0.19479487749849056</v>
      </c>
      <c r="N656">
        <f t="shared" si="40"/>
        <v>0.13276557882360418</v>
      </c>
      <c r="O656" s="6">
        <f t="shared" si="41"/>
        <v>4178000000</v>
      </c>
      <c r="P656" s="6">
        <f t="shared" si="42"/>
        <v>6130000000</v>
      </c>
    </row>
    <row r="657" spans="1:16" hidden="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>
        <v>2016</v>
      </c>
      <c r="M657">
        <f t="shared" si="43"/>
        <v>0.19931107071093679</v>
      </c>
      <c r="N657">
        <f t="shared" si="40"/>
        <v>0.13743501419321916</v>
      </c>
      <c r="O657" s="6">
        <f t="shared" si="41"/>
        <v>4309000000</v>
      </c>
      <c r="P657" s="6">
        <f t="shared" si="42"/>
        <v>6249000000</v>
      </c>
    </row>
    <row r="658" spans="1:16" hidden="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>
        <v>2012</v>
      </c>
      <c r="M658">
        <f t="shared" si="43"/>
        <v>0.67014150346556345</v>
      </c>
      <c r="N658">
        <f t="shared" si="40"/>
        <v>0.32353034516327528</v>
      </c>
      <c r="O658" s="6">
        <f t="shared" si="41"/>
        <v>784982000</v>
      </c>
      <c r="P658" s="6">
        <f t="shared" si="42"/>
        <v>1625965000</v>
      </c>
    </row>
    <row r="659" spans="1:16" hidden="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>
        <v>2013</v>
      </c>
      <c r="M659">
        <f t="shared" si="43"/>
        <v>0.67212814715265423</v>
      </c>
      <c r="N659">
        <f t="shared" si="40"/>
        <v>0.33963404111878559</v>
      </c>
      <c r="O659" s="6">
        <f t="shared" si="41"/>
        <v>844336000</v>
      </c>
      <c r="P659" s="6">
        <f t="shared" si="42"/>
        <v>1670922000</v>
      </c>
    </row>
    <row r="660" spans="1:16" hidden="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>
        <v>2014</v>
      </c>
      <c r="M660">
        <f t="shared" si="43"/>
        <v>0.69095493340916148</v>
      </c>
      <c r="N660">
        <f t="shared" si="40"/>
        <v>0.37658204758792835</v>
      </c>
      <c r="O660" s="6">
        <f t="shared" si="41"/>
        <v>954846000</v>
      </c>
      <c r="P660" s="6">
        <f t="shared" si="42"/>
        <v>1751957000</v>
      </c>
    </row>
    <row r="661" spans="1:16" hidden="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>
        <v>2015</v>
      </c>
      <c r="M661">
        <f t="shared" si="43"/>
        <v>0.68914092314757736</v>
      </c>
      <c r="N661">
        <f t="shared" si="40"/>
        <v>0.3912707069244804</v>
      </c>
      <c r="O661" s="6">
        <f t="shared" si="41"/>
        <v>940578000</v>
      </c>
      <c r="P661" s="6">
        <f t="shared" si="42"/>
        <v>1656630000</v>
      </c>
    </row>
    <row r="662" spans="1:16" hidden="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>
        <v>2012</v>
      </c>
      <c r="M662">
        <f t="shared" si="43"/>
        <v>0.74531024531024537</v>
      </c>
      <c r="N662">
        <f t="shared" si="40"/>
        <v>0.41331684188827045</v>
      </c>
      <c r="O662" s="6">
        <f t="shared" si="41"/>
        <v>4010000000</v>
      </c>
      <c r="P662" s="6">
        <f t="shared" si="42"/>
        <v>7231000000</v>
      </c>
    </row>
    <row r="663" spans="1:16" hidden="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>
        <v>2013</v>
      </c>
      <c r="M663">
        <f t="shared" si="43"/>
        <v>0.7447777182645956</v>
      </c>
      <c r="N663">
        <f t="shared" si="40"/>
        <v>0.40385645420460631</v>
      </c>
      <c r="O663" s="6">
        <f t="shared" si="41"/>
        <v>4524000000</v>
      </c>
      <c r="P663" s="6">
        <f t="shared" si="42"/>
        <v>8343000000</v>
      </c>
    </row>
    <row r="664" spans="1:16" hidden="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>
        <v>2014</v>
      </c>
      <c r="M664">
        <f t="shared" si="43"/>
        <v>0.84781036560867817</v>
      </c>
      <c r="N664">
        <f t="shared" si="40"/>
        <v>0.6132985134592206</v>
      </c>
      <c r="O664" s="6">
        <f t="shared" si="41"/>
        <v>15265000000</v>
      </c>
      <c r="P664" s="6">
        <f t="shared" si="42"/>
        <v>21102000000</v>
      </c>
    </row>
    <row r="665" spans="1:16" hidden="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>
        <v>2015</v>
      </c>
      <c r="M665">
        <f t="shared" si="43"/>
        <v>0.87726339655013941</v>
      </c>
      <c r="N665">
        <f t="shared" si="40"/>
        <v>0.67995342994577035</v>
      </c>
      <c r="O665" s="6">
        <f t="shared" si="41"/>
        <v>22193000000</v>
      </c>
      <c r="P665" s="6">
        <f t="shared" si="42"/>
        <v>28633000000</v>
      </c>
    </row>
    <row r="666" spans="1:16" hidden="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>
        <v>2013</v>
      </c>
      <c r="M666">
        <f t="shared" si="43"/>
        <v>0.36141914358532923</v>
      </c>
      <c r="N666">
        <f t="shared" si="40"/>
        <v>0.16156092291592825</v>
      </c>
      <c r="O666" s="6">
        <f t="shared" si="41"/>
        <v>2871600000</v>
      </c>
      <c r="P666" s="6">
        <f t="shared" si="42"/>
        <v>6423900000</v>
      </c>
    </row>
    <row r="667" spans="1:16" hidden="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>
        <v>2014</v>
      </c>
      <c r="M667">
        <f t="shared" si="43"/>
        <v>0.35566400142940102</v>
      </c>
      <c r="N667">
        <f t="shared" si="40"/>
        <v>0.16167306919194174</v>
      </c>
      <c r="O667" s="6">
        <f t="shared" si="41"/>
        <v>2895500000</v>
      </c>
      <c r="P667" s="6">
        <f t="shared" si="42"/>
        <v>6369800000</v>
      </c>
    </row>
    <row r="668" spans="1:16" hidden="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>
        <v>2015</v>
      </c>
      <c r="M668">
        <f t="shared" si="43"/>
        <v>0.33744179055376256</v>
      </c>
      <c r="N668">
        <f t="shared" si="40"/>
        <v>0.14867585917426249</v>
      </c>
      <c r="O668" s="6">
        <f t="shared" si="41"/>
        <v>2621200000</v>
      </c>
      <c r="P668" s="6">
        <f t="shared" si="42"/>
        <v>5949200000</v>
      </c>
    </row>
    <row r="669" spans="1:16" hidden="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>
        <v>2016</v>
      </c>
      <c r="M669">
        <f t="shared" si="43"/>
        <v>0.35195706117816106</v>
      </c>
      <c r="N669">
        <f t="shared" si="40"/>
        <v>0.16365293936521544</v>
      </c>
      <c r="O669" s="6">
        <f t="shared" si="41"/>
        <v>2710600000</v>
      </c>
      <c r="P669" s="6">
        <f t="shared" si="42"/>
        <v>5829500000</v>
      </c>
    </row>
    <row r="670" spans="1:16" hidden="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>
        <v>2013</v>
      </c>
      <c r="M670">
        <f t="shared" si="43"/>
        <v>0.42511830157309116</v>
      </c>
      <c r="N670">
        <f t="shared" si="40"/>
        <v>0.18634096431768768</v>
      </c>
      <c r="O670" s="6">
        <f t="shared" si="41"/>
        <v>1457000000</v>
      </c>
      <c r="P670" s="6">
        <f t="shared" si="42"/>
        <v>3324000000</v>
      </c>
    </row>
    <row r="671" spans="1:16" hidden="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>
        <v>2014</v>
      </c>
      <c r="M671">
        <f t="shared" si="43"/>
        <v>0.41708697889861035</v>
      </c>
      <c r="N671">
        <f t="shared" si="40"/>
        <v>0.20607308286155429</v>
      </c>
      <c r="O671" s="6">
        <f t="shared" si="41"/>
        <v>2002000000</v>
      </c>
      <c r="P671" s="6">
        <f t="shared" si="42"/>
        <v>4052000000</v>
      </c>
    </row>
    <row r="672" spans="1:16" hidden="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>
        <v>2015</v>
      </c>
      <c r="M672">
        <f t="shared" si="43"/>
        <v>0.40094391395017015</v>
      </c>
      <c r="N672">
        <f t="shared" si="40"/>
        <v>0.14509933047963999</v>
      </c>
      <c r="O672" s="6">
        <f t="shared" si="41"/>
        <v>1322000000</v>
      </c>
      <c r="P672" s="6">
        <f t="shared" si="42"/>
        <v>3653000000</v>
      </c>
    </row>
    <row r="673" spans="1:16" hidden="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>
        <v>2016</v>
      </c>
      <c r="M673">
        <f t="shared" si="43"/>
        <v>0.39893503727369539</v>
      </c>
      <c r="N673">
        <f t="shared" si="40"/>
        <v>0.15633652822151226</v>
      </c>
      <c r="O673" s="6">
        <f t="shared" si="41"/>
        <v>1468000000</v>
      </c>
      <c r="P673" s="6">
        <f t="shared" si="42"/>
        <v>3746000000</v>
      </c>
    </row>
    <row r="674" spans="1:16" hidden="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>
        <v>2013</v>
      </c>
      <c r="M674">
        <f t="shared" si="43"/>
        <v>0.11615742438572452</v>
      </c>
      <c r="N674">
        <f t="shared" si="40"/>
        <v>3.6493016013948672E-2</v>
      </c>
      <c r="O674" s="6">
        <f t="shared" si="41"/>
        <v>5672000000</v>
      </c>
      <c r="P674" s="6">
        <f t="shared" si="42"/>
        <v>18054000000</v>
      </c>
    </row>
    <row r="675" spans="1:16" hidden="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>
        <v>2014</v>
      </c>
      <c r="M675">
        <f t="shared" si="43"/>
        <v>8.8553123536994405E-2</v>
      </c>
      <c r="N675">
        <f t="shared" si="40"/>
        <v>1.0581739124858108E-2</v>
      </c>
      <c r="O675" s="6">
        <f t="shared" si="41"/>
        <v>1650000000</v>
      </c>
      <c r="P675" s="6">
        <f t="shared" si="42"/>
        <v>13808000000</v>
      </c>
    </row>
    <row r="676" spans="1:16" hidden="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>
        <v>2015</v>
      </c>
      <c r="M676">
        <f t="shared" si="43"/>
        <v>0.12012654572186199</v>
      </c>
      <c r="N676">
        <f t="shared" si="40"/>
        <v>3.2141825723962299E-2</v>
      </c>
      <c r="O676" s="6">
        <f t="shared" si="41"/>
        <v>4897000000</v>
      </c>
      <c r="P676" s="6">
        <f t="shared" si="42"/>
        <v>18302000000</v>
      </c>
    </row>
    <row r="677" spans="1:16" hidden="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>
        <v>2016</v>
      </c>
      <c r="M677">
        <f t="shared" si="43"/>
        <v>0.12774972953479991</v>
      </c>
      <c r="N677">
        <f t="shared" si="40"/>
        <v>5.7368674119485513E-2</v>
      </c>
      <c r="O677" s="6">
        <f t="shared" si="41"/>
        <v>9545000000</v>
      </c>
      <c r="P677" s="6">
        <f t="shared" si="42"/>
        <v>21255000000</v>
      </c>
    </row>
    <row r="678" spans="1:16" hidden="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>
        <v>2012</v>
      </c>
      <c r="M678">
        <f t="shared" si="43"/>
        <v>0.29031268797255361</v>
      </c>
      <c r="N678">
        <f t="shared" si="40"/>
        <v>7.8622128332637153E-2</v>
      </c>
      <c r="O678" s="6">
        <f t="shared" si="41"/>
        <v>1023178000</v>
      </c>
      <c r="P678" s="6">
        <f t="shared" si="42"/>
        <v>3778091000</v>
      </c>
    </row>
    <row r="679" spans="1:16" hidden="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>
        <v>2013</v>
      </c>
      <c r="M679">
        <f t="shared" si="43"/>
        <v>0.29975614872249956</v>
      </c>
      <c r="N679">
        <f t="shared" si="40"/>
        <v>7.5148941496222116E-2</v>
      </c>
      <c r="O679" s="6">
        <f t="shared" si="41"/>
        <v>1057935000</v>
      </c>
      <c r="P679" s="6">
        <f t="shared" si="42"/>
        <v>4219920000</v>
      </c>
    </row>
    <row r="680" spans="1:16" hidden="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>
        <v>2014</v>
      </c>
      <c r="M680">
        <f t="shared" si="43"/>
        <v>0.29943075864019031</v>
      </c>
      <c r="N680">
        <f t="shared" si="40"/>
        <v>7.3748144511472588E-2</v>
      </c>
      <c r="O680" s="6">
        <f t="shared" si="41"/>
        <v>1131418000</v>
      </c>
      <c r="P680" s="6">
        <f t="shared" si="42"/>
        <v>4593761000</v>
      </c>
    </row>
    <row r="681" spans="1:16" hidden="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>
        <v>2015</v>
      </c>
      <c r="M681">
        <f t="shared" si="43"/>
        <v>0.29815699483587876</v>
      </c>
      <c r="N681">
        <f t="shared" si="40"/>
        <v>7.4396840742081638E-2</v>
      </c>
      <c r="O681" s="6">
        <f t="shared" si="41"/>
        <v>1136787000</v>
      </c>
      <c r="P681" s="6">
        <f t="shared" si="42"/>
        <v>4555852000</v>
      </c>
    </row>
    <row r="682" spans="1:16" hidden="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>
        <v>2013</v>
      </c>
      <c r="M682">
        <f t="shared" si="43"/>
        <v>0.63716206291197142</v>
      </c>
      <c r="N682">
        <f t="shared" si="40"/>
        <v>0.15034704407508157</v>
      </c>
      <c r="O682" s="6">
        <f t="shared" si="41"/>
        <v>357213000</v>
      </c>
      <c r="P682" s="6">
        <f t="shared" si="42"/>
        <v>1513848000</v>
      </c>
    </row>
    <row r="683" spans="1:16" hidden="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>
        <v>2014</v>
      </c>
      <c r="M683">
        <f t="shared" si="43"/>
        <v>0.62719772174536725</v>
      </c>
      <c r="N683">
        <f t="shared" si="40"/>
        <v>0.15875549479374654</v>
      </c>
      <c r="O683" s="6">
        <f t="shared" si="41"/>
        <v>405499000</v>
      </c>
      <c r="P683" s="6">
        <f t="shared" si="42"/>
        <v>1602011000</v>
      </c>
    </row>
    <row r="684" spans="1:16" hidden="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>
        <v>2015</v>
      </c>
      <c r="M684">
        <f t="shared" si="43"/>
        <v>0.63150291413907256</v>
      </c>
      <c r="N684">
        <f t="shared" si="40"/>
        <v>0.1646155088585069</v>
      </c>
      <c r="O684" s="6">
        <f t="shared" si="41"/>
        <v>456597000</v>
      </c>
      <c r="P684" s="6">
        <f t="shared" si="42"/>
        <v>1751611000</v>
      </c>
    </row>
    <row r="685" spans="1:16" hidden="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>
        <v>2016</v>
      </c>
      <c r="M685">
        <f t="shared" si="43"/>
        <v>0.60400979935476085</v>
      </c>
      <c r="N685">
        <f t="shared" si="40"/>
        <v>0.14662595103773096</v>
      </c>
      <c r="O685" s="6">
        <f t="shared" si="41"/>
        <v>424944000</v>
      </c>
      <c r="P685" s="6">
        <f t="shared" si="42"/>
        <v>1750511000</v>
      </c>
    </row>
    <row r="686" spans="1:16" hidden="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>
        <v>2013</v>
      </c>
      <c r="M686">
        <f t="shared" si="43"/>
        <v>0.3942879049262028</v>
      </c>
      <c r="N686">
        <f t="shared" si="40"/>
        <v>0.3942879049262028</v>
      </c>
      <c r="O686" s="6">
        <f t="shared" si="41"/>
        <v>6171000000</v>
      </c>
      <c r="P686" s="6">
        <f t="shared" si="42"/>
        <v>6171000000</v>
      </c>
    </row>
    <row r="687" spans="1:16" hidden="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>
        <v>2014</v>
      </c>
      <c r="M687">
        <f t="shared" si="43"/>
        <v>0.38970770374040131</v>
      </c>
      <c r="N687">
        <f t="shared" si="40"/>
        <v>0.38970770374040131</v>
      </c>
      <c r="O687" s="6">
        <f t="shared" si="41"/>
        <v>6293000000</v>
      </c>
      <c r="P687" s="6">
        <f t="shared" si="42"/>
        <v>6293000000</v>
      </c>
    </row>
    <row r="688" spans="1:16" hidden="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>
        <v>2015</v>
      </c>
      <c r="M688">
        <f t="shared" si="43"/>
        <v>0.38265895953757223</v>
      </c>
      <c r="N688">
        <f t="shared" si="40"/>
        <v>0.38265895953757223</v>
      </c>
      <c r="O688" s="6">
        <f t="shared" si="41"/>
        <v>6289000000</v>
      </c>
      <c r="P688" s="6">
        <f t="shared" si="42"/>
        <v>6289000000</v>
      </c>
    </row>
    <row r="689" spans="1:16" hidden="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>
        <v>2016</v>
      </c>
      <c r="M689">
        <f t="shared" si="43"/>
        <v>0.36209406849401782</v>
      </c>
      <c r="N689">
        <f t="shared" si="40"/>
        <v>0.36209406849401787</v>
      </c>
      <c r="O689" s="6">
        <f t="shared" si="41"/>
        <v>5720000000</v>
      </c>
      <c r="P689" s="6">
        <f t="shared" si="42"/>
        <v>5720000000</v>
      </c>
    </row>
    <row r="690" spans="1:16" hidden="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>
        <v>2012</v>
      </c>
      <c r="M690">
        <f t="shared" si="43"/>
        <v>0.52969519548546862</v>
      </c>
      <c r="N690">
        <f t="shared" si="40"/>
        <v>0.2224713929317757</v>
      </c>
      <c r="O690" s="6">
        <f t="shared" si="41"/>
        <v>604160000</v>
      </c>
      <c r="P690" s="6">
        <f t="shared" si="42"/>
        <v>1438480000</v>
      </c>
    </row>
    <row r="691" spans="1:16" hidden="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>
        <v>2013</v>
      </c>
      <c r="M691">
        <f t="shared" si="43"/>
        <v>0.53471872077864591</v>
      </c>
      <c r="N691">
        <f t="shared" si="40"/>
        <v>0.21810961182832919</v>
      </c>
      <c r="O691" s="6">
        <f t="shared" si="41"/>
        <v>574032000</v>
      </c>
      <c r="P691" s="6">
        <f t="shared" si="42"/>
        <v>1407300000</v>
      </c>
    </row>
    <row r="692" spans="1:16" hidden="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>
        <v>2014</v>
      </c>
      <c r="M692">
        <f t="shared" si="43"/>
        <v>0.55890043328045347</v>
      </c>
      <c r="N692">
        <f t="shared" si="40"/>
        <v>0.24058107932049028</v>
      </c>
      <c r="O692" s="6">
        <f t="shared" si="41"/>
        <v>690626000</v>
      </c>
      <c r="P692" s="6">
        <f t="shared" si="42"/>
        <v>1604412000</v>
      </c>
    </row>
    <row r="693" spans="1:16" hidden="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>
        <v>2015</v>
      </c>
      <c r="M693">
        <f t="shared" si="43"/>
        <v>0.54558747921298312</v>
      </c>
      <c r="N693">
        <f t="shared" si="40"/>
        <v>0.19486822183691632</v>
      </c>
      <c r="O693" s="6">
        <f t="shared" si="41"/>
        <v>549581000</v>
      </c>
      <c r="P693" s="6">
        <f t="shared" si="42"/>
        <v>1538704000</v>
      </c>
    </row>
    <row r="694" spans="1:16" hidden="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>
        <v>2013</v>
      </c>
      <c r="M694">
        <f t="shared" si="43"/>
        <v>0.21074718526100311</v>
      </c>
      <c r="N694">
        <f t="shared" si="40"/>
        <v>6.6632548618219031E-2</v>
      </c>
      <c r="O694" s="6">
        <f t="shared" si="41"/>
        <v>1302000000</v>
      </c>
      <c r="P694" s="6">
        <f t="shared" si="42"/>
        <v>4118000000</v>
      </c>
    </row>
    <row r="695" spans="1:16" hidden="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>
        <v>2014</v>
      </c>
      <c r="M695">
        <f t="shared" si="43"/>
        <v>0.23332230675928989</v>
      </c>
      <c r="N695">
        <f t="shared" si="40"/>
        <v>7.8123277097805713E-2</v>
      </c>
      <c r="O695" s="6">
        <f t="shared" si="41"/>
        <v>1417000000</v>
      </c>
      <c r="P695" s="6">
        <f t="shared" si="42"/>
        <v>4232000000</v>
      </c>
    </row>
    <row r="696" spans="1:16" hidden="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>
        <v>2015</v>
      </c>
      <c r="M696">
        <f t="shared" si="43"/>
        <v>0.26023231770358202</v>
      </c>
      <c r="N696">
        <f t="shared" si="40"/>
        <v>9.4325852946542596E-2</v>
      </c>
      <c r="O696" s="6">
        <f t="shared" si="41"/>
        <v>1551000000</v>
      </c>
      <c r="P696" s="6">
        <f t="shared" si="42"/>
        <v>4279000000</v>
      </c>
    </row>
    <row r="697" spans="1:16" hidden="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>
        <v>2016</v>
      </c>
      <c r="M697">
        <f t="shared" si="43"/>
        <v>0.27615780445969129</v>
      </c>
      <c r="N697">
        <f t="shared" si="40"/>
        <v>0.10350969784932049</v>
      </c>
      <c r="O697" s="6">
        <f t="shared" si="41"/>
        <v>1569000000</v>
      </c>
      <c r="P697" s="6">
        <f t="shared" si="42"/>
        <v>4186000000</v>
      </c>
    </row>
    <row r="698" spans="1:16" hidden="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>
        <v>2012</v>
      </c>
      <c r="M698">
        <f t="shared" si="43"/>
        <v>0.43755757652615157</v>
      </c>
      <c r="N698">
        <f t="shared" si="40"/>
        <v>0.12638204612379045</v>
      </c>
      <c r="O698" s="6">
        <f t="shared" si="41"/>
        <v>1131125000</v>
      </c>
      <c r="P698" s="6">
        <f t="shared" si="42"/>
        <v>3916160000</v>
      </c>
    </row>
    <row r="699" spans="1:16" hidden="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>
        <v>2013</v>
      </c>
      <c r="M699">
        <f t="shared" si="43"/>
        <v>0.43829085255205735</v>
      </c>
      <c r="N699">
        <f t="shared" si="40"/>
        <v>0.13741123686367038</v>
      </c>
      <c r="O699" s="6">
        <f t="shared" si="41"/>
        <v>1296854000</v>
      </c>
      <c r="P699" s="6">
        <f t="shared" si="42"/>
        <v>4136483000</v>
      </c>
    </row>
    <row r="700" spans="1:16" hidden="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>
        <v>2014</v>
      </c>
      <c r="M700">
        <f t="shared" si="43"/>
        <v>0.43294153018082471</v>
      </c>
      <c r="N700">
        <f t="shared" si="40"/>
        <v>0.13518548456776464</v>
      </c>
      <c r="O700" s="6">
        <f t="shared" si="41"/>
        <v>1347117000</v>
      </c>
      <c r="P700" s="6">
        <f t="shared" si="42"/>
        <v>4314242000</v>
      </c>
    </row>
    <row r="701" spans="1:16" hidden="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>
        <v>2015</v>
      </c>
      <c r="M701">
        <f t="shared" si="43"/>
        <v>0.42427204246823347</v>
      </c>
      <c r="N701">
        <f t="shared" si="40"/>
        <v>0.13037901679109118</v>
      </c>
      <c r="O701" s="6">
        <f t="shared" si="41"/>
        <v>1300320000</v>
      </c>
      <c r="P701" s="6">
        <f t="shared" si="42"/>
        <v>4231428000</v>
      </c>
    </row>
    <row r="702" spans="1:16" hidden="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>
        <v>2013</v>
      </c>
      <c r="M702">
        <f t="shared" si="43"/>
        <v>0.15206448540915585</v>
      </c>
      <c r="N702">
        <f t="shared" si="40"/>
        <v>0.10672743350792463</v>
      </c>
      <c r="O702" s="6">
        <f t="shared" si="41"/>
        <v>3138000000</v>
      </c>
      <c r="P702" s="6">
        <f t="shared" si="42"/>
        <v>4471000000</v>
      </c>
    </row>
    <row r="703" spans="1:16" hidden="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>
        <v>2014</v>
      </c>
      <c r="M703">
        <f t="shared" si="43"/>
        <v>0.16842105263157892</v>
      </c>
      <c r="N703">
        <f t="shared" si="40"/>
        <v>0.15950714937633101</v>
      </c>
      <c r="O703" s="6">
        <f t="shared" si="41"/>
        <v>5243000000</v>
      </c>
      <c r="P703" s="6">
        <f t="shared" si="42"/>
        <v>5536000000</v>
      </c>
    </row>
    <row r="704" spans="1:16" hidden="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>
        <v>2015</v>
      </c>
      <c r="M704">
        <f t="shared" si="43"/>
        <v>0.10663055896416029</v>
      </c>
      <c r="N704">
        <f t="shared" si="40"/>
        <v>9.8167816189226931E-2</v>
      </c>
      <c r="O704" s="6">
        <f t="shared" si="41"/>
        <v>2320000000</v>
      </c>
      <c r="P704" s="6">
        <f t="shared" si="42"/>
        <v>2520000000</v>
      </c>
    </row>
    <row r="705" spans="1:16" hidden="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>
        <v>2016</v>
      </c>
      <c r="M705">
        <f t="shared" si="43"/>
        <v>5.4384087618807864E-2</v>
      </c>
      <c r="N705">
        <f t="shared" si="40"/>
        <v>4.0032731163844655E-2</v>
      </c>
      <c r="O705" s="6">
        <f t="shared" si="41"/>
        <v>636000000</v>
      </c>
      <c r="P705" s="6">
        <f t="shared" si="42"/>
        <v>864000000</v>
      </c>
    </row>
    <row r="706" spans="1:16" hidden="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>
        <v>2013</v>
      </c>
      <c r="M706">
        <f t="shared" si="43"/>
        <v>0.25690102148938931</v>
      </c>
      <c r="N706">
        <f t="shared" si="40"/>
        <v>4.682605828692632E-2</v>
      </c>
      <c r="O706" s="6">
        <f t="shared" si="41"/>
        <v>201251000</v>
      </c>
      <c r="P706" s="6">
        <f t="shared" si="42"/>
        <v>1104120000</v>
      </c>
    </row>
    <row r="707" spans="1:16" hidden="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>
        <v>2014</v>
      </c>
      <c r="M707">
        <f t="shared" si="43"/>
        <v>0.27235143123760508</v>
      </c>
      <c r="N707">
        <f t="shared" ref="N707:N770" si="44">O707/E707</f>
        <v>6.1648695527311205E-2</v>
      </c>
      <c r="O707" s="6">
        <f t="shared" ref="O707:O770" si="45">P707 - SUM(G707:I707)</f>
        <v>329727000</v>
      </c>
      <c r="P707" s="6">
        <f t="shared" ref="P707:P770" si="46">E707-F707</f>
        <v>1456667000</v>
      </c>
    </row>
    <row r="708" spans="1:16" hidden="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>
        <v>2015</v>
      </c>
      <c r="M708">
        <f t="shared" ref="M708:M771" si="47">1-(F708/E708)</f>
        <v>0.29520980059938617</v>
      </c>
      <c r="N708">
        <f t="shared" si="44"/>
        <v>7.6291038434051189E-2</v>
      </c>
      <c r="O708" s="6">
        <f t="shared" si="45"/>
        <v>469594000</v>
      </c>
      <c r="P708" s="6">
        <f t="shared" si="46"/>
        <v>1817104000</v>
      </c>
    </row>
    <row r="709" spans="1:16" hidden="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>
        <v>2016</v>
      </c>
      <c r="M709">
        <f t="shared" si="47"/>
        <v>0.3028340738194325</v>
      </c>
      <c r="N709">
        <f t="shared" si="44"/>
        <v>8.3919877031272877E-2</v>
      </c>
      <c r="O709" s="6">
        <f t="shared" si="45"/>
        <v>580027000</v>
      </c>
      <c r="P709" s="6">
        <f t="shared" si="46"/>
        <v>2093091000</v>
      </c>
    </row>
    <row r="710" spans="1:16" hidden="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>
        <v>2012</v>
      </c>
      <c r="M710">
        <f t="shared" si="47"/>
        <v>0.59110125916395351</v>
      </c>
      <c r="N710">
        <f t="shared" si="44"/>
        <v>0.20881744922881801</v>
      </c>
      <c r="O710" s="6">
        <f t="shared" si="45"/>
        <v>853851000</v>
      </c>
      <c r="P710" s="6">
        <f t="shared" si="46"/>
        <v>2417003000</v>
      </c>
    </row>
    <row r="711" spans="1:16" hidden="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>
        <v>2013</v>
      </c>
      <c r="M711">
        <f t="shared" si="47"/>
        <v>0.59019190099743835</v>
      </c>
      <c r="N711">
        <f t="shared" si="44"/>
        <v>0.19744757489729081</v>
      </c>
      <c r="O711" s="6">
        <f t="shared" si="45"/>
        <v>806012000</v>
      </c>
      <c r="P711" s="6">
        <f t="shared" si="46"/>
        <v>2409256000</v>
      </c>
    </row>
    <row r="712" spans="1:16" hidden="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>
        <v>2014</v>
      </c>
      <c r="M712">
        <f t="shared" si="47"/>
        <v>0.60292499287502332</v>
      </c>
      <c r="N712">
        <f t="shared" si="44"/>
        <v>0.21993137110268454</v>
      </c>
      <c r="O712" s="6">
        <f t="shared" si="45"/>
        <v>940692000</v>
      </c>
      <c r="P712" s="6">
        <f t="shared" si="46"/>
        <v>2578835000</v>
      </c>
    </row>
    <row r="713" spans="1:16" hidden="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>
        <v>2015</v>
      </c>
      <c r="M713">
        <f t="shared" si="47"/>
        <v>0.62292757586325287</v>
      </c>
      <c r="N713">
        <f t="shared" si="44"/>
        <v>0.24084897860802529</v>
      </c>
      <c r="O713" s="6">
        <f t="shared" si="45"/>
        <v>1071178000</v>
      </c>
      <c r="P713" s="6">
        <f t="shared" si="46"/>
        <v>2770476000</v>
      </c>
    </row>
    <row r="714" spans="1:16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>
        <v>2012</v>
      </c>
      <c r="M714">
        <f t="shared" si="47"/>
        <v>0.94659558240443864</v>
      </c>
      <c r="N714">
        <f t="shared" si="44"/>
        <v>0.29347220429271842</v>
      </c>
      <c r="O714" s="6">
        <f t="shared" si="45"/>
        <v>891153000</v>
      </c>
      <c r="P714" s="6">
        <f t="shared" si="46"/>
        <v>2874417000</v>
      </c>
    </row>
    <row r="715" spans="1:16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>
        <v>2013</v>
      </c>
      <c r="M715">
        <f t="shared" si="47"/>
        <v>0.95953784992027036</v>
      </c>
      <c r="N715">
        <f t="shared" si="44"/>
        <v>0.31625367711941488</v>
      </c>
      <c r="O715" s="6">
        <f t="shared" si="45"/>
        <v>908544000</v>
      </c>
      <c r="P715" s="6">
        <f t="shared" si="46"/>
        <v>2756592000</v>
      </c>
    </row>
    <row r="716" spans="1:16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>
        <v>2014</v>
      </c>
      <c r="M716">
        <f t="shared" si="47"/>
        <v>0.97074983057820619</v>
      </c>
      <c r="N716">
        <f t="shared" si="44"/>
        <v>0.30648275619400328</v>
      </c>
      <c r="O716" s="6">
        <f t="shared" si="45"/>
        <v>905853000</v>
      </c>
      <c r="P716" s="6">
        <f t="shared" si="46"/>
        <v>2869188000</v>
      </c>
    </row>
    <row r="717" spans="1:16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>
        <v>2015</v>
      </c>
      <c r="M717">
        <f t="shared" si="47"/>
        <v>0.9739395944059005</v>
      </c>
      <c r="N717">
        <f t="shared" si="44"/>
        <v>0.31561521743749549</v>
      </c>
      <c r="O717" s="6">
        <f t="shared" si="45"/>
        <v>995214000</v>
      </c>
      <c r="P717" s="6">
        <f t="shared" si="46"/>
        <v>3071076000</v>
      </c>
    </row>
    <row r="718" spans="1:16" hidden="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>
        <v>2013</v>
      </c>
      <c r="M718">
        <f t="shared" si="47"/>
        <v>0.34826317115555072</v>
      </c>
      <c r="N718">
        <f t="shared" si="44"/>
        <v>0.11132412320146799</v>
      </c>
      <c r="O718" s="6">
        <f t="shared" si="45"/>
        <v>515186000</v>
      </c>
      <c r="P718" s="6">
        <f t="shared" si="46"/>
        <v>1611693000</v>
      </c>
    </row>
    <row r="719" spans="1:16" hidden="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>
        <v>2015</v>
      </c>
      <c r="M719">
        <f t="shared" si="47"/>
        <v>0.35765217721183318</v>
      </c>
      <c r="N719">
        <f t="shared" si="44"/>
        <v>0.10591190640830567</v>
      </c>
      <c r="O719" s="6">
        <f t="shared" si="45"/>
        <v>563954000</v>
      </c>
      <c r="P719" s="6">
        <f t="shared" si="46"/>
        <v>1904407000</v>
      </c>
    </row>
    <row r="720" spans="1:16" hidden="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>
        <v>2016</v>
      </c>
      <c r="M720">
        <f t="shared" si="47"/>
        <v>0.37273204852649777</v>
      </c>
      <c r="N720">
        <f t="shared" si="44"/>
        <v>0.10383196584378848</v>
      </c>
      <c r="O720" s="6">
        <f t="shared" si="45"/>
        <v>595118000</v>
      </c>
      <c r="P720" s="6">
        <f t="shared" si="46"/>
        <v>2136332000</v>
      </c>
    </row>
    <row r="721" spans="1:16" hidden="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>
        <v>2016</v>
      </c>
      <c r="M721">
        <f t="shared" si="47"/>
        <v>0.3775668321500335</v>
      </c>
      <c r="N721">
        <f t="shared" si="44"/>
        <v>0.12867010528351835</v>
      </c>
      <c r="O721" s="6">
        <f t="shared" si="45"/>
        <v>775649000</v>
      </c>
      <c r="P721" s="6">
        <f t="shared" si="46"/>
        <v>2276048000</v>
      </c>
    </row>
    <row r="722" spans="1:16" hidden="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>
        <v>2012</v>
      </c>
      <c r="M722">
        <f t="shared" si="47"/>
        <v>0.8268257958985854</v>
      </c>
      <c r="N722">
        <f t="shared" si="44"/>
        <v>0.14588192530215369</v>
      </c>
      <c r="O722" s="6">
        <f t="shared" si="45"/>
        <v>4816000000</v>
      </c>
      <c r="P722" s="6">
        <f t="shared" si="46"/>
        <v>27296000000</v>
      </c>
    </row>
    <row r="723" spans="1:16" hidden="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>
        <v>2013</v>
      </c>
      <c r="M723">
        <f t="shared" si="47"/>
        <v>0.82534667368790593</v>
      </c>
      <c r="N723">
        <f t="shared" si="44"/>
        <v>0.14019074366625708</v>
      </c>
      <c r="O723" s="6">
        <f t="shared" si="45"/>
        <v>4792000000</v>
      </c>
      <c r="P723" s="6">
        <f t="shared" si="46"/>
        <v>28212000000</v>
      </c>
    </row>
    <row r="724" spans="1:16" hidden="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>
        <v>2014</v>
      </c>
      <c r="M724">
        <f t="shared" si="47"/>
        <v>0.83038084403272117</v>
      </c>
      <c r="N724">
        <f t="shared" si="44"/>
        <v>0.15073947667804324</v>
      </c>
      <c r="O724" s="6">
        <f t="shared" si="45"/>
        <v>5565000000</v>
      </c>
      <c r="P724" s="6">
        <f t="shared" si="46"/>
        <v>30656000000</v>
      </c>
    </row>
    <row r="725" spans="1:16" hidden="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>
        <v>2015</v>
      </c>
      <c r="M725">
        <f t="shared" si="47"/>
        <v>0.83270326125308736</v>
      </c>
      <c r="N725">
        <f t="shared" si="44"/>
        <v>0.15033519834669087</v>
      </c>
      <c r="O725" s="6">
        <f t="shared" si="45"/>
        <v>5965000000</v>
      </c>
      <c r="P725" s="6">
        <f t="shared" si="46"/>
        <v>33040000000</v>
      </c>
    </row>
    <row r="726" spans="1:16" hidden="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>
        <v>2012</v>
      </c>
      <c r="M726">
        <f t="shared" si="47"/>
        <v>0.67837160011529019</v>
      </c>
      <c r="N726">
        <f t="shared" si="44"/>
        <v>0.30171366703681074</v>
      </c>
      <c r="O726" s="6">
        <f t="shared" si="45"/>
        <v>532820000</v>
      </c>
      <c r="P726" s="6">
        <f t="shared" si="46"/>
        <v>1197990000</v>
      </c>
    </row>
    <row r="727" spans="1:16" hidden="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>
        <v>2013</v>
      </c>
      <c r="M727">
        <f t="shared" si="47"/>
        <v>0.57625129698782807</v>
      </c>
      <c r="N727">
        <f t="shared" si="44"/>
        <v>0.18736773357631556</v>
      </c>
      <c r="O727" s="6">
        <f t="shared" si="45"/>
        <v>533613000</v>
      </c>
      <c r="P727" s="6">
        <f t="shared" si="46"/>
        <v>1641132000</v>
      </c>
    </row>
    <row r="728" spans="1:16" hidden="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>
        <v>2014</v>
      </c>
      <c r="M728">
        <f t="shared" si="47"/>
        <v>0.57549625984496111</v>
      </c>
      <c r="N728">
        <f t="shared" si="44"/>
        <v>0.25588050863325607</v>
      </c>
      <c r="O728" s="6">
        <f t="shared" si="45"/>
        <v>845910000</v>
      </c>
      <c r="P728" s="6">
        <f t="shared" si="46"/>
        <v>1902521000</v>
      </c>
    </row>
    <row r="729" spans="1:16" hidden="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>
        <v>2015</v>
      </c>
      <c r="M729">
        <f t="shared" si="47"/>
        <v>0.57034101096887058</v>
      </c>
      <c r="N729">
        <f t="shared" si="44"/>
        <v>0.28308664520477739</v>
      </c>
      <c r="O729" s="6">
        <f t="shared" si="45"/>
        <v>1068846000</v>
      </c>
      <c r="P729" s="6">
        <f t="shared" si="46"/>
        <v>2153428000</v>
      </c>
    </row>
    <row r="730" spans="1:16" hidden="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>
        <v>2013</v>
      </c>
      <c r="M730" t="e">
        <f t="shared" si="47"/>
        <v>#VALUE!</v>
      </c>
      <c r="N730" t="e">
        <f t="shared" si="44"/>
        <v>#VALUE!</v>
      </c>
      <c r="O730" s="6" t="e">
        <f t="shared" si="45"/>
        <v>#VALUE!</v>
      </c>
      <c r="P730" s="6" t="e">
        <f t="shared" si="46"/>
        <v>#VALUE!</v>
      </c>
    </row>
    <row r="731" spans="1:16" hidden="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>
        <v>2014</v>
      </c>
      <c r="M731" t="e">
        <f t="shared" si="47"/>
        <v>#VALUE!</v>
      </c>
      <c r="N731" t="e">
        <f t="shared" si="44"/>
        <v>#VALUE!</v>
      </c>
      <c r="O731" s="6" t="e">
        <f t="shared" si="45"/>
        <v>#VALUE!</v>
      </c>
      <c r="P731" s="6" t="e">
        <f t="shared" si="46"/>
        <v>#VALUE!</v>
      </c>
    </row>
    <row r="732" spans="1:16" hidden="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>
        <v>2015</v>
      </c>
      <c r="M732" t="e">
        <f t="shared" si="47"/>
        <v>#VALUE!</v>
      </c>
      <c r="N732" t="e">
        <f t="shared" si="44"/>
        <v>#VALUE!</v>
      </c>
      <c r="O732" s="6" t="e">
        <f t="shared" si="45"/>
        <v>#VALUE!</v>
      </c>
      <c r="P732" s="6" t="e">
        <f t="shared" si="46"/>
        <v>#VALUE!</v>
      </c>
    </row>
    <row r="733" spans="1:16" hidden="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>
        <v>2016</v>
      </c>
      <c r="M733" t="e">
        <f t="shared" si="47"/>
        <v>#VALUE!</v>
      </c>
      <c r="N733" t="e">
        <f t="shared" si="44"/>
        <v>#VALUE!</v>
      </c>
      <c r="O733" s="6" t="e">
        <f t="shared" si="45"/>
        <v>#VALUE!</v>
      </c>
      <c r="P733" s="6" t="e">
        <f t="shared" si="46"/>
        <v>#VALUE!</v>
      </c>
    </row>
    <row r="734" spans="1:16" hidden="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>
        <v>2013</v>
      </c>
      <c r="M734">
        <f t="shared" si="47"/>
        <v>0.34569387591299461</v>
      </c>
      <c r="N734">
        <f t="shared" si="44"/>
        <v>0.10388741739572464</v>
      </c>
      <c r="O734" s="6">
        <f t="shared" si="45"/>
        <v>7766000000</v>
      </c>
      <c r="P734" s="6">
        <f t="shared" si="46"/>
        <v>25842000000</v>
      </c>
    </row>
    <row r="735" spans="1:16" hidden="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>
        <v>2014</v>
      </c>
      <c r="M735">
        <f t="shared" si="47"/>
        <v>0.34150890727300409</v>
      </c>
      <c r="N735">
        <f t="shared" si="44"/>
        <v>0.11630208597675482</v>
      </c>
      <c r="O735" s="6">
        <f t="shared" si="45"/>
        <v>9166000000</v>
      </c>
      <c r="P735" s="6">
        <f t="shared" si="46"/>
        <v>26915000000</v>
      </c>
    </row>
    <row r="736" spans="1:16" hidden="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>
        <v>2015</v>
      </c>
      <c r="M736">
        <f t="shared" si="47"/>
        <v>0.34131239780705969</v>
      </c>
      <c r="N736">
        <f t="shared" si="44"/>
        <v>0.12586563431759162</v>
      </c>
      <c r="O736" s="6">
        <f t="shared" si="45"/>
        <v>10469000000</v>
      </c>
      <c r="P736" s="6">
        <f t="shared" si="46"/>
        <v>28389000000</v>
      </c>
    </row>
    <row r="737" spans="1:16" hidden="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>
        <v>2016</v>
      </c>
      <c r="M737">
        <f t="shared" si="47"/>
        <v>0.34190399801172633</v>
      </c>
      <c r="N737">
        <f t="shared" si="44"/>
        <v>0.13301099199042013</v>
      </c>
      <c r="O737" s="6">
        <f t="shared" si="45"/>
        <v>11774000000</v>
      </c>
      <c r="P737" s="6">
        <f t="shared" si="46"/>
        <v>30265000000</v>
      </c>
    </row>
    <row r="738" spans="1:16" hidden="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>
        <v>2012</v>
      </c>
      <c r="M738">
        <f t="shared" si="47"/>
        <v>0.71131073907717435</v>
      </c>
      <c r="N738">
        <f t="shared" si="44"/>
        <v>0.38530012249897916</v>
      </c>
      <c r="O738" s="6">
        <f t="shared" si="45"/>
        <v>4718000000</v>
      </c>
      <c r="P738" s="6">
        <f t="shared" si="46"/>
        <v>8710000000</v>
      </c>
    </row>
    <row r="739" spans="1:16" hidden="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>
        <v>2013</v>
      </c>
      <c r="M739">
        <f t="shared" si="47"/>
        <v>0.66661066778664424</v>
      </c>
      <c r="N739">
        <f t="shared" si="44"/>
        <v>0.35312893742125157</v>
      </c>
      <c r="O739" s="6">
        <f t="shared" si="45"/>
        <v>4204000000</v>
      </c>
      <c r="P739" s="6">
        <f t="shared" si="46"/>
        <v>7936000000</v>
      </c>
    </row>
    <row r="740" spans="1:16" hidden="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>
        <v>2014</v>
      </c>
      <c r="M740">
        <f t="shared" si="47"/>
        <v>0.6504610226320201</v>
      </c>
      <c r="N740">
        <f t="shared" si="44"/>
        <v>0.26981465958833939</v>
      </c>
      <c r="O740" s="6">
        <f t="shared" si="45"/>
        <v>2897000000</v>
      </c>
      <c r="P740" s="6">
        <f t="shared" si="46"/>
        <v>6984000000</v>
      </c>
    </row>
    <row r="741" spans="1:16" hidden="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>
        <v>2015</v>
      </c>
      <c r="M741">
        <f t="shared" si="47"/>
        <v>0.49924653405666064</v>
      </c>
      <c r="N741">
        <f t="shared" si="44"/>
        <v>-0.20268233875828812</v>
      </c>
      <c r="O741" s="6">
        <f t="shared" si="45"/>
        <v>-1345000000</v>
      </c>
      <c r="P741" s="6">
        <f t="shared" si="46"/>
        <v>3313000000</v>
      </c>
    </row>
    <row r="742" spans="1:16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>
        <v>2012</v>
      </c>
      <c r="M742">
        <f t="shared" si="47"/>
        <v>0.40256270940867522</v>
      </c>
      <c r="N742">
        <f t="shared" si="44"/>
        <v>8.199764556732772E-2</v>
      </c>
      <c r="O742" s="6">
        <f t="shared" si="45"/>
        <v>1811000000</v>
      </c>
      <c r="P742" s="6">
        <f t="shared" si="46"/>
        <v>8891000000</v>
      </c>
    </row>
    <row r="743" spans="1:16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>
        <v>2013</v>
      </c>
      <c r="M743">
        <f t="shared" si="47"/>
        <v>0.46558312775117305</v>
      </c>
      <c r="N743">
        <f t="shared" si="44"/>
        <v>0.17680065786291299</v>
      </c>
      <c r="O743" s="6">
        <f t="shared" si="45"/>
        <v>3655000000</v>
      </c>
      <c r="P743" s="6">
        <f t="shared" si="46"/>
        <v>9625000000</v>
      </c>
    </row>
    <row r="744" spans="1:16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>
        <v>2014</v>
      </c>
      <c r="M744">
        <f t="shared" si="47"/>
        <v>0.41952293972278931</v>
      </c>
      <c r="N744">
        <f t="shared" si="44"/>
        <v>0.11023960459868916</v>
      </c>
      <c r="O744" s="6">
        <f t="shared" si="45"/>
        <v>2052000000</v>
      </c>
      <c r="P744" s="6">
        <f t="shared" si="46"/>
        <v>7809000000</v>
      </c>
    </row>
    <row r="745" spans="1:16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>
        <v>2015</v>
      </c>
      <c r="M745">
        <f t="shared" si="47"/>
        <v>0.41366926048865427</v>
      </c>
      <c r="N745">
        <f t="shared" si="44"/>
        <v>0.12668008924198726</v>
      </c>
      <c r="O745" s="6">
        <f t="shared" si="45"/>
        <v>2328000000</v>
      </c>
      <c r="P745" s="6">
        <f t="shared" si="46"/>
        <v>7602000000</v>
      </c>
    </row>
    <row r="746" spans="1:16" hidden="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>
        <v>2012</v>
      </c>
      <c r="M746">
        <f t="shared" si="47"/>
        <v>0.38345680481304023</v>
      </c>
      <c r="N746">
        <f t="shared" si="44"/>
        <v>0.18432934217793154</v>
      </c>
      <c r="O746" s="6">
        <f t="shared" si="45"/>
        <v>1028651000</v>
      </c>
      <c r="P746" s="6">
        <f t="shared" si="46"/>
        <v>2139883000</v>
      </c>
    </row>
    <row r="747" spans="1:16" hidden="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>
        <v>2013</v>
      </c>
      <c r="M747">
        <f t="shared" si="47"/>
        <v>0.38618719185772166</v>
      </c>
      <c r="N747">
        <f t="shared" si="44"/>
        <v>0.19554695423900723</v>
      </c>
      <c r="O747" s="6">
        <f t="shared" si="45"/>
        <v>1153702000</v>
      </c>
      <c r="P747" s="6">
        <f t="shared" si="46"/>
        <v>2278455000</v>
      </c>
    </row>
    <row r="748" spans="1:16" hidden="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>
        <v>2014</v>
      </c>
      <c r="M748">
        <f t="shared" si="47"/>
        <v>0.39182497638278702</v>
      </c>
      <c r="N748">
        <f t="shared" si="44"/>
        <v>0.2056645026385131</v>
      </c>
      <c r="O748" s="6">
        <f t="shared" si="45"/>
        <v>1280983000</v>
      </c>
      <c r="P748" s="6">
        <f t="shared" si="46"/>
        <v>2440485000</v>
      </c>
    </row>
    <row r="749" spans="1:16" hidden="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>
        <v>2015</v>
      </c>
      <c r="M749">
        <f t="shared" si="47"/>
        <v>0.39626867389376064</v>
      </c>
      <c r="N749">
        <f t="shared" si="44"/>
        <v>0.19276355447057594</v>
      </c>
      <c r="O749" s="6">
        <f t="shared" si="45"/>
        <v>1155695000</v>
      </c>
      <c r="P749" s="6">
        <f t="shared" si="46"/>
        <v>2375790000</v>
      </c>
    </row>
    <row r="750" spans="1:16" hidden="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>
        <v>2013</v>
      </c>
      <c r="M750">
        <f t="shared" si="47"/>
        <v>0.46599526541748582</v>
      </c>
      <c r="N750">
        <f t="shared" si="44"/>
        <v>7.627492677446536E-2</v>
      </c>
      <c r="O750" s="6">
        <f t="shared" si="45"/>
        <v>190100000</v>
      </c>
      <c r="P750" s="6">
        <f t="shared" si="46"/>
        <v>1161400000</v>
      </c>
    </row>
    <row r="751" spans="1:16" hidden="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>
        <v>2014</v>
      </c>
      <c r="M751">
        <f t="shared" si="47"/>
        <v>0.49215632038566404</v>
      </c>
      <c r="N751">
        <f t="shared" si="44"/>
        <v>0.13316473702928044</v>
      </c>
      <c r="O751" s="6">
        <f t="shared" si="45"/>
        <v>337000000</v>
      </c>
      <c r="P751" s="6">
        <f t="shared" si="46"/>
        <v>1245500000</v>
      </c>
    </row>
    <row r="752" spans="1:16" hidden="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>
        <v>2015</v>
      </c>
      <c r="M752">
        <f t="shared" si="47"/>
        <v>0.52964879852125701</v>
      </c>
      <c r="N752">
        <f t="shared" si="44"/>
        <v>0.17878003696857672</v>
      </c>
      <c r="O752" s="6">
        <f t="shared" si="45"/>
        <v>483600000</v>
      </c>
      <c r="P752" s="6">
        <f t="shared" si="46"/>
        <v>1432700000</v>
      </c>
    </row>
    <row r="753" spans="1:16" hidden="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>
        <v>2016</v>
      </c>
      <c r="M753">
        <f t="shared" si="47"/>
        <v>0.55187630176157021</v>
      </c>
      <c r="N753">
        <f t="shared" si="44"/>
        <v>0.19737353055388851</v>
      </c>
      <c r="O753" s="6">
        <f t="shared" si="45"/>
        <v>559100000</v>
      </c>
      <c r="P753" s="6">
        <f t="shared" si="46"/>
        <v>1563300000</v>
      </c>
    </row>
    <row r="754" spans="1:16" hidden="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>
        <v>2013</v>
      </c>
      <c r="M754">
        <f t="shared" si="47"/>
        <v>0.27374215849443095</v>
      </c>
      <c r="N754">
        <f t="shared" si="44"/>
        <v>0.14085264370759185</v>
      </c>
      <c r="O754" s="6">
        <f t="shared" si="45"/>
        <v>5501000000</v>
      </c>
      <c r="P754" s="6">
        <f t="shared" si="46"/>
        <v>10691000000</v>
      </c>
    </row>
    <row r="755" spans="1:16" hidden="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>
        <v>2014</v>
      </c>
      <c r="M755">
        <f t="shared" si="47"/>
        <v>0.2815709819877934</v>
      </c>
      <c r="N755">
        <f t="shared" si="44"/>
        <v>0.14466828759986106</v>
      </c>
      <c r="O755" s="6">
        <f t="shared" si="45"/>
        <v>5831000000</v>
      </c>
      <c r="P755" s="6">
        <f t="shared" si="46"/>
        <v>11349000000</v>
      </c>
    </row>
    <row r="756" spans="1:16" hidden="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>
        <v>2015</v>
      </c>
      <c r="M756">
        <f t="shared" si="47"/>
        <v>0.30673129260516829</v>
      </c>
      <c r="N756">
        <f t="shared" si="44"/>
        <v>0.17697830538347892</v>
      </c>
      <c r="O756" s="6">
        <f t="shared" si="45"/>
        <v>6828000000</v>
      </c>
      <c r="P756" s="6">
        <f t="shared" si="46"/>
        <v>11834000000</v>
      </c>
    </row>
    <row r="757" spans="1:16" hidden="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>
        <v>2016</v>
      </c>
      <c r="M757">
        <f t="shared" si="47"/>
        <v>0.3091954607907994</v>
      </c>
      <c r="N757">
        <f t="shared" si="44"/>
        <v>0.17004223703628313</v>
      </c>
      <c r="O757" s="6">
        <f t="shared" si="45"/>
        <v>6683000000</v>
      </c>
      <c r="P757" s="6">
        <f t="shared" si="46"/>
        <v>12152000000</v>
      </c>
    </row>
    <row r="758" spans="1:16" hidden="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>
        <v>2013</v>
      </c>
      <c r="M758">
        <f t="shared" si="47"/>
        <v>0.45307582268818114</v>
      </c>
      <c r="N758">
        <f t="shared" si="44"/>
        <v>0.27681371018067585</v>
      </c>
      <c r="O758" s="6">
        <f t="shared" si="45"/>
        <v>937738000</v>
      </c>
      <c r="P758" s="6">
        <f t="shared" si="46"/>
        <v>1534846000</v>
      </c>
    </row>
    <row r="759" spans="1:16" hidden="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>
        <v>2014</v>
      </c>
      <c r="M759">
        <f t="shared" si="47"/>
        <v>0.45997516663222071</v>
      </c>
      <c r="N759">
        <f t="shared" si="44"/>
        <v>0.28341847938410664</v>
      </c>
      <c r="O759" s="6">
        <f t="shared" si="45"/>
        <v>1053174000</v>
      </c>
      <c r="P759" s="6">
        <f t="shared" si="46"/>
        <v>1709253000</v>
      </c>
    </row>
    <row r="760" spans="1:16" hidden="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>
        <v>2015</v>
      </c>
      <c r="M760">
        <f t="shared" si="47"/>
        <v>0.46121550987411208</v>
      </c>
      <c r="N760">
        <f t="shared" si="44"/>
        <v>0.22494371702329949</v>
      </c>
      <c r="O760" s="6">
        <f t="shared" si="45"/>
        <v>711205000</v>
      </c>
      <c r="P760" s="6">
        <f t="shared" si="46"/>
        <v>1458226000</v>
      </c>
    </row>
    <row r="761" spans="1:16" hidden="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>
        <v>2016</v>
      </c>
      <c r="M761">
        <f t="shared" si="47"/>
        <v>0.44662769850612472</v>
      </c>
      <c r="N761">
        <f t="shared" si="44"/>
        <v>-1.2138659994385039E-2</v>
      </c>
      <c r="O761" s="6">
        <f t="shared" si="45"/>
        <v>-19716000</v>
      </c>
      <c r="P761" s="6">
        <f t="shared" si="46"/>
        <v>725427000</v>
      </c>
    </row>
    <row r="762" spans="1:16" hidden="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>
        <v>2014</v>
      </c>
      <c r="M762">
        <f t="shared" si="47"/>
        <v>0.28367469114525701</v>
      </c>
      <c r="N762">
        <f t="shared" si="44"/>
        <v>6.9245142680913599E-2</v>
      </c>
      <c r="O762" s="6">
        <f t="shared" si="45"/>
        <v>3817000000</v>
      </c>
      <c r="P762" s="6">
        <f t="shared" si="46"/>
        <v>15637000000</v>
      </c>
    </row>
    <row r="763" spans="1:16" hidden="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>
        <v>2015</v>
      </c>
      <c r="M763">
        <f t="shared" si="47"/>
        <v>0.28669852419060782</v>
      </c>
      <c r="N763">
        <f t="shared" si="44"/>
        <v>5.1854837161993593E-2</v>
      </c>
      <c r="O763" s="6">
        <f t="shared" si="45"/>
        <v>2702000000</v>
      </c>
      <c r="P763" s="6">
        <f t="shared" si="46"/>
        <v>14939000000</v>
      </c>
    </row>
    <row r="764" spans="1:16" hidden="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>
        <v>2016</v>
      </c>
      <c r="M764">
        <f t="shared" si="47"/>
        <v>0.29160265746264191</v>
      </c>
      <c r="N764">
        <f t="shared" si="44"/>
        <v>6.2725694790814593E-2</v>
      </c>
      <c r="O764" s="6">
        <f t="shared" si="45"/>
        <v>3144000000</v>
      </c>
      <c r="P764" s="6">
        <f t="shared" si="46"/>
        <v>14616000000</v>
      </c>
    </row>
    <row r="765" spans="1:16" hidden="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>
        <v>2013</v>
      </c>
      <c r="M765">
        <f t="shared" si="47"/>
        <v>0.2307966303941299</v>
      </c>
      <c r="N765">
        <f t="shared" si="44"/>
        <v>7.2512422304938651E-2</v>
      </c>
      <c r="O765" s="6">
        <f t="shared" si="45"/>
        <v>8143000000</v>
      </c>
      <c r="P765" s="6">
        <f t="shared" si="46"/>
        <v>25918000000</v>
      </c>
    </row>
    <row r="766" spans="1:16" hidden="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>
        <v>2014</v>
      </c>
      <c r="M766">
        <f t="shared" si="47"/>
        <v>0.19805475631498115</v>
      </c>
      <c r="N766">
        <f t="shared" si="44"/>
        <v>7.8233393938324125E-2</v>
      </c>
      <c r="O766" s="6">
        <f t="shared" si="45"/>
        <v>4432000000</v>
      </c>
      <c r="P766" s="6">
        <f t="shared" si="46"/>
        <v>11220000000</v>
      </c>
    </row>
    <row r="767" spans="1:16" hidden="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>
        <v>2015</v>
      </c>
      <c r="M767">
        <f t="shared" si="47"/>
        <v>0.19312904416765442</v>
      </c>
      <c r="N767">
        <f t="shared" si="44"/>
        <v>7.7395410294774883E-2</v>
      </c>
      <c r="O767" s="6">
        <f t="shared" si="45"/>
        <v>3983000000</v>
      </c>
      <c r="P767" s="6">
        <f t="shared" si="46"/>
        <v>9939000000</v>
      </c>
    </row>
    <row r="768" spans="1:16" hidden="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>
        <v>2016</v>
      </c>
      <c r="M768">
        <f t="shared" si="47"/>
        <v>0.18653343836809155</v>
      </c>
      <c r="N768">
        <f t="shared" si="44"/>
        <v>7.7822463617894605E-2</v>
      </c>
      <c r="O768" s="6">
        <f t="shared" si="45"/>
        <v>3754000000</v>
      </c>
      <c r="P768" s="6">
        <f t="shared" si="46"/>
        <v>8998000000</v>
      </c>
    </row>
    <row r="769" spans="1:16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>
        <v>2013</v>
      </c>
      <c r="M769">
        <f t="shared" si="47"/>
        <v>0.59966962510250743</v>
      </c>
      <c r="N769">
        <f t="shared" si="44"/>
        <v>0.27175205566998706</v>
      </c>
      <c r="O769" s="6">
        <f t="shared" si="45"/>
        <v>762839000</v>
      </c>
      <c r="P769" s="6">
        <f t="shared" si="46"/>
        <v>1683341000</v>
      </c>
    </row>
    <row r="770" spans="1:16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>
        <v>2014</v>
      </c>
      <c r="M770">
        <f t="shared" si="47"/>
        <v>0.61002316242297794</v>
      </c>
      <c r="N770">
        <f t="shared" si="44"/>
        <v>0.2970930415187672</v>
      </c>
      <c r="O770" s="6">
        <f t="shared" si="45"/>
        <v>898497000</v>
      </c>
      <c r="P770" s="6">
        <f t="shared" si="46"/>
        <v>1844890000</v>
      </c>
    </row>
    <row r="771" spans="1:16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>
        <v>2015</v>
      </c>
      <c r="M771">
        <f t="shared" si="47"/>
        <v>0.60011667421324488</v>
      </c>
      <c r="N771">
        <f t="shared" ref="N771:N834" si="48">O771/E771</f>
        <v>0.28247989870911289</v>
      </c>
      <c r="O771" s="6">
        <f t="shared" ref="O771:O834" si="49">P771 - SUM(G771:I771)</f>
        <v>869659000</v>
      </c>
      <c r="P771" s="6">
        <f t="shared" ref="P771:P834" si="50">E771-F771</f>
        <v>1847554000</v>
      </c>
    </row>
    <row r="772" spans="1:16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>
        <v>2016</v>
      </c>
      <c r="M772">
        <f t="shared" ref="M772:M835" si="51">1-(F772/E772)</f>
        <v>0.58846048898788172</v>
      </c>
      <c r="N772">
        <f t="shared" si="48"/>
        <v>0.23322953123163975</v>
      </c>
      <c r="O772" s="6">
        <f t="shared" si="49"/>
        <v>708587000</v>
      </c>
      <c r="P772" s="6">
        <f t="shared" si="50"/>
        <v>1787833000</v>
      </c>
    </row>
    <row r="773" spans="1:16" hidden="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>
        <v>2013</v>
      </c>
      <c r="M773">
        <f t="shared" si="51"/>
        <v>0.16143417004374261</v>
      </c>
      <c r="N773">
        <f t="shared" si="48"/>
        <v>8.9751720074856711E-2</v>
      </c>
      <c r="O773" s="6">
        <f t="shared" si="49"/>
        <v>785476000</v>
      </c>
      <c r="P773" s="6">
        <f t="shared" si="50"/>
        <v>1412816000</v>
      </c>
    </row>
    <row r="774" spans="1:16" hidden="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>
        <v>2014</v>
      </c>
      <c r="M774">
        <f t="shared" si="51"/>
        <v>0.1679841129312033</v>
      </c>
      <c r="N774">
        <f t="shared" si="48"/>
        <v>9.8111838060267992E-2</v>
      </c>
      <c r="O774" s="6">
        <f t="shared" si="49"/>
        <v>914035000</v>
      </c>
      <c r="P774" s="6">
        <f t="shared" si="50"/>
        <v>1564983000</v>
      </c>
    </row>
    <row r="775" spans="1:16" hidden="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>
        <v>2015</v>
      </c>
      <c r="M775">
        <f t="shared" si="51"/>
        <v>0.19522967902267119</v>
      </c>
      <c r="N775">
        <f t="shared" si="48"/>
        <v>0.11495960162623303</v>
      </c>
      <c r="O775" s="6">
        <f t="shared" si="49"/>
        <v>1064970000</v>
      </c>
      <c r="P775" s="6">
        <f t="shared" si="50"/>
        <v>1808581000</v>
      </c>
    </row>
    <row r="776" spans="1:16" hidden="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>
        <v>2016</v>
      </c>
      <c r="M776">
        <f t="shared" si="51"/>
        <v>0.22662230773947978</v>
      </c>
      <c r="N776">
        <f t="shared" si="48"/>
        <v>0.13505940845243167</v>
      </c>
      <c r="O776" s="6">
        <f t="shared" si="49"/>
        <v>1286201000</v>
      </c>
      <c r="P776" s="6">
        <f t="shared" si="50"/>
        <v>2158175000</v>
      </c>
    </row>
    <row r="777" spans="1:16" hidden="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>
        <v>2013</v>
      </c>
      <c r="M777">
        <f t="shared" si="51"/>
        <v>0.33783255086071984</v>
      </c>
      <c r="N777">
        <f t="shared" si="48"/>
        <v>0.159037558685446</v>
      </c>
      <c r="O777" s="6">
        <f t="shared" si="49"/>
        <v>813000000</v>
      </c>
      <c r="P777" s="6">
        <f t="shared" si="50"/>
        <v>1727000000</v>
      </c>
    </row>
    <row r="778" spans="1:16" hidden="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>
        <v>2014</v>
      </c>
      <c r="M778">
        <f t="shared" si="51"/>
        <v>0.33958499600957703</v>
      </c>
      <c r="N778">
        <f t="shared" si="48"/>
        <v>0.17597765363128492</v>
      </c>
      <c r="O778" s="6">
        <f t="shared" si="49"/>
        <v>882000000</v>
      </c>
      <c r="P778" s="6">
        <f t="shared" si="50"/>
        <v>1702000000</v>
      </c>
    </row>
    <row r="779" spans="1:16" hidden="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>
        <v>2015</v>
      </c>
      <c r="M779">
        <f t="shared" si="51"/>
        <v>0.34133385795789883</v>
      </c>
      <c r="N779">
        <f t="shared" si="48"/>
        <v>0.14932126696832579</v>
      </c>
      <c r="O779" s="6">
        <f t="shared" si="49"/>
        <v>759000000</v>
      </c>
      <c r="P779" s="6">
        <f t="shared" si="50"/>
        <v>1735000000</v>
      </c>
    </row>
    <row r="780" spans="1:16" hidden="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>
        <v>2016</v>
      </c>
      <c r="M780">
        <f t="shared" si="51"/>
        <v>0.31270925405115846</v>
      </c>
      <c r="N780">
        <f t="shared" si="48"/>
        <v>0.1538770590598634</v>
      </c>
      <c r="O780" s="6">
        <f t="shared" si="49"/>
        <v>1149000000</v>
      </c>
      <c r="P780" s="6">
        <f t="shared" si="50"/>
        <v>2335000000</v>
      </c>
    </row>
    <row r="781" spans="1:16" hidden="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>
        <v>2012</v>
      </c>
      <c r="M781">
        <f t="shared" si="51"/>
        <v>0.28048347382042904</v>
      </c>
      <c r="N781">
        <f t="shared" si="48"/>
        <v>7.0934601883877194E-2</v>
      </c>
      <c r="O781" s="6">
        <f t="shared" si="49"/>
        <v>634153000</v>
      </c>
      <c r="P781" s="6">
        <f t="shared" si="50"/>
        <v>2507513000</v>
      </c>
    </row>
    <row r="782" spans="1:16" hidden="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>
        <v>2013</v>
      </c>
      <c r="M782">
        <f t="shared" si="51"/>
        <v>0.27780693084892683</v>
      </c>
      <c r="N782">
        <f t="shared" si="48"/>
        <v>7.0816755393228098E-2</v>
      </c>
      <c r="O782" s="6">
        <f t="shared" si="49"/>
        <v>677054000</v>
      </c>
      <c r="P782" s="6">
        <f t="shared" si="50"/>
        <v>2656014000</v>
      </c>
    </row>
    <row r="783" spans="1:16" hidden="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>
        <v>2014</v>
      </c>
      <c r="M783">
        <f t="shared" si="51"/>
        <v>0.28070634697952734</v>
      </c>
      <c r="N783">
        <f t="shared" si="48"/>
        <v>6.8953341837497198E-2</v>
      </c>
      <c r="O783" s="6">
        <f t="shared" si="49"/>
        <v>715142000</v>
      </c>
      <c r="P783" s="6">
        <f t="shared" si="50"/>
        <v>2911315000</v>
      </c>
    </row>
    <row r="784" spans="1:16" hidden="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>
        <v>2015</v>
      </c>
      <c r="M784">
        <f t="shared" si="51"/>
        <v>0.28338086829952891</v>
      </c>
      <c r="N784">
        <f t="shared" si="48"/>
        <v>7.2335214129366915E-2</v>
      </c>
      <c r="O784" s="6">
        <f t="shared" si="49"/>
        <v>768903000</v>
      </c>
      <c r="P784" s="6">
        <f t="shared" si="50"/>
        <v>3012259000</v>
      </c>
    </row>
    <row r="785" spans="1:16" hidden="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>
        <v>2012</v>
      </c>
      <c r="M785">
        <f t="shared" si="51"/>
        <v>0.62739671871911451</v>
      </c>
      <c r="N785">
        <f t="shared" si="48"/>
        <v>6.938130065230283E-2</v>
      </c>
      <c r="O785" s="6">
        <f t="shared" si="49"/>
        <v>351000000</v>
      </c>
      <c r="P785" s="6">
        <f t="shared" si="50"/>
        <v>3174000000</v>
      </c>
    </row>
    <row r="786" spans="1:16" hidden="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>
        <v>2013</v>
      </c>
      <c r="M786">
        <f t="shared" si="51"/>
        <v>0.61498257839721249</v>
      </c>
      <c r="N786">
        <f t="shared" si="48"/>
        <v>9.910956252419667E-2</v>
      </c>
      <c r="O786" s="6">
        <f t="shared" si="49"/>
        <v>512000000</v>
      </c>
      <c r="P786" s="6">
        <f t="shared" si="50"/>
        <v>3177000000</v>
      </c>
    </row>
    <row r="787" spans="1:16" hidden="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>
        <v>2014</v>
      </c>
      <c r="M787">
        <f t="shared" si="51"/>
        <v>0.62028389988793431</v>
      </c>
      <c r="N787">
        <f t="shared" si="48"/>
        <v>0.13074336944340681</v>
      </c>
      <c r="O787" s="6">
        <f t="shared" si="49"/>
        <v>700000000</v>
      </c>
      <c r="P787" s="6">
        <f t="shared" si="50"/>
        <v>3321000000</v>
      </c>
    </row>
    <row r="788" spans="1:16" hidden="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>
        <v>2015</v>
      </c>
      <c r="M788">
        <f t="shared" si="51"/>
        <v>0.62650826062743636</v>
      </c>
      <c r="N788">
        <f t="shared" si="48"/>
        <v>0.1202895860404678</v>
      </c>
      <c r="O788" s="6">
        <f t="shared" si="49"/>
        <v>648000000</v>
      </c>
      <c r="P788" s="6">
        <f t="shared" si="50"/>
        <v>3375000000</v>
      </c>
    </row>
    <row r="789" spans="1:16" hidden="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>
        <v>2012</v>
      </c>
      <c r="M789">
        <f t="shared" si="51"/>
        <v>0.43042949003138353</v>
      </c>
      <c r="N789">
        <f t="shared" si="48"/>
        <v>0.17399791579247748</v>
      </c>
      <c r="O789" s="6">
        <f t="shared" si="49"/>
        <v>1156086000</v>
      </c>
      <c r="P789" s="6">
        <f t="shared" si="50"/>
        <v>2859882000</v>
      </c>
    </row>
    <row r="790" spans="1:16" hidden="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>
        <v>2013</v>
      </c>
      <c r="M790">
        <f t="shared" si="51"/>
        <v>0.45911163310677083</v>
      </c>
      <c r="N790">
        <f t="shared" si="48"/>
        <v>0.18985460418223757</v>
      </c>
      <c r="O790" s="6">
        <f t="shared" si="49"/>
        <v>1356716000</v>
      </c>
      <c r="P790" s="6">
        <f t="shared" si="50"/>
        <v>3280848000</v>
      </c>
    </row>
    <row r="791" spans="1:16" hidden="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>
        <v>2014</v>
      </c>
      <c r="M791">
        <f t="shared" si="51"/>
        <v>0.44951095210736847</v>
      </c>
      <c r="N791">
        <f t="shared" si="48"/>
        <v>0.19373847309697637</v>
      </c>
      <c r="O791" s="6">
        <f t="shared" si="49"/>
        <v>1437882000</v>
      </c>
      <c r="P791" s="6">
        <f t="shared" si="50"/>
        <v>3336166000</v>
      </c>
    </row>
    <row r="792" spans="1:16" hidden="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>
        <v>2015</v>
      </c>
      <c r="M792">
        <f t="shared" si="51"/>
        <v>0.45794588760822597</v>
      </c>
      <c r="N792">
        <f t="shared" si="48"/>
        <v>0.19134135124751139</v>
      </c>
      <c r="O792" s="6">
        <f t="shared" si="49"/>
        <v>1413367000</v>
      </c>
      <c r="P792" s="6">
        <f t="shared" si="50"/>
        <v>3382675000</v>
      </c>
    </row>
    <row r="793" spans="1:16" hidden="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>
        <v>2013</v>
      </c>
      <c r="M793">
        <f t="shared" si="51"/>
        <v>0.21177353375450825</v>
      </c>
      <c r="N793">
        <f t="shared" si="48"/>
        <v>4.9887444630019609E-2</v>
      </c>
      <c r="O793" s="6">
        <f t="shared" si="49"/>
        <v>2061000000</v>
      </c>
      <c r="P793" s="6">
        <f t="shared" si="50"/>
        <v>8749000000</v>
      </c>
    </row>
    <row r="794" spans="1:16" hidden="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>
        <v>2014</v>
      </c>
      <c r="M794">
        <f t="shared" si="51"/>
        <v>0.2130721649484536</v>
      </c>
      <c r="N794">
        <f t="shared" si="48"/>
        <v>4.8701030927835051E-2</v>
      </c>
      <c r="O794" s="6">
        <f t="shared" si="49"/>
        <v>2362000000</v>
      </c>
      <c r="P794" s="6">
        <f t="shared" si="50"/>
        <v>10334000000</v>
      </c>
    </row>
    <row r="795" spans="1:16" hidden="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>
        <v>2015</v>
      </c>
      <c r="M795">
        <f t="shared" si="51"/>
        <v>0.18456777616091657</v>
      </c>
      <c r="N795">
        <f t="shared" si="48"/>
        <v>4.3231593877212697E-2</v>
      </c>
      <c r="O795" s="6">
        <f t="shared" si="49"/>
        <v>2347000000</v>
      </c>
      <c r="P795" s="6">
        <f t="shared" si="50"/>
        <v>10020000000</v>
      </c>
    </row>
    <row r="796" spans="1:16" hidden="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>
        <v>2016</v>
      </c>
      <c r="M796">
        <f t="shared" si="51"/>
        <v>0.17234594236745804</v>
      </c>
      <c r="N796">
        <f t="shared" si="48"/>
        <v>3.2016035601978708E-2</v>
      </c>
      <c r="O796" s="6">
        <f t="shared" si="49"/>
        <v>1741000000</v>
      </c>
      <c r="P796" s="6">
        <f t="shared" si="50"/>
        <v>9372000000</v>
      </c>
    </row>
    <row r="797" spans="1:16" hidden="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>
        <v>2012</v>
      </c>
      <c r="M797">
        <f t="shared" si="51"/>
        <v>0.48954060306783054</v>
      </c>
      <c r="N797">
        <f t="shared" si="48"/>
        <v>0.21537025876314714</v>
      </c>
      <c r="O797" s="6">
        <f t="shared" si="49"/>
        <v>22156000000</v>
      </c>
      <c r="P797" s="6">
        <f t="shared" si="50"/>
        <v>50361000000</v>
      </c>
    </row>
    <row r="798" spans="1:16" hidden="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>
        <v>2013</v>
      </c>
      <c r="M798">
        <f t="shared" si="51"/>
        <v>0.49492207752599959</v>
      </c>
      <c r="N798">
        <f t="shared" si="48"/>
        <v>0.20649201459839173</v>
      </c>
      <c r="O798" s="6">
        <f t="shared" si="49"/>
        <v>20312000000</v>
      </c>
      <c r="P798" s="6">
        <f t="shared" si="50"/>
        <v>48684000000</v>
      </c>
    </row>
    <row r="799" spans="1:16" hidden="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>
        <v>2014</v>
      </c>
      <c r="M799">
        <f t="shared" si="51"/>
        <v>0.50011315508712939</v>
      </c>
      <c r="N799">
        <f t="shared" si="48"/>
        <v>0.1997133404459388</v>
      </c>
      <c r="O799" s="6">
        <f t="shared" si="49"/>
        <v>18532000000</v>
      </c>
      <c r="P799" s="6">
        <f t="shared" si="50"/>
        <v>46407000000</v>
      </c>
    </row>
    <row r="800" spans="1:16" hidden="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>
        <v>2015</v>
      </c>
      <c r="M800">
        <f t="shared" si="51"/>
        <v>0.4977184032492874</v>
      </c>
      <c r="N800">
        <f t="shared" si="48"/>
        <v>0.19193550360284312</v>
      </c>
      <c r="O800" s="6">
        <f t="shared" si="49"/>
        <v>15689000000</v>
      </c>
      <c r="P800" s="6">
        <f t="shared" si="50"/>
        <v>40684000000</v>
      </c>
    </row>
    <row r="801" spans="1:16" hidden="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>
        <v>2012</v>
      </c>
      <c r="M801">
        <f t="shared" si="51"/>
        <v>0.54057639998206186</v>
      </c>
      <c r="N801">
        <f t="shared" si="48"/>
        <v>0.2030118963488276</v>
      </c>
      <c r="O801" s="6">
        <f t="shared" si="49"/>
        <v>262563000</v>
      </c>
      <c r="P801" s="6">
        <f t="shared" si="50"/>
        <v>699148000</v>
      </c>
    </row>
    <row r="802" spans="1:16" hidden="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>
        <v>2013</v>
      </c>
      <c r="M802">
        <f t="shared" si="51"/>
        <v>0.54908217373560153</v>
      </c>
      <c r="N802">
        <f t="shared" si="48"/>
        <v>0.19371878308684165</v>
      </c>
      <c r="O802" s="6">
        <f t="shared" si="49"/>
        <v>266762000</v>
      </c>
      <c r="P802" s="6">
        <f t="shared" si="50"/>
        <v>756118000</v>
      </c>
    </row>
    <row r="803" spans="1:16" hidden="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>
        <v>2014</v>
      </c>
      <c r="M803">
        <f t="shared" si="51"/>
        <v>0.5492745693081269</v>
      </c>
      <c r="N803">
        <f t="shared" si="48"/>
        <v>0.17516070391376537</v>
      </c>
      <c r="O803" s="6">
        <f t="shared" si="49"/>
        <v>260255000</v>
      </c>
      <c r="P803" s="6">
        <f t="shared" si="50"/>
        <v>816116000</v>
      </c>
    </row>
    <row r="804" spans="1:16" hidden="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>
        <v>2015</v>
      </c>
      <c r="M804">
        <f t="shared" si="51"/>
        <v>0.55576156195299053</v>
      </c>
      <c r="N804">
        <f t="shared" si="48"/>
        <v>0.19235004607052161</v>
      </c>
      <c r="O804" s="6">
        <f t="shared" si="49"/>
        <v>308124000</v>
      </c>
      <c r="P804" s="6">
        <f t="shared" si="50"/>
        <v>890270000</v>
      </c>
    </row>
    <row r="805" spans="1:16" hidden="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>
        <v>2012</v>
      </c>
      <c r="M805">
        <f t="shared" si="51"/>
        <v>0.4166423883356265</v>
      </c>
      <c r="N805">
        <f t="shared" si="48"/>
        <v>0.17306232336185062</v>
      </c>
      <c r="O805" s="6">
        <f t="shared" si="49"/>
        <v>488286000</v>
      </c>
      <c r="P805" s="6">
        <f t="shared" si="50"/>
        <v>1175534000</v>
      </c>
    </row>
    <row r="806" spans="1:16" hidden="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>
        <v>2013</v>
      </c>
      <c r="M806">
        <f t="shared" si="51"/>
        <v>0.43489679284336458</v>
      </c>
      <c r="N806">
        <f t="shared" si="48"/>
        <v>0.17558694921866533</v>
      </c>
      <c r="O806" s="6">
        <f t="shared" si="49"/>
        <v>518490000</v>
      </c>
      <c r="P806" s="6">
        <f t="shared" si="50"/>
        <v>1284205000</v>
      </c>
    </row>
    <row r="807" spans="1:16" hidden="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>
        <v>2014</v>
      </c>
      <c r="M807">
        <f t="shared" si="51"/>
        <v>0.44103462711908858</v>
      </c>
      <c r="N807">
        <f t="shared" si="48"/>
        <v>0.19220095754197866</v>
      </c>
      <c r="O807" s="6">
        <f t="shared" si="49"/>
        <v>593619000</v>
      </c>
      <c r="P807" s="6">
        <f t="shared" si="50"/>
        <v>1362150000</v>
      </c>
    </row>
    <row r="808" spans="1:16" hidden="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>
        <v>2015</v>
      </c>
      <c r="M808">
        <f t="shared" si="51"/>
        <v>0.44707724194550857</v>
      </c>
      <c r="N808">
        <f t="shared" si="48"/>
        <v>0.19712330257883315</v>
      </c>
      <c r="O808" s="6">
        <f t="shared" si="49"/>
        <v>595941000</v>
      </c>
      <c r="P808" s="6">
        <f t="shared" si="50"/>
        <v>1351599000</v>
      </c>
    </row>
    <row r="809" spans="1:16" hidden="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>
        <v>2013</v>
      </c>
      <c r="M809">
        <f t="shared" si="51"/>
        <v>0.64164165220683123</v>
      </c>
      <c r="N809">
        <f t="shared" si="48"/>
        <v>0.16736749372703488</v>
      </c>
      <c r="O809" s="6">
        <f t="shared" si="49"/>
        <v>237859000</v>
      </c>
      <c r="P809" s="6">
        <f t="shared" si="50"/>
        <v>911887000</v>
      </c>
    </row>
    <row r="810" spans="1:16" hidden="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>
        <v>2014</v>
      </c>
      <c r="M810">
        <f t="shared" si="51"/>
        <v>0.69718452871505643</v>
      </c>
      <c r="N810">
        <f t="shared" si="48"/>
        <v>0.23516916144019581</v>
      </c>
      <c r="O810" s="6">
        <f t="shared" si="49"/>
        <v>437734000</v>
      </c>
      <c r="P810" s="6">
        <f t="shared" si="50"/>
        <v>1297710000</v>
      </c>
    </row>
    <row r="811" spans="1:16" hidden="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>
        <v>2016</v>
      </c>
      <c r="M811">
        <f t="shared" si="51"/>
        <v>0.69795320399213967</v>
      </c>
      <c r="N811">
        <f t="shared" si="48"/>
        <v>0.28188472457858094</v>
      </c>
      <c r="O811" s="6">
        <f t="shared" si="49"/>
        <v>625717000</v>
      </c>
      <c r="P811" s="6">
        <f t="shared" si="50"/>
        <v>1549290000</v>
      </c>
    </row>
    <row r="812" spans="1:16" hidden="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>
        <v>2017</v>
      </c>
      <c r="M812">
        <f t="shared" si="51"/>
        <v>0.69482436635168932</v>
      </c>
      <c r="N812">
        <f t="shared" si="48"/>
        <v>0.24080574622879761</v>
      </c>
      <c r="O812" s="6">
        <f t="shared" si="49"/>
        <v>577542000</v>
      </c>
      <c r="P812" s="6">
        <f t="shared" si="50"/>
        <v>1666448000</v>
      </c>
    </row>
    <row r="813" spans="1:16" hidden="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>
        <v>2013</v>
      </c>
      <c r="M813">
        <f t="shared" si="51"/>
        <v>0.5980306594824315</v>
      </c>
      <c r="N813">
        <f t="shared" si="48"/>
        <v>0.23774379600819609</v>
      </c>
      <c r="O813" s="6">
        <f t="shared" si="49"/>
        <v>12531000000</v>
      </c>
      <c r="P813" s="6">
        <f t="shared" si="50"/>
        <v>31521000000</v>
      </c>
    </row>
    <row r="814" spans="1:16" hidden="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>
        <v>2014</v>
      </c>
      <c r="M814">
        <f t="shared" si="51"/>
        <v>0.6373545731161625</v>
      </c>
      <c r="N814">
        <f t="shared" si="48"/>
        <v>0.27997136209056739</v>
      </c>
      <c r="O814" s="6">
        <f t="shared" si="49"/>
        <v>15642000000</v>
      </c>
      <c r="P814" s="6">
        <f t="shared" si="50"/>
        <v>35609000000</v>
      </c>
    </row>
    <row r="815" spans="1:16" hidden="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>
        <v>2015</v>
      </c>
      <c r="M815">
        <f t="shared" si="51"/>
        <v>0.62648360581699936</v>
      </c>
      <c r="N815">
        <f t="shared" si="48"/>
        <v>0.2593442326799747</v>
      </c>
      <c r="O815" s="6">
        <f t="shared" si="49"/>
        <v>14356000000</v>
      </c>
      <c r="P815" s="6">
        <f t="shared" si="50"/>
        <v>34679000000</v>
      </c>
    </row>
    <row r="816" spans="1:16" hidden="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>
        <v>2016</v>
      </c>
      <c r="M816">
        <f t="shared" si="51"/>
        <v>0.60940946671830543</v>
      </c>
      <c r="N816">
        <f t="shared" si="48"/>
        <v>0.24853924259518076</v>
      </c>
      <c r="O816" s="6">
        <f t="shared" si="49"/>
        <v>14760000000</v>
      </c>
      <c r="P816" s="6">
        <f t="shared" si="50"/>
        <v>36191000000</v>
      </c>
    </row>
    <row r="817" spans="1:16" hidden="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>
        <v>2013</v>
      </c>
      <c r="M817">
        <f t="shared" si="51"/>
        <v>0.86644703497212361</v>
      </c>
      <c r="N817">
        <f t="shared" si="48"/>
        <v>0.30613279270146987</v>
      </c>
      <c r="O817" s="6">
        <f t="shared" si="49"/>
        <v>1208000000</v>
      </c>
      <c r="P817" s="6">
        <f t="shared" si="50"/>
        <v>3419000000</v>
      </c>
    </row>
    <row r="818" spans="1:16" hidden="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>
        <v>2014</v>
      </c>
      <c r="M818">
        <f t="shared" si="51"/>
        <v>0.8578835729436719</v>
      </c>
      <c r="N818">
        <f t="shared" si="48"/>
        <v>0.30638699033702571</v>
      </c>
      <c r="O818" s="6">
        <f t="shared" si="49"/>
        <v>1300000000</v>
      </c>
      <c r="P818" s="6">
        <f t="shared" si="50"/>
        <v>3640000000</v>
      </c>
    </row>
    <row r="819" spans="1:16" hidden="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>
        <v>2015</v>
      </c>
      <c r="M819">
        <f t="shared" si="51"/>
        <v>0.83420801526717558</v>
      </c>
      <c r="N819">
        <f t="shared" si="48"/>
        <v>0.21135496183206107</v>
      </c>
      <c r="O819" s="6">
        <f t="shared" si="49"/>
        <v>886000000</v>
      </c>
      <c r="P819" s="6">
        <f t="shared" si="50"/>
        <v>3497000000</v>
      </c>
    </row>
    <row r="820" spans="1:16" hidden="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>
        <v>2016</v>
      </c>
      <c r="M820">
        <f t="shared" si="51"/>
        <v>0.84448231785257777</v>
      </c>
      <c r="N820">
        <f t="shared" si="48"/>
        <v>0.26459309757136773</v>
      </c>
      <c r="O820" s="6">
        <f t="shared" si="49"/>
        <v>1242000000</v>
      </c>
      <c r="P820" s="6">
        <f t="shared" si="50"/>
        <v>3964000000</v>
      </c>
    </row>
    <row r="821" spans="1:16" hidden="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>
        <v>2012</v>
      </c>
      <c r="M821">
        <f t="shared" si="51"/>
        <v>0.30043016657514188</v>
      </c>
      <c r="N821">
        <f t="shared" si="48"/>
        <v>8.1868936481786558E-2</v>
      </c>
      <c r="O821" s="6">
        <f t="shared" si="49"/>
        <v>1789000000</v>
      </c>
      <c r="P821" s="6">
        <f t="shared" si="50"/>
        <v>6565000000</v>
      </c>
    </row>
    <row r="822" spans="1:16" hidden="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>
        <v>2013</v>
      </c>
      <c r="M822">
        <f t="shared" si="51"/>
        <v>0.30664736192138997</v>
      </c>
      <c r="N822">
        <f t="shared" si="48"/>
        <v>8.9979985521441042E-2</v>
      </c>
      <c r="O822" s="6">
        <f t="shared" si="49"/>
        <v>2113000000</v>
      </c>
      <c r="P822" s="6">
        <f t="shared" si="50"/>
        <v>7201000000</v>
      </c>
    </row>
    <row r="823" spans="1:16" hidden="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>
        <v>2014</v>
      </c>
      <c r="M823">
        <f t="shared" si="51"/>
        <v>0.31176694753779055</v>
      </c>
      <c r="N823">
        <f t="shared" si="48"/>
        <v>0.10428928314349832</v>
      </c>
      <c r="O823" s="6">
        <f t="shared" si="49"/>
        <v>2463000000</v>
      </c>
      <c r="P823" s="6">
        <f t="shared" si="50"/>
        <v>7363000000</v>
      </c>
    </row>
    <row r="824" spans="1:16" hidden="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>
        <v>2015</v>
      </c>
      <c r="M824">
        <f t="shared" si="51"/>
        <v>0.30838363514419853</v>
      </c>
      <c r="N824">
        <f t="shared" si="48"/>
        <v>0.10659512631343618</v>
      </c>
      <c r="O824" s="6">
        <f t="shared" si="49"/>
        <v>2384000000</v>
      </c>
      <c r="P824" s="6">
        <f t="shared" si="50"/>
        <v>6897000000</v>
      </c>
    </row>
    <row r="825" spans="1:16" hidden="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>
        <v>2012</v>
      </c>
      <c r="M825" t="e">
        <f t="shared" si="51"/>
        <v>#VALUE!</v>
      </c>
      <c r="N825" t="e">
        <f t="shared" si="48"/>
        <v>#VALUE!</v>
      </c>
      <c r="O825" s="6" t="e">
        <f t="shared" si="49"/>
        <v>#VALUE!</v>
      </c>
      <c r="P825" s="6" t="e">
        <f t="shared" si="50"/>
        <v>#VALUE!</v>
      </c>
    </row>
    <row r="826" spans="1:16" hidden="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>
        <v>2013</v>
      </c>
      <c r="M826" t="e">
        <f t="shared" si="51"/>
        <v>#VALUE!</v>
      </c>
      <c r="N826" t="e">
        <f t="shared" si="48"/>
        <v>#VALUE!</v>
      </c>
      <c r="O826" s="6" t="e">
        <f t="shared" si="49"/>
        <v>#VALUE!</v>
      </c>
      <c r="P826" s="6" t="e">
        <f t="shared" si="50"/>
        <v>#VALUE!</v>
      </c>
    </row>
    <row r="827" spans="1:16" hidden="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>
        <v>2014</v>
      </c>
      <c r="M827" t="e">
        <f t="shared" si="51"/>
        <v>#VALUE!</v>
      </c>
      <c r="N827" t="e">
        <f t="shared" si="48"/>
        <v>#VALUE!</v>
      </c>
      <c r="O827" s="6" t="e">
        <f t="shared" si="49"/>
        <v>#VALUE!</v>
      </c>
      <c r="P827" s="6" t="e">
        <f t="shared" si="50"/>
        <v>#VALUE!</v>
      </c>
    </row>
    <row r="828" spans="1:16" hidden="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>
        <v>2015</v>
      </c>
      <c r="M828" t="e">
        <f t="shared" si="51"/>
        <v>#VALUE!</v>
      </c>
      <c r="N828" t="e">
        <f t="shared" si="48"/>
        <v>#VALUE!</v>
      </c>
      <c r="O828" s="6" t="e">
        <f t="shared" si="49"/>
        <v>#VALUE!</v>
      </c>
      <c r="P828" s="6" t="e">
        <f t="shared" si="50"/>
        <v>#VALUE!</v>
      </c>
    </row>
    <row r="829" spans="1:16" hidden="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>
        <v>2012</v>
      </c>
      <c r="M829">
        <f t="shared" si="51"/>
        <v>0.57485614797824869</v>
      </c>
      <c r="N829">
        <f t="shared" si="48"/>
        <v>0.18646317937519039</v>
      </c>
      <c r="O829" s="6">
        <f t="shared" si="49"/>
        <v>560127000</v>
      </c>
      <c r="P829" s="6">
        <f t="shared" si="50"/>
        <v>1726842000</v>
      </c>
    </row>
    <row r="830" spans="1:16" hidden="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>
        <v>2013</v>
      </c>
      <c r="M830">
        <f t="shared" si="51"/>
        <v>0.57387152051677182</v>
      </c>
      <c r="N830">
        <f t="shared" si="48"/>
        <v>0.16189687111418513</v>
      </c>
      <c r="O830" s="6">
        <f t="shared" si="49"/>
        <v>489677000</v>
      </c>
      <c r="P830" s="6">
        <f t="shared" si="50"/>
        <v>1735745000</v>
      </c>
    </row>
    <row r="831" spans="1:16" hidden="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>
        <v>2014</v>
      </c>
      <c r="M831">
        <f t="shared" si="51"/>
        <v>0.56870801583093655</v>
      </c>
      <c r="N831">
        <f t="shared" si="48"/>
        <v>0.1765221912484648</v>
      </c>
      <c r="O831" s="6">
        <f t="shared" si="49"/>
        <v>550342000</v>
      </c>
      <c r="P831" s="6">
        <f t="shared" si="50"/>
        <v>1773057000</v>
      </c>
    </row>
    <row r="832" spans="1:16" hidden="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>
        <v>2015</v>
      </c>
      <c r="M832">
        <f t="shared" si="51"/>
        <v>0.57113188403098958</v>
      </c>
      <c r="N832">
        <f t="shared" si="48"/>
        <v>0.17537606683032045</v>
      </c>
      <c r="O832" s="6">
        <f t="shared" si="49"/>
        <v>527527000</v>
      </c>
      <c r="P832" s="6">
        <f t="shared" si="50"/>
        <v>1717951000</v>
      </c>
    </row>
    <row r="833" spans="1:16" hidden="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>
        <v>2013</v>
      </c>
      <c r="M833">
        <f t="shared" si="51"/>
        <v>0.7038099863140701</v>
      </c>
      <c r="N833">
        <f t="shared" si="48"/>
        <v>0.37636307447794798</v>
      </c>
      <c r="O833" s="6">
        <f t="shared" si="49"/>
        <v>852500000</v>
      </c>
      <c r="P833" s="6">
        <f t="shared" si="50"/>
        <v>1594200000</v>
      </c>
    </row>
    <row r="834" spans="1:16" hidden="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>
        <v>2014</v>
      </c>
      <c r="M834">
        <f t="shared" si="51"/>
        <v>0.66322653281418587</v>
      </c>
      <c r="N834">
        <f t="shared" si="48"/>
        <v>0.25557067129521038</v>
      </c>
      <c r="O834" s="6">
        <f t="shared" si="49"/>
        <v>544800000</v>
      </c>
      <c r="P834" s="6">
        <f t="shared" si="50"/>
        <v>1413800000</v>
      </c>
    </row>
    <row r="835" spans="1:16" hidden="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>
        <v>2015</v>
      </c>
      <c r="M835">
        <f t="shared" si="51"/>
        <v>0.66175977185036072</v>
      </c>
      <c r="N835">
        <f t="shared" ref="N835:N898" si="52">O835/E835</f>
        <v>0.31035061231337024</v>
      </c>
      <c r="O835" s="6">
        <f t="shared" ref="O835:O898" si="53">P835 - SUM(G835:I835)</f>
        <v>740000000</v>
      </c>
      <c r="P835" s="6">
        <f t="shared" ref="P835:P898" si="54">E835-F835</f>
        <v>1577900000</v>
      </c>
    </row>
    <row r="836" spans="1:16" hidden="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>
        <v>2016</v>
      </c>
      <c r="M836">
        <f t="shared" ref="M836:M899" si="55">1-(F836/E836)</f>
        <v>0.69889809199822506</v>
      </c>
      <c r="N836">
        <f t="shared" si="52"/>
        <v>0.34950451116698711</v>
      </c>
      <c r="O836" s="6">
        <f t="shared" si="53"/>
        <v>945200000</v>
      </c>
      <c r="P836" s="6">
        <f t="shared" si="54"/>
        <v>1890100000</v>
      </c>
    </row>
    <row r="837" spans="1:16" hidden="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>
        <v>2013</v>
      </c>
      <c r="M837">
        <f t="shared" si="55"/>
        <v>0.39483551467987266</v>
      </c>
      <c r="N837">
        <f t="shared" si="52"/>
        <v>0.17799787760877256</v>
      </c>
      <c r="O837" s="6">
        <f t="shared" si="53"/>
        <v>2516000000</v>
      </c>
      <c r="P837" s="6">
        <f t="shared" si="54"/>
        <v>5581000000</v>
      </c>
    </row>
    <row r="838" spans="1:16" hidden="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>
        <v>2014</v>
      </c>
      <c r="M838">
        <f t="shared" si="55"/>
        <v>0.40120132560066279</v>
      </c>
      <c r="N838">
        <f t="shared" si="52"/>
        <v>0.19939243302954984</v>
      </c>
      <c r="O838" s="6">
        <f t="shared" si="53"/>
        <v>2888000000</v>
      </c>
      <c r="P838" s="6">
        <f t="shared" si="54"/>
        <v>5811000000</v>
      </c>
    </row>
    <row r="839" spans="1:16" hidden="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>
        <v>2015</v>
      </c>
      <c r="M839">
        <f t="shared" si="55"/>
        <v>0.41156284968295409</v>
      </c>
      <c r="N839">
        <f t="shared" si="52"/>
        <v>0.21387541961954495</v>
      </c>
      <c r="O839" s="6">
        <f t="shared" si="53"/>
        <v>2867000000</v>
      </c>
      <c r="P839" s="6">
        <f t="shared" si="54"/>
        <v>5517000000</v>
      </c>
    </row>
    <row r="840" spans="1:16" hidden="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>
        <v>2016</v>
      </c>
      <c r="M840">
        <f t="shared" si="55"/>
        <v>0.41936907125523937</v>
      </c>
      <c r="N840">
        <f t="shared" si="52"/>
        <v>0.22531068460916243</v>
      </c>
      <c r="O840" s="6">
        <f t="shared" si="53"/>
        <v>3064000000</v>
      </c>
      <c r="P840" s="6">
        <f t="shared" si="54"/>
        <v>5703000000</v>
      </c>
    </row>
    <row r="841" spans="1:16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>
        <v>2012</v>
      </c>
      <c r="M841" t="e">
        <f t="shared" si="55"/>
        <v>#VALUE!</v>
      </c>
      <c r="N841" t="e">
        <f t="shared" si="52"/>
        <v>#VALUE!</v>
      </c>
      <c r="O841" s="6" t="e">
        <f t="shared" si="53"/>
        <v>#VALUE!</v>
      </c>
      <c r="P841" s="6" t="e">
        <f t="shared" si="54"/>
        <v>#VALUE!</v>
      </c>
    </row>
    <row r="842" spans="1:16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>
        <v>2013</v>
      </c>
      <c r="M842" t="e">
        <f t="shared" si="55"/>
        <v>#VALUE!</v>
      </c>
      <c r="N842" t="e">
        <f t="shared" si="52"/>
        <v>#VALUE!</v>
      </c>
      <c r="O842" s="6" t="e">
        <f t="shared" si="53"/>
        <v>#VALUE!</v>
      </c>
      <c r="P842" s="6" t="e">
        <f t="shared" si="54"/>
        <v>#VALUE!</v>
      </c>
    </row>
    <row r="843" spans="1:16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>
        <v>2014</v>
      </c>
      <c r="M843" t="e">
        <f t="shared" si="55"/>
        <v>#VALUE!</v>
      </c>
      <c r="N843" t="e">
        <f t="shared" si="52"/>
        <v>#VALUE!</v>
      </c>
      <c r="O843" s="6" t="e">
        <f t="shared" si="53"/>
        <v>#VALUE!</v>
      </c>
      <c r="P843" s="6" t="e">
        <f t="shared" si="54"/>
        <v>#VALUE!</v>
      </c>
    </row>
    <row r="844" spans="1:16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>
        <v>2015</v>
      </c>
      <c r="M844" t="e">
        <f t="shared" si="55"/>
        <v>#VALUE!</v>
      </c>
      <c r="N844" t="e">
        <f t="shared" si="52"/>
        <v>#VALUE!</v>
      </c>
      <c r="O844" s="6" t="e">
        <f t="shared" si="53"/>
        <v>#VALUE!</v>
      </c>
      <c r="P844" s="6" t="e">
        <f t="shared" si="54"/>
        <v>#VALUE!</v>
      </c>
    </row>
    <row r="845" spans="1:16" hidden="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>
        <v>2012</v>
      </c>
      <c r="M845">
        <f t="shared" si="55"/>
        <v>0.36085662059988366</v>
      </c>
      <c r="N845">
        <f t="shared" si="52"/>
        <v>0.10488666621826397</v>
      </c>
      <c r="O845" s="6">
        <f t="shared" si="53"/>
        <v>530200000</v>
      </c>
      <c r="P845" s="6">
        <f t="shared" si="54"/>
        <v>1824123000</v>
      </c>
    </row>
    <row r="846" spans="1:16" hidden="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>
        <v>2013</v>
      </c>
      <c r="M846">
        <f t="shared" si="55"/>
        <v>0.36059529013061165</v>
      </c>
      <c r="N846">
        <f t="shared" si="52"/>
        <v>0.10326809346680345</v>
      </c>
      <c r="O846" s="6">
        <f t="shared" si="53"/>
        <v>576708000</v>
      </c>
      <c r="P846" s="6">
        <f t="shared" si="54"/>
        <v>2013770000</v>
      </c>
    </row>
    <row r="847" spans="1:16" hidden="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>
        <v>2014</v>
      </c>
      <c r="M847">
        <f t="shared" si="55"/>
        <v>0.36770086681552872</v>
      </c>
      <c r="N847">
        <f t="shared" si="52"/>
        <v>0.10243257538268552</v>
      </c>
      <c r="O847" s="6">
        <f t="shared" si="53"/>
        <v>631542000</v>
      </c>
      <c r="P847" s="6">
        <f t="shared" si="54"/>
        <v>2267038000</v>
      </c>
    </row>
    <row r="848" spans="1:16" hidden="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>
        <v>2015</v>
      </c>
      <c r="M848">
        <f t="shared" si="55"/>
        <v>0.40759733184477587</v>
      </c>
      <c r="N848">
        <f t="shared" si="52"/>
        <v>0.11566498794533495</v>
      </c>
      <c r="O848" s="6">
        <f t="shared" si="53"/>
        <v>715694000</v>
      </c>
      <c r="P848" s="6">
        <f t="shared" si="54"/>
        <v>2522068000</v>
      </c>
    </row>
    <row r="849" spans="1:16" hidden="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>
        <v>2013</v>
      </c>
      <c r="M849">
        <f t="shared" si="55"/>
        <v>0.1558859694428405</v>
      </c>
      <c r="N849">
        <f t="shared" si="52"/>
        <v>5.6604985321164258E-2</v>
      </c>
      <c r="O849" s="6">
        <f t="shared" si="53"/>
        <v>668979000</v>
      </c>
      <c r="P849" s="6">
        <f t="shared" si="54"/>
        <v>1842319000</v>
      </c>
    </row>
    <row r="850" spans="1:16" hidden="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>
        <v>2014</v>
      </c>
      <c r="M850">
        <f t="shared" si="55"/>
        <v>0.16335237130190672</v>
      </c>
      <c r="N850">
        <f t="shared" si="52"/>
        <v>4.1596019647492349E-2</v>
      </c>
      <c r="O850" s="6">
        <f t="shared" si="53"/>
        <v>528068000</v>
      </c>
      <c r="P850" s="6">
        <f t="shared" si="54"/>
        <v>2073784000</v>
      </c>
    </row>
    <row r="851" spans="1:16" hidden="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>
        <v>2015</v>
      </c>
      <c r="M851">
        <f t="shared" si="55"/>
        <v>0.1624734045011933</v>
      </c>
      <c r="N851">
        <f t="shared" si="52"/>
        <v>3.6775334565101687E-2</v>
      </c>
      <c r="O851" s="6">
        <f t="shared" si="53"/>
        <v>445527000</v>
      </c>
      <c r="P851" s="6">
        <f t="shared" si="54"/>
        <v>1968338000</v>
      </c>
    </row>
    <row r="852" spans="1:16" hidden="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>
        <v>2016</v>
      </c>
      <c r="M852">
        <f t="shared" si="55"/>
        <v>0.16123729348275473</v>
      </c>
      <c r="N852">
        <f t="shared" si="52"/>
        <v>3.0882264819812412E-2</v>
      </c>
      <c r="O852" s="6">
        <f t="shared" si="53"/>
        <v>338598000</v>
      </c>
      <c r="P852" s="6">
        <f t="shared" si="54"/>
        <v>1767831000</v>
      </c>
    </row>
    <row r="853" spans="1:16" hidden="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>
        <v>2012</v>
      </c>
      <c r="M853">
        <f t="shared" si="55"/>
        <v>0.62051587483392123</v>
      </c>
      <c r="N853">
        <f t="shared" si="52"/>
        <v>8.1298391899940439E-2</v>
      </c>
      <c r="O853" s="6">
        <f t="shared" si="53"/>
        <v>354900000</v>
      </c>
      <c r="P853" s="6">
        <f t="shared" si="54"/>
        <v>2708800000</v>
      </c>
    </row>
    <row r="854" spans="1:16" hidden="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>
        <v>2013</v>
      </c>
      <c r="M854">
        <f t="shared" si="55"/>
        <v>0.62997151485296954</v>
      </c>
      <c r="N854">
        <f t="shared" si="52"/>
        <v>0.12957529288299671</v>
      </c>
      <c r="O854" s="6">
        <f t="shared" si="53"/>
        <v>605000000</v>
      </c>
      <c r="P854" s="6">
        <f t="shared" si="54"/>
        <v>2941400000</v>
      </c>
    </row>
    <row r="855" spans="1:16" hidden="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>
        <v>2014</v>
      </c>
      <c r="M855">
        <f t="shared" si="55"/>
        <v>0.61770871604244559</v>
      </c>
      <c r="N855">
        <f t="shared" si="52"/>
        <v>0.12908733331892547</v>
      </c>
      <c r="O855" s="6">
        <f t="shared" si="53"/>
        <v>597300000</v>
      </c>
      <c r="P855" s="6">
        <f t="shared" si="54"/>
        <v>2858200000</v>
      </c>
    </row>
    <row r="856" spans="1:16" hidden="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>
        <v>2015</v>
      </c>
      <c r="M856">
        <f t="shared" si="55"/>
        <v>0.6337436699740624</v>
      </c>
      <c r="N856">
        <f t="shared" si="52"/>
        <v>0.18761579315739635</v>
      </c>
      <c r="O856" s="6">
        <f t="shared" si="53"/>
        <v>911400000</v>
      </c>
      <c r="P856" s="6">
        <f t="shared" si="54"/>
        <v>3078600000</v>
      </c>
    </row>
    <row r="857" spans="1:16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>
        <v>2012</v>
      </c>
      <c r="M857" t="e">
        <f t="shared" si="55"/>
        <v>#VALUE!</v>
      </c>
      <c r="N857" t="e">
        <f t="shared" si="52"/>
        <v>#VALUE!</v>
      </c>
      <c r="O857" s="6" t="e">
        <f t="shared" si="53"/>
        <v>#VALUE!</v>
      </c>
      <c r="P857" s="6" t="e">
        <f t="shared" si="54"/>
        <v>#VALUE!</v>
      </c>
    </row>
    <row r="858" spans="1:16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>
        <v>2013</v>
      </c>
      <c r="M858" t="e">
        <f t="shared" si="55"/>
        <v>#VALUE!</v>
      </c>
      <c r="N858" t="e">
        <f t="shared" si="52"/>
        <v>#VALUE!</v>
      </c>
      <c r="O858" s="6" t="e">
        <f t="shared" si="53"/>
        <v>#VALUE!</v>
      </c>
      <c r="P858" s="6" t="e">
        <f t="shared" si="54"/>
        <v>#VALUE!</v>
      </c>
    </row>
    <row r="859" spans="1:16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>
        <v>2014</v>
      </c>
      <c r="M859" t="e">
        <f t="shared" si="55"/>
        <v>#VALUE!</v>
      </c>
      <c r="N859" t="e">
        <f t="shared" si="52"/>
        <v>#VALUE!</v>
      </c>
      <c r="O859" s="6" t="e">
        <f t="shared" si="53"/>
        <v>#VALUE!</v>
      </c>
      <c r="P859" s="6" t="e">
        <f t="shared" si="54"/>
        <v>#VALUE!</v>
      </c>
    </row>
    <row r="860" spans="1:16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>
        <v>2015</v>
      </c>
      <c r="M860" t="e">
        <f t="shared" si="55"/>
        <v>#VALUE!</v>
      </c>
      <c r="N860" t="e">
        <f t="shared" si="52"/>
        <v>#VALUE!</v>
      </c>
      <c r="O860" s="6" t="e">
        <f t="shared" si="53"/>
        <v>#VALUE!</v>
      </c>
      <c r="P860" s="6" t="e">
        <f t="shared" si="54"/>
        <v>#VALUE!</v>
      </c>
    </row>
    <row r="861" spans="1:16" hidden="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>
        <v>2013</v>
      </c>
      <c r="M861">
        <f t="shared" si="55"/>
        <v>0.38750618097906708</v>
      </c>
      <c r="N861">
        <f t="shared" si="52"/>
        <v>0.11084555793637713</v>
      </c>
      <c r="O861" s="6">
        <f t="shared" si="53"/>
        <v>1345000000</v>
      </c>
      <c r="P861" s="6">
        <f t="shared" si="54"/>
        <v>4702000000</v>
      </c>
    </row>
    <row r="862" spans="1:16" hidden="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>
        <v>2014</v>
      </c>
      <c r="M862">
        <f t="shared" si="55"/>
        <v>0.3830143540669857</v>
      </c>
      <c r="N862">
        <f t="shared" si="52"/>
        <v>0.1076555023923445</v>
      </c>
      <c r="O862" s="6">
        <f t="shared" si="53"/>
        <v>1350000000</v>
      </c>
      <c r="P862" s="6">
        <f t="shared" si="54"/>
        <v>4803000000</v>
      </c>
    </row>
    <row r="863" spans="1:16" hidden="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>
        <v>2015</v>
      </c>
      <c r="M863">
        <f t="shared" si="55"/>
        <v>0.3776099511328298</v>
      </c>
      <c r="N863">
        <f t="shared" si="52"/>
        <v>9.7956463793869394E-2</v>
      </c>
      <c r="O863" s="6">
        <f t="shared" si="53"/>
        <v>1323000000</v>
      </c>
      <c r="P863" s="6">
        <f t="shared" si="54"/>
        <v>5100000000</v>
      </c>
    </row>
    <row r="864" spans="1:16" hidden="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>
        <v>2016</v>
      </c>
      <c r="M864">
        <f t="shared" si="55"/>
        <v>0.36496502043360812</v>
      </c>
      <c r="N864">
        <f t="shared" si="52"/>
        <v>7.6262381381173375E-2</v>
      </c>
      <c r="O864" s="6">
        <f t="shared" si="53"/>
        <v>1101000000</v>
      </c>
      <c r="P864" s="6">
        <f t="shared" si="54"/>
        <v>5269000000</v>
      </c>
    </row>
    <row r="865" spans="1:16" hidden="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>
        <v>2012</v>
      </c>
      <c r="M865">
        <f t="shared" si="55"/>
        <v>0.38275692047615695</v>
      </c>
      <c r="N865">
        <f t="shared" si="52"/>
        <v>0.11002324434739734</v>
      </c>
      <c r="O865" s="6">
        <f t="shared" si="53"/>
        <v>1562000000</v>
      </c>
      <c r="P865" s="6">
        <f t="shared" si="54"/>
        <v>5434000000</v>
      </c>
    </row>
    <row r="866" spans="1:16" hidden="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>
        <v>2013</v>
      </c>
      <c r="M866">
        <f t="shared" si="55"/>
        <v>0.41258788534342883</v>
      </c>
      <c r="N866">
        <f t="shared" si="52"/>
        <v>0.19179286100594917</v>
      </c>
      <c r="O866" s="6">
        <f t="shared" si="53"/>
        <v>2837000000</v>
      </c>
      <c r="P866" s="6">
        <f t="shared" si="54"/>
        <v>6103000000</v>
      </c>
    </row>
    <row r="867" spans="1:16" hidden="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>
        <v>2015</v>
      </c>
      <c r="M867">
        <f t="shared" si="55"/>
        <v>0.34725651577503425</v>
      </c>
      <c r="N867">
        <f t="shared" si="52"/>
        <v>7.0233196159122088E-2</v>
      </c>
      <c r="O867" s="6">
        <f t="shared" si="53"/>
        <v>1024000000</v>
      </c>
      <c r="P867" s="6">
        <f t="shared" si="54"/>
        <v>5063000000</v>
      </c>
    </row>
    <row r="868" spans="1:16" hidden="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>
        <v>2016</v>
      </c>
      <c r="M868">
        <f t="shared" si="55"/>
        <v>0.34609981515711641</v>
      </c>
      <c r="N868">
        <f t="shared" si="52"/>
        <v>8.0665434380776335E-2</v>
      </c>
      <c r="O868" s="6">
        <f t="shared" si="53"/>
        <v>1091000000</v>
      </c>
      <c r="P868" s="6">
        <f t="shared" si="54"/>
        <v>4681000000</v>
      </c>
    </row>
    <row r="869" spans="1:16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>
        <v>2013</v>
      </c>
      <c r="M869">
        <f t="shared" si="55"/>
        <v>0.16630461712192746</v>
      </c>
      <c r="N869">
        <f t="shared" si="52"/>
        <v>2.1172326004580695E-2</v>
      </c>
      <c r="O869" s="6">
        <f t="shared" si="53"/>
        <v>27261000</v>
      </c>
      <c r="P869" s="6">
        <f t="shared" si="54"/>
        <v>214130000</v>
      </c>
    </row>
    <row r="870" spans="1:16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>
        <v>2014</v>
      </c>
      <c r="M870">
        <f t="shared" si="55"/>
        <v>0.17998697880195413</v>
      </c>
      <c r="N870">
        <f t="shared" si="52"/>
        <v>3.8044989400635484E-2</v>
      </c>
      <c r="O870" s="6">
        <f t="shared" si="53"/>
        <v>55689000</v>
      </c>
      <c r="P870" s="6">
        <f t="shared" si="54"/>
        <v>263459000</v>
      </c>
    </row>
    <row r="871" spans="1:16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>
        <v>2015</v>
      </c>
      <c r="M871">
        <f t="shared" si="55"/>
        <v>0.16740925628589665</v>
      </c>
      <c r="N871">
        <f t="shared" si="52"/>
        <v>3.1698775909987202E-2</v>
      </c>
      <c r="O871" s="6">
        <f t="shared" si="53"/>
        <v>51587000</v>
      </c>
      <c r="P871" s="6">
        <f t="shared" si="54"/>
        <v>272444000</v>
      </c>
    </row>
    <row r="872" spans="1:16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>
        <v>2016</v>
      </c>
      <c r="M872">
        <f t="shared" si="55"/>
        <v>0.16311108964642174</v>
      </c>
      <c r="N872">
        <f t="shared" si="52"/>
        <v>3.2558336086545625E-2</v>
      </c>
      <c r="O872" s="6">
        <f t="shared" si="53"/>
        <v>59325000</v>
      </c>
      <c r="P872" s="6">
        <f t="shared" si="54"/>
        <v>297207000</v>
      </c>
    </row>
    <row r="873" spans="1:16" hidden="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>
        <v>2012</v>
      </c>
      <c r="M873">
        <f t="shared" si="55"/>
        <v>0.7391214472889801</v>
      </c>
      <c r="N873">
        <f t="shared" si="52"/>
        <v>0.31264991372280126</v>
      </c>
      <c r="O873" s="6">
        <f t="shared" si="53"/>
        <v>248048000</v>
      </c>
      <c r="P873" s="6">
        <f t="shared" si="54"/>
        <v>586399000</v>
      </c>
    </row>
    <row r="874" spans="1:16" hidden="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>
        <v>2013</v>
      </c>
      <c r="M874">
        <f t="shared" si="55"/>
        <v>0.74290068680377974</v>
      </c>
      <c r="N874">
        <f t="shared" si="52"/>
        <v>0.33411140916071114</v>
      </c>
      <c r="O874" s="6">
        <f t="shared" si="53"/>
        <v>287846000</v>
      </c>
      <c r="P874" s="6">
        <f t="shared" si="54"/>
        <v>640029000</v>
      </c>
    </row>
    <row r="875" spans="1:16" hidden="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>
        <v>2014</v>
      </c>
      <c r="M875">
        <f t="shared" si="55"/>
        <v>0.73979496869393913</v>
      </c>
      <c r="N875">
        <f t="shared" si="52"/>
        <v>0.35718489944129017</v>
      </c>
      <c r="O875" s="6">
        <f t="shared" si="53"/>
        <v>355005000</v>
      </c>
      <c r="P875" s="6">
        <f t="shared" si="54"/>
        <v>735280000</v>
      </c>
    </row>
    <row r="876" spans="1:16" hidden="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>
        <v>2015</v>
      </c>
      <c r="M876">
        <f t="shared" si="55"/>
        <v>0.73904260397730825</v>
      </c>
      <c r="N876">
        <f t="shared" si="52"/>
        <v>0.33856744565548108</v>
      </c>
      <c r="O876" s="6">
        <f t="shared" si="53"/>
        <v>395030000</v>
      </c>
      <c r="P876" s="6">
        <f t="shared" si="54"/>
        <v>862292000</v>
      </c>
    </row>
    <row r="877" spans="1:16" hidden="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>
        <v>2013</v>
      </c>
      <c r="M877">
        <f t="shared" si="55"/>
        <v>0.56470371794380214</v>
      </c>
      <c r="N877">
        <f t="shared" si="52"/>
        <v>0.25667999047411671</v>
      </c>
      <c r="O877" s="6">
        <f t="shared" si="53"/>
        <v>729685000</v>
      </c>
      <c r="P877" s="6">
        <f t="shared" si="54"/>
        <v>1605329000</v>
      </c>
    </row>
    <row r="878" spans="1:16" hidden="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>
        <v>2014</v>
      </c>
      <c r="M878">
        <f t="shared" si="55"/>
        <v>0.5791088165253867</v>
      </c>
      <c r="N878">
        <f t="shared" si="52"/>
        <v>0.26355837083806694</v>
      </c>
      <c r="O878" s="6">
        <f t="shared" si="53"/>
        <v>772070000</v>
      </c>
      <c r="P878" s="6">
        <f t="shared" si="54"/>
        <v>1696446000</v>
      </c>
    </row>
    <row r="879" spans="1:16" hidden="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>
        <v>2015</v>
      </c>
      <c r="M879">
        <f t="shared" si="55"/>
        <v>0.56815641802967898</v>
      </c>
      <c r="N879">
        <f t="shared" si="52"/>
        <v>0.2350136760234097</v>
      </c>
      <c r="O879" s="6">
        <f t="shared" si="53"/>
        <v>661340000</v>
      </c>
      <c r="P879" s="6">
        <f t="shared" si="54"/>
        <v>1598820000</v>
      </c>
    </row>
    <row r="880" spans="1:16" hidden="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>
        <v>2016</v>
      </c>
      <c r="M880">
        <f t="shared" si="55"/>
        <v>0.61018806209295851</v>
      </c>
      <c r="N880">
        <f t="shared" si="52"/>
        <v>0.32181177841596548</v>
      </c>
      <c r="O880" s="6">
        <f t="shared" si="53"/>
        <v>960445000</v>
      </c>
      <c r="P880" s="6">
        <f t="shared" si="54"/>
        <v>1821102000</v>
      </c>
    </row>
    <row r="881" spans="1:16" hidden="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>
        <v>2013</v>
      </c>
      <c r="M881">
        <f t="shared" si="55"/>
        <v>0.33786616226164301</v>
      </c>
      <c r="N881">
        <f t="shared" si="52"/>
        <v>0.14840754562650171</v>
      </c>
      <c r="O881" s="6">
        <f t="shared" si="53"/>
        <v>2903000000</v>
      </c>
      <c r="P881" s="6">
        <f t="shared" si="54"/>
        <v>6609000000</v>
      </c>
    </row>
    <row r="882" spans="1:16" hidden="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>
        <v>2014</v>
      </c>
      <c r="M882">
        <f t="shared" si="55"/>
        <v>0.33882579598458729</v>
      </c>
      <c r="N882">
        <f t="shared" si="52"/>
        <v>0.12781383086595011</v>
      </c>
      <c r="O882" s="6">
        <f t="shared" si="53"/>
        <v>2521000000</v>
      </c>
      <c r="P882" s="6">
        <f t="shared" si="54"/>
        <v>6683000000</v>
      </c>
    </row>
    <row r="883" spans="1:16" hidden="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>
        <v>2015</v>
      </c>
      <c r="M883">
        <f t="shared" si="55"/>
        <v>0.35630143617879617</v>
      </c>
      <c r="N883">
        <f t="shared" si="52"/>
        <v>8.676241191974611E-2</v>
      </c>
      <c r="O883" s="6">
        <f t="shared" si="53"/>
        <v>1613000000</v>
      </c>
      <c r="P883" s="6">
        <f t="shared" si="54"/>
        <v>6624000000</v>
      </c>
    </row>
    <row r="884" spans="1:16" hidden="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>
        <v>2016</v>
      </c>
      <c r="M884">
        <f t="shared" si="55"/>
        <v>0.36539940665860893</v>
      </c>
      <c r="N884">
        <f t="shared" si="52"/>
        <v>0.18223272167893639</v>
      </c>
      <c r="O884" s="6">
        <f t="shared" si="53"/>
        <v>3317000000</v>
      </c>
      <c r="P884" s="6">
        <f t="shared" si="54"/>
        <v>6651000000</v>
      </c>
    </row>
    <row r="885" spans="1:16" hidden="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>
        <v>2013</v>
      </c>
      <c r="M885">
        <f t="shared" si="55"/>
        <v>0.47654584221748397</v>
      </c>
      <c r="N885">
        <f t="shared" si="52"/>
        <v>0.27661691542288558</v>
      </c>
      <c r="O885" s="6">
        <f t="shared" si="53"/>
        <v>3892000000</v>
      </c>
      <c r="P885" s="6">
        <f t="shared" si="54"/>
        <v>6705000000</v>
      </c>
    </row>
    <row r="886" spans="1:16" hidden="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>
        <v>2014</v>
      </c>
      <c r="M886">
        <f t="shared" si="55"/>
        <v>0.4801553062985332</v>
      </c>
      <c r="N886">
        <f t="shared" si="52"/>
        <v>0.29101442129914951</v>
      </c>
      <c r="O886" s="6">
        <f t="shared" si="53"/>
        <v>4722000000</v>
      </c>
      <c r="P886" s="6">
        <f t="shared" si="54"/>
        <v>7791000000</v>
      </c>
    </row>
    <row r="887" spans="1:16" hidden="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>
        <v>2015</v>
      </c>
      <c r="M887">
        <f t="shared" si="55"/>
        <v>0.55203776990904674</v>
      </c>
      <c r="N887">
        <f t="shared" si="52"/>
        <v>0.31354578907172115</v>
      </c>
      <c r="O887" s="6">
        <f t="shared" si="53"/>
        <v>4516000000</v>
      </c>
      <c r="P887" s="6">
        <f t="shared" si="54"/>
        <v>7951000000</v>
      </c>
    </row>
    <row r="888" spans="1:16" hidden="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>
        <v>2016</v>
      </c>
      <c r="M888">
        <f t="shared" si="55"/>
        <v>0.5557512635931996</v>
      </c>
      <c r="N888">
        <f t="shared" si="52"/>
        <v>0.30318578649104</v>
      </c>
      <c r="O888" s="6">
        <f t="shared" si="53"/>
        <v>3959000000</v>
      </c>
      <c r="P888" s="6">
        <f t="shared" si="54"/>
        <v>7257000000</v>
      </c>
    </row>
    <row r="889" spans="1:16" hidden="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>
        <v>2013</v>
      </c>
      <c r="M889">
        <f t="shared" si="55"/>
        <v>0.13357532707375053</v>
      </c>
      <c r="N889">
        <f t="shared" si="52"/>
        <v>6.6825427549741315E-2</v>
      </c>
      <c r="O889" s="6">
        <f t="shared" si="53"/>
        <v>732595000</v>
      </c>
      <c r="P889" s="6">
        <f t="shared" si="54"/>
        <v>1464362000</v>
      </c>
    </row>
    <row r="890" spans="1:16" hidden="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>
        <v>2014</v>
      </c>
      <c r="M890">
        <f t="shared" si="55"/>
        <v>0.13111673263058243</v>
      </c>
      <c r="N890">
        <f t="shared" si="52"/>
        <v>6.5980059802936128E-2</v>
      </c>
      <c r="O890" s="6">
        <f t="shared" si="53"/>
        <v>829653000</v>
      </c>
      <c r="P890" s="6">
        <f t="shared" si="54"/>
        <v>1648701000</v>
      </c>
    </row>
    <row r="891" spans="1:16" hidden="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>
        <v>2015</v>
      </c>
      <c r="M891">
        <f t="shared" si="55"/>
        <v>0.13228429243388118</v>
      </c>
      <c r="N891">
        <f t="shared" si="52"/>
        <v>6.9879868658118918E-2</v>
      </c>
      <c r="O891" s="6">
        <f t="shared" si="53"/>
        <v>997096000</v>
      </c>
      <c r="P891" s="6">
        <f t="shared" si="54"/>
        <v>1887527000</v>
      </c>
    </row>
    <row r="892" spans="1:16" hidden="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>
        <v>2016</v>
      </c>
      <c r="M892">
        <f t="shared" si="55"/>
        <v>0.13325434374004719</v>
      </c>
      <c r="N892">
        <f t="shared" si="52"/>
        <v>6.9893314543051255E-2</v>
      </c>
      <c r="O892" s="6">
        <f t="shared" si="53"/>
        <v>1058861000</v>
      </c>
      <c r="P892" s="6">
        <f t="shared" si="54"/>
        <v>2018760000</v>
      </c>
    </row>
    <row r="893" spans="1:16" hidden="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>
        <v>2012</v>
      </c>
      <c r="M893">
        <f t="shared" si="55"/>
        <v>0.60320303225940819</v>
      </c>
      <c r="N893">
        <f t="shared" si="52"/>
        <v>0.22448299560572296</v>
      </c>
      <c r="O893" s="6">
        <f t="shared" si="53"/>
        <v>10779000000</v>
      </c>
      <c r="P893" s="6">
        <f t="shared" si="54"/>
        <v>28964000000</v>
      </c>
    </row>
    <row r="894" spans="1:16" hidden="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>
        <v>2013</v>
      </c>
      <c r="M894">
        <f t="shared" si="55"/>
        <v>0.60684253212105688</v>
      </c>
      <c r="N894">
        <f t="shared" si="52"/>
        <v>0.21829512955137234</v>
      </c>
      <c r="O894" s="6">
        <f t="shared" si="53"/>
        <v>10228000000</v>
      </c>
      <c r="P894" s="6">
        <f t="shared" si="54"/>
        <v>28433000000</v>
      </c>
    </row>
    <row r="895" spans="1:16" hidden="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>
        <v>2014</v>
      </c>
      <c r="M895">
        <f t="shared" si="55"/>
        <v>0.61109178659941743</v>
      </c>
      <c r="N895">
        <f t="shared" si="52"/>
        <v>0.21105265446323754</v>
      </c>
      <c r="O895" s="6">
        <f t="shared" si="53"/>
        <v>9708000000</v>
      </c>
      <c r="P895" s="6">
        <f t="shared" si="54"/>
        <v>28109000000</v>
      </c>
    </row>
    <row r="896" spans="1:16" hidden="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>
        <v>2015</v>
      </c>
      <c r="M896">
        <f t="shared" si="55"/>
        <v>0.60531900483135415</v>
      </c>
      <c r="N896">
        <f t="shared" si="52"/>
        <v>0.19704700410890866</v>
      </c>
      <c r="O896" s="6">
        <f t="shared" si="53"/>
        <v>8728000000</v>
      </c>
      <c r="P896" s="6">
        <f t="shared" si="54"/>
        <v>26812000000</v>
      </c>
    </row>
    <row r="897" spans="1:16" hidden="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>
        <v>2013</v>
      </c>
      <c r="M897">
        <f t="shared" si="55"/>
        <v>0.59886640522300638</v>
      </c>
      <c r="N897">
        <f t="shared" si="52"/>
        <v>0.28910012778838096</v>
      </c>
      <c r="O897" s="6">
        <f t="shared" si="53"/>
        <v>630739000</v>
      </c>
      <c r="P897" s="6">
        <f t="shared" si="54"/>
        <v>1306566000</v>
      </c>
    </row>
    <row r="898" spans="1:16" hidden="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>
        <v>2014</v>
      </c>
      <c r="M898">
        <f t="shared" si="55"/>
        <v>0.60894647819258185</v>
      </c>
      <c r="N898">
        <f t="shared" si="52"/>
        <v>0.30491119971003988</v>
      </c>
      <c r="O898" s="6">
        <f t="shared" si="53"/>
        <v>1009500000</v>
      </c>
      <c r="P898" s="6">
        <f t="shared" si="54"/>
        <v>2016100000</v>
      </c>
    </row>
    <row r="899" spans="1:16" hidden="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>
        <v>2015</v>
      </c>
      <c r="M899">
        <f t="shared" si="55"/>
        <v>0.60567310991650469</v>
      </c>
      <c r="N899">
        <f t="shared" ref="N899:N962" si="56">O899/E899</f>
        <v>0.28772732471691637</v>
      </c>
      <c r="O899" s="6">
        <f t="shared" ref="O899:O962" si="57">P899 - SUM(G899:I899)</f>
        <v>1257800000</v>
      </c>
      <c r="P899" s="6">
        <f t="shared" ref="P899:P962" si="58">E899-F899</f>
        <v>2647700000</v>
      </c>
    </row>
    <row r="900" spans="1:16" hidden="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>
        <v>2016</v>
      </c>
      <c r="M900">
        <f t="shared" ref="M900:M963" si="59">1-(F900/E900)</f>
        <v>0.59362067867829627</v>
      </c>
      <c r="N900">
        <f t="shared" si="56"/>
        <v>0.25169245134865559</v>
      </c>
      <c r="O900" s="6">
        <f t="shared" si="57"/>
        <v>1186000000</v>
      </c>
      <c r="P900" s="6">
        <f t="shared" si="58"/>
        <v>2797200000</v>
      </c>
    </row>
    <row r="901" spans="1:16" hidden="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>
        <v>2013</v>
      </c>
      <c r="M901">
        <f t="shared" si="59"/>
        <v>0.20589118082364755</v>
      </c>
      <c r="N901">
        <f t="shared" si="56"/>
        <v>2.8607209762055084E-2</v>
      </c>
      <c r="O901" s="6">
        <f t="shared" si="57"/>
        <v>2764000000</v>
      </c>
      <c r="P901" s="6">
        <f t="shared" si="58"/>
        <v>19893000000</v>
      </c>
    </row>
    <row r="902" spans="1:16" hidden="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>
        <v>2014</v>
      </c>
      <c r="M902">
        <f t="shared" si="59"/>
        <v>0.20571283354510805</v>
      </c>
      <c r="N902">
        <f t="shared" si="56"/>
        <v>2.770012706480305E-2</v>
      </c>
      <c r="O902" s="6">
        <f t="shared" si="57"/>
        <v>2725000000</v>
      </c>
      <c r="P902" s="6">
        <f t="shared" si="58"/>
        <v>20237000000</v>
      </c>
    </row>
    <row r="903" spans="1:16" hidden="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>
        <v>2015</v>
      </c>
      <c r="M903">
        <f t="shared" si="59"/>
        <v>0.21161665053242984</v>
      </c>
      <c r="N903">
        <f t="shared" si="56"/>
        <v>2.8921772000184393E-2</v>
      </c>
      <c r="O903" s="6">
        <f t="shared" si="57"/>
        <v>3137000000</v>
      </c>
      <c r="P903" s="6">
        <f t="shared" si="58"/>
        <v>22953000000</v>
      </c>
    </row>
    <row r="904" spans="1:16" hidden="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>
        <v>2016</v>
      </c>
      <c r="M904">
        <f t="shared" si="59"/>
        <v>0.22156059364472369</v>
      </c>
      <c r="N904">
        <f t="shared" si="56"/>
        <v>3.2559409997268508E-2</v>
      </c>
      <c r="O904" s="6">
        <f t="shared" si="57"/>
        <v>3576000000</v>
      </c>
      <c r="P904" s="6">
        <f t="shared" si="58"/>
        <v>24334000000</v>
      </c>
    </row>
    <row r="905" spans="1:16" hidden="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>
        <v>2013</v>
      </c>
      <c r="M905">
        <f t="shared" si="59"/>
        <v>0.36257067275273613</v>
      </c>
      <c r="N905">
        <f t="shared" si="56"/>
        <v>9.8034130400954406E-2</v>
      </c>
      <c r="O905" s="6">
        <f t="shared" si="57"/>
        <v>1890000000</v>
      </c>
      <c r="P905" s="6">
        <f t="shared" si="58"/>
        <v>6990000000</v>
      </c>
    </row>
    <row r="906" spans="1:16" hidden="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>
        <v>2014</v>
      </c>
      <c r="M906">
        <f t="shared" si="59"/>
        <v>0.36487835636592925</v>
      </c>
      <c r="N906">
        <f t="shared" si="56"/>
        <v>9.1534864168987443E-2</v>
      </c>
      <c r="O906" s="6">
        <f t="shared" si="57"/>
        <v>1742000000</v>
      </c>
      <c r="P906" s="6">
        <f t="shared" si="58"/>
        <v>6944000000</v>
      </c>
    </row>
    <row r="907" spans="1:16" hidden="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>
        <v>2015</v>
      </c>
      <c r="M907">
        <f t="shared" si="59"/>
        <v>0.36403301266887456</v>
      </c>
      <c r="N907">
        <f t="shared" si="56"/>
        <v>8.8787257530357988E-2</v>
      </c>
      <c r="O907" s="6">
        <f t="shared" si="57"/>
        <v>1689000000</v>
      </c>
      <c r="P907" s="6">
        <f t="shared" si="58"/>
        <v>6925000000</v>
      </c>
    </row>
    <row r="908" spans="1:16" hidden="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>
        <v>2016</v>
      </c>
      <c r="M908">
        <f t="shared" si="59"/>
        <v>0.36133097271401793</v>
      </c>
      <c r="N908">
        <f t="shared" si="56"/>
        <v>8.0868569048114972E-2</v>
      </c>
      <c r="O908" s="6">
        <f t="shared" si="57"/>
        <v>1553000000</v>
      </c>
      <c r="P908" s="6">
        <f t="shared" si="58"/>
        <v>6939000000</v>
      </c>
    </row>
    <row r="909" spans="1:16" hidden="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>
        <v>2013</v>
      </c>
      <c r="M909">
        <f t="shared" si="59"/>
        <v>0.66011058118431598</v>
      </c>
      <c r="N909">
        <f t="shared" si="56"/>
        <v>0.31173764402988224</v>
      </c>
      <c r="O909" s="6">
        <f t="shared" si="57"/>
        <v>738600000</v>
      </c>
      <c r="P909" s="6">
        <f t="shared" si="58"/>
        <v>1564000000</v>
      </c>
    </row>
    <row r="910" spans="1:16" hidden="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>
        <v>2014</v>
      </c>
      <c r="M910">
        <f t="shared" si="59"/>
        <v>0.65934577626013735</v>
      </c>
      <c r="N910">
        <f t="shared" si="56"/>
        <v>0.31395754918319041</v>
      </c>
      <c r="O910" s="6">
        <f t="shared" si="57"/>
        <v>809100000</v>
      </c>
      <c r="P910" s="6">
        <f t="shared" si="58"/>
        <v>1699200000</v>
      </c>
    </row>
    <row r="911" spans="1:16" hidden="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>
        <v>2015</v>
      </c>
      <c r="M911">
        <f t="shared" si="59"/>
        <v>0.68612535141392428</v>
      </c>
      <c r="N911">
        <f t="shared" si="56"/>
        <v>0.3323135439060691</v>
      </c>
      <c r="O911" s="6">
        <f t="shared" si="57"/>
        <v>803800000</v>
      </c>
      <c r="P911" s="6">
        <f t="shared" si="58"/>
        <v>1659600000</v>
      </c>
    </row>
    <row r="912" spans="1:16" hidden="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>
        <v>2016</v>
      </c>
      <c r="M912">
        <f t="shared" si="59"/>
        <v>0.70392425670465264</v>
      </c>
      <c r="N912">
        <f t="shared" si="56"/>
        <v>0.35065547082512211</v>
      </c>
      <c r="O912" s="6">
        <f t="shared" si="57"/>
        <v>818500000</v>
      </c>
      <c r="P912" s="6">
        <f t="shared" si="58"/>
        <v>1643100000</v>
      </c>
    </row>
    <row r="913" spans="1:16" hidden="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>
        <v>2013</v>
      </c>
      <c r="M913">
        <f t="shared" si="59"/>
        <v>0.41935175446983464</v>
      </c>
      <c r="N913">
        <f t="shared" si="56"/>
        <v>0.15928865092265035</v>
      </c>
      <c r="O913" s="6">
        <f t="shared" si="57"/>
        <v>1666000000</v>
      </c>
      <c r="P913" s="6">
        <f t="shared" si="58"/>
        <v>4386000000</v>
      </c>
    </row>
    <row r="914" spans="1:16" hidden="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>
        <v>2014</v>
      </c>
      <c r="M914">
        <f t="shared" si="59"/>
        <v>0.41112039357653396</v>
      </c>
      <c r="N914">
        <f t="shared" si="56"/>
        <v>0.1617933723196881</v>
      </c>
      <c r="O914" s="6">
        <f t="shared" si="57"/>
        <v>1743000000</v>
      </c>
      <c r="P914" s="6">
        <f t="shared" si="58"/>
        <v>4429000000</v>
      </c>
    </row>
    <row r="915" spans="1:16" hidden="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>
        <v>2015</v>
      </c>
      <c r="M915">
        <f t="shared" si="59"/>
        <v>0.4197660206041558</v>
      </c>
      <c r="N915">
        <f t="shared" si="56"/>
        <v>0.17050811943425878</v>
      </c>
      <c r="O915" s="6">
        <f t="shared" si="57"/>
        <v>1953000000</v>
      </c>
      <c r="P915" s="6">
        <f t="shared" si="58"/>
        <v>4808000000</v>
      </c>
    </row>
    <row r="916" spans="1:16" hidden="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>
        <v>2016</v>
      </c>
      <c r="M916">
        <f t="shared" si="59"/>
        <v>0.42817179529373051</v>
      </c>
      <c r="N916">
        <f t="shared" si="56"/>
        <v>0.18035214744117162</v>
      </c>
      <c r="O916" s="6">
        <f t="shared" si="57"/>
        <v>2192000000</v>
      </c>
      <c r="P916" s="6">
        <f t="shared" si="58"/>
        <v>5204000000</v>
      </c>
    </row>
    <row r="917" spans="1:16" hidden="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>
        <v>2012</v>
      </c>
      <c r="M917">
        <f t="shared" si="59"/>
        <v>0.20371943183482211</v>
      </c>
      <c r="N917">
        <f t="shared" si="56"/>
        <v>9.5006589544589251E-2</v>
      </c>
      <c r="O917" s="6">
        <f t="shared" si="57"/>
        <v>324400000</v>
      </c>
      <c r="P917" s="6">
        <f t="shared" si="58"/>
        <v>695600000</v>
      </c>
    </row>
    <row r="918" spans="1:16" hidden="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>
        <v>2013</v>
      </c>
      <c r="M918">
        <f t="shared" si="59"/>
        <v>0.20415851834809617</v>
      </c>
      <c r="N918">
        <f t="shared" si="56"/>
        <v>9.7089612331761194E-2</v>
      </c>
      <c r="O918" s="6">
        <f t="shared" si="57"/>
        <v>337600000</v>
      </c>
      <c r="P918" s="6">
        <f t="shared" si="58"/>
        <v>709900000</v>
      </c>
    </row>
    <row r="919" spans="1:16" hidden="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>
        <v>2014</v>
      </c>
      <c r="M919">
        <f t="shared" si="59"/>
        <v>0.20897337598815535</v>
      </c>
      <c r="N919">
        <f t="shared" si="56"/>
        <v>8.7645083679242786E-2</v>
      </c>
      <c r="O919" s="6">
        <f t="shared" si="57"/>
        <v>331500000</v>
      </c>
      <c r="P919" s="6">
        <f t="shared" si="58"/>
        <v>790400000</v>
      </c>
    </row>
    <row r="920" spans="1:16" hidden="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>
        <v>2015</v>
      </c>
      <c r="M920">
        <f t="shared" si="59"/>
        <v>0.23567854590013271</v>
      </c>
      <c r="N920">
        <f t="shared" si="56"/>
        <v>0.12524252016746656</v>
      </c>
      <c r="O920" s="6">
        <f t="shared" si="57"/>
        <v>490600000</v>
      </c>
      <c r="P920" s="6">
        <f t="shared" si="58"/>
        <v>923200000</v>
      </c>
    </row>
    <row r="921" spans="1:16" hidden="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>
        <v>2013</v>
      </c>
      <c r="M921">
        <f t="shared" si="59"/>
        <v>0.17092076874927864</v>
      </c>
      <c r="N921">
        <f t="shared" si="56"/>
        <v>0.11555602732559463</v>
      </c>
      <c r="O921" s="6">
        <f t="shared" si="57"/>
        <v>685836000</v>
      </c>
      <c r="P921" s="6">
        <f t="shared" si="58"/>
        <v>1014431000</v>
      </c>
    </row>
    <row r="922" spans="1:16" hidden="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>
        <v>2014</v>
      </c>
      <c r="M922">
        <f t="shared" si="59"/>
        <v>0.18554947086124962</v>
      </c>
      <c r="N922">
        <f t="shared" si="56"/>
        <v>0.11851674564886658</v>
      </c>
      <c r="O922" s="6">
        <f t="shared" si="57"/>
        <v>922038000</v>
      </c>
      <c r="P922" s="6">
        <f t="shared" si="58"/>
        <v>1443540000</v>
      </c>
    </row>
    <row r="923" spans="1:16" hidden="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>
        <v>2015</v>
      </c>
      <c r="M923">
        <f t="shared" si="59"/>
        <v>0.18117326901138353</v>
      </c>
      <c r="N923">
        <f t="shared" si="56"/>
        <v>0.1146311043858101</v>
      </c>
      <c r="O923" s="6">
        <f t="shared" si="57"/>
        <v>1086016000</v>
      </c>
      <c r="P923" s="6">
        <f t="shared" si="58"/>
        <v>1716437000</v>
      </c>
    </row>
    <row r="924" spans="1:16" hidden="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>
        <v>2016</v>
      </c>
      <c r="M924">
        <f t="shared" si="59"/>
        <v>0.1850666835677337</v>
      </c>
      <c r="N924">
        <f t="shared" si="56"/>
        <v>0.11528430276568975</v>
      </c>
      <c r="O924" s="6">
        <f t="shared" si="57"/>
        <v>1262363000</v>
      </c>
      <c r="P924" s="6">
        <f t="shared" si="58"/>
        <v>2026480000</v>
      </c>
    </row>
    <row r="925" spans="1:16" hidden="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>
        <v>2012</v>
      </c>
      <c r="M925">
        <f t="shared" si="59"/>
        <v>0.39667454244101985</v>
      </c>
      <c r="N925">
        <f t="shared" si="56"/>
        <v>0.18492788376767641</v>
      </c>
      <c r="O925" s="6">
        <f t="shared" si="57"/>
        <v>1048800000</v>
      </c>
      <c r="P925" s="6">
        <f t="shared" si="58"/>
        <v>2249700000</v>
      </c>
    </row>
    <row r="926" spans="1:16" hidden="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>
        <v>2013</v>
      </c>
      <c r="M926">
        <f t="shared" si="59"/>
        <v>0.3827625983506362</v>
      </c>
      <c r="N926">
        <f t="shared" si="56"/>
        <v>0.17435394177298005</v>
      </c>
      <c r="O926" s="6">
        <f t="shared" si="57"/>
        <v>1012700000</v>
      </c>
      <c r="P926" s="6">
        <f t="shared" si="58"/>
        <v>2223200000</v>
      </c>
    </row>
    <row r="927" spans="1:16" hidden="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>
        <v>2014</v>
      </c>
      <c r="M927">
        <f t="shared" si="59"/>
        <v>0.36647481535697646</v>
      </c>
      <c r="N927">
        <f t="shared" si="56"/>
        <v>0.15440149045179319</v>
      </c>
      <c r="O927" s="6">
        <f t="shared" si="57"/>
        <v>928200000</v>
      </c>
      <c r="P927" s="6">
        <f t="shared" si="58"/>
        <v>2203100000</v>
      </c>
    </row>
    <row r="928" spans="1:16" hidden="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>
        <v>2015</v>
      </c>
      <c r="M928">
        <f t="shared" si="59"/>
        <v>0.33447771339039878</v>
      </c>
      <c r="N928">
        <f t="shared" si="56"/>
        <v>0.12866211218764761</v>
      </c>
      <c r="O928" s="6">
        <f t="shared" si="57"/>
        <v>1116800000</v>
      </c>
      <c r="P928" s="6">
        <f t="shared" si="58"/>
        <v>2903300000</v>
      </c>
    </row>
    <row r="929" spans="1:16" hidden="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>
        <v>2012</v>
      </c>
      <c r="M929">
        <f t="shared" si="59"/>
        <v>0.41818318525902698</v>
      </c>
      <c r="N929">
        <f t="shared" si="56"/>
        <v>0.10689097316714084</v>
      </c>
      <c r="O929" s="6">
        <f t="shared" si="57"/>
        <v>440704000</v>
      </c>
      <c r="P929" s="6">
        <f t="shared" si="58"/>
        <v>1724140000</v>
      </c>
    </row>
    <row r="930" spans="1:16" hidden="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>
        <v>2013</v>
      </c>
      <c r="M930">
        <f t="shared" si="59"/>
        <v>0.40995368321913483</v>
      </c>
      <c r="N930">
        <f t="shared" si="56"/>
        <v>0.10673580472048748</v>
      </c>
      <c r="O930" s="6">
        <f t="shared" si="57"/>
        <v>540353000</v>
      </c>
      <c r="P930" s="6">
        <f t="shared" si="58"/>
        <v>2075402000</v>
      </c>
    </row>
    <row r="931" spans="1:16" hidden="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>
        <v>2014</v>
      </c>
      <c r="M931">
        <f t="shared" si="59"/>
        <v>0.39345516600435837</v>
      </c>
      <c r="N931">
        <f t="shared" si="56"/>
        <v>9.8615384067569686E-2</v>
      </c>
      <c r="O931" s="6">
        <f t="shared" si="57"/>
        <v>664674000</v>
      </c>
      <c r="P931" s="6">
        <f t="shared" si="58"/>
        <v>2651913000</v>
      </c>
    </row>
    <row r="932" spans="1:16" hidden="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>
        <v>2015</v>
      </c>
      <c r="M932">
        <f t="shared" si="59"/>
        <v>0.39394878064819938</v>
      </c>
      <c r="N932">
        <f t="shared" si="56"/>
        <v>0.10067773512147776</v>
      </c>
      <c r="O932" s="6">
        <f t="shared" si="57"/>
        <v>724138000</v>
      </c>
      <c r="P932" s="6">
        <f t="shared" si="58"/>
        <v>2833529000</v>
      </c>
    </row>
    <row r="933" spans="1:16" hidden="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>
        <v>2012</v>
      </c>
      <c r="M933">
        <f t="shared" si="59"/>
        <v>9.9794003204394577E-2</v>
      </c>
      <c r="N933">
        <f t="shared" si="56"/>
        <v>9.9794003204394605E-2</v>
      </c>
      <c r="O933" s="6">
        <f t="shared" si="57"/>
        <v>1308000000</v>
      </c>
      <c r="P933" s="6">
        <f t="shared" si="58"/>
        <v>1308000000</v>
      </c>
    </row>
    <row r="934" spans="1:16" hidden="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>
        <v>2013</v>
      </c>
      <c r="M934">
        <f t="shared" si="59"/>
        <v>9.7810858143607682E-2</v>
      </c>
      <c r="N934">
        <f t="shared" si="56"/>
        <v>9.781085814360771E-2</v>
      </c>
      <c r="O934" s="6">
        <f t="shared" si="57"/>
        <v>1117000000</v>
      </c>
      <c r="P934" s="6">
        <f t="shared" si="58"/>
        <v>1117000000</v>
      </c>
    </row>
    <row r="935" spans="1:16" hidden="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>
        <v>2014</v>
      </c>
      <c r="M935">
        <f t="shared" si="59"/>
        <v>9.2117240123793964E-2</v>
      </c>
      <c r="N935">
        <f t="shared" si="56"/>
        <v>9.2117240123793923E-2</v>
      </c>
      <c r="O935" s="6">
        <f t="shared" si="57"/>
        <v>1012000000</v>
      </c>
      <c r="P935" s="6">
        <f t="shared" si="58"/>
        <v>1012000000</v>
      </c>
    </row>
    <row r="936" spans="1:16" hidden="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>
        <v>2015</v>
      </c>
      <c r="M936">
        <f t="shared" si="59"/>
        <v>8.503726351996943E-2</v>
      </c>
      <c r="N936">
        <f t="shared" si="56"/>
        <v>8.503726351996943E-2</v>
      </c>
      <c r="O936" s="6">
        <f t="shared" si="57"/>
        <v>890000000</v>
      </c>
      <c r="P936" s="6">
        <f t="shared" si="58"/>
        <v>890000000</v>
      </c>
    </row>
    <row r="937" spans="1:16" hidden="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>
        <v>2013</v>
      </c>
      <c r="M937">
        <f t="shared" si="59"/>
        <v>0.74847375990067344</v>
      </c>
      <c r="N937">
        <f t="shared" si="56"/>
        <v>0.4469957168571152</v>
      </c>
      <c r="O937" s="6">
        <f t="shared" si="57"/>
        <v>573154000</v>
      </c>
      <c r="P937" s="6">
        <f t="shared" si="58"/>
        <v>959720000</v>
      </c>
    </row>
    <row r="938" spans="1:16" hidden="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>
        <v>2014</v>
      </c>
      <c r="M938">
        <f t="shared" si="59"/>
        <v>0.75613410103530287</v>
      </c>
      <c r="N938">
        <f t="shared" si="56"/>
        <v>0.46077243648380206</v>
      </c>
      <c r="O938" s="6">
        <f t="shared" si="57"/>
        <v>639730000</v>
      </c>
      <c r="P938" s="6">
        <f t="shared" si="58"/>
        <v>1049806000</v>
      </c>
    </row>
    <row r="939" spans="1:16" hidden="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>
        <v>2015</v>
      </c>
      <c r="M939">
        <f t="shared" si="59"/>
        <v>0.75885187768745865</v>
      </c>
      <c r="N939">
        <f t="shared" si="56"/>
        <v>0.46280316634567997</v>
      </c>
      <c r="O939" s="6">
        <f t="shared" si="57"/>
        <v>682699000</v>
      </c>
      <c r="P939" s="6">
        <f t="shared" si="58"/>
        <v>1119412000</v>
      </c>
    </row>
    <row r="940" spans="1:16" hidden="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>
        <v>2016</v>
      </c>
      <c r="M940">
        <f t="shared" si="59"/>
        <v>0.75855586206121628</v>
      </c>
      <c r="N940">
        <f t="shared" si="56"/>
        <v>0.44493081149714592</v>
      </c>
      <c r="O940" s="6">
        <f t="shared" si="57"/>
        <v>633553000</v>
      </c>
      <c r="P940" s="6">
        <f t="shared" si="58"/>
        <v>1080135000</v>
      </c>
    </row>
    <row r="941" spans="1:16" hidden="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>
        <v>2012</v>
      </c>
      <c r="M941">
        <f t="shared" si="59"/>
        <v>0.78779741100896328</v>
      </c>
      <c r="N941">
        <f t="shared" si="56"/>
        <v>0.25170107152021376</v>
      </c>
      <c r="O941" s="6">
        <f t="shared" si="57"/>
        <v>5689300000</v>
      </c>
      <c r="P941" s="6">
        <f t="shared" si="58"/>
        <v>17806900000</v>
      </c>
    </row>
    <row r="942" spans="1:16" hidden="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>
        <v>2013</v>
      </c>
      <c r="M942">
        <f t="shared" si="59"/>
        <v>0.78764856293617036</v>
      </c>
      <c r="N942">
        <f t="shared" si="56"/>
        <v>0.26249183363547079</v>
      </c>
      <c r="O942" s="6">
        <f t="shared" si="57"/>
        <v>6067000000</v>
      </c>
      <c r="P942" s="6">
        <f t="shared" si="58"/>
        <v>18205000000</v>
      </c>
    </row>
    <row r="943" spans="1:16" hidden="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>
        <v>2014</v>
      </c>
      <c r="M943">
        <f t="shared" si="59"/>
        <v>0.74854197679398027</v>
      </c>
      <c r="N943">
        <f t="shared" si="56"/>
        <v>0.18705520096249922</v>
      </c>
      <c r="O943" s="6">
        <f t="shared" si="57"/>
        <v>3669200000</v>
      </c>
      <c r="P943" s="6">
        <f t="shared" si="58"/>
        <v>14683100000</v>
      </c>
    </row>
    <row r="944" spans="1:16" hidden="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>
        <v>2015</v>
      </c>
      <c r="M944">
        <f t="shared" si="59"/>
        <v>0.74761883288991771</v>
      </c>
      <c r="N944">
        <f t="shared" si="56"/>
        <v>0.18501706022937367</v>
      </c>
      <c r="O944" s="6">
        <f t="shared" si="57"/>
        <v>3692700000</v>
      </c>
      <c r="P944" s="6">
        <f t="shared" si="58"/>
        <v>14921500000</v>
      </c>
    </row>
    <row r="945" spans="1:16" hidden="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>
        <v>2013</v>
      </c>
      <c r="M945">
        <f t="shared" si="59"/>
        <v>9.2310066581418937E-2</v>
      </c>
      <c r="N945">
        <f t="shared" si="56"/>
        <v>9.9320957714184935E-2</v>
      </c>
      <c r="O945" s="6">
        <f t="shared" si="57"/>
        <v>4505000000</v>
      </c>
      <c r="P945" s="6">
        <f t="shared" si="58"/>
        <v>4187000000</v>
      </c>
    </row>
    <row r="946" spans="1:16" hidden="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>
        <v>2014</v>
      </c>
      <c r="M946">
        <f t="shared" si="59"/>
        <v>0.11723326490762531</v>
      </c>
      <c r="N946">
        <f t="shared" si="56"/>
        <v>0.12546938366795174</v>
      </c>
      <c r="O946" s="6">
        <f t="shared" si="57"/>
        <v>5012000000</v>
      </c>
      <c r="P946" s="6">
        <f t="shared" si="58"/>
        <v>4683000000</v>
      </c>
    </row>
    <row r="947" spans="1:16" hidden="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>
        <v>2015</v>
      </c>
      <c r="M947">
        <f t="shared" si="59"/>
        <v>0.11081507795539769</v>
      </c>
      <c r="N947">
        <f t="shared" si="56"/>
        <v>0.11624235247681074</v>
      </c>
      <c r="O947" s="6">
        <f t="shared" si="57"/>
        <v>4712000000</v>
      </c>
      <c r="P947" s="6">
        <f t="shared" si="58"/>
        <v>4492000000</v>
      </c>
    </row>
    <row r="948" spans="1:16" hidden="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>
        <v>2016</v>
      </c>
      <c r="M948">
        <f t="shared" si="59"/>
        <v>0.10713681002370468</v>
      </c>
      <c r="N948">
        <f t="shared" si="56"/>
        <v>0.11744412461903149</v>
      </c>
      <c r="O948" s="6">
        <f t="shared" si="57"/>
        <v>5549000000</v>
      </c>
      <c r="P948" s="6">
        <f t="shared" si="58"/>
        <v>5062000000</v>
      </c>
    </row>
    <row r="949" spans="1:16" hidden="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>
        <v>2012</v>
      </c>
      <c r="M949">
        <f t="shared" si="59"/>
        <v>0.30709322992405885</v>
      </c>
      <c r="N949">
        <f t="shared" si="56"/>
        <v>0.16794312489901439</v>
      </c>
      <c r="O949" s="6">
        <f t="shared" si="57"/>
        <v>519700000</v>
      </c>
      <c r="P949" s="6">
        <f t="shared" si="58"/>
        <v>950300000</v>
      </c>
    </row>
    <row r="950" spans="1:16" hidden="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>
        <v>2013</v>
      </c>
      <c r="M950">
        <f t="shared" si="59"/>
        <v>0.3065185546875</v>
      </c>
      <c r="N950">
        <f t="shared" si="56"/>
        <v>0.162933349609375</v>
      </c>
      <c r="O950" s="6">
        <f t="shared" si="57"/>
        <v>533900000</v>
      </c>
      <c r="P950" s="6">
        <f t="shared" si="58"/>
        <v>1004400000</v>
      </c>
    </row>
    <row r="951" spans="1:16" hidden="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>
        <v>2014</v>
      </c>
      <c r="M951">
        <f t="shared" si="59"/>
        <v>0.30827090111333311</v>
      </c>
      <c r="N951">
        <f t="shared" si="56"/>
        <v>0.16225412649613469</v>
      </c>
      <c r="O951" s="6">
        <f t="shared" si="57"/>
        <v>543600000</v>
      </c>
      <c r="P951" s="6">
        <f t="shared" si="58"/>
        <v>1032800000</v>
      </c>
    </row>
    <row r="952" spans="1:16" hidden="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>
        <v>2015</v>
      </c>
      <c r="M952">
        <f t="shared" si="59"/>
        <v>0.33255470863044012</v>
      </c>
      <c r="N952">
        <f t="shared" si="56"/>
        <v>0.17734202114580772</v>
      </c>
      <c r="O952" s="6">
        <f t="shared" si="57"/>
        <v>577000000</v>
      </c>
      <c r="P952" s="6">
        <f t="shared" si="58"/>
        <v>1082000000</v>
      </c>
    </row>
    <row r="953" spans="1:16" hidden="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>
        <v>2013</v>
      </c>
      <c r="M953">
        <f t="shared" si="59"/>
        <v>0.34296629124522471</v>
      </c>
      <c r="N953">
        <f t="shared" si="56"/>
        <v>7.0465746917123567E-2</v>
      </c>
      <c r="O953" s="6">
        <f t="shared" si="57"/>
        <v>3560000000</v>
      </c>
      <c r="P953" s="6">
        <f t="shared" si="58"/>
        <v>17327000000</v>
      </c>
    </row>
    <row r="954" spans="1:16" hidden="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>
        <v>2014</v>
      </c>
      <c r="M954">
        <f t="shared" si="59"/>
        <v>0.34588239698972234</v>
      </c>
      <c r="N954">
        <f t="shared" si="56"/>
        <v>7.7671902203418394E-2</v>
      </c>
      <c r="O954" s="6">
        <f t="shared" si="57"/>
        <v>4149000000</v>
      </c>
      <c r="P954" s="6">
        <f t="shared" si="58"/>
        <v>18476000000</v>
      </c>
    </row>
    <row r="955" spans="1:16" hidden="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>
        <v>2015</v>
      </c>
      <c r="M955">
        <f t="shared" si="59"/>
        <v>0.34786475285915019</v>
      </c>
      <c r="N955">
        <f t="shared" si="56"/>
        <v>8.5232022481902425E-2</v>
      </c>
      <c r="O955" s="6">
        <f t="shared" si="57"/>
        <v>4792000000</v>
      </c>
      <c r="P955" s="6">
        <f t="shared" si="58"/>
        <v>19558000000</v>
      </c>
    </row>
    <row r="956" spans="1:16" hidden="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>
        <v>2016</v>
      </c>
      <c r="M956">
        <f t="shared" si="59"/>
        <v>0.34820733317533936</v>
      </c>
      <c r="N956">
        <f t="shared" si="56"/>
        <v>8.4148694857297632E-2</v>
      </c>
      <c r="O956" s="6">
        <f t="shared" si="57"/>
        <v>4971000000</v>
      </c>
      <c r="P956" s="6">
        <f t="shared" si="58"/>
        <v>20570000000</v>
      </c>
    </row>
    <row r="957" spans="1:16" hidden="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>
        <v>2013</v>
      </c>
      <c r="M957">
        <f t="shared" si="59"/>
        <v>0.38985600108477103</v>
      </c>
      <c r="N957">
        <f t="shared" si="56"/>
        <v>3.2807378666242837E-2</v>
      </c>
      <c r="O957" s="6">
        <f t="shared" si="57"/>
        <v>118071000</v>
      </c>
      <c r="P957" s="6">
        <f t="shared" si="58"/>
        <v>1403059000</v>
      </c>
    </row>
    <row r="958" spans="1:16" hidden="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>
        <v>2014</v>
      </c>
      <c r="M958">
        <f t="shared" si="59"/>
        <v>0.43571659725883372</v>
      </c>
      <c r="N958">
        <f t="shared" si="56"/>
        <v>0.1470856415317488</v>
      </c>
      <c r="O958" s="6">
        <f t="shared" si="57"/>
        <v>677669000</v>
      </c>
      <c r="P958" s="6">
        <f t="shared" si="58"/>
        <v>2007481000</v>
      </c>
    </row>
    <row r="959" spans="1:16" hidden="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>
        <v>2015</v>
      </c>
      <c r="M959">
        <f t="shared" si="59"/>
        <v>0.43434122181760659</v>
      </c>
      <c r="N959">
        <f t="shared" si="56"/>
        <v>0.16494229663499713</v>
      </c>
      <c r="O959" s="6">
        <f t="shared" si="57"/>
        <v>867483000</v>
      </c>
      <c r="P959" s="6">
        <f t="shared" si="58"/>
        <v>2284336000</v>
      </c>
    </row>
    <row r="960" spans="1:16" hidden="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>
        <v>2016</v>
      </c>
      <c r="M960">
        <f t="shared" si="59"/>
        <v>0.44494896526321492</v>
      </c>
      <c r="N960">
        <f t="shared" si="56"/>
        <v>0.18251368144137176</v>
      </c>
      <c r="O960" s="6">
        <f t="shared" si="57"/>
        <v>1074256000</v>
      </c>
      <c r="P960" s="6">
        <f t="shared" si="58"/>
        <v>2618922000</v>
      </c>
    </row>
    <row r="961" spans="1:16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>
        <v>2012</v>
      </c>
      <c r="M961">
        <f t="shared" si="59"/>
        <v>4.2360839934396877E-2</v>
      </c>
      <c r="N961">
        <f t="shared" si="56"/>
        <v>-1.8706605502003044E-2</v>
      </c>
      <c r="O961" s="6">
        <f t="shared" si="57"/>
        <v>-146110000</v>
      </c>
      <c r="P961" s="6">
        <f t="shared" si="58"/>
        <v>330864000</v>
      </c>
    </row>
    <row r="962" spans="1:16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>
        <v>2013</v>
      </c>
      <c r="M962">
        <f t="shared" si="59"/>
        <v>0.20605505079954656</v>
      </c>
      <c r="N962">
        <f t="shared" si="56"/>
        <v>-3.9968408832014343E-2</v>
      </c>
      <c r="O962" s="6">
        <f t="shared" si="57"/>
        <v>-380970000</v>
      </c>
      <c r="P962" s="6">
        <f t="shared" si="58"/>
        <v>1964071000</v>
      </c>
    </row>
    <row r="963" spans="1:16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>
        <v>2014</v>
      </c>
      <c r="M963">
        <f t="shared" si="59"/>
        <v>0.24879578973659833</v>
      </c>
      <c r="N963">
        <f t="shared" ref="N963:N1026" si="60">O963/E963</f>
        <v>-3.6044534037353103E-2</v>
      </c>
      <c r="O963" s="6">
        <f t="shared" ref="O963:O1026" si="61">P963 - SUM(G963:I963)</f>
        <v>-385024000</v>
      </c>
      <c r="P963" s="6">
        <f t="shared" ref="P963:P1026" si="62">E963-F963</f>
        <v>2657611000</v>
      </c>
    </row>
    <row r="964" spans="1:16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>
        <v>2015</v>
      </c>
      <c r="M964">
        <f t="shared" ref="M964:M1027" si="63">1-(F964/E964)</f>
        <v>0.24111782906779433</v>
      </c>
      <c r="N964">
        <f t="shared" si="60"/>
        <v>-4.0027274249538031E-2</v>
      </c>
      <c r="O964" s="6">
        <f t="shared" si="61"/>
        <v>-404936000</v>
      </c>
      <c r="P964" s="6">
        <f t="shared" si="62"/>
        <v>2439269000</v>
      </c>
    </row>
    <row r="965" spans="1:16" hidden="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>
        <v>2013</v>
      </c>
      <c r="M965">
        <f t="shared" si="63"/>
        <v>0.53065144923442009</v>
      </c>
      <c r="N965">
        <f t="shared" si="60"/>
        <v>7.706650093225606E-2</v>
      </c>
      <c r="O965" s="6">
        <f t="shared" si="61"/>
        <v>1364000000</v>
      </c>
      <c r="P965" s="6">
        <f t="shared" si="62"/>
        <v>9392000000</v>
      </c>
    </row>
    <row r="966" spans="1:16" hidden="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>
        <v>2014</v>
      </c>
      <c r="M966">
        <f t="shared" si="63"/>
        <v>0.58736898683149685</v>
      </c>
      <c r="N966">
        <f t="shared" si="60"/>
        <v>0.12636388067723731</v>
      </c>
      <c r="O966" s="6">
        <f t="shared" si="61"/>
        <v>2351000000</v>
      </c>
      <c r="P966" s="6">
        <f t="shared" si="62"/>
        <v>10928000000</v>
      </c>
    </row>
    <row r="967" spans="1:16" hidden="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>
        <v>2015</v>
      </c>
      <c r="M967">
        <f t="shared" si="63"/>
        <v>0.69601412714429867</v>
      </c>
      <c r="N967">
        <f t="shared" si="60"/>
        <v>0.20963673057517659</v>
      </c>
      <c r="O967" s="6">
        <f t="shared" si="61"/>
        <v>4155000000</v>
      </c>
      <c r="P967" s="6">
        <f t="shared" si="62"/>
        <v>13795000000</v>
      </c>
    </row>
    <row r="968" spans="1:16" hidden="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>
        <v>2016</v>
      </c>
      <c r="M968">
        <f t="shared" si="63"/>
        <v>0.6997796817625459</v>
      </c>
      <c r="N968">
        <f t="shared" si="60"/>
        <v>0.18408812729498164</v>
      </c>
      <c r="O968" s="6">
        <f t="shared" si="61"/>
        <v>3760000000</v>
      </c>
      <c r="P968" s="6">
        <f t="shared" si="62"/>
        <v>14293000000</v>
      </c>
    </row>
    <row r="969" spans="1:16" hidden="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>
        <v>2012</v>
      </c>
      <c r="M969">
        <f t="shared" si="63"/>
        <v>0.39601631116687575</v>
      </c>
      <c r="N969">
        <f t="shared" si="60"/>
        <v>9.0181932245922206E-2</v>
      </c>
      <c r="O969" s="6">
        <f t="shared" si="61"/>
        <v>575000000</v>
      </c>
      <c r="P969" s="6">
        <f t="shared" si="62"/>
        <v>2525000000</v>
      </c>
    </row>
    <row r="970" spans="1:16" hidden="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>
        <v>2013</v>
      </c>
      <c r="M970">
        <f t="shared" si="63"/>
        <v>0.4162838587042611</v>
      </c>
      <c r="N970">
        <f t="shared" si="60"/>
        <v>0.10549659432916204</v>
      </c>
      <c r="O970" s="6">
        <f t="shared" si="61"/>
        <v>666000000</v>
      </c>
      <c r="P970" s="6">
        <f t="shared" si="62"/>
        <v>2628000000</v>
      </c>
    </row>
    <row r="971" spans="1:16" hidden="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>
        <v>2014</v>
      </c>
      <c r="M971">
        <f t="shared" si="63"/>
        <v>0.4429688652796222</v>
      </c>
      <c r="N971">
        <f t="shared" si="60"/>
        <v>0.14947616939648811</v>
      </c>
      <c r="O971" s="6">
        <f t="shared" si="61"/>
        <v>1013000000</v>
      </c>
      <c r="P971" s="6">
        <f t="shared" si="62"/>
        <v>3002000000</v>
      </c>
    </row>
    <row r="972" spans="1:16" hidden="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>
        <v>2015</v>
      </c>
      <c r="M972">
        <f t="shared" si="63"/>
        <v>0.48171102199538218</v>
      </c>
      <c r="N972">
        <f t="shared" si="60"/>
        <v>0.16174504800097217</v>
      </c>
      <c r="O972" s="6">
        <f t="shared" si="61"/>
        <v>1331000000</v>
      </c>
      <c r="P972" s="6">
        <f t="shared" si="62"/>
        <v>3964000000</v>
      </c>
    </row>
    <row r="973" spans="1:16" hidden="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>
        <v>2012</v>
      </c>
      <c r="M973">
        <f t="shared" si="63"/>
        <v>0.12694037749162113</v>
      </c>
      <c r="N973">
        <f t="shared" si="60"/>
        <v>0.10310460398659375</v>
      </c>
      <c r="O973" s="6">
        <f t="shared" si="61"/>
        <v>4676000000</v>
      </c>
      <c r="P973" s="6">
        <f t="shared" si="62"/>
        <v>5757000000</v>
      </c>
    </row>
    <row r="974" spans="1:16" hidden="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>
        <v>2013</v>
      </c>
      <c r="M974">
        <f t="shared" si="63"/>
        <v>0.13894058372293583</v>
      </c>
      <c r="N974">
        <f t="shared" si="60"/>
        <v>0.11579138486677863</v>
      </c>
      <c r="O974" s="6">
        <f t="shared" si="61"/>
        <v>5102000000</v>
      </c>
      <c r="P974" s="6">
        <f t="shared" si="62"/>
        <v>6122000000</v>
      </c>
    </row>
    <row r="975" spans="1:16" hidden="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>
        <v>2014</v>
      </c>
      <c r="M975">
        <f t="shared" si="63"/>
        <v>0.14622434660585859</v>
      </c>
      <c r="N975">
        <f t="shared" si="60"/>
        <v>0.12576740922645149</v>
      </c>
      <c r="O975" s="6">
        <f t="shared" si="61"/>
        <v>5736000000</v>
      </c>
      <c r="P975" s="6">
        <f t="shared" si="62"/>
        <v>6669000000</v>
      </c>
    </row>
    <row r="976" spans="1:16" hidden="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>
        <v>2015</v>
      </c>
      <c r="M976">
        <f t="shared" si="63"/>
        <v>0.21542691308996487</v>
      </c>
      <c r="N976">
        <f t="shared" si="60"/>
        <v>0.18701695433022758</v>
      </c>
      <c r="O976" s="6">
        <f t="shared" si="61"/>
        <v>6122000000</v>
      </c>
      <c r="P976" s="6">
        <f t="shared" si="62"/>
        <v>7052000000</v>
      </c>
    </row>
    <row r="977" spans="1:16" hidden="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>
        <v>2013</v>
      </c>
      <c r="M977">
        <f t="shared" si="63"/>
        <v>0.40265838329841797</v>
      </c>
      <c r="N977">
        <f t="shared" si="60"/>
        <v>9.6294155891064076E-2</v>
      </c>
      <c r="O977" s="6">
        <f t="shared" si="61"/>
        <v>2666000000</v>
      </c>
      <c r="P977" s="6">
        <f t="shared" si="62"/>
        <v>11148000000</v>
      </c>
    </row>
    <row r="978" spans="1:16" hidden="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>
        <v>2014</v>
      </c>
      <c r="M978">
        <f t="shared" si="63"/>
        <v>0.40120296444810422</v>
      </c>
      <c r="N978">
        <f t="shared" si="60"/>
        <v>9.9029751888582582E-2</v>
      </c>
      <c r="O978" s="6">
        <f t="shared" si="61"/>
        <v>2766000000</v>
      </c>
      <c r="P978" s="6">
        <f t="shared" si="62"/>
        <v>11206000000</v>
      </c>
    </row>
    <row r="979" spans="1:16" hidden="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>
        <v>2015</v>
      </c>
      <c r="M979">
        <f t="shared" si="63"/>
        <v>0.4</v>
      </c>
      <c r="N979">
        <f t="shared" si="60"/>
        <v>0.10272193559864792</v>
      </c>
      <c r="O979" s="6">
        <f t="shared" si="61"/>
        <v>2887000000</v>
      </c>
      <c r="P979" s="6">
        <f t="shared" si="62"/>
        <v>11242000000</v>
      </c>
    </row>
    <row r="980" spans="1:16" hidden="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>
        <v>2016</v>
      </c>
      <c r="M980">
        <f t="shared" si="63"/>
        <v>0.39081945418959341</v>
      </c>
      <c r="N980">
        <f t="shared" si="60"/>
        <v>8.5933749399903989E-2</v>
      </c>
      <c r="O980" s="6">
        <f t="shared" si="61"/>
        <v>2327000000</v>
      </c>
      <c r="P980" s="6">
        <f t="shared" si="62"/>
        <v>10583000000</v>
      </c>
    </row>
    <row r="981" spans="1:16" hidden="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>
        <v>2013</v>
      </c>
      <c r="M981" t="e">
        <f t="shared" si="63"/>
        <v>#VALUE!</v>
      </c>
      <c r="N981" t="e">
        <f t="shared" si="60"/>
        <v>#VALUE!</v>
      </c>
      <c r="O981" s="6" t="e">
        <f t="shared" si="61"/>
        <v>#VALUE!</v>
      </c>
      <c r="P981" s="6" t="e">
        <f t="shared" si="62"/>
        <v>#VALUE!</v>
      </c>
    </row>
    <row r="982" spans="1:16" hidden="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>
        <v>2014</v>
      </c>
      <c r="M982" t="e">
        <f t="shared" si="63"/>
        <v>#VALUE!</v>
      </c>
      <c r="N982" t="e">
        <f t="shared" si="60"/>
        <v>#VALUE!</v>
      </c>
      <c r="O982" s="6" t="e">
        <f t="shared" si="61"/>
        <v>#VALUE!</v>
      </c>
      <c r="P982" s="6" t="e">
        <f t="shared" si="62"/>
        <v>#VALUE!</v>
      </c>
    </row>
    <row r="983" spans="1:16" hidden="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>
        <v>2015</v>
      </c>
      <c r="M983" t="e">
        <f t="shared" si="63"/>
        <v>#VALUE!</v>
      </c>
      <c r="N983" t="e">
        <f t="shared" si="60"/>
        <v>#VALUE!</v>
      </c>
      <c r="O983" s="6" t="e">
        <f t="shared" si="61"/>
        <v>#VALUE!</v>
      </c>
      <c r="P983" s="6" t="e">
        <f t="shared" si="62"/>
        <v>#VALUE!</v>
      </c>
    </row>
    <row r="984" spans="1:16" hidden="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>
        <v>2016</v>
      </c>
      <c r="M984" t="e">
        <f t="shared" si="63"/>
        <v>#VALUE!</v>
      </c>
      <c r="N984" t="e">
        <f t="shared" si="60"/>
        <v>#VALUE!</v>
      </c>
      <c r="O984" s="6" t="e">
        <f t="shared" si="61"/>
        <v>#VALUE!</v>
      </c>
      <c r="P984" s="6" t="e">
        <f t="shared" si="62"/>
        <v>#VALUE!</v>
      </c>
    </row>
    <row r="985" spans="1:16" hidden="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>
        <v>2012</v>
      </c>
      <c r="M985">
        <f t="shared" si="63"/>
        <v>0.75356596510103224</v>
      </c>
      <c r="N985">
        <f t="shared" si="60"/>
        <v>0.39985668896883303</v>
      </c>
      <c r="O985" s="6">
        <f t="shared" si="61"/>
        <v>190287000</v>
      </c>
      <c r="P985" s="6">
        <f t="shared" si="62"/>
        <v>358613000</v>
      </c>
    </row>
    <row r="986" spans="1:16" hidden="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>
        <v>2013</v>
      </c>
      <c r="M986">
        <f t="shared" si="63"/>
        <v>0.72926403247887461</v>
      </c>
      <c r="N986">
        <f t="shared" si="60"/>
        <v>0.36623865049017296</v>
      </c>
      <c r="O986" s="6">
        <f t="shared" si="61"/>
        <v>232741000</v>
      </c>
      <c r="P986" s="6">
        <f t="shared" si="62"/>
        <v>463440000</v>
      </c>
    </row>
    <row r="987" spans="1:16" hidden="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>
        <v>2014</v>
      </c>
      <c r="M987">
        <f t="shared" si="63"/>
        <v>0.72249307691377485</v>
      </c>
      <c r="N987">
        <f t="shared" si="60"/>
        <v>0.36023931506794099</v>
      </c>
      <c r="O987" s="6">
        <f t="shared" si="61"/>
        <v>357477000</v>
      </c>
      <c r="P987" s="6">
        <f t="shared" si="62"/>
        <v>716953000</v>
      </c>
    </row>
    <row r="988" spans="1:16" hidden="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>
        <v>2015</v>
      </c>
      <c r="M988">
        <f t="shared" si="63"/>
        <v>0.73062269186471918</v>
      </c>
      <c r="N988">
        <f t="shared" si="60"/>
        <v>0.39640805961761794</v>
      </c>
      <c r="O988" s="6">
        <f t="shared" si="61"/>
        <v>413366000</v>
      </c>
      <c r="P988" s="6">
        <f t="shared" si="62"/>
        <v>761878000</v>
      </c>
    </row>
    <row r="989" spans="1:16" hidden="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>
        <v>2012</v>
      </c>
      <c r="M989">
        <f t="shared" si="63"/>
        <v>0.57677015035416179</v>
      </c>
      <c r="N989">
        <f t="shared" si="60"/>
        <v>0.20306902548785793</v>
      </c>
      <c r="O989" s="6">
        <f t="shared" si="61"/>
        <v>161951000</v>
      </c>
      <c r="P989" s="6">
        <f t="shared" si="62"/>
        <v>459984000</v>
      </c>
    </row>
    <row r="990" spans="1:16" hidden="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>
        <v>2013</v>
      </c>
      <c r="M990">
        <f t="shared" si="63"/>
        <v>0.58886228417397213</v>
      </c>
      <c r="N990">
        <f t="shared" si="60"/>
        <v>0.21494645328929796</v>
      </c>
      <c r="O990" s="6">
        <f t="shared" si="61"/>
        <v>221282000</v>
      </c>
      <c r="P990" s="6">
        <f t="shared" si="62"/>
        <v>606219000</v>
      </c>
    </row>
    <row r="991" spans="1:16" hidden="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>
        <v>2014</v>
      </c>
      <c r="M991">
        <f t="shared" si="63"/>
        <v>0.60015363081736472</v>
      </c>
      <c r="N991">
        <f t="shared" si="60"/>
        <v>0.23088956586174855</v>
      </c>
      <c r="O991" s="6">
        <f t="shared" si="61"/>
        <v>255190000</v>
      </c>
      <c r="P991" s="6">
        <f t="shared" si="62"/>
        <v>663318000</v>
      </c>
    </row>
    <row r="992" spans="1:16" hidden="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>
        <v>2015</v>
      </c>
      <c r="M992">
        <f t="shared" si="63"/>
        <v>0.61389637378905704</v>
      </c>
      <c r="N992">
        <f t="shared" si="60"/>
        <v>0.23013486793841395</v>
      </c>
      <c r="O992" s="6">
        <f t="shared" si="61"/>
        <v>296448000</v>
      </c>
      <c r="P992" s="6">
        <f t="shared" si="62"/>
        <v>790790000</v>
      </c>
    </row>
    <row r="993" spans="1:16" hidden="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>
        <v>2012</v>
      </c>
      <c r="M993">
        <f t="shared" si="63"/>
        <v>0.13746402573218219</v>
      </c>
      <c r="N993">
        <f t="shared" si="60"/>
        <v>7.9566615879465036E-2</v>
      </c>
      <c r="O993" s="6">
        <f t="shared" si="61"/>
        <v>940000000</v>
      </c>
      <c r="P993" s="6">
        <f t="shared" si="62"/>
        <v>1624000000</v>
      </c>
    </row>
    <row r="994" spans="1:16" hidden="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>
        <v>2013</v>
      </c>
      <c r="M994">
        <f t="shared" si="63"/>
        <v>0.13798498122653313</v>
      </c>
      <c r="N994">
        <f t="shared" si="60"/>
        <v>7.7284105131414274E-2</v>
      </c>
      <c r="O994" s="6">
        <f t="shared" si="61"/>
        <v>988000000</v>
      </c>
      <c r="P994" s="6">
        <f t="shared" si="62"/>
        <v>1764000000</v>
      </c>
    </row>
    <row r="995" spans="1:16" hidden="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>
        <v>2014</v>
      </c>
      <c r="M995">
        <f t="shared" si="63"/>
        <v>0.14250507393447376</v>
      </c>
      <c r="N995">
        <f t="shared" si="60"/>
        <v>8.400985792983473E-2</v>
      </c>
      <c r="O995" s="6">
        <f t="shared" si="61"/>
        <v>1159000000</v>
      </c>
      <c r="P995" s="6">
        <f t="shared" si="62"/>
        <v>1966000000</v>
      </c>
    </row>
    <row r="996" spans="1:16" hidden="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>
        <v>2015</v>
      </c>
      <c r="M996">
        <f t="shared" si="63"/>
        <v>0.14655529476736162</v>
      </c>
      <c r="N996">
        <f t="shared" si="60"/>
        <v>9.319342813751208E-2</v>
      </c>
      <c r="O996" s="6">
        <f t="shared" si="61"/>
        <v>1350000000</v>
      </c>
      <c r="P996" s="6">
        <f t="shared" si="62"/>
        <v>2123000000</v>
      </c>
    </row>
    <row r="997" spans="1:16" hidden="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>
        <v>2013</v>
      </c>
      <c r="M997">
        <f t="shared" si="63"/>
        <v>0.28975003697677859</v>
      </c>
      <c r="N997">
        <f t="shared" si="60"/>
        <v>9.0519153971306027E-2</v>
      </c>
      <c r="O997" s="6">
        <f t="shared" si="61"/>
        <v>612000000</v>
      </c>
      <c r="P997" s="6">
        <f t="shared" si="62"/>
        <v>1959000000</v>
      </c>
    </row>
    <row r="998" spans="1:16" hidden="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>
        <v>2014</v>
      </c>
      <c r="M998">
        <f t="shared" si="63"/>
        <v>0.29403368541250352</v>
      </c>
      <c r="N998">
        <f t="shared" si="60"/>
        <v>0.10305452469312018</v>
      </c>
      <c r="O998" s="6">
        <f t="shared" si="61"/>
        <v>722000000</v>
      </c>
      <c r="P998" s="6">
        <f t="shared" si="62"/>
        <v>2060000000</v>
      </c>
    </row>
    <row r="999" spans="1:16" hidden="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>
        <v>2015</v>
      </c>
      <c r="M999">
        <f t="shared" si="63"/>
        <v>0.31545785494259315</v>
      </c>
      <c r="N999">
        <f t="shared" si="60"/>
        <v>0.12797535704284513</v>
      </c>
      <c r="O999" s="6">
        <f t="shared" si="61"/>
        <v>914000000</v>
      </c>
      <c r="P999" s="6">
        <f t="shared" si="62"/>
        <v>2253000000</v>
      </c>
    </row>
    <row r="1000" spans="1:16" hidden="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>
        <v>2016</v>
      </c>
      <c r="M1000">
        <f t="shared" si="63"/>
        <v>0.33383172488786195</v>
      </c>
      <c r="N1000">
        <f t="shared" si="60"/>
        <v>0.14312899279597663</v>
      </c>
      <c r="O1000" s="6">
        <f t="shared" si="61"/>
        <v>1053000000</v>
      </c>
      <c r="P1000" s="6">
        <f t="shared" si="62"/>
        <v>2456000000</v>
      </c>
    </row>
    <row r="1001" spans="1:16" hidden="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>
        <v>2012</v>
      </c>
      <c r="M1001">
        <f t="shared" si="63"/>
        <v>0.53095470855167692</v>
      </c>
      <c r="N1001">
        <f t="shared" si="60"/>
        <v>0.15901478317383549</v>
      </c>
      <c r="O1001" s="6">
        <f t="shared" si="61"/>
        <v>1021015000</v>
      </c>
      <c r="P1001" s="6">
        <f t="shared" si="62"/>
        <v>3409197000</v>
      </c>
    </row>
    <row r="1002" spans="1:16" hidden="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>
        <v>2013</v>
      </c>
      <c r="M1002">
        <f t="shared" si="63"/>
        <v>0.53645966656036825</v>
      </c>
      <c r="N1002">
        <f t="shared" si="60"/>
        <v>0.18012682400878843</v>
      </c>
      <c r="O1002" s="6">
        <f t="shared" si="61"/>
        <v>1168103000</v>
      </c>
      <c r="P1002" s="6">
        <f t="shared" si="62"/>
        <v>3478883000</v>
      </c>
    </row>
    <row r="1003" spans="1:16" hidden="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>
        <v>2014</v>
      </c>
      <c r="M1003">
        <f t="shared" si="63"/>
        <v>0.49819259177608088</v>
      </c>
      <c r="N1003">
        <f t="shared" si="60"/>
        <v>0.10852152098195514</v>
      </c>
      <c r="O1003" s="6">
        <f t="shared" si="61"/>
        <v>653714000</v>
      </c>
      <c r="P1003" s="6">
        <f t="shared" si="62"/>
        <v>3001022000</v>
      </c>
    </row>
    <row r="1004" spans="1:16" hidden="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>
        <v>2015</v>
      </c>
      <c r="M1004">
        <f t="shared" si="63"/>
        <v>0.49211791156089324</v>
      </c>
      <c r="N1004">
        <f t="shared" si="60"/>
        <v>9.4855112910520137E-2</v>
      </c>
      <c r="O1004" s="6">
        <f t="shared" si="61"/>
        <v>540922000</v>
      </c>
      <c r="P1004" s="6">
        <f t="shared" si="62"/>
        <v>2806358000</v>
      </c>
    </row>
    <row r="1005" spans="1:16" hidden="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>
        <v>2012</v>
      </c>
      <c r="M1005">
        <f t="shared" si="63"/>
        <v>0.39236405847571376</v>
      </c>
      <c r="N1005">
        <f t="shared" si="60"/>
        <v>0.31213407334856896</v>
      </c>
      <c r="O1005" s="6">
        <f t="shared" si="61"/>
        <v>8604600000</v>
      </c>
      <c r="P1005" s="6">
        <f t="shared" si="62"/>
        <v>10816300000</v>
      </c>
    </row>
    <row r="1006" spans="1:16" hidden="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>
        <v>2013</v>
      </c>
      <c r="M1006">
        <f t="shared" si="63"/>
        <v>0.38791775333829082</v>
      </c>
      <c r="N1006">
        <f t="shared" si="60"/>
        <v>0.31183354266216462</v>
      </c>
      <c r="O1006" s="6">
        <f t="shared" si="61"/>
        <v>8764300000</v>
      </c>
      <c r="P1006" s="6">
        <f t="shared" si="62"/>
        <v>10902700000</v>
      </c>
    </row>
    <row r="1007" spans="1:16" hidden="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>
        <v>2014</v>
      </c>
      <c r="M1007">
        <f t="shared" si="63"/>
        <v>0.38102057847113657</v>
      </c>
      <c r="N1007">
        <f t="shared" si="60"/>
        <v>0.28968015363703614</v>
      </c>
      <c r="O1007" s="6">
        <f t="shared" si="61"/>
        <v>7949200000</v>
      </c>
      <c r="P1007" s="6">
        <f t="shared" si="62"/>
        <v>10455700000</v>
      </c>
    </row>
    <row r="1008" spans="1:16" hidden="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>
        <v>2015</v>
      </c>
      <c r="M1008">
        <f t="shared" si="63"/>
        <v>0.3852044229331445</v>
      </c>
      <c r="N1008">
        <f t="shared" si="60"/>
        <v>0.28117498917876677</v>
      </c>
      <c r="O1008" s="6">
        <f t="shared" si="61"/>
        <v>7145500000</v>
      </c>
      <c r="P1008" s="6">
        <f t="shared" si="62"/>
        <v>9789200000</v>
      </c>
    </row>
    <row r="1009" spans="1:16" hidden="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>
        <v>2013</v>
      </c>
      <c r="M1009">
        <f t="shared" si="63"/>
        <v>0.53012569999298187</v>
      </c>
      <c r="N1009">
        <f t="shared" si="60"/>
        <v>0.13323529058441866</v>
      </c>
      <c r="O1009" s="6">
        <f t="shared" si="61"/>
        <v>210728000</v>
      </c>
      <c r="P1009" s="6">
        <f t="shared" si="62"/>
        <v>838459000</v>
      </c>
    </row>
    <row r="1010" spans="1:16" hidden="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>
        <v>2014</v>
      </c>
      <c r="M1010">
        <f t="shared" si="63"/>
        <v>0.58447238192290141</v>
      </c>
      <c r="N1010">
        <f t="shared" si="60"/>
        <v>0.23916939422136405</v>
      </c>
      <c r="O1010" s="6">
        <f t="shared" si="61"/>
        <v>461888000</v>
      </c>
      <c r="P1010" s="6">
        <f t="shared" si="62"/>
        <v>1128743000</v>
      </c>
    </row>
    <row r="1011" spans="1:16" hidden="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>
        <v>2015</v>
      </c>
      <c r="M1011">
        <f t="shared" si="63"/>
        <v>0.57267973149961149</v>
      </c>
      <c r="N1011">
        <f t="shared" si="60"/>
        <v>0.19955883366650581</v>
      </c>
      <c r="O1011" s="6">
        <f t="shared" si="61"/>
        <v>428460000</v>
      </c>
      <c r="P1011" s="6">
        <f t="shared" si="62"/>
        <v>1229564000</v>
      </c>
    </row>
    <row r="1012" spans="1:16" hidden="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>
        <v>2016</v>
      </c>
      <c r="M1012">
        <f t="shared" si="63"/>
        <v>0.5546611795517854</v>
      </c>
      <c r="N1012">
        <f t="shared" si="60"/>
        <v>0.16394258774767248</v>
      </c>
      <c r="O1012" s="6">
        <f t="shared" si="61"/>
        <v>356302000</v>
      </c>
      <c r="P1012" s="6">
        <f t="shared" si="62"/>
        <v>1205464000</v>
      </c>
    </row>
    <row r="1013" spans="1:16" hidden="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>
        <v>2013</v>
      </c>
      <c r="M1013">
        <f t="shared" si="63"/>
        <v>5.6311172215129823E-2</v>
      </c>
      <c r="N1013">
        <f t="shared" si="60"/>
        <v>1.9133195849291303E-2</v>
      </c>
      <c r="O1013" s="6">
        <f t="shared" si="61"/>
        <v>2338000000</v>
      </c>
      <c r="P1013" s="6">
        <f t="shared" si="62"/>
        <v>6881000000</v>
      </c>
    </row>
    <row r="1014" spans="1:16" hidden="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>
        <v>2014</v>
      </c>
      <c r="M1014">
        <f t="shared" si="63"/>
        <v>6.0789565622452524E-2</v>
      </c>
      <c r="N1014">
        <f t="shared" si="60"/>
        <v>1.8247059508559451E-2</v>
      </c>
      <c r="O1014" s="6">
        <f t="shared" si="61"/>
        <v>2507000000</v>
      </c>
      <c r="P1014" s="6">
        <f t="shared" si="62"/>
        <v>8352000000</v>
      </c>
    </row>
    <row r="1015" spans="1:16" hidden="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>
        <v>2015</v>
      </c>
      <c r="M1015">
        <f t="shared" si="63"/>
        <v>6.3732581194671734E-2</v>
      </c>
      <c r="N1015">
        <f t="shared" si="60"/>
        <v>1.7414616437208524E-2</v>
      </c>
      <c r="O1015" s="6">
        <f t="shared" si="61"/>
        <v>3118000000</v>
      </c>
      <c r="P1015" s="6">
        <f t="shared" si="62"/>
        <v>11411000000</v>
      </c>
    </row>
    <row r="1016" spans="1:16" hidden="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>
        <v>2016</v>
      </c>
      <c r="M1016">
        <f t="shared" si="63"/>
        <v>5.980595544938283E-2</v>
      </c>
      <c r="N1016">
        <f t="shared" si="60"/>
        <v>1.9634961547327173E-2</v>
      </c>
      <c r="O1016" s="6">
        <f t="shared" si="61"/>
        <v>3748000000</v>
      </c>
      <c r="P1016" s="6">
        <f t="shared" si="62"/>
        <v>11416000000</v>
      </c>
    </row>
    <row r="1017" spans="1:16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>
        <v>2012</v>
      </c>
      <c r="M1017">
        <f t="shared" si="63"/>
        <v>0.70882320624107242</v>
      </c>
      <c r="N1017">
        <f t="shared" si="60"/>
        <v>0.39907702450280191</v>
      </c>
      <c r="O1017" s="6">
        <f t="shared" si="61"/>
        <v>1089600000</v>
      </c>
      <c r="P1017" s="6">
        <f t="shared" si="62"/>
        <v>1935300000</v>
      </c>
    </row>
    <row r="1018" spans="1:16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>
        <v>2013</v>
      </c>
      <c r="M1018">
        <f t="shared" si="63"/>
        <v>0.72333052985702273</v>
      </c>
      <c r="N1018">
        <f t="shared" si="60"/>
        <v>0.41534062237174096</v>
      </c>
      <c r="O1018" s="6">
        <f t="shared" si="61"/>
        <v>1234600000</v>
      </c>
      <c r="P1018" s="6">
        <f t="shared" si="62"/>
        <v>2150100000</v>
      </c>
    </row>
    <row r="1019" spans="1:16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>
        <v>2014</v>
      </c>
      <c r="M1019">
        <f t="shared" si="63"/>
        <v>0.72099091263533577</v>
      </c>
      <c r="N1019">
        <f t="shared" si="60"/>
        <v>0.43160483459796661</v>
      </c>
      <c r="O1019" s="6">
        <f t="shared" si="61"/>
        <v>1439100000</v>
      </c>
      <c r="P1019" s="6">
        <f t="shared" si="62"/>
        <v>2404000000</v>
      </c>
    </row>
    <row r="1020" spans="1:16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>
        <v>2015</v>
      </c>
      <c r="M1020">
        <f t="shared" si="63"/>
        <v>0.71981632945903284</v>
      </c>
      <c r="N1020">
        <f t="shared" si="60"/>
        <v>0.42284402353278805</v>
      </c>
      <c r="O1020" s="6">
        <f t="shared" si="61"/>
        <v>1473400000</v>
      </c>
      <c r="P1020" s="6">
        <f t="shared" si="62"/>
        <v>2508200000</v>
      </c>
    </row>
    <row r="1021" spans="1:16" hidden="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>
        <v>2012</v>
      </c>
      <c r="M1021">
        <f t="shared" si="63"/>
        <v>0.37343995430529775</v>
      </c>
      <c r="N1021">
        <f t="shared" si="60"/>
        <v>0.1051834927888048</v>
      </c>
      <c r="O1021" s="6">
        <f t="shared" si="61"/>
        <v>3683000000</v>
      </c>
      <c r="P1021" s="6">
        <f t="shared" si="62"/>
        <v>13076000000</v>
      </c>
    </row>
    <row r="1022" spans="1:16" hidden="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>
        <v>2013</v>
      </c>
      <c r="M1022">
        <f t="shared" si="63"/>
        <v>0.37139862319045869</v>
      </c>
      <c r="N1022">
        <f t="shared" si="60"/>
        <v>0.11938015241224964</v>
      </c>
      <c r="O1022" s="6">
        <f t="shared" si="61"/>
        <v>4214000000</v>
      </c>
      <c r="P1022" s="6">
        <f t="shared" si="62"/>
        <v>13110000000</v>
      </c>
    </row>
    <row r="1023" spans="1:16" hidden="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>
        <v>2014</v>
      </c>
      <c r="M1023">
        <f t="shared" si="63"/>
        <v>0.36786006307674335</v>
      </c>
      <c r="N1023">
        <f t="shared" si="60"/>
        <v>0.11488143908421913</v>
      </c>
      <c r="O1023" s="6">
        <f t="shared" si="61"/>
        <v>3934000000</v>
      </c>
      <c r="P1023" s="6">
        <f t="shared" si="62"/>
        <v>12597000000</v>
      </c>
    </row>
    <row r="1024" spans="1:16" hidden="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>
        <v>2015</v>
      </c>
      <c r="M1024">
        <f t="shared" si="63"/>
        <v>0.38844648400593873</v>
      </c>
      <c r="N1024">
        <f t="shared" si="60"/>
        <v>0.12667026589283303</v>
      </c>
      <c r="O1024" s="6">
        <f t="shared" si="61"/>
        <v>3754000000</v>
      </c>
      <c r="P1024" s="6">
        <f t="shared" si="62"/>
        <v>11512000000</v>
      </c>
    </row>
    <row r="1025" spans="1:16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>
        <v>2012</v>
      </c>
      <c r="M1025">
        <f t="shared" si="63"/>
        <v>0.44259721203228175</v>
      </c>
      <c r="N1025">
        <f t="shared" si="60"/>
        <v>4.8569332355099047E-2</v>
      </c>
      <c r="O1025" s="6">
        <f t="shared" si="61"/>
        <v>3310000000</v>
      </c>
      <c r="P1025" s="6">
        <f t="shared" si="62"/>
        <v>30163000000</v>
      </c>
    </row>
    <row r="1026" spans="1:16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>
        <v>2013</v>
      </c>
      <c r="M1026">
        <f t="shared" si="63"/>
        <v>0.44123814132172023</v>
      </c>
      <c r="N1026">
        <f t="shared" si="60"/>
        <v>5.9414360914382909E-2</v>
      </c>
      <c r="O1026" s="6">
        <f t="shared" si="61"/>
        <v>4052000000</v>
      </c>
      <c r="P1026" s="6">
        <f t="shared" si="62"/>
        <v>30092000000</v>
      </c>
    </row>
    <row r="1027" spans="1:16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>
        <v>2014</v>
      </c>
      <c r="M1027">
        <f t="shared" si="63"/>
        <v>0.46666484805499486</v>
      </c>
      <c r="N1027">
        <f t="shared" ref="N1027:N1090" si="64">O1027/E1027</f>
        <v>0.12008292869223634</v>
      </c>
      <c r="O1027" s="6">
        <f t="shared" ref="O1027:O1090" si="65">P1027 - SUM(G1027:I1027)</f>
        <v>8804000000</v>
      </c>
      <c r="P1027" s="6">
        <f t="shared" ref="P1027:P1090" si="66">E1027-F1027</f>
        <v>34214000000</v>
      </c>
    </row>
    <row r="1028" spans="1:16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>
        <v>2015</v>
      </c>
      <c r="M1028">
        <f t="shared" ref="M1028:M1091" si="67">1-(F1028/E1028)</f>
        <v>0.44655544595502561</v>
      </c>
      <c r="N1028">
        <f t="shared" si="64"/>
        <v>0.10678903804091436</v>
      </c>
      <c r="O1028" s="6">
        <f t="shared" si="65"/>
        <v>7470000000</v>
      </c>
      <c r="P1028" s="6">
        <f t="shared" si="66"/>
        <v>31237000000</v>
      </c>
    </row>
    <row r="1029" spans="1:16" hidden="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>
        <v>2012</v>
      </c>
      <c r="M1029">
        <f t="shared" si="67"/>
        <v>0.25744007408456837</v>
      </c>
      <c r="N1029">
        <f t="shared" si="64"/>
        <v>6.5568298439179121E-2</v>
      </c>
      <c r="O1029" s="6">
        <f t="shared" si="65"/>
        <v>379508000</v>
      </c>
      <c r="P1029" s="6">
        <f t="shared" si="66"/>
        <v>1490058000</v>
      </c>
    </row>
    <row r="1030" spans="1:16" hidden="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>
        <v>2013</v>
      </c>
      <c r="M1030">
        <f t="shared" si="67"/>
        <v>0.26137886776452168</v>
      </c>
      <c r="N1030">
        <f t="shared" si="64"/>
        <v>7.4424997761525294E-2</v>
      </c>
      <c r="O1030" s="6">
        <f t="shared" si="65"/>
        <v>546931000</v>
      </c>
      <c r="P1030" s="6">
        <f t="shared" si="66"/>
        <v>1920809000</v>
      </c>
    </row>
    <row r="1031" spans="1:16" hidden="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>
        <v>2014</v>
      </c>
      <c r="M1031">
        <f t="shared" si="67"/>
        <v>0.27605650119190928</v>
      </c>
      <c r="N1031">
        <f t="shared" si="64"/>
        <v>9.9032658135905602E-2</v>
      </c>
      <c r="O1031" s="6">
        <f t="shared" si="65"/>
        <v>772796000</v>
      </c>
      <c r="P1031" s="6">
        <f t="shared" si="66"/>
        <v>2154192000</v>
      </c>
    </row>
    <row r="1032" spans="1:16" hidden="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>
        <v>2015</v>
      </c>
      <c r="M1032">
        <f t="shared" si="67"/>
        <v>0.29866408773616704</v>
      </c>
      <c r="N1032">
        <f t="shared" si="64"/>
        <v>0.10376751070393678</v>
      </c>
      <c r="O1032" s="6">
        <f t="shared" si="65"/>
        <v>837566000</v>
      </c>
      <c r="P1032" s="6">
        <f t="shared" si="66"/>
        <v>2410686000</v>
      </c>
    </row>
    <row r="1033" spans="1:16" hidden="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>
        <v>2012</v>
      </c>
      <c r="M1033">
        <f t="shared" si="67"/>
        <v>0.61453874349575788</v>
      </c>
      <c r="N1033">
        <f t="shared" si="64"/>
        <v>0.21533847691795044</v>
      </c>
      <c r="O1033" s="6">
        <f t="shared" si="65"/>
        <v>840100000</v>
      </c>
      <c r="P1033" s="6">
        <f t="shared" si="66"/>
        <v>2397500000</v>
      </c>
    </row>
    <row r="1034" spans="1:16" hidden="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>
        <v>2013</v>
      </c>
      <c r="M1034">
        <f t="shared" si="67"/>
        <v>0.63613207322589094</v>
      </c>
      <c r="N1034">
        <f t="shared" si="64"/>
        <v>0.24362606232294617</v>
      </c>
      <c r="O1034" s="6">
        <f t="shared" si="65"/>
        <v>1023400000</v>
      </c>
      <c r="P1034" s="6">
        <f t="shared" si="66"/>
        <v>2672200000</v>
      </c>
    </row>
    <row r="1035" spans="1:16" hidden="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>
        <v>2014</v>
      </c>
      <c r="M1035">
        <f t="shared" si="67"/>
        <v>0.61431519742362739</v>
      </c>
      <c r="N1035">
        <f t="shared" si="64"/>
        <v>0.22135032771641758</v>
      </c>
      <c r="O1035" s="6">
        <f t="shared" si="65"/>
        <v>976000000</v>
      </c>
      <c r="P1035" s="6">
        <f t="shared" si="66"/>
        <v>2708700000</v>
      </c>
    </row>
    <row r="1036" spans="1:16" hidden="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>
        <v>2015</v>
      </c>
      <c r="M1036">
        <f t="shared" si="67"/>
        <v>0.64254660673494945</v>
      </c>
      <c r="N1036">
        <f t="shared" si="64"/>
        <v>0.23953037113452705</v>
      </c>
      <c r="O1036" s="6">
        <f t="shared" si="65"/>
        <v>975200000</v>
      </c>
      <c r="P1036" s="6">
        <f t="shared" si="66"/>
        <v>2616000000</v>
      </c>
    </row>
    <row r="1037" spans="1:16" hidden="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>
        <v>2013</v>
      </c>
      <c r="M1037">
        <f t="shared" si="67"/>
        <v>0.40398700101857687</v>
      </c>
      <c r="N1037">
        <f t="shared" si="64"/>
        <v>0.13956928748120484</v>
      </c>
      <c r="O1037" s="6">
        <f t="shared" si="65"/>
        <v>575500000</v>
      </c>
      <c r="P1037" s="6">
        <f t="shared" si="66"/>
        <v>1665800000</v>
      </c>
    </row>
    <row r="1038" spans="1:16" hidden="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>
        <v>2014</v>
      </c>
      <c r="M1038">
        <f t="shared" si="67"/>
        <v>0.40775829562594268</v>
      </c>
      <c r="N1038">
        <f t="shared" si="64"/>
        <v>0.14333521870286575</v>
      </c>
      <c r="O1038" s="6">
        <f t="shared" si="65"/>
        <v>608200000</v>
      </c>
      <c r="P1038" s="6">
        <f t="shared" si="66"/>
        <v>1730200000</v>
      </c>
    </row>
    <row r="1039" spans="1:16" hidden="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>
        <v>2015</v>
      </c>
      <c r="M1039">
        <f t="shared" si="67"/>
        <v>0.40437120312827313</v>
      </c>
      <c r="N1039">
        <f t="shared" si="64"/>
        <v>0.14195936037986173</v>
      </c>
      <c r="O1039" s="6">
        <f t="shared" si="65"/>
        <v>609900000</v>
      </c>
      <c r="P1039" s="6">
        <f t="shared" si="66"/>
        <v>1737300000</v>
      </c>
    </row>
    <row r="1040" spans="1:16" hidden="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>
        <v>2016</v>
      </c>
      <c r="M1040">
        <f t="shared" si="67"/>
        <v>0.4152102459480902</v>
      </c>
      <c r="N1040">
        <f t="shared" si="64"/>
        <v>0.14886093165589936</v>
      </c>
      <c r="O1040" s="6">
        <f t="shared" si="65"/>
        <v>656700000</v>
      </c>
      <c r="P1040" s="6">
        <f t="shared" si="66"/>
        <v>1831700000</v>
      </c>
    </row>
    <row r="1041" spans="1:16" hidden="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>
        <v>2012</v>
      </c>
      <c r="M1041">
        <f t="shared" si="67"/>
        <v>0.16099898567892823</v>
      </c>
      <c r="N1041">
        <f t="shared" si="64"/>
        <v>9.4153209236079907E-2</v>
      </c>
      <c r="O1041" s="6">
        <f t="shared" si="65"/>
        <v>191310000</v>
      </c>
      <c r="P1041" s="6">
        <f t="shared" si="66"/>
        <v>327134000</v>
      </c>
    </row>
    <row r="1042" spans="1:16" hidden="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>
        <v>2013</v>
      </c>
      <c r="M1042">
        <f t="shared" si="67"/>
        <v>0.16884638776813909</v>
      </c>
      <c r="N1042">
        <f t="shared" si="64"/>
        <v>0.10143995665145478</v>
      </c>
      <c r="O1042" s="6">
        <f t="shared" si="65"/>
        <v>218659000</v>
      </c>
      <c r="P1042" s="6">
        <f t="shared" si="66"/>
        <v>363957000</v>
      </c>
    </row>
    <row r="1043" spans="1:16" hidden="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>
        <v>2014</v>
      </c>
      <c r="M1043">
        <f t="shared" si="67"/>
        <v>0.17659521743260786</v>
      </c>
      <c r="N1043">
        <f t="shared" si="64"/>
        <v>0.12094994136143566</v>
      </c>
      <c r="O1043" s="6">
        <f t="shared" si="65"/>
        <v>357764000</v>
      </c>
      <c r="P1043" s="6">
        <f t="shared" si="66"/>
        <v>522360000</v>
      </c>
    </row>
    <row r="1044" spans="1:16" hidden="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>
        <v>2015</v>
      </c>
      <c r="M1044">
        <f t="shared" si="67"/>
        <v>0.20391375223544106</v>
      </c>
      <c r="N1044">
        <f t="shared" si="64"/>
        <v>0.13783595182465666</v>
      </c>
      <c r="O1044" s="6">
        <f t="shared" si="65"/>
        <v>487880000</v>
      </c>
      <c r="P1044" s="6">
        <f t="shared" si="66"/>
        <v>721767000</v>
      </c>
    </row>
    <row r="1045" spans="1:16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>
        <v>2012</v>
      </c>
      <c r="M1045" t="e">
        <f t="shared" si="67"/>
        <v>#VALUE!</v>
      </c>
      <c r="N1045" t="e">
        <f t="shared" si="64"/>
        <v>#VALUE!</v>
      </c>
      <c r="O1045" s="6" t="e">
        <f t="shared" si="65"/>
        <v>#VALUE!</v>
      </c>
      <c r="P1045" s="6" t="e">
        <f t="shared" si="66"/>
        <v>#VALUE!</v>
      </c>
    </row>
    <row r="1046" spans="1:16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>
        <v>2013</v>
      </c>
      <c r="M1046" t="e">
        <f t="shared" si="67"/>
        <v>#VALUE!</v>
      </c>
      <c r="N1046" t="e">
        <f t="shared" si="64"/>
        <v>#VALUE!</v>
      </c>
      <c r="O1046" s="6" t="e">
        <f t="shared" si="65"/>
        <v>#VALUE!</v>
      </c>
      <c r="P1046" s="6" t="e">
        <f t="shared" si="66"/>
        <v>#VALUE!</v>
      </c>
    </row>
    <row r="1047" spans="1:16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>
        <v>2014</v>
      </c>
      <c r="M1047" t="e">
        <f t="shared" si="67"/>
        <v>#VALUE!</v>
      </c>
      <c r="N1047" t="e">
        <f t="shared" si="64"/>
        <v>#VALUE!</v>
      </c>
      <c r="O1047" s="6" t="e">
        <f t="shared" si="65"/>
        <v>#VALUE!</v>
      </c>
      <c r="P1047" s="6" t="e">
        <f t="shared" si="66"/>
        <v>#VALUE!</v>
      </c>
    </row>
    <row r="1048" spans="1:16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>
        <v>2015</v>
      </c>
      <c r="M1048" t="e">
        <f t="shared" si="67"/>
        <v>#VALUE!</v>
      </c>
      <c r="N1048" t="e">
        <f t="shared" si="64"/>
        <v>#VALUE!</v>
      </c>
      <c r="O1048" s="6" t="e">
        <f t="shared" si="65"/>
        <v>#VALUE!</v>
      </c>
      <c r="P1048" s="6" t="e">
        <f t="shared" si="66"/>
        <v>#VALUE!</v>
      </c>
    </row>
    <row r="1049" spans="1:16" hidden="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>
        <v>2013</v>
      </c>
      <c r="M1049">
        <f t="shared" si="67"/>
        <v>0.47828058695863429</v>
      </c>
      <c r="N1049">
        <f t="shared" si="64"/>
        <v>0.21593080884972951</v>
      </c>
      <c r="O1049" s="6">
        <f t="shared" si="65"/>
        <v>6666000000</v>
      </c>
      <c r="P1049" s="6">
        <f t="shared" si="66"/>
        <v>14765000000</v>
      </c>
    </row>
    <row r="1050" spans="1:16" hidden="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>
        <v>2014</v>
      </c>
      <c r="M1050">
        <f t="shared" si="67"/>
        <v>0.48314006473712323</v>
      </c>
      <c r="N1050">
        <f t="shared" si="64"/>
        <v>0.2242229973916596</v>
      </c>
      <c r="O1050" s="6">
        <f t="shared" si="65"/>
        <v>7135000000</v>
      </c>
      <c r="P1050" s="6">
        <f t="shared" si="66"/>
        <v>15374000000</v>
      </c>
    </row>
    <row r="1051" spans="1:16" hidden="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>
        <v>2015</v>
      </c>
      <c r="M1051">
        <f t="shared" si="67"/>
        <v>0.49187421549844756</v>
      </c>
      <c r="N1051">
        <f t="shared" si="64"/>
        <v>0.22943780141375439</v>
      </c>
      <c r="O1051" s="6">
        <f t="shared" si="65"/>
        <v>6946000000</v>
      </c>
      <c r="P1051" s="6">
        <f t="shared" si="66"/>
        <v>14891000000</v>
      </c>
    </row>
    <row r="1052" spans="1:16" hidden="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>
        <v>2016</v>
      </c>
      <c r="M1052">
        <f t="shared" si="67"/>
        <v>0.50048158357966055</v>
      </c>
      <c r="N1052">
        <f t="shared" si="64"/>
        <v>0.23989504799229466</v>
      </c>
      <c r="O1052" s="6">
        <f t="shared" si="65"/>
        <v>7223000000</v>
      </c>
      <c r="P1052" s="6">
        <f t="shared" si="66"/>
        <v>15069000000</v>
      </c>
    </row>
    <row r="1053" spans="1:16" hidden="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>
        <v>2012</v>
      </c>
      <c r="M1053">
        <f t="shared" si="67"/>
        <v>0.51713251115396597</v>
      </c>
      <c r="N1053">
        <f t="shared" si="64"/>
        <v>0.51713251115396597</v>
      </c>
      <c r="O1053" s="6">
        <f t="shared" si="65"/>
        <v>1065656000</v>
      </c>
      <c r="P1053" s="6">
        <f t="shared" si="66"/>
        <v>1065656000</v>
      </c>
    </row>
    <row r="1054" spans="1:16" hidden="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>
        <v>2013</v>
      </c>
      <c r="M1054">
        <f t="shared" si="67"/>
        <v>0.52213157955652267</v>
      </c>
      <c r="N1054">
        <f t="shared" si="64"/>
        <v>0.52213157955652267</v>
      </c>
      <c r="O1054" s="6">
        <f t="shared" si="65"/>
        <v>1172931000</v>
      </c>
      <c r="P1054" s="6">
        <f t="shared" si="66"/>
        <v>1172931000</v>
      </c>
    </row>
    <row r="1055" spans="1:16" hidden="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>
        <v>2014</v>
      </c>
      <c r="M1055">
        <f t="shared" si="67"/>
        <v>0.54356279669450724</v>
      </c>
      <c r="N1055">
        <f t="shared" si="64"/>
        <v>0.54356279669450724</v>
      </c>
      <c r="O1055" s="6">
        <f t="shared" si="65"/>
        <v>1339810000</v>
      </c>
      <c r="P1055" s="6">
        <f t="shared" si="66"/>
        <v>1339810000</v>
      </c>
    </row>
    <row r="1056" spans="1:16" hidden="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>
        <v>2015</v>
      </c>
      <c r="M1056">
        <f t="shared" si="67"/>
        <v>0.59954550196065182</v>
      </c>
      <c r="N1056">
        <f t="shared" si="64"/>
        <v>0.59954550196065182</v>
      </c>
      <c r="O1056" s="6">
        <f t="shared" si="65"/>
        <v>1632301000</v>
      </c>
      <c r="P1056" s="6">
        <f t="shared" si="66"/>
        <v>1632301000</v>
      </c>
    </row>
    <row r="1057" spans="1:16" hidden="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>
        <v>2012</v>
      </c>
      <c r="M1057">
        <f t="shared" si="67"/>
        <v>0.38845560159233083</v>
      </c>
      <c r="N1057">
        <f t="shared" si="64"/>
        <v>0.29709968315866442</v>
      </c>
      <c r="O1057" s="6">
        <f t="shared" si="65"/>
        <v>7314000000</v>
      </c>
      <c r="P1057" s="6">
        <f t="shared" si="66"/>
        <v>9563000000</v>
      </c>
    </row>
    <row r="1058" spans="1:16" hidden="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>
        <v>2013</v>
      </c>
      <c r="M1058">
        <f t="shared" si="67"/>
        <v>0.42740946619798903</v>
      </c>
      <c r="N1058">
        <f t="shared" si="64"/>
        <v>0.33086732608517944</v>
      </c>
      <c r="O1058" s="6">
        <f t="shared" si="65"/>
        <v>8095000000</v>
      </c>
      <c r="P1058" s="6">
        <f t="shared" si="66"/>
        <v>10457000000</v>
      </c>
    </row>
    <row r="1059" spans="1:16" hidden="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>
        <v>2014</v>
      </c>
      <c r="M1059">
        <f t="shared" si="67"/>
        <v>0.41432183345567242</v>
      </c>
      <c r="N1059">
        <f t="shared" si="64"/>
        <v>0.31070059538373707</v>
      </c>
      <c r="O1059" s="6">
        <f t="shared" si="65"/>
        <v>7619000000</v>
      </c>
      <c r="P1059" s="6">
        <f t="shared" si="66"/>
        <v>10160000000</v>
      </c>
    </row>
    <row r="1060" spans="1:16" hidden="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>
        <v>2015</v>
      </c>
      <c r="M1060">
        <f t="shared" si="67"/>
        <v>0.43697412911850275</v>
      </c>
      <c r="N1060">
        <f t="shared" si="64"/>
        <v>0.32889046158685226</v>
      </c>
      <c r="O1060" s="6">
        <f t="shared" si="65"/>
        <v>8365000000</v>
      </c>
      <c r="P1060" s="6">
        <f t="shared" si="66"/>
        <v>11114000000</v>
      </c>
    </row>
    <row r="1061" spans="1:16" hidden="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>
        <v>2013</v>
      </c>
      <c r="M1061">
        <f t="shared" si="67"/>
        <v>0.51497207455756677</v>
      </c>
      <c r="N1061">
        <f t="shared" si="64"/>
        <v>0.24022609514837495</v>
      </c>
      <c r="O1061" s="6">
        <f t="shared" si="65"/>
        <v>3570000000</v>
      </c>
      <c r="P1061" s="6">
        <f t="shared" si="66"/>
        <v>7653000000</v>
      </c>
    </row>
    <row r="1062" spans="1:16" hidden="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>
        <v>2014</v>
      </c>
      <c r="M1062">
        <f t="shared" si="67"/>
        <v>0.54077578051087982</v>
      </c>
      <c r="N1062">
        <f t="shared" si="64"/>
        <v>0.25701671397035636</v>
      </c>
      <c r="O1062" s="6">
        <f t="shared" si="65"/>
        <v>4075000000</v>
      </c>
      <c r="P1062" s="6">
        <f t="shared" si="66"/>
        <v>8574000000</v>
      </c>
    </row>
    <row r="1063" spans="1:16" hidden="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>
        <v>2015</v>
      </c>
      <c r="M1063">
        <f t="shared" si="67"/>
        <v>0.54543030464635689</v>
      </c>
      <c r="N1063">
        <f t="shared" si="64"/>
        <v>0.26104926338244117</v>
      </c>
      <c r="O1063" s="6">
        <f t="shared" si="65"/>
        <v>3916000000</v>
      </c>
      <c r="P1063" s="6">
        <f t="shared" si="66"/>
        <v>8182000000</v>
      </c>
    </row>
    <row r="1064" spans="1:16" hidden="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>
        <v>2016</v>
      </c>
      <c r="M1064">
        <f t="shared" si="67"/>
        <v>0.51970078506887862</v>
      </c>
      <c r="N1064">
        <f t="shared" si="64"/>
        <v>0.19789660790993926</v>
      </c>
      <c r="O1064" s="6">
        <f t="shared" si="65"/>
        <v>2672000000</v>
      </c>
      <c r="P1064" s="6">
        <f t="shared" si="66"/>
        <v>7017000000</v>
      </c>
    </row>
    <row r="1065" spans="1:16" hidden="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>
        <v>2013</v>
      </c>
      <c r="M1065">
        <f t="shared" si="67"/>
        <v>0.27673674817778049</v>
      </c>
      <c r="N1065">
        <f t="shared" si="64"/>
        <v>0.22153377247069911</v>
      </c>
      <c r="O1065" s="6">
        <f t="shared" si="65"/>
        <v>2209600000</v>
      </c>
      <c r="P1065" s="6">
        <f t="shared" si="66"/>
        <v>2760200000</v>
      </c>
    </row>
    <row r="1066" spans="1:16" hidden="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>
        <v>2014</v>
      </c>
      <c r="M1066">
        <f t="shared" si="67"/>
        <v>0.21274763135228247</v>
      </c>
      <c r="N1066">
        <f t="shared" si="64"/>
        <v>0.15689392433578481</v>
      </c>
      <c r="O1066" s="6">
        <f t="shared" si="65"/>
        <v>1420800000</v>
      </c>
      <c r="P1066" s="6">
        <f t="shared" si="66"/>
        <v>1926600000</v>
      </c>
    </row>
    <row r="1067" spans="1:16" hidden="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>
        <v>2015</v>
      </c>
      <c r="M1067">
        <f t="shared" si="67"/>
        <v>0.1931244589839578</v>
      </c>
      <c r="N1067">
        <f t="shared" si="64"/>
        <v>0.14376131215360921</v>
      </c>
      <c r="O1067" s="6">
        <f t="shared" si="65"/>
        <v>1278800000</v>
      </c>
      <c r="P1067" s="6">
        <f t="shared" si="66"/>
        <v>1717900000</v>
      </c>
    </row>
    <row r="1068" spans="1:16" hidden="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>
        <v>2016</v>
      </c>
      <c r="M1068">
        <f t="shared" si="67"/>
        <v>0.11308426872172894</v>
      </c>
      <c r="N1068">
        <f t="shared" si="64"/>
        <v>4.4535656447199416E-2</v>
      </c>
      <c r="O1068" s="6">
        <f t="shared" si="65"/>
        <v>319000000</v>
      </c>
      <c r="P1068" s="6">
        <f t="shared" si="66"/>
        <v>810000000</v>
      </c>
    </row>
    <row r="1069" spans="1:16" hidden="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>
        <v>2012</v>
      </c>
      <c r="M1069">
        <f t="shared" si="67"/>
        <v>0.16165509526646649</v>
      </c>
      <c r="N1069">
        <f t="shared" si="64"/>
        <v>6.198703841056382E-2</v>
      </c>
      <c r="O1069" s="6">
        <f t="shared" si="65"/>
        <v>5098000000</v>
      </c>
      <c r="P1069" s="6">
        <f t="shared" si="66"/>
        <v>13295000000</v>
      </c>
    </row>
    <row r="1070" spans="1:16" hidden="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>
        <v>2013</v>
      </c>
      <c r="M1070">
        <f t="shared" si="67"/>
        <v>0.12382188498402558</v>
      </c>
      <c r="N1070">
        <f t="shared" si="64"/>
        <v>3.3256789137380192E-2</v>
      </c>
      <c r="O1070" s="6">
        <f t="shared" si="65"/>
        <v>3331000000</v>
      </c>
      <c r="P1070" s="6">
        <f t="shared" si="66"/>
        <v>12402000000</v>
      </c>
    </row>
    <row r="1071" spans="1:16" hidden="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>
        <v>2014</v>
      </c>
      <c r="M1071">
        <f t="shared" si="67"/>
        <v>0.13844219307482342</v>
      </c>
      <c r="N1071">
        <f t="shared" si="64"/>
        <v>3.8500465154318778E-2</v>
      </c>
      <c r="O1071" s="6">
        <f t="shared" si="65"/>
        <v>3766000000</v>
      </c>
      <c r="P1071" s="6">
        <f t="shared" si="66"/>
        <v>13542000000</v>
      </c>
    </row>
    <row r="1072" spans="1:16" hidden="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>
        <v>2015</v>
      </c>
      <c r="M1072">
        <f t="shared" si="67"/>
        <v>0.22428557549513539</v>
      </c>
      <c r="N1072">
        <f t="shared" si="64"/>
        <v>6.2247574634633804E-2</v>
      </c>
      <c r="O1072" s="6">
        <f t="shared" si="65"/>
        <v>4485000000</v>
      </c>
      <c r="P1072" s="6">
        <f t="shared" si="66"/>
        <v>16160000000</v>
      </c>
    </row>
    <row r="1073" spans="1:16" hidden="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>
        <v>2012</v>
      </c>
      <c r="M1073">
        <f t="shared" si="67"/>
        <v>0.65206169208961851</v>
      </c>
      <c r="N1073">
        <f t="shared" si="64"/>
        <v>0.20896185499397044</v>
      </c>
      <c r="O1073" s="6">
        <f t="shared" si="65"/>
        <v>9877000000</v>
      </c>
      <c r="P1073" s="6">
        <f t="shared" si="66"/>
        <v>30821000000</v>
      </c>
    </row>
    <row r="1074" spans="1:16" hidden="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>
        <v>2013</v>
      </c>
      <c r="M1074">
        <f t="shared" si="67"/>
        <v>0.6149705902391388</v>
      </c>
      <c r="N1074">
        <f t="shared" si="64"/>
        <v>0.17407398996207391</v>
      </c>
      <c r="O1074" s="6">
        <f t="shared" si="65"/>
        <v>7665000000</v>
      </c>
      <c r="P1074" s="6">
        <f t="shared" si="66"/>
        <v>27079000000</v>
      </c>
    </row>
    <row r="1075" spans="1:16" hidden="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>
        <v>2014</v>
      </c>
      <c r="M1075">
        <f t="shared" si="67"/>
        <v>0.60300210715723179</v>
      </c>
      <c r="N1075">
        <f t="shared" si="64"/>
        <v>0.15822619977744631</v>
      </c>
      <c r="O1075" s="6">
        <f t="shared" si="65"/>
        <v>6683000000</v>
      </c>
      <c r="P1075" s="6">
        <f t="shared" si="66"/>
        <v>25469000000</v>
      </c>
    </row>
    <row r="1076" spans="1:16" hidden="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>
        <v>2015</v>
      </c>
      <c r="M1076">
        <f t="shared" si="67"/>
        <v>0.62190490657754816</v>
      </c>
      <c r="N1076">
        <f t="shared" si="64"/>
        <v>0.19107296571978327</v>
      </c>
      <c r="O1076" s="6">
        <f t="shared" si="65"/>
        <v>7547000000</v>
      </c>
      <c r="P1076" s="6">
        <f t="shared" si="66"/>
        <v>24564000000</v>
      </c>
    </row>
    <row r="1077" spans="1:16" hidden="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>
        <v>2012</v>
      </c>
      <c r="M1077">
        <f t="shared" si="67"/>
        <v>0.82625773023566773</v>
      </c>
      <c r="N1077">
        <f t="shared" si="64"/>
        <v>0.32274778539194382</v>
      </c>
      <c r="O1077" s="6">
        <f t="shared" si="65"/>
        <v>3862000000</v>
      </c>
      <c r="P1077" s="6">
        <f t="shared" si="66"/>
        <v>9887000000</v>
      </c>
    </row>
    <row r="1078" spans="1:16" hidden="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>
        <v>2013</v>
      </c>
      <c r="M1078">
        <f t="shared" si="67"/>
        <v>0.80962472406181019</v>
      </c>
      <c r="N1078">
        <f t="shared" si="64"/>
        <v>0.282560706401766</v>
      </c>
      <c r="O1078" s="6">
        <f t="shared" si="65"/>
        <v>3200000000</v>
      </c>
      <c r="P1078" s="6">
        <f t="shared" si="66"/>
        <v>9169000000</v>
      </c>
    </row>
    <row r="1079" spans="1:16" hidden="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>
        <v>2014</v>
      </c>
      <c r="M1079">
        <f t="shared" si="67"/>
        <v>0.79291904849714179</v>
      </c>
      <c r="N1079">
        <f t="shared" si="64"/>
        <v>0.1947261663286004</v>
      </c>
      <c r="O1079" s="6">
        <f t="shared" si="65"/>
        <v>2112000000</v>
      </c>
      <c r="P1079" s="6">
        <f t="shared" si="66"/>
        <v>8600000000</v>
      </c>
    </row>
    <row r="1080" spans="1:16" hidden="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>
        <v>2015</v>
      </c>
      <c r="M1080">
        <f t="shared" si="67"/>
        <v>0.69322709163346619</v>
      </c>
      <c r="N1080">
        <f t="shared" si="64"/>
        <v>-0.17385005432814199</v>
      </c>
      <c r="O1080" s="6">
        <f t="shared" si="65"/>
        <v>-960000000</v>
      </c>
      <c r="P1080" s="6">
        <f t="shared" si="66"/>
        <v>3828000000</v>
      </c>
    </row>
    <row r="1081" spans="1:16" hidden="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>
        <v>2013</v>
      </c>
      <c r="M1081">
        <f t="shared" si="67"/>
        <v>0.73814692545825888</v>
      </c>
      <c r="N1081">
        <f t="shared" si="64"/>
        <v>0.34379375457616668</v>
      </c>
      <c r="O1081" s="6">
        <f t="shared" si="65"/>
        <v>26764000000</v>
      </c>
      <c r="P1081" s="6">
        <f t="shared" si="66"/>
        <v>57464000000</v>
      </c>
    </row>
    <row r="1082" spans="1:16" hidden="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>
        <v>2014</v>
      </c>
      <c r="M1082">
        <f t="shared" si="67"/>
        <v>0.68816003132449644</v>
      </c>
      <c r="N1082">
        <f t="shared" si="64"/>
        <v>0.32114518673776099</v>
      </c>
      <c r="O1082" s="6">
        <f t="shared" si="65"/>
        <v>27886000000</v>
      </c>
      <c r="P1082" s="6">
        <f t="shared" si="66"/>
        <v>59755000000</v>
      </c>
    </row>
    <row r="1083" spans="1:16" hidden="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>
        <v>2015</v>
      </c>
      <c r="M1083">
        <f t="shared" si="67"/>
        <v>0.64695447745244716</v>
      </c>
      <c r="N1083">
        <f t="shared" si="64"/>
        <v>0.30104723231459712</v>
      </c>
      <c r="O1083" s="6">
        <f t="shared" si="65"/>
        <v>28172000000</v>
      </c>
      <c r="P1083" s="6">
        <f t="shared" si="66"/>
        <v>60542000000</v>
      </c>
    </row>
    <row r="1084" spans="1:16" hidden="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>
        <v>2016</v>
      </c>
      <c r="M1084">
        <f t="shared" si="67"/>
        <v>0.61579934364744493</v>
      </c>
      <c r="N1084">
        <f t="shared" si="64"/>
        <v>0.24955461790904829</v>
      </c>
      <c r="O1084" s="6">
        <f t="shared" si="65"/>
        <v>21292000000</v>
      </c>
      <c r="P1084" s="6">
        <f t="shared" si="66"/>
        <v>52540000000</v>
      </c>
    </row>
    <row r="1085" spans="1:16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>
        <v>2012</v>
      </c>
      <c r="M1085">
        <f t="shared" si="67"/>
        <v>0.97470446120649912</v>
      </c>
      <c r="N1085">
        <f t="shared" si="64"/>
        <v>0.38601136266246905</v>
      </c>
      <c r="O1085" s="6">
        <f t="shared" si="65"/>
        <v>1779109000</v>
      </c>
      <c r="P1085" s="6">
        <f t="shared" si="66"/>
        <v>4492369000</v>
      </c>
    </row>
    <row r="1086" spans="1:16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>
        <v>2013</v>
      </c>
      <c r="M1086">
        <f t="shared" si="67"/>
        <v>0.98264565615747224</v>
      </c>
      <c r="N1086">
        <f t="shared" si="64"/>
        <v>0.40766513241261504</v>
      </c>
      <c r="O1086" s="6">
        <f t="shared" si="65"/>
        <v>1965981000</v>
      </c>
      <c r="P1086" s="6">
        <f t="shared" si="66"/>
        <v>4738847000</v>
      </c>
    </row>
    <row r="1087" spans="1:16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>
        <v>2014</v>
      </c>
      <c r="M1087">
        <f t="shared" si="67"/>
        <v>0.98668053165545855</v>
      </c>
      <c r="N1087">
        <f t="shared" si="64"/>
        <v>0.39263811323543385</v>
      </c>
      <c r="O1087" s="6">
        <f t="shared" si="65"/>
        <v>1859593000</v>
      </c>
      <c r="P1087" s="6">
        <f t="shared" si="66"/>
        <v>4673067000</v>
      </c>
    </row>
    <row r="1088" spans="1:16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>
        <v>2015</v>
      </c>
      <c r="M1088">
        <f t="shared" si="67"/>
        <v>0.98522502837837811</v>
      </c>
      <c r="N1088">
        <f t="shared" si="64"/>
        <v>0.38614510633860172</v>
      </c>
      <c r="O1088" s="6">
        <f t="shared" si="65"/>
        <v>1929135000</v>
      </c>
      <c r="P1088" s="6">
        <f t="shared" si="66"/>
        <v>4922067000</v>
      </c>
    </row>
    <row r="1089" spans="1:16" hidden="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>
        <v>2013</v>
      </c>
      <c r="M1089">
        <f t="shared" si="67"/>
        <v>0.53885922154611321</v>
      </c>
      <c r="N1089">
        <f t="shared" si="64"/>
        <v>0.18846501766309146</v>
      </c>
      <c r="O1089" s="6">
        <f t="shared" si="65"/>
        <v>448353000</v>
      </c>
      <c r="P1089" s="6">
        <f t="shared" si="66"/>
        <v>1281931000</v>
      </c>
    </row>
    <row r="1090" spans="1:16" hidden="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>
        <v>2014</v>
      </c>
      <c r="M1090">
        <f t="shared" si="67"/>
        <v>0.54656447771364491</v>
      </c>
      <c r="N1090">
        <f t="shared" si="64"/>
        <v>0.19215175646816571</v>
      </c>
      <c r="O1090" s="6">
        <f t="shared" si="65"/>
        <v>477686000</v>
      </c>
      <c r="P1090" s="6">
        <f t="shared" si="66"/>
        <v>1358750000</v>
      </c>
    </row>
    <row r="1091" spans="1:16" hidden="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>
        <v>2015</v>
      </c>
      <c r="M1091">
        <f t="shared" si="67"/>
        <v>0.56440113264872904</v>
      </c>
      <c r="N1091">
        <f t="shared" ref="N1091:N1154" si="68">O1091/E1091</f>
        <v>0.20921189239419616</v>
      </c>
      <c r="O1091" s="6">
        <f t="shared" ref="O1091:O1154" si="69">P1091 - SUM(G1091:I1091)</f>
        <v>501156000</v>
      </c>
      <c r="P1091" s="6">
        <f t="shared" ref="P1091:P1154" si="70">E1091-F1091</f>
        <v>1351993000</v>
      </c>
    </row>
    <row r="1092" spans="1:16" hidden="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>
        <v>2016</v>
      </c>
      <c r="M1092">
        <f t="shared" ref="M1092:M1155" si="71">1-(F1092/E1092)</f>
        <v>0.57234446071514999</v>
      </c>
      <c r="N1092">
        <f t="shared" si="68"/>
        <v>0.21805779870244557</v>
      </c>
      <c r="O1092" s="6">
        <f t="shared" si="69"/>
        <v>546945000</v>
      </c>
      <c r="P1092" s="6">
        <f t="shared" si="70"/>
        <v>1435587000</v>
      </c>
    </row>
    <row r="1093" spans="1:16" hidden="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>
        <v>2013</v>
      </c>
      <c r="M1093">
        <f t="shared" si="71"/>
        <v>0.20357103493882944</v>
      </c>
      <c r="N1093">
        <f t="shared" si="68"/>
        <v>3.9898600242477683E-2</v>
      </c>
      <c r="O1093" s="6">
        <f t="shared" si="69"/>
        <v>362000000</v>
      </c>
      <c r="P1093" s="6">
        <f t="shared" si="70"/>
        <v>1847000000</v>
      </c>
    </row>
    <row r="1094" spans="1:16" hidden="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>
        <v>2014</v>
      </c>
      <c r="M1094">
        <f t="shared" si="71"/>
        <v>0.33237559603863553</v>
      </c>
      <c r="N1094">
        <f t="shared" si="68"/>
        <v>0.19116028854383177</v>
      </c>
      <c r="O1094" s="6">
        <f t="shared" si="69"/>
        <v>3127000000</v>
      </c>
      <c r="P1094" s="6">
        <f t="shared" si="70"/>
        <v>5437000000</v>
      </c>
    </row>
    <row r="1095" spans="1:16" hidden="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>
        <v>2015</v>
      </c>
      <c r="M1095">
        <f t="shared" si="71"/>
        <v>0.32207262845849804</v>
      </c>
      <c r="N1095">
        <f t="shared" si="68"/>
        <v>0.18533843873517786</v>
      </c>
      <c r="O1095" s="6">
        <f t="shared" si="69"/>
        <v>3001000000</v>
      </c>
      <c r="P1095" s="6">
        <f t="shared" si="70"/>
        <v>5215000000</v>
      </c>
    </row>
    <row r="1096" spans="1:16" hidden="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>
        <v>2016</v>
      </c>
      <c r="M1096">
        <f t="shared" si="71"/>
        <v>0.20203242196951365</v>
      </c>
      <c r="N1096">
        <f t="shared" si="68"/>
        <v>1.8953141382369545E-2</v>
      </c>
      <c r="O1096" s="6">
        <f t="shared" si="69"/>
        <v>235000000</v>
      </c>
      <c r="P1096" s="6">
        <f t="shared" si="70"/>
        <v>2505000000</v>
      </c>
    </row>
    <row r="1097" spans="1:16" hidden="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>
        <v>2012</v>
      </c>
      <c r="M1097">
        <f t="shared" si="71"/>
        <v>0.76584110925683335</v>
      </c>
      <c r="N1097">
        <f t="shared" si="68"/>
        <v>0.42373880968970157</v>
      </c>
      <c r="O1097" s="6">
        <f t="shared" si="69"/>
        <v>1952827000</v>
      </c>
      <c r="P1097" s="6">
        <f t="shared" si="70"/>
        <v>3529427000</v>
      </c>
    </row>
    <row r="1098" spans="1:16" hidden="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>
        <v>2013</v>
      </c>
      <c r="M1098">
        <f t="shared" si="71"/>
        <v>0.76418482101144314</v>
      </c>
      <c r="N1098">
        <f t="shared" si="68"/>
        <v>0.37476071426016894</v>
      </c>
      <c r="O1098" s="6">
        <f t="shared" si="69"/>
        <v>1990986000</v>
      </c>
      <c r="P1098" s="6">
        <f t="shared" si="70"/>
        <v>4059874000</v>
      </c>
    </row>
    <row r="1099" spans="1:16" hidden="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>
        <v>2014</v>
      </c>
      <c r="M1099">
        <f t="shared" si="71"/>
        <v>0.79393045818504415</v>
      </c>
      <c r="N1099">
        <f t="shared" si="68"/>
        <v>0.33481252267706929</v>
      </c>
      <c r="O1099" s="6">
        <f t="shared" si="69"/>
        <v>1770801000</v>
      </c>
      <c r="P1099" s="6">
        <f t="shared" si="70"/>
        <v>4199045000</v>
      </c>
    </row>
    <row r="1100" spans="1:16" hidden="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>
        <v>2015</v>
      </c>
      <c r="M1100">
        <f t="shared" si="71"/>
        <v>0.70137374978292977</v>
      </c>
      <c r="N1100">
        <f t="shared" si="68"/>
        <v>-3.0905064590063709E-2</v>
      </c>
      <c r="O1100" s="6">
        <f t="shared" si="69"/>
        <v>-86136000</v>
      </c>
      <c r="P1100" s="6">
        <f t="shared" si="70"/>
        <v>1954810000</v>
      </c>
    </row>
    <row r="1101" spans="1:16" hidden="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>
        <v>2014</v>
      </c>
      <c r="M1101">
        <f t="shared" si="71"/>
        <v>0.45701849836779107</v>
      </c>
      <c r="N1101">
        <f t="shared" si="68"/>
        <v>0.18142131716669258</v>
      </c>
      <c r="O1101" s="6">
        <f t="shared" si="69"/>
        <v>1400500000</v>
      </c>
      <c r="P1101" s="6">
        <f t="shared" si="70"/>
        <v>3528000000</v>
      </c>
    </row>
    <row r="1102" spans="1:16" hidden="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>
        <v>2015</v>
      </c>
      <c r="M1102">
        <f t="shared" si="71"/>
        <v>0.44712757044531404</v>
      </c>
      <c r="N1102">
        <f t="shared" si="68"/>
        <v>0.14460246253698578</v>
      </c>
      <c r="O1102" s="6">
        <f t="shared" si="69"/>
        <v>1363500000</v>
      </c>
      <c r="P1102" s="6">
        <f t="shared" si="70"/>
        <v>4216100000</v>
      </c>
    </row>
    <row r="1103" spans="1:16" hidden="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>
        <v>2013</v>
      </c>
      <c r="M1103">
        <f t="shared" si="71"/>
        <v>0.83170488534396814</v>
      </c>
      <c r="N1103">
        <f t="shared" si="68"/>
        <v>0.43010967098703889</v>
      </c>
      <c r="O1103" s="6">
        <f t="shared" si="69"/>
        <v>2157000000</v>
      </c>
      <c r="P1103" s="6">
        <f t="shared" si="70"/>
        <v>4171000000</v>
      </c>
    </row>
    <row r="1104" spans="1:16" hidden="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>
        <v>2014</v>
      </c>
      <c r="M1104">
        <f t="shared" si="71"/>
        <v>0.81524926686217003</v>
      </c>
      <c r="N1104">
        <f t="shared" si="68"/>
        <v>0.37458455522971651</v>
      </c>
      <c r="O1104" s="6">
        <f t="shared" si="69"/>
        <v>1916000000</v>
      </c>
      <c r="P1104" s="6">
        <f t="shared" si="70"/>
        <v>4170000000</v>
      </c>
    </row>
    <row r="1105" spans="1:16" hidden="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>
        <v>2015</v>
      </c>
      <c r="M1105">
        <f t="shared" si="71"/>
        <v>0.69242852654728249</v>
      </c>
      <c r="N1105">
        <f t="shared" si="68"/>
        <v>-0.21112158341187559</v>
      </c>
      <c r="O1105" s="6">
        <f t="shared" si="69"/>
        <v>-672000000</v>
      </c>
      <c r="P1105" s="6">
        <f t="shared" si="70"/>
        <v>2204000000</v>
      </c>
    </row>
    <row r="1106" spans="1:16" hidden="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>
        <v>2016</v>
      </c>
      <c r="M1106">
        <f t="shared" si="71"/>
        <v>0.68977370380979663</v>
      </c>
      <c r="N1106">
        <f t="shared" si="68"/>
        <v>-7.9919793755370949E-2</v>
      </c>
      <c r="O1106" s="6">
        <f t="shared" si="69"/>
        <v>-279000000</v>
      </c>
      <c r="P1106" s="6">
        <f t="shared" si="70"/>
        <v>2408000000</v>
      </c>
    </row>
    <row r="1107" spans="1:16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>
        <v>2012</v>
      </c>
      <c r="M1107">
        <f t="shared" si="71"/>
        <v>0.52166721799536886</v>
      </c>
      <c r="N1107">
        <f t="shared" si="68"/>
        <v>0.2120410188554416</v>
      </c>
      <c r="O1107" s="6">
        <f t="shared" si="69"/>
        <v>641000000</v>
      </c>
      <c r="P1107" s="6">
        <f t="shared" si="70"/>
        <v>1577000000</v>
      </c>
    </row>
    <row r="1108" spans="1:16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>
        <v>2013</v>
      </c>
      <c r="M1108">
        <f t="shared" si="71"/>
        <v>0.5754838709677419</v>
      </c>
      <c r="N1108">
        <f t="shared" si="68"/>
        <v>0.19612903225806452</v>
      </c>
      <c r="O1108" s="6">
        <f t="shared" si="69"/>
        <v>608000000</v>
      </c>
      <c r="P1108" s="6">
        <f t="shared" si="70"/>
        <v>1784000000</v>
      </c>
    </row>
    <row r="1109" spans="1:16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>
        <v>2014</v>
      </c>
      <c r="M1109">
        <f t="shared" si="71"/>
        <v>0.57641146911025709</v>
      </c>
      <c r="N1109">
        <f t="shared" si="68"/>
        <v>0.21223765888264853</v>
      </c>
      <c r="O1109" s="6">
        <f t="shared" si="69"/>
        <v>718000000</v>
      </c>
      <c r="P1109" s="6">
        <f t="shared" si="70"/>
        <v>1950000000</v>
      </c>
    </row>
    <row r="1110" spans="1:16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>
        <v>2015</v>
      </c>
      <c r="M1110">
        <f t="shared" si="71"/>
        <v>0.6011543134872418</v>
      </c>
      <c r="N1110">
        <f t="shared" si="68"/>
        <v>0.24027946537059539</v>
      </c>
      <c r="O1110" s="6">
        <f t="shared" si="69"/>
        <v>791000000</v>
      </c>
      <c r="P1110" s="6">
        <f t="shared" si="70"/>
        <v>1979000000</v>
      </c>
    </row>
    <row r="1111" spans="1:16" hidden="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>
        <v>2012</v>
      </c>
      <c r="M1111">
        <f t="shared" si="71"/>
        <v>0.41947250280583614</v>
      </c>
      <c r="N1111">
        <f t="shared" si="68"/>
        <v>0.22979797979797981</v>
      </c>
      <c r="O1111" s="6">
        <f t="shared" si="69"/>
        <v>3276000000</v>
      </c>
      <c r="P1111" s="6">
        <f t="shared" si="70"/>
        <v>5980000000</v>
      </c>
    </row>
    <row r="1112" spans="1:16" hidden="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>
        <v>2013</v>
      </c>
      <c r="M1112">
        <f t="shared" si="71"/>
        <v>0.46141649048625788</v>
      </c>
      <c r="N1112">
        <f t="shared" si="68"/>
        <v>0.23394556025369978</v>
      </c>
      <c r="O1112" s="6">
        <f t="shared" si="69"/>
        <v>3541000000</v>
      </c>
      <c r="P1112" s="6">
        <f t="shared" si="70"/>
        <v>6984000000</v>
      </c>
    </row>
    <row r="1113" spans="1:16" hidden="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>
        <v>2014</v>
      </c>
      <c r="M1113">
        <f t="shared" si="71"/>
        <v>0.48587039539392518</v>
      </c>
      <c r="N1113">
        <f t="shared" si="68"/>
        <v>0.25821044591974618</v>
      </c>
      <c r="O1113" s="6">
        <f t="shared" si="69"/>
        <v>4395000000</v>
      </c>
      <c r="P1113" s="6">
        <f t="shared" si="70"/>
        <v>8270000000</v>
      </c>
    </row>
    <row r="1114" spans="1:16" hidden="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>
        <v>2015</v>
      </c>
      <c r="M1114">
        <f t="shared" si="71"/>
        <v>0.50840672538030418</v>
      </c>
      <c r="N1114">
        <f t="shared" si="68"/>
        <v>0.26649891341644744</v>
      </c>
      <c r="O1114" s="6">
        <f t="shared" si="69"/>
        <v>4660000000</v>
      </c>
      <c r="P1114" s="6">
        <f t="shared" si="70"/>
        <v>8890000000</v>
      </c>
    </row>
    <row r="1115" spans="1:16" hidden="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>
        <v>2012</v>
      </c>
      <c r="M1115">
        <f t="shared" si="71"/>
        <v>0.56503412284223198</v>
      </c>
      <c r="N1115">
        <f t="shared" si="68"/>
        <v>0.31483340024086715</v>
      </c>
      <c r="O1115" s="6">
        <f t="shared" si="69"/>
        <v>3137000000</v>
      </c>
      <c r="P1115" s="6">
        <f t="shared" si="70"/>
        <v>5630000000</v>
      </c>
    </row>
    <row r="1116" spans="1:16" hidden="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>
        <v>2013</v>
      </c>
      <c r="M1116">
        <f t="shared" si="71"/>
        <v>0.37021630615640599</v>
      </c>
      <c r="N1116">
        <f t="shared" si="68"/>
        <v>8.3194675540765387E-2</v>
      </c>
      <c r="O1116" s="6">
        <f t="shared" si="69"/>
        <v>700000000</v>
      </c>
      <c r="P1116" s="6">
        <f t="shared" si="70"/>
        <v>3115000000</v>
      </c>
    </row>
    <row r="1117" spans="1:16" hidden="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>
        <v>2014</v>
      </c>
      <c r="M1117">
        <f t="shared" si="71"/>
        <v>0.38878222709818977</v>
      </c>
      <c r="N1117">
        <f t="shared" si="68"/>
        <v>0.10093252879868349</v>
      </c>
      <c r="O1117" s="6">
        <f t="shared" si="69"/>
        <v>736000000</v>
      </c>
      <c r="P1117" s="6">
        <f t="shared" si="70"/>
        <v>2835000000</v>
      </c>
    </row>
    <row r="1118" spans="1:16" hidden="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>
        <v>2015</v>
      </c>
      <c r="M1118">
        <f t="shared" si="71"/>
        <v>0.44210117738387888</v>
      </c>
      <c r="N1118">
        <f t="shared" si="68"/>
        <v>0.15771768663475222</v>
      </c>
      <c r="O1118" s="6">
        <f t="shared" si="69"/>
        <v>1219000000</v>
      </c>
      <c r="P1118" s="6">
        <f t="shared" si="70"/>
        <v>3417000000</v>
      </c>
    </row>
    <row r="1119" spans="1:16" hidden="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>
        <v>2013</v>
      </c>
      <c r="M1119">
        <f t="shared" si="71"/>
        <v>0.28742511821754957</v>
      </c>
      <c r="N1119">
        <f t="shared" si="68"/>
        <v>5.2198825848164911E-2</v>
      </c>
      <c r="O1119" s="6">
        <f t="shared" si="69"/>
        <v>228347000</v>
      </c>
      <c r="P1119" s="6">
        <f t="shared" si="70"/>
        <v>1257359000</v>
      </c>
    </row>
    <row r="1120" spans="1:16" hidden="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>
        <v>2014</v>
      </c>
      <c r="M1120">
        <f t="shared" si="71"/>
        <v>0.31825712633087333</v>
      </c>
      <c r="N1120">
        <f t="shared" si="68"/>
        <v>7.3146805177289914E-2</v>
      </c>
      <c r="O1120" s="6">
        <f t="shared" si="69"/>
        <v>402648000</v>
      </c>
      <c r="P1120" s="6">
        <f t="shared" si="70"/>
        <v>1751896000</v>
      </c>
    </row>
    <row r="1121" spans="1:16" hidden="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>
        <v>2015</v>
      </c>
      <c r="M1121">
        <f t="shared" si="71"/>
        <v>0.32274230398033132</v>
      </c>
      <c r="N1121">
        <f t="shared" si="68"/>
        <v>4.5110333178897413E-2</v>
      </c>
      <c r="O1121" s="6">
        <f t="shared" si="69"/>
        <v>305826000</v>
      </c>
      <c r="P1121" s="6">
        <f t="shared" si="70"/>
        <v>2188035000</v>
      </c>
    </row>
    <row r="1122" spans="1:16" hidden="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>
        <v>2016</v>
      </c>
      <c r="M1122">
        <f t="shared" si="71"/>
        <v>0.31716373923651764</v>
      </c>
      <c r="N1122">
        <f t="shared" si="68"/>
        <v>4.3008406271370835E-2</v>
      </c>
      <c r="O1122" s="6">
        <f t="shared" si="69"/>
        <v>379793000</v>
      </c>
      <c r="P1122" s="6">
        <f t="shared" si="70"/>
        <v>2800768000</v>
      </c>
    </row>
    <row r="1123" spans="1:16" hidden="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>
        <v>2012</v>
      </c>
      <c r="M1123">
        <f t="shared" si="71"/>
        <v>0.73559539052496792</v>
      </c>
      <c r="N1123">
        <f t="shared" si="68"/>
        <v>8.5787451984635082E-2</v>
      </c>
      <c r="O1123" s="6">
        <f t="shared" si="69"/>
        <v>134000000</v>
      </c>
      <c r="P1123" s="6">
        <f t="shared" si="70"/>
        <v>1149000000</v>
      </c>
    </row>
    <row r="1124" spans="1:16" hidden="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>
        <v>2013</v>
      </c>
      <c r="M1124">
        <f t="shared" si="71"/>
        <v>0.77867528271405495</v>
      </c>
      <c r="N1124">
        <f t="shared" si="68"/>
        <v>0.24232633279483037</v>
      </c>
      <c r="O1124" s="6">
        <f t="shared" si="69"/>
        <v>450000000</v>
      </c>
      <c r="P1124" s="6">
        <f t="shared" si="70"/>
        <v>1446000000</v>
      </c>
    </row>
    <row r="1125" spans="1:16" hidden="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>
        <v>2014</v>
      </c>
      <c r="M1125">
        <f t="shared" si="71"/>
        <v>0.78802447552447552</v>
      </c>
      <c r="N1125">
        <f t="shared" si="68"/>
        <v>0.2513111888111888</v>
      </c>
      <c r="O1125" s="6">
        <f t="shared" si="69"/>
        <v>575000000</v>
      </c>
      <c r="P1125" s="6">
        <f t="shared" si="70"/>
        <v>1803000000</v>
      </c>
    </row>
    <row r="1126" spans="1:16" hidden="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>
        <v>2015</v>
      </c>
      <c r="M1126">
        <f t="shared" si="71"/>
        <v>0.680796403339756</v>
      </c>
      <c r="N1126">
        <f t="shared" si="68"/>
        <v>-3.2504816955684008</v>
      </c>
      <c r="O1126" s="6">
        <f t="shared" si="69"/>
        <v>-5061000000</v>
      </c>
      <c r="P1126" s="6">
        <f t="shared" si="70"/>
        <v>1060000000</v>
      </c>
    </row>
    <row r="1127" spans="1:16" hidden="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>
        <v>2013</v>
      </c>
      <c r="M1127">
        <f t="shared" si="71"/>
        <v>0.4359025006913444</v>
      </c>
      <c r="N1127">
        <f t="shared" si="68"/>
        <v>0.12791846086990874</v>
      </c>
      <c r="O1127" s="6">
        <f t="shared" si="69"/>
        <v>3238000000</v>
      </c>
      <c r="P1127" s="6">
        <f t="shared" si="70"/>
        <v>11034000000</v>
      </c>
    </row>
    <row r="1128" spans="1:16" hidden="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>
        <v>2014</v>
      </c>
      <c r="M1128">
        <f t="shared" si="71"/>
        <v>0.44771394654483976</v>
      </c>
      <c r="N1128">
        <f t="shared" si="68"/>
        <v>0.13237886254901254</v>
      </c>
      <c r="O1128" s="6">
        <f t="shared" si="69"/>
        <v>3680000000</v>
      </c>
      <c r="P1128" s="6">
        <f t="shared" si="70"/>
        <v>12446000000</v>
      </c>
    </row>
    <row r="1129" spans="1:16" hidden="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>
        <v>2015</v>
      </c>
      <c r="M1129">
        <f t="shared" si="71"/>
        <v>0.45969085977582436</v>
      </c>
      <c r="N1129">
        <f t="shared" si="68"/>
        <v>0.13643344988725858</v>
      </c>
      <c r="O1129" s="6">
        <f t="shared" si="69"/>
        <v>4175000000</v>
      </c>
      <c r="P1129" s="6">
        <f t="shared" si="70"/>
        <v>14067000000</v>
      </c>
    </row>
    <row r="1130" spans="1:16" hidden="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>
        <v>2016</v>
      </c>
      <c r="M1130">
        <f t="shared" si="71"/>
        <v>0.46241042747714356</v>
      </c>
      <c r="N1130">
        <f t="shared" si="68"/>
        <v>0.13905361996540647</v>
      </c>
      <c r="O1130" s="6">
        <f t="shared" si="69"/>
        <v>4502000000</v>
      </c>
      <c r="P1130" s="6">
        <f t="shared" si="70"/>
        <v>14971000000</v>
      </c>
    </row>
    <row r="1131" spans="1:16" hidden="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>
        <v>2013</v>
      </c>
      <c r="M1131">
        <f t="shared" si="71"/>
        <v>0.57951955111344899</v>
      </c>
      <c r="N1131">
        <f t="shared" si="68"/>
        <v>0.17183938278099245</v>
      </c>
      <c r="O1131" s="6">
        <f t="shared" si="69"/>
        <v>980000000</v>
      </c>
      <c r="P1131" s="6">
        <f t="shared" si="70"/>
        <v>3305000000</v>
      </c>
    </row>
    <row r="1132" spans="1:16" hidden="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>
        <v>2014</v>
      </c>
      <c r="M1132">
        <f t="shared" si="71"/>
        <v>0.58333333333333326</v>
      </c>
      <c r="N1132">
        <f t="shared" si="68"/>
        <v>0.18734096692111959</v>
      </c>
      <c r="O1132" s="6">
        <f t="shared" si="69"/>
        <v>1178000000</v>
      </c>
      <c r="P1132" s="6">
        <f t="shared" si="70"/>
        <v>3668000000</v>
      </c>
    </row>
    <row r="1133" spans="1:16" hidden="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>
        <v>2015</v>
      </c>
      <c r="M1133">
        <f t="shared" si="71"/>
        <v>0.58862605314322747</v>
      </c>
      <c r="N1133">
        <f t="shared" si="68"/>
        <v>0.18535320803629293</v>
      </c>
      <c r="O1133" s="6">
        <f t="shared" si="69"/>
        <v>1144000000</v>
      </c>
      <c r="P1133" s="6">
        <f t="shared" si="70"/>
        <v>3633000000</v>
      </c>
    </row>
    <row r="1134" spans="1:16" hidden="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>
        <v>2016</v>
      </c>
      <c r="M1134">
        <f t="shared" si="71"/>
        <v>0.58678078934854971</v>
      </c>
      <c r="N1134">
        <f t="shared" si="68"/>
        <v>0.19781264859724204</v>
      </c>
      <c r="O1134" s="6">
        <f t="shared" si="69"/>
        <v>1248000000</v>
      </c>
      <c r="P1134" s="6">
        <f t="shared" si="70"/>
        <v>3702000000</v>
      </c>
    </row>
    <row r="1135" spans="1:16" hidden="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>
        <v>2012</v>
      </c>
      <c r="M1135">
        <f t="shared" si="71"/>
        <v>0.29329998836803539</v>
      </c>
      <c r="N1135">
        <f t="shared" si="68"/>
        <v>0.19710364080493195</v>
      </c>
      <c r="O1135" s="6">
        <f t="shared" si="69"/>
        <v>3389000000</v>
      </c>
      <c r="P1135" s="6">
        <f t="shared" si="70"/>
        <v>5043000000</v>
      </c>
    </row>
    <row r="1136" spans="1:16" hidden="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>
        <v>2013</v>
      </c>
      <c r="M1136">
        <f t="shared" si="71"/>
        <v>0.26554289579106183</v>
      </c>
      <c r="N1136">
        <f t="shared" si="68"/>
        <v>0.16643254773424901</v>
      </c>
      <c r="O1136" s="6">
        <f t="shared" si="69"/>
        <v>3199000000</v>
      </c>
      <c r="P1136" s="6">
        <f t="shared" si="70"/>
        <v>5104000000</v>
      </c>
    </row>
    <row r="1137" spans="1:16" hidden="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>
        <v>2014</v>
      </c>
      <c r="M1137">
        <f t="shared" si="71"/>
        <v>0.27094216417910444</v>
      </c>
      <c r="N1137">
        <f t="shared" si="68"/>
        <v>0.17336753731343282</v>
      </c>
      <c r="O1137" s="6">
        <f t="shared" si="69"/>
        <v>3717000000</v>
      </c>
      <c r="P1137" s="6">
        <f t="shared" si="70"/>
        <v>5809000000</v>
      </c>
    </row>
    <row r="1138" spans="1:16" hidden="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>
        <v>2015</v>
      </c>
      <c r="M1138">
        <f t="shared" si="71"/>
        <v>0.20756251270583448</v>
      </c>
      <c r="N1138">
        <f t="shared" si="68"/>
        <v>8.8026021549095348E-2</v>
      </c>
      <c r="O1138" s="6">
        <f t="shared" si="69"/>
        <v>1299000000</v>
      </c>
      <c r="P1138" s="6">
        <f t="shared" si="70"/>
        <v>3063000000</v>
      </c>
    </row>
    <row r="1139" spans="1:16" hidden="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>
        <v>2013</v>
      </c>
      <c r="M1139">
        <f t="shared" si="71"/>
        <v>0.63806136060471319</v>
      </c>
      <c r="N1139">
        <f t="shared" si="68"/>
        <v>0.28963983992885728</v>
      </c>
      <c r="O1139" s="6">
        <f t="shared" si="69"/>
        <v>3257000000</v>
      </c>
      <c r="P1139" s="6">
        <f t="shared" si="70"/>
        <v>7175000000</v>
      </c>
    </row>
    <row r="1140" spans="1:16" hidden="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>
        <v>2014</v>
      </c>
      <c r="M1140">
        <f t="shared" si="71"/>
        <v>0.63859256710254653</v>
      </c>
      <c r="N1140">
        <f t="shared" si="68"/>
        <v>0.30755333792154166</v>
      </c>
      <c r="O1140" s="6">
        <f t="shared" si="69"/>
        <v>3575000000</v>
      </c>
      <c r="P1140" s="6">
        <f t="shared" si="70"/>
        <v>7423000000</v>
      </c>
    </row>
    <row r="1141" spans="1:16" hidden="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>
        <v>2015</v>
      </c>
      <c r="M1141">
        <f t="shared" si="71"/>
        <v>0.65160308248501564</v>
      </c>
      <c r="N1141">
        <f t="shared" si="68"/>
        <v>0.27437922176767199</v>
      </c>
      <c r="O1141" s="6">
        <f t="shared" si="69"/>
        <v>2884000000</v>
      </c>
      <c r="P1141" s="6">
        <f t="shared" si="70"/>
        <v>6849000000</v>
      </c>
    </row>
    <row r="1142" spans="1:16" hidden="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>
        <v>2016</v>
      </c>
      <c r="M1142">
        <f t="shared" si="71"/>
        <v>0.69205097087378642</v>
      </c>
      <c r="N1142">
        <f t="shared" si="68"/>
        <v>0.31088187702265374</v>
      </c>
      <c r="O1142" s="6">
        <f t="shared" si="69"/>
        <v>3074000000</v>
      </c>
      <c r="P1142" s="6">
        <f t="shared" si="70"/>
        <v>6843000000</v>
      </c>
    </row>
    <row r="1143" spans="1:16" hidden="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>
        <v>2013</v>
      </c>
      <c r="M1143">
        <f t="shared" si="71"/>
        <v>0.59394542353610014</v>
      </c>
      <c r="N1143">
        <f t="shared" si="68"/>
        <v>9.6251026467058298E-2</v>
      </c>
      <c r="O1143" s="6">
        <f t="shared" si="69"/>
        <v>609500000</v>
      </c>
      <c r="P1143" s="6">
        <f t="shared" si="70"/>
        <v>3761100000</v>
      </c>
    </row>
    <row r="1144" spans="1:16" hidden="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>
        <v>2014</v>
      </c>
      <c r="M1144">
        <f t="shared" si="71"/>
        <v>0.61960474308300395</v>
      </c>
      <c r="N1144">
        <f t="shared" si="68"/>
        <v>0.12996047430830041</v>
      </c>
      <c r="O1144" s="6">
        <f t="shared" si="69"/>
        <v>822000000</v>
      </c>
      <c r="P1144" s="6">
        <f t="shared" si="70"/>
        <v>3919000000</v>
      </c>
    </row>
    <row r="1145" spans="1:16" hidden="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>
        <v>2015</v>
      </c>
      <c r="M1145">
        <f t="shared" si="71"/>
        <v>0.62600032663726934</v>
      </c>
      <c r="N1145">
        <f t="shared" si="68"/>
        <v>0.11693614241384942</v>
      </c>
      <c r="O1145" s="6">
        <f t="shared" si="69"/>
        <v>716000000</v>
      </c>
      <c r="P1145" s="6">
        <f t="shared" si="70"/>
        <v>3833000000</v>
      </c>
    </row>
    <row r="1146" spans="1:16" hidden="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>
        <v>2016</v>
      </c>
      <c r="M1146">
        <f t="shared" si="71"/>
        <v>0.60818608005769925</v>
      </c>
      <c r="N1146">
        <f t="shared" si="68"/>
        <v>7.4468085106382975E-2</v>
      </c>
      <c r="O1146" s="6">
        <f t="shared" si="69"/>
        <v>413000000</v>
      </c>
      <c r="P1146" s="6">
        <f t="shared" si="70"/>
        <v>3373000000</v>
      </c>
    </row>
    <row r="1147" spans="1:16" hidden="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>
        <v>2012</v>
      </c>
      <c r="M1147">
        <f t="shared" si="71"/>
        <v>7.7899878188957494E-2</v>
      </c>
      <c r="N1147">
        <f t="shared" si="68"/>
        <v>5.448675305555694E-2</v>
      </c>
      <c r="O1147" s="6">
        <f t="shared" si="69"/>
        <v>1058638000</v>
      </c>
      <c r="P1147" s="6">
        <f t="shared" si="70"/>
        <v>1513538000</v>
      </c>
    </row>
    <row r="1148" spans="1:16" hidden="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>
        <v>2013</v>
      </c>
      <c r="M1148">
        <f t="shared" si="71"/>
        <v>7.4040604352939354E-2</v>
      </c>
      <c r="N1148">
        <f t="shared" si="68"/>
        <v>4.9481352291507172E-2</v>
      </c>
      <c r="O1148" s="6">
        <f t="shared" si="69"/>
        <v>942721000</v>
      </c>
      <c r="P1148" s="6">
        <f t="shared" si="70"/>
        <v>1410625000</v>
      </c>
    </row>
    <row r="1149" spans="1:16" hidden="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>
        <v>2014</v>
      </c>
      <c r="M1149">
        <f t="shared" si="71"/>
        <v>9.03346724857228E-2</v>
      </c>
      <c r="N1149">
        <f t="shared" si="68"/>
        <v>6.5657983521645272E-2</v>
      </c>
      <c r="O1149" s="6">
        <f t="shared" si="69"/>
        <v>1385721000</v>
      </c>
      <c r="P1149" s="6">
        <f t="shared" si="70"/>
        <v>1906526000</v>
      </c>
    </row>
    <row r="1150" spans="1:16" hidden="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>
        <v>2015</v>
      </c>
      <c r="M1150">
        <f t="shared" si="71"/>
        <v>9.6188055970348074E-2</v>
      </c>
      <c r="N1150">
        <f t="shared" si="68"/>
        <v>6.8267787462172907E-2</v>
      </c>
      <c r="O1150" s="6">
        <f t="shared" si="69"/>
        <v>1122273000</v>
      </c>
      <c r="P1150" s="6">
        <f t="shared" si="70"/>
        <v>1581262000</v>
      </c>
    </row>
    <row r="1151" spans="1:16" hidden="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>
        <v>2013</v>
      </c>
      <c r="M1151">
        <f t="shared" si="71"/>
        <v>0.52015427464260089</v>
      </c>
      <c r="N1151">
        <f t="shared" si="68"/>
        <v>0.15145208390622872</v>
      </c>
      <c r="O1151" s="6">
        <f t="shared" si="69"/>
        <v>648239000</v>
      </c>
      <c r="P1151" s="6">
        <f t="shared" si="70"/>
        <v>2226343000</v>
      </c>
    </row>
    <row r="1152" spans="1:16" hidden="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>
        <v>2014</v>
      </c>
      <c r="M1152">
        <f t="shared" si="71"/>
        <v>0.54915254237288136</v>
      </c>
      <c r="N1152">
        <f t="shared" si="68"/>
        <v>0.12009685230024213</v>
      </c>
      <c r="O1152" s="6">
        <f t="shared" si="69"/>
        <v>496000000</v>
      </c>
      <c r="P1152" s="6">
        <f t="shared" si="70"/>
        <v>2268000000</v>
      </c>
    </row>
    <row r="1153" spans="1:16" hidden="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>
        <v>2015</v>
      </c>
      <c r="M1153">
        <f t="shared" si="71"/>
        <v>0.55510465612985904</v>
      </c>
      <c r="N1153">
        <f t="shared" si="68"/>
        <v>0.16211020931225972</v>
      </c>
      <c r="O1153" s="6">
        <f t="shared" si="69"/>
        <v>759000000</v>
      </c>
      <c r="P1153" s="6">
        <f t="shared" si="70"/>
        <v>2599000000</v>
      </c>
    </row>
    <row r="1154" spans="1:16" hidden="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>
        <v>2016</v>
      </c>
      <c r="M1154">
        <f t="shared" si="71"/>
        <v>0.56107784431137731</v>
      </c>
      <c r="N1154">
        <f t="shared" si="68"/>
        <v>0.17524950099800399</v>
      </c>
      <c r="O1154" s="6">
        <f t="shared" si="69"/>
        <v>878000000</v>
      </c>
      <c r="P1154" s="6">
        <f t="shared" si="70"/>
        <v>2811000000</v>
      </c>
    </row>
    <row r="1155" spans="1:16" hidden="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>
        <v>2012</v>
      </c>
      <c r="M1155">
        <f t="shared" si="71"/>
        <v>0.3801579377325951</v>
      </c>
      <c r="N1155">
        <f t="shared" ref="N1155:N1218" si="72">O1155/E1155</f>
        <v>0.12536988290823273</v>
      </c>
      <c r="O1155" s="6">
        <f t="shared" ref="O1155:O1218" si="73">P1155 - SUM(G1155:I1155)</f>
        <v>690600000</v>
      </c>
      <c r="P1155" s="6">
        <f t="shared" ref="P1155:P1218" si="74">E1155-F1155</f>
        <v>2094100000</v>
      </c>
    </row>
    <row r="1156" spans="1:16" hidden="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>
        <v>2013</v>
      </c>
      <c r="M1156">
        <f t="shared" ref="M1156:M1219" si="75">1-(F1156/E1156)</f>
        <v>0.37897271268057786</v>
      </c>
      <c r="N1156">
        <f t="shared" si="72"/>
        <v>0.12937399678972714</v>
      </c>
      <c r="O1156" s="6">
        <f t="shared" si="73"/>
        <v>725400000</v>
      </c>
      <c r="P1156" s="6">
        <f t="shared" si="74"/>
        <v>2124900000</v>
      </c>
    </row>
    <row r="1157" spans="1:16" hidden="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>
        <v>2014</v>
      </c>
      <c r="M1157">
        <f t="shared" si="75"/>
        <v>0.3847389558232932</v>
      </c>
      <c r="N1157">
        <f t="shared" si="72"/>
        <v>0.11480705430417322</v>
      </c>
      <c r="O1157" s="6">
        <f t="shared" si="73"/>
        <v>657500000</v>
      </c>
      <c r="P1157" s="6">
        <f t="shared" si="74"/>
        <v>2203400000</v>
      </c>
    </row>
    <row r="1158" spans="1:16" hidden="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>
        <v>2015</v>
      </c>
      <c r="M1158">
        <f t="shared" si="75"/>
        <v>0.38957350778437039</v>
      </c>
      <c r="N1158">
        <f t="shared" si="72"/>
        <v>0.11471169937623611</v>
      </c>
      <c r="O1158" s="6">
        <f t="shared" si="73"/>
        <v>678600000</v>
      </c>
      <c r="P1158" s="6">
        <f t="shared" si="74"/>
        <v>2304600000</v>
      </c>
    </row>
    <row r="1159" spans="1:16" hidden="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>
        <v>2012</v>
      </c>
      <c r="M1159">
        <f t="shared" si="75"/>
        <v>0.95603211846935809</v>
      </c>
      <c r="N1159">
        <f t="shared" si="72"/>
        <v>0.57294239765900845</v>
      </c>
      <c r="O1159" s="6">
        <f t="shared" si="73"/>
        <v>277637000</v>
      </c>
      <c r="P1159" s="6">
        <f t="shared" si="74"/>
        <v>463275000</v>
      </c>
    </row>
    <row r="1160" spans="1:16" hidden="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>
        <v>2013</v>
      </c>
      <c r="M1160">
        <f t="shared" si="75"/>
        <v>0.95020436831669464</v>
      </c>
      <c r="N1160">
        <f t="shared" si="72"/>
        <v>0.48411130863653201</v>
      </c>
      <c r="O1160" s="6">
        <f t="shared" si="73"/>
        <v>377708000</v>
      </c>
      <c r="P1160" s="6">
        <f t="shared" si="74"/>
        <v>741358000</v>
      </c>
    </row>
    <row r="1161" spans="1:16" hidden="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>
        <v>2014</v>
      </c>
      <c r="M1161">
        <f t="shared" si="75"/>
        <v>0.94229168563639187</v>
      </c>
      <c r="N1161">
        <f t="shared" si="72"/>
        <v>0.48621914183641224</v>
      </c>
      <c r="O1161" s="6">
        <f t="shared" si="73"/>
        <v>453888000</v>
      </c>
      <c r="P1161" s="6">
        <f t="shared" si="74"/>
        <v>879634000</v>
      </c>
    </row>
    <row r="1162" spans="1:16" hidden="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>
        <v>2015</v>
      </c>
      <c r="M1162">
        <f t="shared" si="75"/>
        <v>0.94590754286440237</v>
      </c>
      <c r="N1162">
        <f t="shared" si="72"/>
        <v>0.4978280733129089</v>
      </c>
      <c r="O1162" s="6">
        <f t="shared" si="73"/>
        <v>509420000</v>
      </c>
      <c r="P1162" s="6">
        <f t="shared" si="74"/>
        <v>967933000</v>
      </c>
    </row>
    <row r="1163" spans="1:16" hidden="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>
        <v>2012</v>
      </c>
      <c r="M1163">
        <f t="shared" si="75"/>
        <v>0.16140833362054519</v>
      </c>
      <c r="N1163">
        <f t="shared" si="72"/>
        <v>9.2962662167898433E-2</v>
      </c>
      <c r="O1163" s="6">
        <f t="shared" si="73"/>
        <v>946743000</v>
      </c>
      <c r="P1163" s="6">
        <f t="shared" si="74"/>
        <v>1643802000</v>
      </c>
    </row>
    <row r="1164" spans="1:16" hidden="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>
        <v>2013</v>
      </c>
      <c r="M1164">
        <f t="shared" si="75"/>
        <v>0.13895576260506026</v>
      </c>
      <c r="N1164">
        <f t="shared" si="72"/>
        <v>7.3176032201810681E-2</v>
      </c>
      <c r="O1164" s="6">
        <f t="shared" si="73"/>
        <v>868737000</v>
      </c>
      <c r="P1164" s="6">
        <f t="shared" si="74"/>
        <v>1649666000</v>
      </c>
    </row>
    <row r="1165" spans="1:16" hidden="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>
        <v>2014</v>
      </c>
      <c r="M1165">
        <f t="shared" si="75"/>
        <v>0.17273696440641562</v>
      </c>
      <c r="N1165">
        <f t="shared" si="72"/>
        <v>9.3231940622665294E-2</v>
      </c>
      <c r="O1165" s="6">
        <f t="shared" si="73"/>
        <v>1136972000</v>
      </c>
      <c r="P1165" s="6">
        <f t="shared" si="74"/>
        <v>2106543000</v>
      </c>
    </row>
    <row r="1166" spans="1:16" hidden="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>
        <v>2015</v>
      </c>
      <c r="M1166">
        <f t="shared" si="75"/>
        <v>0.27336051626093649</v>
      </c>
      <c r="N1166">
        <f t="shared" si="72"/>
        <v>0.13837105443292372</v>
      </c>
      <c r="O1166" s="6">
        <f t="shared" si="73"/>
        <v>1074203000</v>
      </c>
      <c r="P1166" s="6">
        <f t="shared" si="74"/>
        <v>2122154000</v>
      </c>
    </row>
    <row r="1167" spans="1:16" hidden="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>
        <v>2014</v>
      </c>
      <c r="M1167">
        <f t="shared" si="75"/>
        <v>0.17729047252216379</v>
      </c>
      <c r="N1167">
        <f t="shared" si="72"/>
        <v>0.12691770358667695</v>
      </c>
      <c r="O1167" s="6">
        <f t="shared" si="73"/>
        <v>1944100000</v>
      </c>
      <c r="P1167" s="6">
        <f t="shared" si="74"/>
        <v>2715700000</v>
      </c>
    </row>
    <row r="1168" spans="1:16" hidden="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>
        <v>2015</v>
      </c>
      <c r="M1168">
        <f t="shared" si="75"/>
        <v>0.17463526799873141</v>
      </c>
      <c r="N1168">
        <f t="shared" si="72"/>
        <v>0.12686991225288086</v>
      </c>
      <c r="O1168" s="6">
        <f t="shared" si="73"/>
        <v>1920100000</v>
      </c>
      <c r="P1168" s="6">
        <f t="shared" si="74"/>
        <v>2643000000</v>
      </c>
    </row>
    <row r="1169" spans="1:16" hidden="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>
        <v>2016</v>
      </c>
      <c r="M1169">
        <f t="shared" si="75"/>
        <v>0.17809676394087004</v>
      </c>
      <c r="N1169">
        <f t="shared" si="72"/>
        <v>0.1303050548424132</v>
      </c>
      <c r="O1169" s="6">
        <f t="shared" si="73"/>
        <v>2008900000</v>
      </c>
      <c r="P1169" s="6">
        <f t="shared" si="74"/>
        <v>2745700000</v>
      </c>
    </row>
    <row r="1170" spans="1:16" hidden="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>
        <v>2012</v>
      </c>
      <c r="M1170">
        <f t="shared" si="75"/>
        <v>0.50102326297632027</v>
      </c>
      <c r="N1170">
        <f t="shared" si="72"/>
        <v>0.15809833547497129</v>
      </c>
      <c r="O1170" s="6">
        <f t="shared" si="73"/>
        <v>977393000</v>
      </c>
      <c r="P1170" s="6">
        <f t="shared" si="74"/>
        <v>3097418000</v>
      </c>
    </row>
    <row r="1171" spans="1:16" hidden="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>
        <v>2013</v>
      </c>
      <c r="M1171">
        <f t="shared" si="75"/>
        <v>0.50667482599883262</v>
      </c>
      <c r="N1171">
        <f t="shared" si="72"/>
        <v>0.16595663532522603</v>
      </c>
      <c r="O1171" s="6">
        <f t="shared" si="73"/>
        <v>1103485000</v>
      </c>
      <c r="P1171" s="6">
        <f t="shared" si="74"/>
        <v>3369001000</v>
      </c>
    </row>
    <row r="1172" spans="1:16" hidden="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>
        <v>2014</v>
      </c>
      <c r="M1172">
        <f t="shared" si="75"/>
        <v>0.51397718512306056</v>
      </c>
      <c r="N1172">
        <f t="shared" si="72"/>
        <v>0.17604763582892155</v>
      </c>
      <c r="O1172" s="6">
        <f t="shared" si="73"/>
        <v>1270374000</v>
      </c>
      <c r="P1172" s="6">
        <f t="shared" si="74"/>
        <v>3708901000</v>
      </c>
    </row>
    <row r="1173" spans="1:16" hidden="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>
        <v>2015</v>
      </c>
      <c r="M1173">
        <f t="shared" si="75"/>
        <v>0.52250700857095445</v>
      </c>
      <c r="N1173">
        <f t="shared" si="72"/>
        <v>0.19004430205127007</v>
      </c>
      <c r="O1173" s="6">
        <f t="shared" si="73"/>
        <v>1514021000</v>
      </c>
      <c r="P1173" s="6">
        <f t="shared" si="74"/>
        <v>4162643000</v>
      </c>
    </row>
    <row r="1174" spans="1:16" hidden="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>
        <v>2012</v>
      </c>
      <c r="M1174">
        <f t="shared" si="75"/>
        <v>0.67512437810945269</v>
      </c>
      <c r="N1174">
        <f t="shared" si="72"/>
        <v>0.40328358208955223</v>
      </c>
      <c r="O1174" s="6">
        <f t="shared" si="73"/>
        <v>8106000000</v>
      </c>
      <c r="P1174" s="6">
        <f t="shared" si="74"/>
        <v>13570000000</v>
      </c>
    </row>
    <row r="1175" spans="1:16" hidden="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>
        <v>2013</v>
      </c>
      <c r="M1175">
        <f t="shared" si="75"/>
        <v>0.67788795240456123</v>
      </c>
      <c r="N1175">
        <f t="shared" si="72"/>
        <v>0.36499752107089739</v>
      </c>
      <c r="O1175" s="6">
        <f t="shared" si="73"/>
        <v>7362000000</v>
      </c>
      <c r="P1175" s="6">
        <f t="shared" si="74"/>
        <v>13673000000</v>
      </c>
    </row>
    <row r="1176" spans="1:16" hidden="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>
        <v>2014</v>
      </c>
      <c r="M1176">
        <f t="shared" si="75"/>
        <v>0.64773198011598998</v>
      </c>
      <c r="N1176">
        <f t="shared" si="72"/>
        <v>0.32078500414250205</v>
      </c>
      <c r="O1176" s="6">
        <f t="shared" si="73"/>
        <v>6195000000</v>
      </c>
      <c r="P1176" s="6">
        <f t="shared" si="74"/>
        <v>12509000000</v>
      </c>
    </row>
    <row r="1177" spans="1:16" hidden="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>
        <v>2015</v>
      </c>
      <c r="M1177">
        <f t="shared" si="75"/>
        <v>0.53493589743589742</v>
      </c>
      <c r="N1177">
        <f t="shared" si="72"/>
        <v>4.158653846153846E-2</v>
      </c>
      <c r="O1177" s="6">
        <f t="shared" si="73"/>
        <v>519000000</v>
      </c>
      <c r="P1177" s="6">
        <f t="shared" si="74"/>
        <v>6676000000</v>
      </c>
    </row>
    <row r="1178" spans="1:16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>
        <v>2012</v>
      </c>
      <c r="M1178">
        <f t="shared" si="75"/>
        <v>0.93300376300450083</v>
      </c>
      <c r="N1178">
        <f t="shared" si="72"/>
        <v>0.28384859440714233</v>
      </c>
      <c r="O1178" s="6">
        <f t="shared" si="73"/>
        <v>384700000</v>
      </c>
      <c r="P1178" s="6">
        <f t="shared" si="74"/>
        <v>1264500000</v>
      </c>
    </row>
    <row r="1179" spans="1:16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>
        <v>2013</v>
      </c>
      <c r="M1179">
        <f t="shared" si="75"/>
        <v>0.93975187578931729</v>
      </c>
      <c r="N1179">
        <f t="shared" si="72"/>
        <v>0.28400564594012334</v>
      </c>
      <c r="O1179" s="6">
        <f t="shared" si="73"/>
        <v>382300000</v>
      </c>
      <c r="P1179" s="6">
        <f t="shared" si="74"/>
        <v>1265000000</v>
      </c>
    </row>
    <row r="1180" spans="1:16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>
        <v>2014</v>
      </c>
      <c r="M1180">
        <f t="shared" si="75"/>
        <v>0.94143622412045747</v>
      </c>
      <c r="N1180">
        <f t="shared" si="72"/>
        <v>0.30288113508035325</v>
      </c>
      <c r="O1180" s="6">
        <f t="shared" si="73"/>
        <v>418400000</v>
      </c>
      <c r="P1180" s="6">
        <f t="shared" si="74"/>
        <v>1300500000</v>
      </c>
    </row>
    <row r="1181" spans="1:16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>
        <v>2015</v>
      </c>
      <c r="M1181">
        <f t="shared" si="75"/>
        <v>0.93280799268275527</v>
      </c>
      <c r="N1181">
        <f t="shared" si="72"/>
        <v>0.30380637444592978</v>
      </c>
      <c r="O1181" s="6">
        <f t="shared" si="73"/>
        <v>431800000</v>
      </c>
      <c r="P1181" s="6">
        <f t="shared" si="74"/>
        <v>1325800000</v>
      </c>
    </row>
    <row r="1182" spans="1:16" hidden="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>
        <v>2012</v>
      </c>
      <c r="M1182">
        <f t="shared" si="75"/>
        <v>0.58616193213245871</v>
      </c>
      <c r="N1182">
        <f t="shared" si="72"/>
        <v>0.16667830456940674</v>
      </c>
      <c r="O1182" s="6">
        <f t="shared" si="73"/>
        <v>637330000</v>
      </c>
      <c r="P1182" s="6">
        <f t="shared" si="74"/>
        <v>2241315000</v>
      </c>
    </row>
    <row r="1183" spans="1:16" hidden="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>
        <v>2013</v>
      </c>
      <c r="M1183">
        <f t="shared" si="75"/>
        <v>0.56463303823059685</v>
      </c>
      <c r="N1183">
        <f t="shared" si="72"/>
        <v>0.16094726527727041</v>
      </c>
      <c r="O1183" s="6">
        <f t="shared" si="73"/>
        <v>610205000</v>
      </c>
      <c r="P1183" s="6">
        <f t="shared" si="74"/>
        <v>2140713000</v>
      </c>
    </row>
    <row r="1184" spans="1:16" hidden="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>
        <v>2014</v>
      </c>
      <c r="M1184">
        <f t="shared" si="75"/>
        <v>0.56017552251678926</v>
      </c>
      <c r="N1184">
        <f t="shared" si="72"/>
        <v>0.17071341545108942</v>
      </c>
      <c r="O1184" s="6">
        <f t="shared" si="73"/>
        <v>652382000</v>
      </c>
      <c r="P1184" s="6">
        <f t="shared" si="74"/>
        <v>2140713000</v>
      </c>
    </row>
    <row r="1185" spans="1:16" hidden="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>
        <v>2015</v>
      </c>
      <c r="M1185">
        <f t="shared" si="75"/>
        <v>0.56440333588592706</v>
      </c>
      <c r="N1185">
        <f t="shared" si="72"/>
        <v>0.17589196380161318</v>
      </c>
      <c r="O1185" s="6">
        <f t="shared" si="73"/>
        <v>629352000</v>
      </c>
      <c r="P1185" s="6">
        <f t="shared" si="74"/>
        <v>2019469000</v>
      </c>
    </row>
    <row r="1186" spans="1:16" hidden="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>
        <v>2012</v>
      </c>
      <c r="M1186">
        <f t="shared" si="75"/>
        <v>0.16198905813168807</v>
      </c>
      <c r="N1186">
        <f t="shared" si="72"/>
        <v>7.9545454545454544E-2</v>
      </c>
      <c r="O1186" s="6">
        <f t="shared" si="73"/>
        <v>1320200000</v>
      </c>
      <c r="P1186" s="6">
        <f t="shared" si="74"/>
        <v>2688500000</v>
      </c>
    </row>
    <row r="1187" spans="1:16" hidden="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>
        <v>2013</v>
      </c>
      <c r="M1187">
        <f t="shared" si="75"/>
        <v>0.16567432927195247</v>
      </c>
      <c r="N1187">
        <f t="shared" si="72"/>
        <v>8.2690114638977255E-2</v>
      </c>
      <c r="O1187" s="6">
        <f t="shared" si="73"/>
        <v>1377700000</v>
      </c>
      <c r="P1187" s="6">
        <f t="shared" si="74"/>
        <v>2760300000</v>
      </c>
    </row>
    <row r="1188" spans="1:16" hidden="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>
        <v>2014</v>
      </c>
      <c r="M1188">
        <f t="shared" si="75"/>
        <v>0.16470994475138123</v>
      </c>
      <c r="N1188">
        <f t="shared" si="72"/>
        <v>9.1036127417127077E-2</v>
      </c>
      <c r="O1188" s="6">
        <f t="shared" si="73"/>
        <v>1687300000</v>
      </c>
      <c r="P1188" s="6">
        <f t="shared" si="74"/>
        <v>3052800000</v>
      </c>
    </row>
    <row r="1189" spans="1:16" hidden="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>
        <v>2015</v>
      </c>
      <c r="M1189">
        <f t="shared" si="75"/>
        <v>0.18098364870148298</v>
      </c>
      <c r="N1189">
        <f t="shared" si="72"/>
        <v>0.10787679486698837</v>
      </c>
      <c r="O1189" s="6">
        <f t="shared" si="73"/>
        <v>2014200000</v>
      </c>
      <c r="P1189" s="6">
        <f t="shared" si="74"/>
        <v>3379200000</v>
      </c>
    </row>
    <row r="1190" spans="1:16" hidden="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>
        <v>2013</v>
      </c>
      <c r="M1190">
        <f t="shared" si="75"/>
        <v>0.24612129760225665</v>
      </c>
      <c r="N1190">
        <f t="shared" si="72"/>
        <v>0.11296320041030901</v>
      </c>
      <c r="O1190" s="6">
        <f t="shared" si="73"/>
        <v>1762000000</v>
      </c>
      <c r="P1190" s="6">
        <f t="shared" si="74"/>
        <v>3839000000</v>
      </c>
    </row>
    <row r="1191" spans="1:16" hidden="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>
        <v>2014</v>
      </c>
      <c r="M1191">
        <f t="shared" si="75"/>
        <v>0.28572264482153309</v>
      </c>
      <c r="N1191">
        <f t="shared" si="72"/>
        <v>0.14335868929198362</v>
      </c>
      <c r="O1191" s="6">
        <f t="shared" si="73"/>
        <v>2450000000</v>
      </c>
      <c r="P1191" s="6">
        <f t="shared" si="74"/>
        <v>4883000000</v>
      </c>
    </row>
    <row r="1192" spans="1:16" hidden="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>
        <v>2015</v>
      </c>
      <c r="M1192">
        <f t="shared" si="75"/>
        <v>0.24475732192716693</v>
      </c>
      <c r="N1192">
        <f t="shared" si="72"/>
        <v>8.958593239470089E-2</v>
      </c>
      <c r="O1192" s="6">
        <f t="shared" si="73"/>
        <v>1508000000</v>
      </c>
      <c r="P1192" s="6">
        <f t="shared" si="74"/>
        <v>4120000000</v>
      </c>
    </row>
    <row r="1193" spans="1:16" hidden="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>
        <v>2016</v>
      </c>
      <c r="M1193">
        <f t="shared" si="75"/>
        <v>0.27918034642816714</v>
      </c>
      <c r="N1193">
        <f t="shared" si="72"/>
        <v>0.12323106532321974</v>
      </c>
      <c r="O1193" s="6">
        <f t="shared" si="73"/>
        <v>2177000000</v>
      </c>
      <c r="P1193" s="6">
        <f t="shared" si="74"/>
        <v>4932000000</v>
      </c>
    </row>
    <row r="1194" spans="1:16" hidden="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>
        <v>2012</v>
      </c>
      <c r="M1194">
        <f t="shared" si="75"/>
        <v>0.77622413112749844</v>
      </c>
      <c r="N1194">
        <f t="shared" si="72"/>
        <v>0.3478061781927087</v>
      </c>
      <c r="O1194" s="6">
        <f t="shared" si="73"/>
        <v>1829793000</v>
      </c>
      <c r="P1194" s="6">
        <f t="shared" si="74"/>
        <v>4083681000</v>
      </c>
    </row>
    <row r="1195" spans="1:16" hidden="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>
        <v>2013</v>
      </c>
      <c r="M1195">
        <f t="shared" si="75"/>
        <v>0.84139975440529247</v>
      </c>
      <c r="N1195">
        <f t="shared" si="72"/>
        <v>0.35511634541414738</v>
      </c>
      <c r="O1195" s="6">
        <f t="shared" si="73"/>
        <v>2412414000</v>
      </c>
      <c r="P1195" s="6">
        <f t="shared" si="74"/>
        <v>5715886000</v>
      </c>
    </row>
    <row r="1196" spans="1:16" hidden="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>
        <v>2014</v>
      </c>
      <c r="M1196">
        <f t="shared" si="75"/>
        <v>0.89838380160273001</v>
      </c>
      <c r="N1196">
        <f t="shared" si="72"/>
        <v>0.36405147565657359</v>
      </c>
      <c r="O1196" s="6">
        <f t="shared" si="73"/>
        <v>3073312000</v>
      </c>
      <c r="P1196" s="6">
        <f t="shared" si="74"/>
        <v>7584130000</v>
      </c>
    </row>
    <row r="1197" spans="1:16" hidden="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>
        <v>2015</v>
      </c>
      <c r="M1197">
        <f t="shared" si="75"/>
        <v>0.93146347669397189</v>
      </c>
      <c r="N1197">
        <f t="shared" si="72"/>
        <v>0.3533078483306622</v>
      </c>
      <c r="O1197" s="6">
        <f t="shared" si="73"/>
        <v>3258907000</v>
      </c>
      <c r="P1197" s="6">
        <f t="shared" si="74"/>
        <v>8591807000</v>
      </c>
    </row>
    <row r="1198" spans="1:16" hidden="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>
        <v>2013</v>
      </c>
      <c r="M1198">
        <f t="shared" si="75"/>
        <v>0.32738509605708987</v>
      </c>
      <c r="N1198">
        <f t="shared" si="72"/>
        <v>0.32738509605708987</v>
      </c>
      <c r="O1198" s="6">
        <f t="shared" si="73"/>
        <v>1190769000</v>
      </c>
      <c r="P1198" s="6">
        <f t="shared" si="74"/>
        <v>1190769000</v>
      </c>
    </row>
    <row r="1199" spans="1:16" hidden="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>
        <v>2014</v>
      </c>
      <c r="M1199">
        <f t="shared" si="75"/>
        <v>0.2841441940498296</v>
      </c>
      <c r="N1199">
        <f t="shared" si="72"/>
        <v>0.28414419404982955</v>
      </c>
      <c r="O1199" s="6">
        <f t="shared" si="73"/>
        <v>1018697000</v>
      </c>
      <c r="P1199" s="6">
        <f t="shared" si="74"/>
        <v>1018697000</v>
      </c>
    </row>
    <row r="1200" spans="1:16" hidden="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>
        <v>2015</v>
      </c>
      <c r="M1200">
        <f t="shared" si="75"/>
        <v>0.27118016091069364</v>
      </c>
      <c r="N1200">
        <f t="shared" si="72"/>
        <v>0.27118016091069369</v>
      </c>
      <c r="O1200" s="6">
        <f t="shared" si="73"/>
        <v>1060549000</v>
      </c>
      <c r="P1200" s="6">
        <f t="shared" si="74"/>
        <v>1060549000</v>
      </c>
    </row>
    <row r="1201" spans="1:16" hidden="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>
        <v>2016</v>
      </c>
      <c r="M1201">
        <f t="shared" si="75"/>
        <v>0.24555799716449933</v>
      </c>
      <c r="N1201">
        <f t="shared" si="72"/>
        <v>0.24555799716449933</v>
      </c>
      <c r="O1201" s="6">
        <f t="shared" si="73"/>
        <v>1322748000</v>
      </c>
      <c r="P1201" s="6">
        <f t="shared" si="74"/>
        <v>1322748000</v>
      </c>
    </row>
    <row r="1202" spans="1:16" hidden="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>
        <v>2012</v>
      </c>
      <c r="M1202">
        <f t="shared" si="75"/>
        <v>0.35067988958184237</v>
      </c>
      <c r="N1202">
        <f t="shared" si="72"/>
        <v>0.2329005214190778</v>
      </c>
      <c r="O1202" s="6">
        <f t="shared" si="73"/>
        <v>2278000000</v>
      </c>
      <c r="P1202" s="6">
        <f t="shared" si="74"/>
        <v>3430000000</v>
      </c>
    </row>
    <row r="1203" spans="1:16" hidden="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>
        <v>2013</v>
      </c>
      <c r="M1203">
        <f t="shared" si="75"/>
        <v>0.35563804173354741</v>
      </c>
      <c r="N1203">
        <f t="shared" si="72"/>
        <v>0.23063804173354735</v>
      </c>
      <c r="O1203" s="6">
        <f t="shared" si="73"/>
        <v>2299000000</v>
      </c>
      <c r="P1203" s="6">
        <f t="shared" si="74"/>
        <v>3545000000</v>
      </c>
    </row>
    <row r="1204" spans="1:16" hidden="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>
        <v>2014</v>
      </c>
      <c r="M1204">
        <f t="shared" si="75"/>
        <v>0.35366525812970784</v>
      </c>
      <c r="N1204">
        <f t="shared" si="72"/>
        <v>0.24095168105823994</v>
      </c>
      <c r="O1204" s="6">
        <f t="shared" si="73"/>
        <v>2623000000</v>
      </c>
      <c r="P1204" s="6">
        <f t="shared" si="74"/>
        <v>3850000000</v>
      </c>
    </row>
    <row r="1205" spans="1:16" hidden="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>
        <v>2015</v>
      </c>
      <c r="M1205">
        <f t="shared" si="75"/>
        <v>0.40096015362457993</v>
      </c>
      <c r="N1205">
        <f t="shared" si="72"/>
        <v>0.28439750360057608</v>
      </c>
      <c r="O1205" s="6">
        <f t="shared" si="73"/>
        <v>2962000000</v>
      </c>
      <c r="P1205" s="6">
        <f t="shared" si="74"/>
        <v>4176000000</v>
      </c>
    </row>
    <row r="1206" spans="1:16" hidden="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>
        <v>2013</v>
      </c>
      <c r="M1206">
        <f t="shared" si="75"/>
        <v>0.52957916133403593</v>
      </c>
      <c r="N1206">
        <f t="shared" si="72"/>
        <v>0.14612662802077844</v>
      </c>
      <c r="O1206" s="6">
        <f t="shared" si="73"/>
        <v>9705000000</v>
      </c>
      <c r="P1206" s="6">
        <f t="shared" si="74"/>
        <v>35172000000</v>
      </c>
    </row>
    <row r="1207" spans="1:16" hidden="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>
        <v>2014</v>
      </c>
      <c r="M1207">
        <f t="shared" si="75"/>
        <v>0.5315447715309749</v>
      </c>
      <c r="N1207">
        <f t="shared" si="72"/>
        <v>0.14367979844937989</v>
      </c>
      <c r="O1207" s="6">
        <f t="shared" si="73"/>
        <v>9581000000</v>
      </c>
      <c r="P1207" s="6">
        <f t="shared" si="74"/>
        <v>35445000000</v>
      </c>
    </row>
    <row r="1208" spans="1:16" hidden="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>
        <v>2015</v>
      </c>
      <c r="M1208">
        <f t="shared" si="75"/>
        <v>0.54435739659984783</v>
      </c>
      <c r="N1208">
        <f t="shared" si="72"/>
        <v>0.15402182187262117</v>
      </c>
      <c r="O1208" s="6">
        <f t="shared" si="73"/>
        <v>9712000000</v>
      </c>
      <c r="P1208" s="6">
        <f t="shared" si="74"/>
        <v>34325000000</v>
      </c>
    </row>
    <row r="1209" spans="1:16" hidden="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>
        <v>2016</v>
      </c>
      <c r="M1209">
        <f t="shared" si="75"/>
        <v>0.55080494912339373</v>
      </c>
      <c r="N1209">
        <f t="shared" si="72"/>
        <v>0.1558145830347617</v>
      </c>
      <c r="O1209" s="6">
        <f t="shared" si="73"/>
        <v>9785000000</v>
      </c>
      <c r="P1209" s="6">
        <f t="shared" si="74"/>
        <v>34590000000</v>
      </c>
    </row>
    <row r="1210" spans="1:16" hidden="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>
        <v>2012</v>
      </c>
      <c r="M1210">
        <f t="shared" si="75"/>
        <v>0.8203157875477981</v>
      </c>
      <c r="N1210">
        <f t="shared" si="72"/>
        <v>0.31238450701648462</v>
      </c>
      <c r="O1210" s="6">
        <f t="shared" si="73"/>
        <v>17074000000</v>
      </c>
      <c r="P1210" s="6">
        <f t="shared" si="74"/>
        <v>44836000000</v>
      </c>
    </row>
    <row r="1211" spans="1:16" hidden="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>
        <v>2013</v>
      </c>
      <c r="M1211">
        <f t="shared" si="75"/>
        <v>0.81416718362282881</v>
      </c>
      <c r="N1211">
        <f t="shared" si="72"/>
        <v>0.31726892059553352</v>
      </c>
      <c r="O1211" s="6">
        <f t="shared" si="73"/>
        <v>16366000000</v>
      </c>
      <c r="P1211" s="6">
        <f t="shared" si="74"/>
        <v>41998000000</v>
      </c>
    </row>
    <row r="1212" spans="1:16" hidden="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>
        <v>2014</v>
      </c>
      <c r="M1212">
        <f t="shared" si="75"/>
        <v>0.80693478479991931</v>
      </c>
      <c r="N1212">
        <f t="shared" si="72"/>
        <v>0.27212982562241711</v>
      </c>
      <c r="O1212" s="6">
        <f t="shared" si="73"/>
        <v>13499000000</v>
      </c>
      <c r="P1212" s="6">
        <f t="shared" si="74"/>
        <v>40028000000</v>
      </c>
    </row>
    <row r="1213" spans="1:16" hidden="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>
        <v>2015</v>
      </c>
      <c r="M1213">
        <f t="shared" si="75"/>
        <v>0.80250148410472666</v>
      </c>
      <c r="N1213">
        <f t="shared" si="72"/>
        <v>0.2656240404495302</v>
      </c>
      <c r="O1213" s="6">
        <f t="shared" si="73"/>
        <v>12976000000</v>
      </c>
      <c r="P1213" s="6">
        <f t="shared" si="74"/>
        <v>39203000000</v>
      </c>
    </row>
    <row r="1214" spans="1:16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>
        <v>2013</v>
      </c>
      <c r="M1214">
        <f t="shared" si="75"/>
        <v>0.49581785887292107</v>
      </c>
      <c r="N1214">
        <f t="shared" si="72"/>
        <v>0.12099682437160235</v>
      </c>
      <c r="O1214" s="6">
        <f t="shared" si="73"/>
        <v>1124000000</v>
      </c>
      <c r="P1214" s="6">
        <f t="shared" si="74"/>
        <v>4605900000</v>
      </c>
    </row>
    <row r="1215" spans="1:16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>
        <v>2014</v>
      </c>
      <c r="M1215">
        <f t="shared" si="75"/>
        <v>0.50074444529281514</v>
      </c>
      <c r="N1215">
        <f t="shared" si="72"/>
        <v>0.14267580361914942</v>
      </c>
      <c r="O1215" s="6">
        <f t="shared" si="73"/>
        <v>1494900000</v>
      </c>
      <c r="P1215" s="6">
        <f t="shared" si="74"/>
        <v>5246600000</v>
      </c>
    </row>
    <row r="1216" spans="1:16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>
        <v>2015</v>
      </c>
      <c r="M1216">
        <f t="shared" si="75"/>
        <v>0.44019758617231119</v>
      </c>
      <c r="N1216">
        <f t="shared" si="72"/>
        <v>0.11958811139714487</v>
      </c>
      <c r="O1216" s="6">
        <f t="shared" si="73"/>
        <v>1430800000</v>
      </c>
      <c r="P1216" s="6">
        <f t="shared" si="74"/>
        <v>5266700000</v>
      </c>
    </row>
    <row r="1217" spans="1:16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>
        <v>2016</v>
      </c>
      <c r="M1217">
        <f t="shared" si="75"/>
        <v>0.44221847491951816</v>
      </c>
      <c r="N1217">
        <f t="shared" si="72"/>
        <v>0.12842400819744879</v>
      </c>
      <c r="O1217" s="6">
        <f t="shared" si="73"/>
        <v>1591700000</v>
      </c>
      <c r="P1217" s="6">
        <f t="shared" si="74"/>
        <v>5480900000</v>
      </c>
    </row>
    <row r="1218" spans="1:16" hidden="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>
        <v>2013</v>
      </c>
      <c r="M1218">
        <f t="shared" si="75"/>
        <v>0.92618820807271185</v>
      </c>
      <c r="N1218">
        <f t="shared" si="72"/>
        <v>0.35303564089711581</v>
      </c>
      <c r="O1218" s="6">
        <f t="shared" si="73"/>
        <v>743050000</v>
      </c>
      <c r="P1218" s="6">
        <f t="shared" si="74"/>
        <v>1949390000</v>
      </c>
    </row>
    <row r="1219" spans="1:16" hidden="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>
        <v>2014</v>
      </c>
      <c r="M1219">
        <f t="shared" si="75"/>
        <v>0.92728715894021652</v>
      </c>
      <c r="N1219">
        <f t="shared" ref="N1219:N1282" si="76">O1219/E1219</f>
        <v>0.29221576297269392</v>
      </c>
      <c r="O1219" s="6">
        <f t="shared" ref="O1219:O1282" si="77">P1219 - SUM(G1219:I1219)</f>
        <v>823919000</v>
      </c>
      <c r="P1219" s="6">
        <f t="shared" ref="P1219:P1282" si="78">E1219-F1219</f>
        <v>2614539000</v>
      </c>
    </row>
    <row r="1220" spans="1:16" hidden="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>
        <v>2015</v>
      </c>
      <c r="M1220">
        <f t="shared" ref="M1220:M1283" si="79">1-(F1220/E1220)</f>
        <v>0.90430433011154732</v>
      </c>
      <c r="N1220">
        <f t="shared" si="76"/>
        <v>0.30506797721486412</v>
      </c>
      <c r="O1220" s="6">
        <f t="shared" si="77"/>
        <v>1251916000</v>
      </c>
      <c r="P1220" s="6">
        <f t="shared" si="78"/>
        <v>3711019000</v>
      </c>
    </row>
    <row r="1221" spans="1:16" hidden="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>
        <v>2016</v>
      </c>
      <c r="M1221">
        <f t="shared" si="79"/>
        <v>0.93833998535519614</v>
      </c>
      <c r="N1221">
        <f t="shared" si="76"/>
        <v>0.27379096527938801</v>
      </c>
      <c r="O1221" s="6">
        <f t="shared" si="77"/>
        <v>1330741000</v>
      </c>
      <c r="P1221" s="6">
        <f t="shared" si="78"/>
        <v>4560733000</v>
      </c>
    </row>
    <row r="1222" spans="1:16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>
        <v>2012</v>
      </c>
      <c r="M1222">
        <f t="shared" si="79"/>
        <v>8.7392223087234155E-2</v>
      </c>
      <c r="N1222">
        <f t="shared" si="76"/>
        <v>8.4377688935196302E-2</v>
      </c>
      <c r="O1222" s="6">
        <f t="shared" si="77"/>
        <v>1441500000</v>
      </c>
      <c r="P1222" s="6">
        <f t="shared" si="78"/>
        <v>1493000000</v>
      </c>
    </row>
    <row r="1223" spans="1:16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>
        <v>2013</v>
      </c>
      <c r="M1223">
        <f t="shared" si="79"/>
        <v>0.10433165115651954</v>
      </c>
      <c r="N1223">
        <f t="shared" si="76"/>
        <v>0.10116174762945149</v>
      </c>
      <c r="O1223" s="6">
        <f t="shared" si="77"/>
        <v>1838200000</v>
      </c>
      <c r="P1223" s="6">
        <f t="shared" si="78"/>
        <v>1895800000</v>
      </c>
    </row>
    <row r="1224" spans="1:16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>
        <v>2014</v>
      </c>
      <c r="M1224">
        <f t="shared" si="79"/>
        <v>0.10799117134399783</v>
      </c>
      <c r="N1224">
        <f t="shared" si="76"/>
        <v>0.10439163753003909</v>
      </c>
      <c r="O1224" s="6">
        <f t="shared" si="77"/>
        <v>2024300000</v>
      </c>
      <c r="P1224" s="6">
        <f t="shared" si="78"/>
        <v>2094100000</v>
      </c>
    </row>
    <row r="1225" spans="1:16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>
        <v>2015</v>
      </c>
      <c r="M1225">
        <f t="shared" si="79"/>
        <v>0.10299801475030934</v>
      </c>
      <c r="N1225">
        <f t="shared" si="76"/>
        <v>9.8188339775005032E-2</v>
      </c>
      <c r="O1225" s="6">
        <f t="shared" si="77"/>
        <v>2047600000</v>
      </c>
      <c r="P1225" s="6">
        <f t="shared" si="78"/>
        <v>2147900000</v>
      </c>
    </row>
    <row r="1226" spans="1:16" hidden="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>
        <v>2013</v>
      </c>
      <c r="M1226">
        <f t="shared" si="79"/>
        <v>0.22503807707981072</v>
      </c>
      <c r="N1226">
        <f t="shared" si="76"/>
        <v>0.1055690879264003</v>
      </c>
      <c r="O1226" s="6">
        <f t="shared" si="77"/>
        <v>1374056000</v>
      </c>
      <c r="P1226" s="6">
        <f t="shared" si="78"/>
        <v>2929029000</v>
      </c>
    </row>
    <row r="1227" spans="1:16" hidden="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>
        <v>2014</v>
      </c>
      <c r="M1227">
        <f t="shared" si="79"/>
        <v>0.22909735501084261</v>
      </c>
      <c r="N1227">
        <f t="shared" si="76"/>
        <v>0.10545967451048432</v>
      </c>
      <c r="O1227" s="6">
        <f t="shared" si="77"/>
        <v>1393752000</v>
      </c>
      <c r="P1227" s="6">
        <f t="shared" si="78"/>
        <v>3027744000</v>
      </c>
    </row>
    <row r="1228" spans="1:16" hidden="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>
        <v>2015</v>
      </c>
      <c r="M1228">
        <f t="shared" si="79"/>
        <v>0.24044686551271011</v>
      </c>
      <c r="N1228">
        <f t="shared" si="76"/>
        <v>0.11892569579752393</v>
      </c>
      <c r="O1228" s="6">
        <f t="shared" si="77"/>
        <v>1511753000</v>
      </c>
      <c r="P1228" s="6">
        <f t="shared" si="78"/>
        <v>3056499000</v>
      </c>
    </row>
    <row r="1229" spans="1:16" hidden="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>
        <v>2016</v>
      </c>
      <c r="M1229">
        <f t="shared" si="79"/>
        <v>0.22334514270312888</v>
      </c>
      <c r="N1229">
        <f t="shared" si="76"/>
        <v>0.10369110216549907</v>
      </c>
      <c r="O1229" s="6">
        <f t="shared" si="77"/>
        <v>1178009000</v>
      </c>
      <c r="P1229" s="6">
        <f t="shared" si="78"/>
        <v>2537369000</v>
      </c>
    </row>
    <row r="1230" spans="1:16" hidden="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>
        <v>2013</v>
      </c>
      <c r="M1230">
        <f t="shared" si="79"/>
        <v>0.20642299318877488</v>
      </c>
      <c r="N1230">
        <f t="shared" si="76"/>
        <v>0.10632782795252126</v>
      </c>
      <c r="O1230" s="6">
        <f t="shared" si="77"/>
        <v>603899000</v>
      </c>
      <c r="P1230" s="6">
        <f t="shared" si="78"/>
        <v>1172399000</v>
      </c>
    </row>
    <row r="1231" spans="1:16" hidden="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>
        <v>2014</v>
      </c>
      <c r="M1231">
        <f t="shared" si="79"/>
        <v>0.27100405797439975</v>
      </c>
      <c r="N1231">
        <f t="shared" si="76"/>
        <v>0.12305897107411544</v>
      </c>
      <c r="O1231" s="6">
        <f t="shared" si="77"/>
        <v>716494000</v>
      </c>
      <c r="P1231" s="6">
        <f t="shared" si="78"/>
        <v>1577884000</v>
      </c>
    </row>
    <row r="1232" spans="1:16" hidden="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>
        <v>2015</v>
      </c>
      <c r="M1232">
        <f t="shared" si="79"/>
        <v>0.27217047778956882</v>
      </c>
      <c r="N1232">
        <f t="shared" si="76"/>
        <v>0.13931645192114162</v>
      </c>
      <c r="O1232" s="6">
        <f t="shared" si="77"/>
        <v>833386000</v>
      </c>
      <c r="P1232" s="6">
        <f t="shared" si="78"/>
        <v>1628114000</v>
      </c>
    </row>
    <row r="1233" spans="1:16" hidden="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>
        <v>2016</v>
      </c>
      <c r="M1233">
        <f t="shared" si="79"/>
        <v>0.25295951894483337</v>
      </c>
      <c r="N1233">
        <f t="shared" si="76"/>
        <v>0.12814332339307055</v>
      </c>
      <c r="O1233" s="6">
        <f t="shared" si="77"/>
        <v>982664000</v>
      </c>
      <c r="P1233" s="6">
        <f t="shared" si="78"/>
        <v>1939814000</v>
      </c>
    </row>
    <row r="1234" spans="1:16" hidden="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>
        <v>2012</v>
      </c>
      <c r="M1234">
        <f t="shared" si="79"/>
        <v>0.4567425807101313</v>
      </c>
      <c r="N1234">
        <f t="shared" si="76"/>
        <v>9.6107331031717827E-2</v>
      </c>
      <c r="O1234" s="6">
        <f t="shared" si="77"/>
        <v>202324000</v>
      </c>
      <c r="P1234" s="6">
        <f t="shared" si="78"/>
        <v>961529000</v>
      </c>
    </row>
    <row r="1235" spans="1:16" hidden="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>
        <v>2013</v>
      </c>
      <c r="M1235">
        <f t="shared" si="79"/>
        <v>0.45242321742910829</v>
      </c>
      <c r="N1235">
        <f t="shared" si="76"/>
        <v>0.12135970478117675</v>
      </c>
      <c r="O1235" s="6">
        <f t="shared" si="77"/>
        <v>261844000</v>
      </c>
      <c r="P1235" s="6">
        <f t="shared" si="78"/>
        <v>976142000</v>
      </c>
    </row>
    <row r="1236" spans="1:16" hidden="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>
        <v>2014</v>
      </c>
      <c r="M1236">
        <f t="shared" si="79"/>
        <v>0.44904320944887377</v>
      </c>
      <c r="N1236">
        <f t="shared" si="76"/>
        <v>0.10018330793722027</v>
      </c>
      <c r="O1236" s="6">
        <f t="shared" si="77"/>
        <v>224132000</v>
      </c>
      <c r="P1236" s="6">
        <f t="shared" si="78"/>
        <v>1004608000</v>
      </c>
    </row>
    <row r="1237" spans="1:16" hidden="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>
        <v>2016</v>
      </c>
      <c r="M1237">
        <f t="shared" si="79"/>
        <v>0.45284590111472145</v>
      </c>
      <c r="N1237">
        <f t="shared" si="76"/>
        <v>0.13248295252875428</v>
      </c>
      <c r="O1237" s="6">
        <f t="shared" si="77"/>
        <v>299724000</v>
      </c>
      <c r="P1237" s="6">
        <f t="shared" si="78"/>
        <v>1024500000</v>
      </c>
    </row>
    <row r="1238" spans="1:16" hidden="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>
        <v>2013</v>
      </c>
      <c r="M1238">
        <f t="shared" si="79"/>
        <v>0.25999325244598837</v>
      </c>
      <c r="N1238">
        <f t="shared" si="76"/>
        <v>0.1727373826987717</v>
      </c>
      <c r="O1238" s="6">
        <f t="shared" si="77"/>
        <v>13824000000</v>
      </c>
      <c r="P1238" s="6">
        <f t="shared" si="78"/>
        <v>20807000000</v>
      </c>
    </row>
    <row r="1239" spans="1:16" hidden="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>
        <v>2014</v>
      </c>
      <c r="M1239">
        <f t="shared" si="79"/>
        <v>0.24131775397598187</v>
      </c>
      <c r="N1239">
        <f t="shared" si="76"/>
        <v>0.15276009287693806</v>
      </c>
      <c r="O1239" s="6">
        <f t="shared" si="77"/>
        <v>12237000000</v>
      </c>
      <c r="P1239" s="6">
        <f t="shared" si="78"/>
        <v>19331000000</v>
      </c>
    </row>
    <row r="1240" spans="1:16" hidden="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>
        <v>2015</v>
      </c>
      <c r="M1240">
        <f t="shared" si="79"/>
        <v>0.23582020890837252</v>
      </c>
      <c r="N1240">
        <f t="shared" si="76"/>
        <v>0.14465281160361532</v>
      </c>
      <c r="O1240" s="6">
        <f t="shared" si="77"/>
        <v>10691000000</v>
      </c>
      <c r="P1240" s="6">
        <f t="shared" si="78"/>
        <v>17429000000</v>
      </c>
    </row>
    <row r="1241" spans="1:16" hidden="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>
        <v>2016</v>
      </c>
      <c r="M1241">
        <f t="shared" si="79"/>
        <v>0.23073125825517327</v>
      </c>
      <c r="N1241">
        <f t="shared" si="76"/>
        <v>0.14429042199778527</v>
      </c>
      <c r="O1241" s="6">
        <f t="shared" si="77"/>
        <v>10815000000</v>
      </c>
      <c r="P1241" s="6">
        <f t="shared" si="78"/>
        <v>17294000000</v>
      </c>
    </row>
    <row r="1242" spans="1:16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>
        <v>2012</v>
      </c>
      <c r="M1242">
        <f t="shared" si="79"/>
        <v>0.97675538961821029</v>
      </c>
      <c r="N1242">
        <f t="shared" si="76"/>
        <v>0.28586053233770925</v>
      </c>
      <c r="O1242" s="6">
        <f t="shared" si="77"/>
        <v>4747000000</v>
      </c>
      <c r="P1242" s="6">
        <f t="shared" si="78"/>
        <v>16220000000</v>
      </c>
    </row>
    <row r="1243" spans="1:16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>
        <v>2013</v>
      </c>
      <c r="M1243">
        <f t="shared" si="79"/>
        <v>0.97961119013750597</v>
      </c>
      <c r="N1243">
        <f t="shared" si="76"/>
        <v>0.36770981507823614</v>
      </c>
      <c r="O1243" s="6">
        <f t="shared" si="77"/>
        <v>6204000000</v>
      </c>
      <c r="P1243" s="6">
        <f t="shared" si="78"/>
        <v>16528000000</v>
      </c>
    </row>
    <row r="1244" spans="1:16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>
        <v>2014</v>
      </c>
      <c r="M1244">
        <f t="shared" si="79"/>
        <v>0.98003808119894353</v>
      </c>
      <c r="N1244">
        <f t="shared" si="76"/>
        <v>0.38050488299244517</v>
      </c>
      <c r="O1244" s="6">
        <f t="shared" si="77"/>
        <v>6195000000</v>
      </c>
      <c r="P1244" s="6">
        <f t="shared" si="78"/>
        <v>15956000000</v>
      </c>
    </row>
    <row r="1245" spans="1:16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>
        <v>2015</v>
      </c>
      <c r="M1245">
        <f t="shared" si="79"/>
        <v>0.97523048555623848</v>
      </c>
      <c r="N1245">
        <f t="shared" si="76"/>
        <v>0.37793484941610328</v>
      </c>
      <c r="O1245" s="6">
        <f t="shared" si="77"/>
        <v>6149000000</v>
      </c>
      <c r="P1245" s="6">
        <f t="shared" si="78"/>
        <v>15867000000</v>
      </c>
    </row>
    <row r="1246" spans="1:16" hidden="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>
        <v>2012</v>
      </c>
      <c r="M1246">
        <f t="shared" si="79"/>
        <v>0.29393052846661094</v>
      </c>
      <c r="N1246">
        <f t="shared" si="76"/>
        <v>1.2979474319680506E-2</v>
      </c>
      <c r="O1246" s="6">
        <f t="shared" si="77"/>
        <v>55900000</v>
      </c>
      <c r="P1246" s="6">
        <f t="shared" si="78"/>
        <v>1265900000</v>
      </c>
    </row>
    <row r="1247" spans="1:16" hidden="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>
        <v>2013</v>
      </c>
      <c r="M1247">
        <f t="shared" si="79"/>
        <v>0.33860022572395965</v>
      </c>
      <c r="N1247">
        <f t="shared" si="76"/>
        <v>0.10766175693243996</v>
      </c>
      <c r="O1247" s="6">
        <f t="shared" si="77"/>
        <v>753600000</v>
      </c>
      <c r="P1247" s="6">
        <f t="shared" si="78"/>
        <v>2370100000</v>
      </c>
    </row>
    <row r="1248" spans="1:16" hidden="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>
        <v>2014</v>
      </c>
      <c r="M1248">
        <f t="shared" si="79"/>
        <v>0.34990765733769003</v>
      </c>
      <c r="N1248">
        <f t="shared" si="76"/>
        <v>0.12102571387981248</v>
      </c>
      <c r="O1248" s="6">
        <f t="shared" si="77"/>
        <v>851900000</v>
      </c>
      <c r="P1248" s="6">
        <f t="shared" si="78"/>
        <v>2463000000</v>
      </c>
    </row>
    <row r="1249" spans="1:16" hidden="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>
        <v>2015</v>
      </c>
      <c r="M1249">
        <f t="shared" si="79"/>
        <v>0.33893626918902153</v>
      </c>
      <c r="N1249">
        <f t="shared" si="76"/>
        <v>0.11349046363777329</v>
      </c>
      <c r="O1249" s="6">
        <f t="shared" si="77"/>
        <v>731900000</v>
      </c>
      <c r="P1249" s="6">
        <f t="shared" si="78"/>
        <v>2185800000</v>
      </c>
    </row>
    <row r="1250" spans="1:16" hidden="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>
        <v>2012</v>
      </c>
      <c r="M1250">
        <f t="shared" si="79"/>
        <v>0.43074785783771541</v>
      </c>
      <c r="N1250">
        <f t="shared" si="76"/>
        <v>0.25796655404136648</v>
      </c>
      <c r="O1250" s="6">
        <f t="shared" si="77"/>
        <v>851755000</v>
      </c>
      <c r="P1250" s="6">
        <f t="shared" si="78"/>
        <v>1422245000</v>
      </c>
    </row>
    <row r="1251" spans="1:16" hidden="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>
        <v>2013</v>
      </c>
      <c r="M1251">
        <f t="shared" si="79"/>
        <v>0.4151509221832278</v>
      </c>
      <c r="N1251">
        <f t="shared" si="76"/>
        <v>0.24498238305253128</v>
      </c>
      <c r="O1251" s="6">
        <f t="shared" si="77"/>
        <v>846323000</v>
      </c>
      <c r="P1251" s="6">
        <f t="shared" si="78"/>
        <v>1434192000</v>
      </c>
    </row>
    <row r="1252" spans="1:16" hidden="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>
        <v>2014</v>
      </c>
      <c r="M1252">
        <f t="shared" si="79"/>
        <v>0.40204065033199377</v>
      </c>
      <c r="N1252">
        <f t="shared" si="76"/>
        <v>0.23233891773245291</v>
      </c>
      <c r="O1252" s="6">
        <f t="shared" si="77"/>
        <v>811242000</v>
      </c>
      <c r="P1252" s="6">
        <f t="shared" si="78"/>
        <v>1403778000</v>
      </c>
    </row>
    <row r="1253" spans="1:16" hidden="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>
        <v>2015</v>
      </c>
      <c r="M1253">
        <f t="shared" si="79"/>
        <v>0.43650203994171843</v>
      </c>
      <c r="N1253">
        <f t="shared" si="76"/>
        <v>0.24449032640497928</v>
      </c>
      <c r="O1253" s="6">
        <f t="shared" si="77"/>
        <v>854602000</v>
      </c>
      <c r="P1253" s="6">
        <f t="shared" si="78"/>
        <v>1525768000</v>
      </c>
    </row>
    <row r="1254" spans="1:16" hidden="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>
        <v>2013</v>
      </c>
      <c r="M1254">
        <f t="shared" si="79"/>
        <v>0.41717490361023479</v>
      </c>
      <c r="N1254">
        <f t="shared" si="76"/>
        <v>0.10865755345250613</v>
      </c>
      <c r="O1254" s="6">
        <f t="shared" si="77"/>
        <v>1550000000</v>
      </c>
      <c r="P1254" s="6">
        <f t="shared" si="78"/>
        <v>5951000000</v>
      </c>
    </row>
    <row r="1255" spans="1:16" hidden="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>
        <v>2014</v>
      </c>
      <c r="M1255">
        <f t="shared" si="79"/>
        <v>0.4356027313907106</v>
      </c>
      <c r="N1255">
        <f t="shared" si="76"/>
        <v>0.10121019538908796</v>
      </c>
      <c r="O1255" s="6">
        <f t="shared" si="77"/>
        <v>1497000000</v>
      </c>
      <c r="P1255" s="6">
        <f t="shared" si="78"/>
        <v>6443000000</v>
      </c>
    </row>
    <row r="1256" spans="1:16" hidden="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>
        <v>2015</v>
      </c>
      <c r="M1256">
        <f t="shared" si="79"/>
        <v>0.44426384938371932</v>
      </c>
      <c r="N1256">
        <f t="shared" si="76"/>
        <v>0.13470134091832589</v>
      </c>
      <c r="O1256" s="6">
        <f t="shared" si="77"/>
        <v>1989000000</v>
      </c>
      <c r="P1256" s="6">
        <f t="shared" si="78"/>
        <v>6560000000</v>
      </c>
    </row>
    <row r="1257" spans="1:16" hidden="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>
        <v>2016</v>
      </c>
      <c r="M1257">
        <f t="shared" si="79"/>
        <v>0.45339299030574198</v>
      </c>
      <c r="N1257">
        <f t="shared" si="76"/>
        <v>7.6604975933835001E-2</v>
      </c>
      <c r="O1257" s="6">
        <f t="shared" si="77"/>
        <v>1130000000</v>
      </c>
      <c r="P1257" s="6">
        <f t="shared" si="78"/>
        <v>6688000000</v>
      </c>
    </row>
    <row r="1258" spans="1:16" hidden="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>
        <v>2012</v>
      </c>
      <c r="M1258">
        <f t="shared" si="79"/>
        <v>0.59808770194526872</v>
      </c>
      <c r="N1258">
        <f t="shared" si="76"/>
        <v>0.249423013517969</v>
      </c>
      <c r="O1258" s="6">
        <f t="shared" si="77"/>
        <v>3026000000</v>
      </c>
      <c r="P1258" s="6">
        <f t="shared" si="78"/>
        <v>7256000000</v>
      </c>
    </row>
    <row r="1259" spans="1:16" hidden="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>
        <v>2013</v>
      </c>
      <c r="M1259">
        <f t="shared" si="79"/>
        <v>0.7589150488778742</v>
      </c>
      <c r="N1259">
        <f t="shared" si="76"/>
        <v>0.35260911469089906</v>
      </c>
      <c r="O1259" s="6">
        <f t="shared" si="77"/>
        <v>2561000000</v>
      </c>
      <c r="P1259" s="6">
        <f t="shared" si="78"/>
        <v>5512000000</v>
      </c>
    </row>
    <row r="1260" spans="1:16" hidden="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>
        <v>2014</v>
      </c>
      <c r="M1260">
        <f t="shared" si="79"/>
        <v>0.75942435048395307</v>
      </c>
      <c r="N1260">
        <f t="shared" si="76"/>
        <v>0.36512990320937339</v>
      </c>
      <c r="O1260" s="6">
        <f t="shared" si="77"/>
        <v>2867000000</v>
      </c>
      <c r="P1260" s="6">
        <f t="shared" si="78"/>
        <v>5963000000</v>
      </c>
    </row>
    <row r="1261" spans="1:16" hidden="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>
        <v>2015</v>
      </c>
      <c r="M1261">
        <f t="shared" si="79"/>
        <v>0.77598122310601125</v>
      </c>
      <c r="N1261">
        <f t="shared" si="76"/>
        <v>0.36914852001564741</v>
      </c>
      <c r="O1261" s="6">
        <f t="shared" si="77"/>
        <v>2831000000</v>
      </c>
      <c r="P1261" s="6">
        <f t="shared" si="78"/>
        <v>5951000000</v>
      </c>
    </row>
    <row r="1262" spans="1:16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>
        <v>2012</v>
      </c>
      <c r="M1262">
        <f t="shared" si="79"/>
        <v>0.21464518486216366</v>
      </c>
      <c r="N1262">
        <f t="shared" si="76"/>
        <v>8.3444317418411972E-3</v>
      </c>
      <c r="O1262" s="6">
        <f t="shared" si="77"/>
        <v>708000000</v>
      </c>
      <c r="P1262" s="6">
        <f t="shared" si="78"/>
        <v>18212000000</v>
      </c>
    </row>
    <row r="1263" spans="1:16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>
        <v>2013</v>
      </c>
      <c r="M1263">
        <f t="shared" si="79"/>
        <v>0.34943682014423194</v>
      </c>
      <c r="N1263">
        <f t="shared" si="76"/>
        <v>-4.0616482959890017E-2</v>
      </c>
      <c r="O1263" s="6">
        <f t="shared" si="77"/>
        <v>-1684000000</v>
      </c>
      <c r="P1263" s="6">
        <f t="shared" si="78"/>
        <v>14488000000</v>
      </c>
    </row>
    <row r="1264" spans="1:16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>
        <v>2014</v>
      </c>
      <c r="M1264">
        <f t="shared" si="79"/>
        <v>0.37972460955549392</v>
      </c>
      <c r="N1264">
        <f t="shared" si="76"/>
        <v>3.2510858515848812E-2</v>
      </c>
      <c r="O1264" s="6">
        <f t="shared" si="77"/>
        <v>1759000000</v>
      </c>
      <c r="P1264" s="6">
        <f t="shared" si="78"/>
        <v>20545000000</v>
      </c>
    </row>
    <row r="1265" spans="1:16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>
        <v>2015</v>
      </c>
      <c r="M1265">
        <f t="shared" si="79"/>
        <v>0.42668814229940999</v>
      </c>
      <c r="N1265">
        <f t="shared" si="76"/>
        <v>0.13601428596439014</v>
      </c>
      <c r="O1265" s="6">
        <f t="shared" si="77"/>
        <v>7769000000</v>
      </c>
      <c r="P1265" s="6">
        <f t="shared" si="78"/>
        <v>24372000000</v>
      </c>
    </row>
    <row r="1266" spans="1:16" hidden="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>
        <v>2012</v>
      </c>
      <c r="M1266">
        <f t="shared" si="79"/>
        <v>0.1162585754922193</v>
      </c>
      <c r="N1266">
        <f t="shared" si="76"/>
        <v>2.4931674940041275E-2</v>
      </c>
      <c r="O1266" s="6">
        <f t="shared" si="77"/>
        <v>4470000000</v>
      </c>
      <c r="P1266" s="6">
        <f t="shared" si="78"/>
        <v>20844000000</v>
      </c>
    </row>
    <row r="1267" spans="1:16" hidden="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>
        <v>2013</v>
      </c>
      <c r="M1267">
        <f t="shared" si="79"/>
        <v>0.11157019977155647</v>
      </c>
      <c r="N1267">
        <f t="shared" si="76"/>
        <v>1.5017832583510105E-2</v>
      </c>
      <c r="O1267" s="6">
        <f t="shared" si="77"/>
        <v>2577000000</v>
      </c>
      <c r="P1267" s="6">
        <f t="shared" si="78"/>
        <v>19145000000</v>
      </c>
    </row>
    <row r="1268" spans="1:16" hidden="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>
        <v>2014</v>
      </c>
      <c r="M1268">
        <f t="shared" si="79"/>
        <v>0.13044314319033323</v>
      </c>
      <c r="N1268">
        <f t="shared" si="76"/>
        <v>2.051336128824157E-2</v>
      </c>
      <c r="O1268" s="6">
        <f t="shared" si="77"/>
        <v>3307000000</v>
      </c>
      <c r="P1268" s="6">
        <f t="shared" si="78"/>
        <v>21029000000</v>
      </c>
    </row>
    <row r="1269" spans="1:16" hidden="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>
        <v>2015</v>
      </c>
      <c r="M1269">
        <f t="shared" si="79"/>
        <v>0.21502399595857535</v>
      </c>
      <c r="N1269">
        <f t="shared" si="76"/>
        <v>4.4819398838090427E-2</v>
      </c>
      <c r="O1269" s="6">
        <f t="shared" si="77"/>
        <v>4436000000</v>
      </c>
      <c r="P1269" s="6">
        <f t="shared" si="78"/>
        <v>21282000000</v>
      </c>
    </row>
    <row r="1270" spans="1:16" hidden="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>
        <v>2013</v>
      </c>
      <c r="M1270">
        <f t="shared" si="79"/>
        <v>0.53767996028462683</v>
      </c>
      <c r="N1270">
        <f t="shared" si="76"/>
        <v>0.10837332450769485</v>
      </c>
      <c r="O1270" s="6">
        <f t="shared" si="77"/>
        <v>654900000</v>
      </c>
      <c r="P1270" s="6">
        <f t="shared" si="78"/>
        <v>3249200000</v>
      </c>
    </row>
    <row r="1271" spans="1:16" hidden="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>
        <v>2014</v>
      </c>
      <c r="M1271">
        <f t="shared" si="79"/>
        <v>0.51540359620834553</v>
      </c>
      <c r="N1271">
        <f t="shared" si="76"/>
        <v>6.6671552819310073E-2</v>
      </c>
      <c r="O1271" s="6">
        <f t="shared" si="77"/>
        <v>545800000</v>
      </c>
      <c r="P1271" s="6">
        <f t="shared" si="78"/>
        <v>4219300000</v>
      </c>
    </row>
    <row r="1272" spans="1:16" hidden="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>
        <v>2015</v>
      </c>
      <c r="M1272">
        <f t="shared" si="79"/>
        <v>0.52500849390865412</v>
      </c>
      <c r="N1272">
        <f t="shared" si="76"/>
        <v>7.439450565451633E-2</v>
      </c>
      <c r="O1272" s="6">
        <f t="shared" si="77"/>
        <v>613100000</v>
      </c>
      <c r="P1272" s="6">
        <f t="shared" si="78"/>
        <v>4326700000</v>
      </c>
    </row>
    <row r="1273" spans="1:16" hidden="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>
        <v>2016</v>
      </c>
      <c r="M1273">
        <f t="shared" si="79"/>
        <v>0.51888333354113936</v>
      </c>
      <c r="N1273">
        <f t="shared" si="76"/>
        <v>9.2752141441093228E-2</v>
      </c>
      <c r="O1273" s="6">
        <f t="shared" si="77"/>
        <v>743900000</v>
      </c>
      <c r="P1273" s="6">
        <f t="shared" si="78"/>
        <v>4161600000</v>
      </c>
    </row>
    <row r="1274" spans="1:16" hidden="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>
        <v>2012</v>
      </c>
      <c r="M1274">
        <f t="shared" si="79"/>
        <v>0.15838925562335093</v>
      </c>
      <c r="N1274">
        <f t="shared" si="76"/>
        <v>7.8564335505700841E-2</v>
      </c>
      <c r="O1274" s="6">
        <f t="shared" si="77"/>
        <v>465122000</v>
      </c>
      <c r="P1274" s="6">
        <f t="shared" si="78"/>
        <v>937707000</v>
      </c>
    </row>
    <row r="1275" spans="1:16" hidden="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>
        <v>2013</v>
      </c>
      <c r="M1275">
        <f t="shared" si="79"/>
        <v>0.15392983660650106</v>
      </c>
      <c r="N1275">
        <f t="shared" si="76"/>
        <v>7.4240549555904894E-2</v>
      </c>
      <c r="O1275" s="6">
        <f t="shared" si="77"/>
        <v>475999000</v>
      </c>
      <c r="P1275" s="6">
        <f t="shared" si="78"/>
        <v>986933000</v>
      </c>
    </row>
    <row r="1276" spans="1:16" hidden="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>
        <v>2014</v>
      </c>
      <c r="M1276">
        <f t="shared" si="79"/>
        <v>0.15086607095259474</v>
      </c>
      <c r="N1276">
        <f t="shared" si="76"/>
        <v>5.538238252670729E-2</v>
      </c>
      <c r="O1276" s="6">
        <f t="shared" si="77"/>
        <v>429060000</v>
      </c>
      <c r="P1276" s="6">
        <f t="shared" si="78"/>
        <v>1168794000</v>
      </c>
    </row>
    <row r="1277" spans="1:16" hidden="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>
        <v>2015</v>
      </c>
      <c r="M1277">
        <f t="shared" si="79"/>
        <v>0.12197726068599324</v>
      </c>
      <c r="N1277">
        <f t="shared" si="76"/>
        <v>3.9083063891196965E-2</v>
      </c>
      <c r="O1277" s="6">
        <f t="shared" si="77"/>
        <v>295954000</v>
      </c>
      <c r="P1277" s="6">
        <f t="shared" si="78"/>
        <v>923665000</v>
      </c>
    </row>
    <row r="1278" spans="1:16" hidden="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>
        <v>2012</v>
      </c>
      <c r="M1278">
        <f t="shared" si="79"/>
        <v>0.43014967925873127</v>
      </c>
      <c r="N1278">
        <f t="shared" si="76"/>
        <v>0.22291518175338559</v>
      </c>
      <c r="O1278" s="6">
        <f t="shared" si="77"/>
        <v>2502000000</v>
      </c>
      <c r="P1278" s="6">
        <f t="shared" si="78"/>
        <v>4828000000</v>
      </c>
    </row>
    <row r="1279" spans="1:16" hidden="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>
        <v>2013</v>
      </c>
      <c r="M1279">
        <f t="shared" si="79"/>
        <v>0.43446540880503148</v>
      </c>
      <c r="N1279">
        <f t="shared" si="76"/>
        <v>0.22012578616352202</v>
      </c>
      <c r="O1279" s="6">
        <f t="shared" si="77"/>
        <v>2625000000</v>
      </c>
      <c r="P1279" s="6">
        <f t="shared" si="78"/>
        <v>5181000000</v>
      </c>
    </row>
    <row r="1280" spans="1:16" hidden="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>
        <v>2014</v>
      </c>
      <c r="M1280">
        <f t="shared" si="79"/>
        <v>0.43273853173633181</v>
      </c>
      <c r="N1280">
        <f t="shared" si="76"/>
        <v>0.21249898150411473</v>
      </c>
      <c r="O1280" s="6">
        <f t="shared" si="77"/>
        <v>2608000000</v>
      </c>
      <c r="P1280" s="6">
        <f t="shared" si="78"/>
        <v>5311000000</v>
      </c>
    </row>
    <row r="1281" spans="1:16" hidden="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>
        <v>2015</v>
      </c>
      <c r="M1281">
        <f t="shared" si="79"/>
        <v>0.44691907943578324</v>
      </c>
      <c r="N1281">
        <f t="shared" si="76"/>
        <v>0.21538604305864886</v>
      </c>
      <c r="O1281" s="6">
        <f t="shared" si="77"/>
        <v>2321000000</v>
      </c>
      <c r="P1281" s="6">
        <f t="shared" si="78"/>
        <v>4816000000</v>
      </c>
    </row>
    <row r="1282" spans="1:16" hidden="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>
        <v>2013</v>
      </c>
      <c r="M1282">
        <f t="shared" si="79"/>
        <v>0.60508324619963005</v>
      </c>
      <c r="N1282">
        <f t="shared" si="76"/>
        <v>0.2907584653744068</v>
      </c>
      <c r="O1282" s="6">
        <f t="shared" si="77"/>
        <v>7230000000</v>
      </c>
      <c r="P1282" s="6">
        <f t="shared" si="78"/>
        <v>15046000000</v>
      </c>
    </row>
    <row r="1283" spans="1:16" hidden="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>
        <v>2014</v>
      </c>
      <c r="M1283">
        <f t="shared" si="79"/>
        <v>0.59655680144976775</v>
      </c>
      <c r="N1283">
        <f t="shared" ref="N1283:N1346" si="80">O1283/E1283</f>
        <v>0.28504549401593232</v>
      </c>
      <c r="O1283" s="6">
        <f t="shared" ref="O1283:O1346" si="81">P1283 - SUM(G1283:I1283)</f>
        <v>7550000000</v>
      </c>
      <c r="P1283" s="6">
        <f t="shared" ref="P1283:P1346" si="82">E1283-F1283</f>
        <v>15801000000</v>
      </c>
    </row>
    <row r="1284" spans="1:16" hidden="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>
        <v>2015</v>
      </c>
      <c r="M1284">
        <f t="shared" ref="M1284:M1347" si="83">1-(F1284/E1284)</f>
        <v>0.58949408646809864</v>
      </c>
      <c r="N1284">
        <f t="shared" si="80"/>
        <v>0.2284719750009889</v>
      </c>
      <c r="O1284" s="6">
        <f t="shared" si="81"/>
        <v>5776000000</v>
      </c>
      <c r="P1284" s="6">
        <f t="shared" si="82"/>
        <v>14903000000</v>
      </c>
    </row>
    <row r="1285" spans="1:16" hidden="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>
        <v>2016</v>
      </c>
      <c r="M1285">
        <f t="shared" si="83"/>
        <v>0.58610002547338036</v>
      </c>
      <c r="N1285">
        <f t="shared" si="80"/>
        <v>0.27574934193767514</v>
      </c>
      <c r="O1285" s="6">
        <f t="shared" si="81"/>
        <v>6495000000</v>
      </c>
      <c r="P1285" s="6">
        <f t="shared" si="82"/>
        <v>13805000000</v>
      </c>
    </row>
    <row r="1286" spans="1:16" hidden="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>
        <v>2014</v>
      </c>
      <c r="M1286">
        <f t="shared" si="83"/>
        <v>0.35265290694990814</v>
      </c>
      <c r="N1286">
        <f t="shared" si="80"/>
        <v>2.3811410770132491E-2</v>
      </c>
      <c r="O1286" s="6">
        <f t="shared" si="81"/>
        <v>27341000</v>
      </c>
      <c r="P1286" s="6">
        <f t="shared" si="82"/>
        <v>404927000</v>
      </c>
    </row>
    <row r="1287" spans="1:16" hidden="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>
        <v>2015</v>
      </c>
      <c r="M1287">
        <f t="shared" si="83"/>
        <v>0.40287650368271488</v>
      </c>
      <c r="N1287">
        <f t="shared" si="80"/>
        <v>7.1577109071717382E-2</v>
      </c>
      <c r="O1287" s="6">
        <f t="shared" si="81"/>
        <v>122466000</v>
      </c>
      <c r="P1287" s="6">
        <f t="shared" si="82"/>
        <v>689308000</v>
      </c>
    </row>
    <row r="1288" spans="1:16" hidden="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>
        <v>2016</v>
      </c>
      <c r="M1288">
        <f t="shared" si="83"/>
        <v>0.40201576113311011</v>
      </c>
      <c r="N1288">
        <f t="shared" si="80"/>
        <v>4.5841654773423179E-3</v>
      </c>
      <c r="O1288" s="6">
        <f t="shared" si="81"/>
        <v>11968000</v>
      </c>
      <c r="P1288" s="6">
        <f t="shared" si="82"/>
        <v>1049553000</v>
      </c>
    </row>
    <row r="1289" spans="1:16" hidden="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>
        <v>2013</v>
      </c>
      <c r="M1289">
        <f t="shared" si="83"/>
        <v>0.20559937750076529</v>
      </c>
      <c r="N1289">
        <f t="shared" si="80"/>
        <v>6.1916708792334352E-2</v>
      </c>
      <c r="O1289" s="6">
        <f t="shared" si="81"/>
        <v>397461000</v>
      </c>
      <c r="P1289" s="6">
        <f t="shared" si="82"/>
        <v>1319801000</v>
      </c>
    </row>
    <row r="1290" spans="1:16" hidden="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>
        <v>2014</v>
      </c>
      <c r="M1290">
        <f t="shared" si="83"/>
        <v>0.20873341975491255</v>
      </c>
      <c r="N1290">
        <f t="shared" si="80"/>
        <v>5.3582182493333859E-2</v>
      </c>
      <c r="O1290" s="6">
        <f t="shared" si="81"/>
        <v>355720000</v>
      </c>
      <c r="P1290" s="6">
        <f t="shared" si="82"/>
        <v>1385734000</v>
      </c>
    </row>
    <row r="1291" spans="1:16" hidden="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>
        <v>2015</v>
      </c>
      <c r="M1291">
        <f t="shared" si="83"/>
        <v>0.22602985167287415</v>
      </c>
      <c r="N1291">
        <f t="shared" si="80"/>
        <v>7.9712953330189643E-2</v>
      </c>
      <c r="O1291" s="6">
        <f t="shared" si="81"/>
        <v>523865000</v>
      </c>
      <c r="P1291" s="6">
        <f t="shared" si="82"/>
        <v>1485444000</v>
      </c>
    </row>
    <row r="1292" spans="1:16" hidden="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>
        <v>2016</v>
      </c>
      <c r="M1292">
        <f t="shared" si="83"/>
        <v>0.22121991152476561</v>
      </c>
      <c r="N1292">
        <f t="shared" si="80"/>
        <v>8.0338777872468833E-2</v>
      </c>
      <c r="O1292" s="6">
        <f t="shared" si="81"/>
        <v>545258000</v>
      </c>
      <c r="P1292" s="6">
        <f t="shared" si="82"/>
        <v>1501416000</v>
      </c>
    </row>
    <row r="1293" spans="1:16" hidden="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>
        <v>2012</v>
      </c>
      <c r="M1293">
        <f t="shared" si="83"/>
        <v>0.32916000262226031</v>
      </c>
      <c r="N1293">
        <f t="shared" si="80"/>
        <v>0.10256913870196034</v>
      </c>
      <c r="O1293" s="6">
        <f t="shared" si="81"/>
        <v>788554000</v>
      </c>
      <c r="P1293" s="6">
        <f t="shared" si="82"/>
        <v>2530590000</v>
      </c>
    </row>
    <row r="1294" spans="1:16" hidden="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>
        <v>2013</v>
      </c>
      <c r="M1294">
        <f t="shared" si="83"/>
        <v>0.33349991846625093</v>
      </c>
      <c r="N1294">
        <f t="shared" si="80"/>
        <v>0.1074252998846467</v>
      </c>
      <c r="O1294" s="6">
        <f t="shared" si="81"/>
        <v>855094000</v>
      </c>
      <c r="P1294" s="6">
        <f t="shared" si="82"/>
        <v>2654624000</v>
      </c>
    </row>
    <row r="1295" spans="1:16" hidden="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>
        <v>2014</v>
      </c>
      <c r="M1295">
        <f t="shared" si="83"/>
        <v>0.34278222732511299</v>
      </c>
      <c r="N1295">
        <f t="shared" si="80"/>
        <v>0.11719023935901747</v>
      </c>
      <c r="O1295" s="6">
        <f t="shared" si="81"/>
        <v>946177000</v>
      </c>
      <c r="P1295" s="6">
        <f t="shared" si="82"/>
        <v>2767574000</v>
      </c>
    </row>
    <row r="1296" spans="1:16" hidden="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>
        <v>2015</v>
      </c>
      <c r="M1296">
        <f t="shared" si="83"/>
        <v>0.38554674895054553</v>
      </c>
      <c r="N1296">
        <f t="shared" si="80"/>
        <v>0.15497741073281188</v>
      </c>
      <c r="O1296" s="6">
        <f t="shared" si="81"/>
        <v>1286169000</v>
      </c>
      <c r="P1296" s="6">
        <f t="shared" si="82"/>
        <v>3199681000</v>
      </c>
    </row>
    <row r="1297" spans="1:16" hidden="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>
        <v>2013</v>
      </c>
      <c r="M1297">
        <f t="shared" si="83"/>
        <v>0.92618820807271185</v>
      </c>
      <c r="N1297">
        <f t="shared" si="80"/>
        <v>0.35303564089711581</v>
      </c>
      <c r="O1297" s="6">
        <f t="shared" si="81"/>
        <v>743050000</v>
      </c>
      <c r="P1297" s="6">
        <f t="shared" si="82"/>
        <v>1949390000</v>
      </c>
    </row>
    <row r="1298" spans="1:16" hidden="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>
        <v>2014</v>
      </c>
      <c r="M1298">
        <f t="shared" si="83"/>
        <v>0.92728715894021652</v>
      </c>
      <c r="N1298">
        <f t="shared" si="80"/>
        <v>0.29221576297269392</v>
      </c>
      <c r="O1298" s="6">
        <f t="shared" si="81"/>
        <v>823919000</v>
      </c>
      <c r="P1298" s="6">
        <f t="shared" si="82"/>
        <v>2614539000</v>
      </c>
    </row>
    <row r="1299" spans="1:16" hidden="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>
        <v>2015</v>
      </c>
      <c r="M1299">
        <f t="shared" si="83"/>
        <v>0.90430433011154732</v>
      </c>
      <c r="N1299">
        <f t="shared" si="80"/>
        <v>0.30506797721486412</v>
      </c>
      <c r="O1299" s="6">
        <f t="shared" si="81"/>
        <v>1251916000</v>
      </c>
      <c r="P1299" s="6">
        <f t="shared" si="82"/>
        <v>3711019000</v>
      </c>
    </row>
    <row r="1300" spans="1:16" hidden="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>
        <v>2016</v>
      </c>
      <c r="M1300">
        <f t="shared" si="83"/>
        <v>0.93833998535519614</v>
      </c>
      <c r="N1300">
        <f t="shared" si="80"/>
        <v>0.27379096527938801</v>
      </c>
      <c r="O1300" s="6">
        <f t="shared" si="81"/>
        <v>1330741000</v>
      </c>
      <c r="P1300" s="6">
        <f t="shared" si="82"/>
        <v>4560733000</v>
      </c>
    </row>
    <row r="1301" spans="1:16" hidden="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>
        <v>2013</v>
      </c>
      <c r="M1301">
        <f t="shared" si="83"/>
        <v>0.40582539134858497</v>
      </c>
      <c r="N1301">
        <f t="shared" si="80"/>
        <v>9.3402451073330825E-2</v>
      </c>
      <c r="O1301" s="6">
        <f t="shared" si="81"/>
        <v>396577000</v>
      </c>
      <c r="P1301" s="6">
        <f t="shared" si="82"/>
        <v>1723092000</v>
      </c>
    </row>
    <row r="1302" spans="1:16" hidden="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>
        <v>2014</v>
      </c>
      <c r="M1302">
        <f t="shared" si="83"/>
        <v>0.40956555188120847</v>
      </c>
      <c r="N1302">
        <f t="shared" si="80"/>
        <v>0.10577710737390772</v>
      </c>
      <c r="O1302" s="6">
        <f t="shared" si="81"/>
        <v>496625000</v>
      </c>
      <c r="P1302" s="6">
        <f t="shared" si="82"/>
        <v>1922916000</v>
      </c>
    </row>
    <row r="1303" spans="1:16" hidden="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>
        <v>2015</v>
      </c>
      <c r="M1303">
        <f t="shared" si="83"/>
        <v>0.41501448596085566</v>
      </c>
      <c r="N1303">
        <f t="shared" si="80"/>
        <v>0.11393280343431406</v>
      </c>
      <c r="O1303" s="6">
        <f t="shared" si="81"/>
        <v>580480000</v>
      </c>
      <c r="P1303" s="6">
        <f t="shared" si="82"/>
        <v>2114471000</v>
      </c>
    </row>
    <row r="1304" spans="1:16" hidden="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>
        <v>2016</v>
      </c>
      <c r="M1304">
        <f t="shared" si="83"/>
        <v>0.41152605735297454</v>
      </c>
      <c r="N1304">
        <f t="shared" si="80"/>
        <v>0.10536761110917475</v>
      </c>
      <c r="O1304" s="6">
        <f t="shared" si="81"/>
        <v>553222000</v>
      </c>
      <c r="P1304" s="6">
        <f t="shared" si="82"/>
        <v>2160676000</v>
      </c>
    </row>
    <row r="1305" spans="1:16" hidden="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>
        <v>2013</v>
      </c>
      <c r="M1305">
        <f t="shared" si="83"/>
        <v>0.84903865618817342</v>
      </c>
      <c r="N1305">
        <f t="shared" si="80"/>
        <v>0.1536554694890267</v>
      </c>
      <c r="O1305" s="6">
        <f t="shared" si="81"/>
        <v>204180000</v>
      </c>
      <c r="P1305" s="6">
        <f t="shared" si="82"/>
        <v>1128217000</v>
      </c>
    </row>
    <row r="1306" spans="1:16" hidden="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>
        <v>2014</v>
      </c>
      <c r="M1306">
        <f t="shared" si="83"/>
        <v>0.84843103970702749</v>
      </c>
      <c r="N1306">
        <f t="shared" si="80"/>
        <v>0.15278099067192749</v>
      </c>
      <c r="O1306" s="6">
        <f t="shared" si="81"/>
        <v>234460000</v>
      </c>
      <c r="P1306" s="6">
        <f t="shared" si="82"/>
        <v>1302015000</v>
      </c>
    </row>
    <row r="1307" spans="1:16" hidden="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>
        <v>2015</v>
      </c>
      <c r="M1307">
        <f t="shared" si="83"/>
        <v>0.84733127725289181</v>
      </c>
      <c r="N1307">
        <f t="shared" si="80"/>
        <v>0.13970133373270247</v>
      </c>
      <c r="O1307" s="6">
        <f t="shared" si="81"/>
        <v>249994000</v>
      </c>
      <c r="P1307" s="6">
        <f t="shared" si="82"/>
        <v>1516290000</v>
      </c>
    </row>
    <row r="1308" spans="1:16" hidden="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>
        <v>2016</v>
      </c>
      <c r="M1308">
        <f t="shared" si="83"/>
        <v>0.84912558533887528</v>
      </c>
      <c r="N1308">
        <f t="shared" si="80"/>
        <v>0.14035853681117613</v>
      </c>
      <c r="O1308" s="6">
        <f t="shared" si="81"/>
        <v>288048000</v>
      </c>
      <c r="P1308" s="6">
        <f t="shared" si="82"/>
        <v>1742601000</v>
      </c>
    </row>
    <row r="1309" spans="1:16" hidden="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>
        <v>2013</v>
      </c>
      <c r="M1309">
        <f t="shared" si="83"/>
        <v>0.59841612670986322</v>
      </c>
      <c r="N1309">
        <f t="shared" si="80"/>
        <v>0.16673866090712744</v>
      </c>
      <c r="O1309" s="6">
        <f t="shared" si="81"/>
        <v>1158000000</v>
      </c>
      <c r="P1309" s="6">
        <f t="shared" si="82"/>
        <v>4156000000</v>
      </c>
    </row>
    <row r="1310" spans="1:16" hidden="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>
        <v>2014</v>
      </c>
      <c r="M1310">
        <f t="shared" si="83"/>
        <v>0.57852348993288594</v>
      </c>
      <c r="N1310">
        <f t="shared" si="80"/>
        <v>0.15208053691275167</v>
      </c>
      <c r="O1310" s="6">
        <f t="shared" si="81"/>
        <v>1133000000</v>
      </c>
      <c r="P1310" s="6">
        <f t="shared" si="82"/>
        <v>4310000000</v>
      </c>
    </row>
    <row r="1311" spans="1:16" hidden="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>
        <v>2015</v>
      </c>
      <c r="M1311">
        <f t="shared" si="83"/>
        <v>0.57454068241469813</v>
      </c>
      <c r="N1311">
        <f t="shared" si="80"/>
        <v>0.13805774278215224</v>
      </c>
      <c r="O1311" s="6">
        <f t="shared" si="81"/>
        <v>1052000000</v>
      </c>
      <c r="P1311" s="6">
        <f t="shared" si="82"/>
        <v>4378000000</v>
      </c>
    </row>
    <row r="1312" spans="1:16" hidden="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>
        <v>2016</v>
      </c>
      <c r="M1312">
        <f t="shared" si="83"/>
        <v>0.56542876434841327</v>
      </c>
      <c r="N1312">
        <f t="shared" si="80"/>
        <v>0.10452397029034437</v>
      </c>
      <c r="O1312" s="6">
        <f t="shared" si="81"/>
        <v>774000000</v>
      </c>
      <c r="P1312" s="6">
        <f t="shared" si="82"/>
        <v>4187000000</v>
      </c>
    </row>
    <row r="1313" spans="1:16" hidden="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>
        <v>2013</v>
      </c>
      <c r="M1313">
        <f t="shared" si="83"/>
        <v>0.40520159322407467</v>
      </c>
      <c r="N1313">
        <f t="shared" si="80"/>
        <v>0.16311654780459389</v>
      </c>
      <c r="O1313" s="6">
        <f t="shared" si="81"/>
        <v>1036100000</v>
      </c>
      <c r="P1313" s="6">
        <f t="shared" si="82"/>
        <v>2573800000</v>
      </c>
    </row>
    <row r="1314" spans="1:16" hidden="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>
        <v>2014</v>
      </c>
      <c r="M1314">
        <f t="shared" si="83"/>
        <v>0.41577715709217178</v>
      </c>
      <c r="N1314">
        <f t="shared" si="80"/>
        <v>0.1787272590020382</v>
      </c>
      <c r="O1314" s="6">
        <f t="shared" si="81"/>
        <v>1183800000</v>
      </c>
      <c r="P1314" s="6">
        <f t="shared" si="82"/>
        <v>2753900000</v>
      </c>
    </row>
    <row r="1315" spans="1:16" hidden="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>
        <v>2015</v>
      </c>
      <c r="M1315">
        <f t="shared" si="83"/>
        <v>0.42852613389559124</v>
      </c>
      <c r="N1315">
        <f t="shared" si="80"/>
        <v>0.18971448501085938</v>
      </c>
      <c r="O1315" s="6">
        <f t="shared" si="81"/>
        <v>1196700000</v>
      </c>
      <c r="P1315" s="6">
        <f t="shared" si="82"/>
        <v>2703100000</v>
      </c>
    </row>
    <row r="1316" spans="1:16" hidden="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>
        <v>2016</v>
      </c>
      <c r="M1316">
        <f t="shared" si="83"/>
        <v>0.42103920401394679</v>
      </c>
      <c r="N1316">
        <f t="shared" si="80"/>
        <v>0.1714601581767157</v>
      </c>
      <c r="O1316" s="6">
        <f t="shared" si="81"/>
        <v>1008100000</v>
      </c>
      <c r="P1316" s="6">
        <f t="shared" si="82"/>
        <v>2475500000</v>
      </c>
    </row>
    <row r="1317" spans="1:16" hidden="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>
        <v>2012</v>
      </c>
      <c r="M1317">
        <f t="shared" si="83"/>
        <v>0.55845102487431886</v>
      </c>
      <c r="N1317">
        <f t="shared" si="80"/>
        <v>0.25307826419271962</v>
      </c>
      <c r="O1317" s="6">
        <f t="shared" si="81"/>
        <v>757587000</v>
      </c>
      <c r="P1317" s="6">
        <f t="shared" si="82"/>
        <v>1671717000</v>
      </c>
    </row>
    <row r="1318" spans="1:16" hidden="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>
        <v>2013</v>
      </c>
      <c r="M1318">
        <f t="shared" si="83"/>
        <v>0.58148658731217551</v>
      </c>
      <c r="N1318">
        <f t="shared" si="80"/>
        <v>0.26013826507167104</v>
      </c>
      <c r="O1318" s="6">
        <f t="shared" si="81"/>
        <v>842361000</v>
      </c>
      <c r="P1318" s="6">
        <f t="shared" si="82"/>
        <v>1882928000</v>
      </c>
    </row>
    <row r="1319" spans="1:16" hidden="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>
        <v>2014</v>
      </c>
      <c r="M1319">
        <f t="shared" si="83"/>
        <v>0.59216863023292898</v>
      </c>
      <c r="N1319">
        <f t="shared" si="80"/>
        <v>0.28158182546582694</v>
      </c>
      <c r="O1319" s="6">
        <f t="shared" si="81"/>
        <v>999473000</v>
      </c>
      <c r="P1319" s="6">
        <f t="shared" si="82"/>
        <v>2101899000</v>
      </c>
    </row>
    <row r="1320" spans="1:16" hidden="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>
        <v>2015</v>
      </c>
      <c r="M1320">
        <f t="shared" si="83"/>
        <v>0.60424548381739029</v>
      </c>
      <c r="N1320">
        <f t="shared" si="80"/>
        <v>0.28693597439701651</v>
      </c>
      <c r="O1320" s="6">
        <f t="shared" si="81"/>
        <v>1027918000</v>
      </c>
      <c r="P1320" s="6">
        <f t="shared" si="82"/>
        <v>2164646000</v>
      </c>
    </row>
    <row r="1321" spans="1:16" hidden="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>
        <v>2013</v>
      </c>
      <c r="M1321">
        <f t="shared" si="83"/>
        <v>0.27873869786900918</v>
      </c>
      <c r="N1321">
        <f t="shared" si="80"/>
        <v>0.13082424610883683</v>
      </c>
      <c r="O1321" s="6">
        <f t="shared" si="81"/>
        <v>1271751000</v>
      </c>
      <c r="P1321" s="6">
        <f t="shared" si="82"/>
        <v>2709637000</v>
      </c>
    </row>
    <row r="1322" spans="1:16" hidden="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>
        <v>2014</v>
      </c>
      <c r="M1322">
        <f t="shared" si="83"/>
        <v>0.28048191494467489</v>
      </c>
      <c r="N1322">
        <f t="shared" si="80"/>
        <v>0.13128217569814063</v>
      </c>
      <c r="O1322" s="6">
        <f t="shared" si="81"/>
        <v>1343063000</v>
      </c>
      <c r="P1322" s="6">
        <f t="shared" si="82"/>
        <v>2869429000</v>
      </c>
    </row>
    <row r="1323" spans="1:16" hidden="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>
        <v>2015</v>
      </c>
      <c r="M1323">
        <f t="shared" si="83"/>
        <v>0.28109145014837877</v>
      </c>
      <c r="N1323">
        <f t="shared" si="80"/>
        <v>0.13479383611746656</v>
      </c>
      <c r="O1323" s="6">
        <f t="shared" si="81"/>
        <v>1488350000</v>
      </c>
      <c r="P1323" s="6">
        <f t="shared" si="82"/>
        <v>3103721000</v>
      </c>
    </row>
    <row r="1324" spans="1:16" hidden="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>
        <v>2016</v>
      </c>
      <c r="M1324">
        <f t="shared" si="83"/>
        <v>0.28166886781146294</v>
      </c>
      <c r="N1324">
        <f t="shared" si="80"/>
        <v>0.1360444837558194</v>
      </c>
      <c r="O1324" s="6">
        <f t="shared" si="81"/>
        <v>1624371000</v>
      </c>
      <c r="P1324" s="6">
        <f t="shared" si="82"/>
        <v>3363126000</v>
      </c>
    </row>
    <row r="1325" spans="1:16" hidden="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>
        <v>2012</v>
      </c>
      <c r="M1325">
        <f t="shared" si="83"/>
        <v>0.75950875370757098</v>
      </c>
      <c r="N1325">
        <f t="shared" si="80"/>
        <v>0.25234303854410867</v>
      </c>
      <c r="O1325" s="6">
        <f t="shared" si="81"/>
        <v>344987000</v>
      </c>
      <c r="P1325" s="6">
        <f t="shared" si="82"/>
        <v>1038351000</v>
      </c>
    </row>
    <row r="1326" spans="1:16" hidden="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>
        <v>2013</v>
      </c>
      <c r="M1326">
        <f t="shared" si="83"/>
        <v>0.71831455590467042</v>
      </c>
      <c r="N1326">
        <f t="shared" si="80"/>
        <v>0.23579167287487043</v>
      </c>
      <c r="O1326" s="6">
        <f t="shared" si="81"/>
        <v>432030000</v>
      </c>
      <c r="P1326" s="6">
        <f t="shared" si="82"/>
        <v>1316134000</v>
      </c>
    </row>
    <row r="1327" spans="1:16" hidden="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>
        <v>2014</v>
      </c>
      <c r="M1327">
        <f t="shared" si="83"/>
        <v>0.70343156574397425</v>
      </c>
      <c r="N1327">
        <f t="shared" si="80"/>
        <v>0.33974953697289206</v>
      </c>
      <c r="O1327" s="6">
        <f t="shared" si="81"/>
        <v>693951000</v>
      </c>
      <c r="P1327" s="6">
        <f t="shared" si="82"/>
        <v>1436785000</v>
      </c>
    </row>
    <row r="1328" spans="1:16" hidden="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>
        <v>2015</v>
      </c>
      <c r="M1328">
        <f t="shared" si="83"/>
        <v>0.45082017154888199</v>
      </c>
      <c r="N1328">
        <f t="shared" si="80"/>
        <v>-0.18087185961966787</v>
      </c>
      <c r="O1328" s="6">
        <f t="shared" si="81"/>
        <v>-213737000</v>
      </c>
      <c r="P1328" s="6">
        <f t="shared" si="82"/>
        <v>532736000</v>
      </c>
    </row>
    <row r="1329" spans="1:16" hidden="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>
        <v>2013</v>
      </c>
      <c r="M1329">
        <f t="shared" si="83"/>
        <v>0.37809485339542837</v>
      </c>
      <c r="N1329">
        <f t="shared" si="80"/>
        <v>0.14458489759064772</v>
      </c>
      <c r="O1329" s="6">
        <f t="shared" si="81"/>
        <v>1217000000</v>
      </c>
      <c r="P1329" s="6">
        <f t="shared" si="82"/>
        <v>3182500000</v>
      </c>
    </row>
    <row r="1330" spans="1:16" hidden="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>
        <v>2014</v>
      </c>
      <c r="M1330">
        <f t="shared" si="83"/>
        <v>0.35897901923142461</v>
      </c>
      <c r="N1330">
        <f t="shared" si="80"/>
        <v>0.14254881692092738</v>
      </c>
      <c r="O1330" s="6">
        <f t="shared" si="81"/>
        <v>1254900000</v>
      </c>
      <c r="P1330" s="6">
        <f t="shared" si="82"/>
        <v>3160200000</v>
      </c>
    </row>
    <row r="1331" spans="1:16" hidden="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>
        <v>2015</v>
      </c>
      <c r="M1331">
        <f t="shared" si="83"/>
        <v>0.39455842018650578</v>
      </c>
      <c r="N1331">
        <f t="shared" si="80"/>
        <v>0.17101481075150851</v>
      </c>
      <c r="O1331" s="6">
        <f t="shared" si="81"/>
        <v>1558800000</v>
      </c>
      <c r="P1331" s="6">
        <f t="shared" si="82"/>
        <v>3596400000</v>
      </c>
    </row>
    <row r="1332" spans="1:16" hidden="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>
        <v>2016</v>
      </c>
      <c r="M1332">
        <f t="shared" si="83"/>
        <v>0.38600509176901687</v>
      </c>
      <c r="N1332">
        <f t="shared" si="80"/>
        <v>0.16810294321292754</v>
      </c>
      <c r="O1332" s="6">
        <f t="shared" si="81"/>
        <v>1578100000</v>
      </c>
      <c r="P1332" s="6">
        <f t="shared" si="82"/>
        <v>3623700000</v>
      </c>
    </row>
    <row r="1333" spans="1:16" hidden="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>
        <v>2013</v>
      </c>
      <c r="M1333">
        <f t="shared" si="83"/>
        <v>0.57070115963085533</v>
      </c>
      <c r="N1333">
        <f t="shared" si="80"/>
        <v>0.14847176258508893</v>
      </c>
      <c r="O1333" s="6">
        <f t="shared" si="81"/>
        <v>2207300000</v>
      </c>
      <c r="P1333" s="6">
        <f t="shared" si="82"/>
        <v>8484500000</v>
      </c>
    </row>
    <row r="1334" spans="1:16" hidden="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>
        <v>2014</v>
      </c>
      <c r="M1334">
        <f t="shared" si="83"/>
        <v>0.58299590218752662</v>
      </c>
      <c r="N1334">
        <f t="shared" si="80"/>
        <v>0.1697856248252046</v>
      </c>
      <c r="O1334" s="6">
        <f t="shared" si="81"/>
        <v>2792600000</v>
      </c>
      <c r="P1334" s="6">
        <f t="shared" si="82"/>
        <v>9589000000</v>
      </c>
    </row>
    <row r="1335" spans="1:16" hidden="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>
        <v>2015</v>
      </c>
      <c r="M1335">
        <f t="shared" si="83"/>
        <v>0.59361154743329492</v>
      </c>
      <c r="N1335">
        <f t="shared" si="80"/>
        <v>0.17487619176838337</v>
      </c>
      <c r="O1335" s="6">
        <f t="shared" si="81"/>
        <v>3351100000</v>
      </c>
      <c r="P1335" s="6">
        <f t="shared" si="82"/>
        <v>11375200000</v>
      </c>
    </row>
    <row r="1336" spans="1:16" hidden="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>
        <v>2016</v>
      </c>
      <c r="M1336">
        <f t="shared" si="83"/>
        <v>0.60071589752250665</v>
      </c>
      <c r="N1336">
        <f t="shared" si="80"/>
        <v>0.18078992676828096</v>
      </c>
      <c r="O1336" s="6">
        <f t="shared" si="81"/>
        <v>3853700000</v>
      </c>
      <c r="P1336" s="6">
        <f t="shared" si="82"/>
        <v>12804800000</v>
      </c>
    </row>
    <row r="1337" spans="1:16" hidden="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>
        <v>2012</v>
      </c>
      <c r="M1337">
        <f t="shared" si="83"/>
        <v>0.34051724137931039</v>
      </c>
      <c r="N1337">
        <f t="shared" si="80"/>
        <v>0.20569923371647508</v>
      </c>
      <c r="O1337" s="6">
        <f t="shared" si="81"/>
        <v>859000000</v>
      </c>
      <c r="P1337" s="6">
        <f t="shared" si="82"/>
        <v>1422000000</v>
      </c>
    </row>
    <row r="1338" spans="1:16" hidden="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>
        <v>2013</v>
      </c>
      <c r="M1338">
        <f t="shared" si="83"/>
        <v>0.3354838709677419</v>
      </c>
      <c r="N1338">
        <f t="shared" si="80"/>
        <v>0.20244716351501668</v>
      </c>
      <c r="O1338" s="6">
        <f t="shared" si="81"/>
        <v>910000000</v>
      </c>
      <c r="P1338" s="6">
        <f t="shared" si="82"/>
        <v>1508000000</v>
      </c>
    </row>
    <row r="1339" spans="1:16" hidden="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>
        <v>2014</v>
      </c>
      <c r="M1339">
        <f t="shared" si="83"/>
        <v>0.32720662492425767</v>
      </c>
      <c r="N1339">
        <f t="shared" si="80"/>
        <v>0.20339325388810342</v>
      </c>
      <c r="O1339" s="6">
        <f t="shared" si="81"/>
        <v>1007000000</v>
      </c>
      <c r="P1339" s="6">
        <f t="shared" si="82"/>
        <v>1620000000</v>
      </c>
    </row>
    <row r="1340" spans="1:16" hidden="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>
        <v>2015</v>
      </c>
      <c r="M1340">
        <f t="shared" si="83"/>
        <v>0.38036529680365294</v>
      </c>
      <c r="N1340">
        <f t="shared" si="80"/>
        <v>0.24520547945205479</v>
      </c>
      <c r="O1340" s="6">
        <f t="shared" si="81"/>
        <v>1074000000</v>
      </c>
      <c r="P1340" s="6">
        <f t="shared" si="82"/>
        <v>1666000000</v>
      </c>
    </row>
    <row r="1341" spans="1:16" hidden="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>
        <v>2012</v>
      </c>
      <c r="M1341">
        <f t="shared" si="83"/>
        <v>0.52374384236453198</v>
      </c>
      <c r="N1341">
        <f t="shared" si="80"/>
        <v>0.31034482758620691</v>
      </c>
      <c r="O1341" s="6">
        <f t="shared" si="81"/>
        <v>1575000000</v>
      </c>
      <c r="P1341" s="6">
        <f t="shared" si="82"/>
        <v>2658000000</v>
      </c>
    </row>
    <row r="1342" spans="1:16" hidden="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>
        <v>2013</v>
      </c>
      <c r="M1342">
        <f t="shared" si="83"/>
        <v>0.50942370424066685</v>
      </c>
      <c r="N1342">
        <f t="shared" si="80"/>
        <v>0.30192098586444366</v>
      </c>
      <c r="O1342" s="6">
        <f t="shared" si="81"/>
        <v>1666000000</v>
      </c>
      <c r="P1342" s="6">
        <f t="shared" si="82"/>
        <v>2811000000</v>
      </c>
    </row>
    <row r="1343" spans="1:16" hidden="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>
        <v>2014</v>
      </c>
      <c r="M1343">
        <f t="shared" si="83"/>
        <v>0.52735897001524656</v>
      </c>
      <c r="N1343">
        <f t="shared" si="80"/>
        <v>0.32593596476367948</v>
      </c>
      <c r="O1343" s="6">
        <f t="shared" si="81"/>
        <v>1924000000</v>
      </c>
      <c r="P1343" s="6">
        <f t="shared" si="82"/>
        <v>3113000000</v>
      </c>
    </row>
    <row r="1344" spans="1:16" hidden="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>
        <v>2015</v>
      </c>
      <c r="M1344">
        <f t="shared" si="83"/>
        <v>0.55387848681696594</v>
      </c>
      <c r="N1344">
        <f t="shared" si="80"/>
        <v>0.34046618265189149</v>
      </c>
      <c r="O1344" s="6">
        <f t="shared" si="81"/>
        <v>1782000000</v>
      </c>
      <c r="P1344" s="6">
        <f t="shared" si="82"/>
        <v>2899000000</v>
      </c>
    </row>
    <row r="1345" spans="1:16" hidden="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>
        <v>2013</v>
      </c>
      <c r="M1345">
        <f t="shared" si="83"/>
        <v>0.33675300358870341</v>
      </c>
      <c r="N1345">
        <f t="shared" si="80"/>
        <v>8.8209289020648049E-2</v>
      </c>
      <c r="O1345" s="6">
        <f t="shared" si="81"/>
        <v>678400000</v>
      </c>
      <c r="P1345" s="6">
        <f t="shared" si="82"/>
        <v>2589900000</v>
      </c>
    </row>
    <row r="1346" spans="1:16" hidden="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>
        <v>2014</v>
      </c>
      <c r="M1346">
        <f t="shared" si="83"/>
        <v>0.34676472485646093</v>
      </c>
      <c r="N1346">
        <f t="shared" si="80"/>
        <v>9.2806915682859176E-2</v>
      </c>
      <c r="O1346" s="6">
        <f t="shared" si="81"/>
        <v>719300000</v>
      </c>
      <c r="P1346" s="6">
        <f t="shared" si="82"/>
        <v>2687600000</v>
      </c>
    </row>
    <row r="1347" spans="1:16" hidden="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>
        <v>2015</v>
      </c>
      <c r="M1347">
        <f t="shared" si="83"/>
        <v>0.36785892057171299</v>
      </c>
      <c r="N1347">
        <f t="shared" ref="N1347:N1410" si="84">O1347/E1347</f>
        <v>0.11970418829552727</v>
      </c>
      <c r="O1347" s="6">
        <f t="shared" ref="O1347:O1410" si="85">P1347 - SUM(G1347:I1347)</f>
        <v>841700000</v>
      </c>
      <c r="P1347" s="6">
        <f t="shared" ref="P1347:P1410" si="86">E1347-F1347</f>
        <v>2586600000</v>
      </c>
    </row>
    <row r="1348" spans="1:16" hidden="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>
        <v>2016</v>
      </c>
      <c r="M1348">
        <f t="shared" ref="M1348:M1411" si="87">1-(F1348/E1348)</f>
        <v>0.37348597730994493</v>
      </c>
      <c r="N1348">
        <f t="shared" si="84"/>
        <v>0.12278889987164923</v>
      </c>
      <c r="O1348" s="6">
        <f t="shared" si="85"/>
        <v>832300000</v>
      </c>
      <c r="P1348" s="6">
        <f t="shared" si="86"/>
        <v>2531600000</v>
      </c>
    </row>
    <row r="1349" spans="1:16" hidden="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>
        <v>2012</v>
      </c>
      <c r="M1349">
        <f t="shared" si="87"/>
        <v>0.44116028780648553</v>
      </c>
      <c r="N1349">
        <f t="shared" si="84"/>
        <v>9.8729220379713087E-2</v>
      </c>
      <c r="O1349" s="6">
        <f t="shared" si="85"/>
        <v>941330000</v>
      </c>
      <c r="P1349" s="6">
        <f t="shared" si="86"/>
        <v>4206226000</v>
      </c>
    </row>
    <row r="1350" spans="1:16" hidden="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>
        <v>2013</v>
      </c>
      <c r="M1350">
        <f t="shared" si="87"/>
        <v>0.45324741015000491</v>
      </c>
      <c r="N1350">
        <f t="shared" si="84"/>
        <v>0.11254846580424076</v>
      </c>
      <c r="O1350" s="6">
        <f t="shared" si="85"/>
        <v>1146366000</v>
      </c>
      <c r="P1350" s="6">
        <f t="shared" si="86"/>
        <v>4616566000</v>
      </c>
    </row>
    <row r="1351" spans="1:16" hidden="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>
        <v>2014</v>
      </c>
      <c r="M1351">
        <f t="shared" si="87"/>
        <v>0.46403420520879002</v>
      </c>
      <c r="N1351">
        <f t="shared" si="84"/>
        <v>0.11716897735062198</v>
      </c>
      <c r="O1351" s="6">
        <f t="shared" si="85"/>
        <v>1304036000</v>
      </c>
      <c r="P1351" s="6">
        <f t="shared" si="86"/>
        <v>5164484000</v>
      </c>
    </row>
    <row r="1352" spans="1:16" hidden="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>
        <v>2015</v>
      </c>
      <c r="M1352">
        <f t="shared" si="87"/>
        <v>0.49026165979852021</v>
      </c>
      <c r="N1352">
        <f t="shared" si="84"/>
        <v>0.14246377026314844</v>
      </c>
      <c r="O1352" s="6">
        <f t="shared" si="85"/>
        <v>1615440000</v>
      </c>
      <c r="P1352" s="6">
        <f t="shared" si="86"/>
        <v>5559226000</v>
      </c>
    </row>
    <row r="1353" spans="1:16" hidden="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>
        <v>2013</v>
      </c>
      <c r="M1353">
        <f t="shared" si="87"/>
        <v>0.38595169955314557</v>
      </c>
      <c r="N1353">
        <f t="shared" si="84"/>
        <v>0.14070894210975549</v>
      </c>
      <c r="O1353" s="6">
        <f t="shared" si="85"/>
        <v>560500000</v>
      </c>
      <c r="P1353" s="6">
        <f t="shared" si="86"/>
        <v>1537400000</v>
      </c>
    </row>
    <row r="1354" spans="1:16" hidden="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>
        <v>2014</v>
      </c>
      <c r="M1354">
        <f t="shared" si="87"/>
        <v>0.37548702841395043</v>
      </c>
      <c r="N1354">
        <f t="shared" si="84"/>
        <v>0.13553644397985365</v>
      </c>
      <c r="O1354" s="6">
        <f t="shared" si="85"/>
        <v>570500000</v>
      </c>
      <c r="P1354" s="6">
        <f t="shared" si="86"/>
        <v>1580500000</v>
      </c>
    </row>
    <row r="1355" spans="1:16" hidden="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>
        <v>2015</v>
      </c>
      <c r="M1355">
        <f t="shared" si="87"/>
        <v>0.36159196694733542</v>
      </c>
      <c r="N1355">
        <f t="shared" si="84"/>
        <v>0.10051775534752366</v>
      </c>
      <c r="O1355" s="6">
        <f t="shared" si="85"/>
        <v>576600000</v>
      </c>
      <c r="P1355" s="6">
        <f t="shared" si="86"/>
        <v>2074200000</v>
      </c>
    </row>
    <row r="1356" spans="1:16" hidden="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>
        <v>2016</v>
      </c>
      <c r="M1356">
        <f t="shared" si="87"/>
        <v>0.37256877652590759</v>
      </c>
      <c r="N1356">
        <f t="shared" si="84"/>
        <v>0.10743183414246893</v>
      </c>
      <c r="O1356" s="6">
        <f t="shared" si="85"/>
        <v>703700000</v>
      </c>
      <c r="P1356" s="6">
        <f t="shared" si="86"/>
        <v>2440400000</v>
      </c>
    </row>
    <row r="1357" spans="1:16" hidden="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>
        <v>2013</v>
      </c>
      <c r="M1357">
        <f t="shared" si="87"/>
        <v>0.34379503874391715</v>
      </c>
      <c r="N1357">
        <f t="shared" si="84"/>
        <v>0.15436526103396239</v>
      </c>
      <c r="O1357" s="6">
        <f t="shared" si="85"/>
        <v>910400000</v>
      </c>
      <c r="P1357" s="6">
        <f t="shared" si="86"/>
        <v>2027600000</v>
      </c>
    </row>
    <row r="1358" spans="1:16" hidden="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>
        <v>2014</v>
      </c>
      <c r="M1358">
        <f t="shared" si="87"/>
        <v>0.36199336969308094</v>
      </c>
      <c r="N1358">
        <f t="shared" si="84"/>
        <v>0.16379709834955264</v>
      </c>
      <c r="O1358" s="6">
        <f t="shared" si="85"/>
        <v>919000000</v>
      </c>
      <c r="P1358" s="6">
        <f t="shared" si="86"/>
        <v>2031000000</v>
      </c>
    </row>
    <row r="1359" spans="1:16" hidden="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>
        <v>2015</v>
      </c>
      <c r="M1359">
        <f t="shared" si="87"/>
        <v>0.34582886855095119</v>
      </c>
      <c r="N1359">
        <f t="shared" si="84"/>
        <v>0.13561227537021098</v>
      </c>
      <c r="O1359" s="6">
        <f t="shared" si="85"/>
        <v>772000000</v>
      </c>
      <c r="P1359" s="6">
        <f t="shared" si="86"/>
        <v>1968700000</v>
      </c>
    </row>
    <row r="1360" spans="1:16" hidden="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>
        <v>2016</v>
      </c>
      <c r="M1360">
        <f t="shared" si="87"/>
        <v>0.37994162228594841</v>
      </c>
      <c r="N1360">
        <f t="shared" si="84"/>
        <v>0.14662279803359279</v>
      </c>
      <c r="O1360" s="6">
        <f t="shared" si="85"/>
        <v>1145300000</v>
      </c>
      <c r="P1360" s="6">
        <f t="shared" si="86"/>
        <v>2967800000</v>
      </c>
    </row>
    <row r="1361" spans="1:16" hidden="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>
        <v>2012</v>
      </c>
      <c r="M1361">
        <f t="shared" si="87"/>
        <v>0.63548523625404241</v>
      </c>
      <c r="N1361">
        <f t="shared" si="84"/>
        <v>0.28609776970230655</v>
      </c>
      <c r="O1361" s="6">
        <f t="shared" si="85"/>
        <v>369081000</v>
      </c>
      <c r="P1361" s="6">
        <f t="shared" si="86"/>
        <v>819809000</v>
      </c>
    </row>
    <row r="1362" spans="1:16" hidden="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>
        <v>2013</v>
      </c>
      <c r="M1362">
        <f t="shared" si="87"/>
        <v>0.6501515245447882</v>
      </c>
      <c r="N1362">
        <f t="shared" si="84"/>
        <v>0.31286335804648213</v>
      </c>
      <c r="O1362" s="6">
        <f t="shared" si="85"/>
        <v>428956000</v>
      </c>
      <c r="P1362" s="6">
        <f t="shared" si="86"/>
        <v>891400000</v>
      </c>
    </row>
    <row r="1363" spans="1:16" hidden="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>
        <v>2014</v>
      </c>
      <c r="M1363">
        <f t="shared" si="87"/>
        <v>0.67096497449305192</v>
      </c>
      <c r="N1363">
        <f t="shared" si="84"/>
        <v>0.32392771474323973</v>
      </c>
      <c r="O1363" s="6">
        <f t="shared" si="85"/>
        <v>492363000</v>
      </c>
      <c r="P1363" s="6">
        <f t="shared" si="86"/>
        <v>1019852000</v>
      </c>
    </row>
    <row r="1364" spans="1:16" hidden="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>
        <v>2015</v>
      </c>
      <c r="M1364">
        <f t="shared" si="87"/>
        <v>0.6786644928612624</v>
      </c>
      <c r="N1364">
        <f t="shared" si="84"/>
        <v>0.24123406555935697</v>
      </c>
      <c r="O1364" s="6">
        <f t="shared" si="85"/>
        <v>401131000</v>
      </c>
      <c r="P1364" s="6">
        <f t="shared" si="86"/>
        <v>1128503000</v>
      </c>
    </row>
    <row r="1365" spans="1:16" hidden="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>
        <v>2013</v>
      </c>
      <c r="M1365">
        <f t="shared" si="87"/>
        <v>0.49377606177606181</v>
      </c>
      <c r="N1365">
        <f t="shared" si="84"/>
        <v>0.18106563706563705</v>
      </c>
      <c r="O1365" s="6">
        <f t="shared" si="85"/>
        <v>586200000</v>
      </c>
      <c r="P1365" s="6">
        <f t="shared" si="86"/>
        <v>1598600000</v>
      </c>
    </row>
    <row r="1366" spans="1:16" hidden="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>
        <v>2015</v>
      </c>
      <c r="M1366">
        <f t="shared" si="87"/>
        <v>0.49630647655042093</v>
      </c>
      <c r="N1366">
        <f t="shared" si="84"/>
        <v>0.19604306247494704</v>
      </c>
      <c r="O1366" s="6">
        <f t="shared" si="85"/>
        <v>684700000</v>
      </c>
      <c r="P1366" s="6">
        <f t="shared" si="86"/>
        <v>1733400000</v>
      </c>
    </row>
    <row r="1367" spans="1:16" hidden="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>
        <v>2016</v>
      </c>
      <c r="M1367">
        <f t="shared" si="87"/>
        <v>0.50610893100665166</v>
      </c>
      <c r="N1367">
        <f t="shared" si="84"/>
        <v>0.21285241156661378</v>
      </c>
      <c r="O1367" s="6">
        <f t="shared" si="85"/>
        <v>764800000</v>
      </c>
      <c r="P1367" s="6">
        <f t="shared" si="86"/>
        <v>1818500000</v>
      </c>
    </row>
    <row r="1368" spans="1:16" hidden="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>
        <v>2016</v>
      </c>
      <c r="M1368">
        <f t="shared" si="87"/>
        <v>0.51411713993210839</v>
      </c>
      <c r="N1368">
        <f t="shared" si="84"/>
        <v>0.23013093377875962</v>
      </c>
      <c r="O1368" s="6">
        <f t="shared" si="85"/>
        <v>854200000</v>
      </c>
      <c r="P1368" s="6">
        <f t="shared" si="86"/>
        <v>1908300000</v>
      </c>
    </row>
    <row r="1369" spans="1:16" hidden="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>
        <v>2012</v>
      </c>
      <c r="M1369">
        <f t="shared" si="87"/>
        <v>0.73524585403318854</v>
      </c>
      <c r="N1369">
        <f t="shared" si="84"/>
        <v>0.40451165100975994</v>
      </c>
      <c r="O1369" s="6">
        <f t="shared" si="85"/>
        <v>933282000</v>
      </c>
      <c r="P1369" s="6">
        <f t="shared" si="86"/>
        <v>1696346000</v>
      </c>
    </row>
    <row r="1370" spans="1:16" hidden="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>
        <v>2013</v>
      </c>
      <c r="M1370">
        <f t="shared" si="87"/>
        <v>0.72368756393706524</v>
      </c>
      <c r="N1370">
        <f t="shared" si="84"/>
        <v>0.38915619471876384</v>
      </c>
      <c r="O1370" s="6">
        <f t="shared" si="85"/>
        <v>984880000</v>
      </c>
      <c r="P1370" s="6">
        <f t="shared" si="86"/>
        <v>1831515000</v>
      </c>
    </row>
    <row r="1371" spans="1:16" hidden="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>
        <v>2014</v>
      </c>
      <c r="M1371">
        <f t="shared" si="87"/>
        <v>0.70778133272505717</v>
      </c>
      <c r="N1371">
        <f t="shared" si="84"/>
        <v>0.37261129052589875</v>
      </c>
      <c r="O1371" s="6">
        <f t="shared" si="85"/>
        <v>993179000</v>
      </c>
      <c r="P1371" s="6">
        <f t="shared" si="86"/>
        <v>1886560000</v>
      </c>
    </row>
    <row r="1372" spans="1:16" hidden="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>
        <v>2015</v>
      </c>
      <c r="M1372">
        <f t="shared" si="87"/>
        <v>0.67286854169683064</v>
      </c>
      <c r="N1372">
        <f t="shared" si="84"/>
        <v>0.3671344136806145</v>
      </c>
      <c r="O1372" s="6">
        <f t="shared" si="85"/>
        <v>1108095000</v>
      </c>
      <c r="P1372" s="6">
        <f t="shared" si="86"/>
        <v>2030870000</v>
      </c>
    </row>
    <row r="1373" spans="1:16" hidden="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>
        <v>2012</v>
      </c>
      <c r="M1373">
        <f t="shared" si="87"/>
        <v>0.43321037673096696</v>
      </c>
      <c r="N1373">
        <f t="shared" si="84"/>
        <v>0.26987966378424139</v>
      </c>
      <c r="O1373" s="6">
        <f t="shared" si="85"/>
        <v>4463000000</v>
      </c>
      <c r="P1373" s="6">
        <f t="shared" si="86"/>
        <v>7164000000</v>
      </c>
    </row>
    <row r="1374" spans="1:16" hidden="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>
        <v>2013</v>
      </c>
      <c r="M1374">
        <f t="shared" si="87"/>
        <v>0.42546965529349801</v>
      </c>
      <c r="N1374">
        <f t="shared" si="84"/>
        <v>0.25955404693626732</v>
      </c>
      <c r="O1374" s="6">
        <f t="shared" si="85"/>
        <v>4435000000</v>
      </c>
      <c r="P1374" s="6">
        <f t="shared" si="86"/>
        <v>7270000000</v>
      </c>
    </row>
    <row r="1375" spans="1:16" hidden="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>
        <v>2014</v>
      </c>
      <c r="M1375">
        <f t="shared" si="87"/>
        <v>0.40266421183733148</v>
      </c>
      <c r="N1375">
        <f t="shared" si="84"/>
        <v>0.24421941842205014</v>
      </c>
      <c r="O1375" s="6">
        <f t="shared" si="85"/>
        <v>4510000000</v>
      </c>
      <c r="P1375" s="6">
        <f t="shared" si="86"/>
        <v>7436000000</v>
      </c>
    </row>
    <row r="1376" spans="1:16" hidden="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>
        <v>2015</v>
      </c>
      <c r="M1376">
        <f t="shared" si="87"/>
        <v>0.43901881182457547</v>
      </c>
      <c r="N1376">
        <f t="shared" si="84"/>
        <v>0.26570987477843216</v>
      </c>
      <c r="O1376" s="6">
        <f t="shared" si="85"/>
        <v>4647000000</v>
      </c>
      <c r="P1376" s="6">
        <f t="shared" si="86"/>
        <v>7678000000</v>
      </c>
    </row>
    <row r="1377" spans="1:16" hidden="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>
        <v>2012</v>
      </c>
      <c r="M1377">
        <f t="shared" si="87"/>
        <v>0.81194772655238046</v>
      </c>
      <c r="N1377">
        <f t="shared" si="84"/>
        <v>0.47242336220209924</v>
      </c>
      <c r="O1377" s="6">
        <f t="shared" si="85"/>
        <v>2010708000</v>
      </c>
      <c r="P1377" s="6">
        <f t="shared" si="86"/>
        <v>3455777000</v>
      </c>
    </row>
    <row r="1378" spans="1:16" hidden="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>
        <v>2013</v>
      </c>
      <c r="M1378">
        <f t="shared" si="87"/>
        <v>0.81558674154884991</v>
      </c>
      <c r="N1378">
        <f t="shared" si="84"/>
        <v>0.48325417503970752</v>
      </c>
      <c r="O1378" s="6">
        <f t="shared" si="85"/>
        <v>2195834000</v>
      </c>
      <c r="P1378" s="6">
        <f t="shared" si="86"/>
        <v>3705903000</v>
      </c>
    </row>
    <row r="1379" spans="1:16" hidden="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>
        <v>2014</v>
      </c>
      <c r="M1379">
        <f t="shared" si="87"/>
        <v>0.8187567262829365</v>
      </c>
      <c r="N1379">
        <f t="shared" si="84"/>
        <v>0.49218488557774076</v>
      </c>
      <c r="O1379" s="6">
        <f t="shared" si="85"/>
        <v>2397343000</v>
      </c>
      <c r="P1379" s="6">
        <f t="shared" si="86"/>
        <v>3988015000</v>
      </c>
    </row>
    <row r="1380" spans="1:16" hidden="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>
        <v>2015</v>
      </c>
      <c r="M1380">
        <f t="shared" si="87"/>
        <v>0.81766554888880827</v>
      </c>
      <c r="N1380">
        <f t="shared" si="84"/>
        <v>0.50806222362152809</v>
      </c>
      <c r="O1380" s="6">
        <f t="shared" si="85"/>
        <v>2675508000</v>
      </c>
      <c r="P1380" s="6">
        <f t="shared" si="86"/>
        <v>4305911000</v>
      </c>
    </row>
    <row r="1381" spans="1:16" hidden="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>
        <v>2013</v>
      </c>
      <c r="M1381">
        <f t="shared" si="87"/>
        <v>0.26624795789751732</v>
      </c>
      <c r="N1381">
        <f t="shared" si="84"/>
        <v>6.2676170432858044E-2</v>
      </c>
      <c r="O1381" s="6">
        <f t="shared" si="85"/>
        <v>1528077000</v>
      </c>
      <c r="P1381" s="6">
        <f t="shared" si="86"/>
        <v>6491261000</v>
      </c>
    </row>
    <row r="1382" spans="1:16" hidden="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>
        <v>2014</v>
      </c>
      <c r="M1382">
        <f t="shared" si="87"/>
        <v>0.26096737907761525</v>
      </c>
      <c r="N1382">
        <f t="shared" si="84"/>
        <v>5.3733667906896251E-2</v>
      </c>
      <c r="O1382" s="6">
        <f t="shared" si="85"/>
        <v>1242000000</v>
      </c>
      <c r="P1382" s="6">
        <f t="shared" si="86"/>
        <v>6032000000</v>
      </c>
    </row>
    <row r="1383" spans="1:16" hidden="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>
        <v>2015</v>
      </c>
      <c r="M1383">
        <f t="shared" si="87"/>
        <v>0.25791392495109378</v>
      </c>
      <c r="N1383">
        <f t="shared" si="84"/>
        <v>4.1036813089098345E-2</v>
      </c>
      <c r="O1383" s="6">
        <f t="shared" si="85"/>
        <v>923000000</v>
      </c>
      <c r="P1383" s="6">
        <f t="shared" si="86"/>
        <v>5801000000</v>
      </c>
    </row>
    <row r="1384" spans="1:16" hidden="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>
        <v>2016</v>
      </c>
      <c r="M1384">
        <f t="shared" si="87"/>
        <v>0.26183579467211171</v>
      </c>
      <c r="N1384">
        <f t="shared" si="84"/>
        <v>4.0220333349161877E-2</v>
      </c>
      <c r="O1384" s="6">
        <f t="shared" si="85"/>
        <v>847000000</v>
      </c>
      <c r="P1384" s="6">
        <f t="shared" si="86"/>
        <v>5514000000</v>
      </c>
    </row>
    <row r="1385" spans="1:16" hidden="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>
        <v>2012</v>
      </c>
      <c r="M1385">
        <f t="shared" si="87"/>
        <v>0.44811198709562083</v>
      </c>
      <c r="N1385">
        <f t="shared" si="84"/>
        <v>0.24505984635802019</v>
      </c>
      <c r="O1385" s="6">
        <f t="shared" si="85"/>
        <v>468836000</v>
      </c>
      <c r="P1385" s="6">
        <f t="shared" si="86"/>
        <v>857305000</v>
      </c>
    </row>
    <row r="1386" spans="1:16" hidden="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>
        <v>2013</v>
      </c>
      <c r="M1386">
        <f t="shared" si="87"/>
        <v>0.45017306738311014</v>
      </c>
      <c r="N1386">
        <f t="shared" si="84"/>
        <v>0.24996138242968219</v>
      </c>
      <c r="O1386" s="6">
        <f t="shared" si="85"/>
        <v>535619000</v>
      </c>
      <c r="P1386" s="6">
        <f t="shared" si="86"/>
        <v>964634000</v>
      </c>
    </row>
    <row r="1387" spans="1:16" hidden="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>
        <v>2014</v>
      </c>
      <c r="M1387">
        <f t="shared" si="87"/>
        <v>0.42824016738137138</v>
      </c>
      <c r="N1387">
        <f t="shared" si="84"/>
        <v>0.21769282450585986</v>
      </c>
      <c r="O1387" s="6">
        <f t="shared" si="85"/>
        <v>556336000</v>
      </c>
      <c r="P1387" s="6">
        <f t="shared" si="86"/>
        <v>1094411000</v>
      </c>
    </row>
    <row r="1388" spans="1:16" hidden="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>
        <v>2015</v>
      </c>
      <c r="M1388">
        <f t="shared" si="87"/>
        <v>0.42405358771938051</v>
      </c>
      <c r="N1388">
        <f t="shared" si="84"/>
        <v>0.16330442866960401</v>
      </c>
      <c r="O1388" s="6">
        <f t="shared" si="85"/>
        <v>487612000</v>
      </c>
      <c r="P1388" s="6">
        <f t="shared" si="86"/>
        <v>1266185000</v>
      </c>
    </row>
    <row r="1389" spans="1:16" hidden="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>
        <v>2012</v>
      </c>
      <c r="M1389">
        <f t="shared" si="87"/>
        <v>0.3110811651290557</v>
      </c>
      <c r="N1389">
        <f t="shared" si="84"/>
        <v>0.1608790297501814</v>
      </c>
      <c r="O1389" s="6">
        <f t="shared" si="85"/>
        <v>1552000000</v>
      </c>
      <c r="P1389" s="6">
        <f t="shared" si="86"/>
        <v>3001000000</v>
      </c>
    </row>
    <row r="1390" spans="1:16" hidden="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>
        <v>2013</v>
      </c>
      <c r="M1390">
        <f t="shared" si="87"/>
        <v>0.31931419910959558</v>
      </c>
      <c r="N1390">
        <f t="shared" si="84"/>
        <v>0.15951501373496257</v>
      </c>
      <c r="O1390" s="6">
        <f t="shared" si="85"/>
        <v>1684000000</v>
      </c>
      <c r="P1390" s="6">
        <f t="shared" si="86"/>
        <v>3371000000</v>
      </c>
    </row>
    <row r="1391" spans="1:16" hidden="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>
        <v>2014</v>
      </c>
      <c r="M1391">
        <f t="shared" si="87"/>
        <v>0.30321703670140465</v>
      </c>
      <c r="N1391">
        <f t="shared" si="84"/>
        <v>0.16094245582238331</v>
      </c>
      <c r="O1391" s="6">
        <f t="shared" si="85"/>
        <v>1776000000</v>
      </c>
      <c r="P1391" s="6">
        <f t="shared" si="86"/>
        <v>3346000000</v>
      </c>
    </row>
    <row r="1392" spans="1:16" hidden="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>
        <v>2015</v>
      </c>
      <c r="M1392">
        <f t="shared" si="87"/>
        <v>0.35021014563581276</v>
      </c>
      <c r="N1392">
        <f t="shared" si="84"/>
        <v>0.18922881438764538</v>
      </c>
      <c r="O1392" s="6">
        <f t="shared" si="85"/>
        <v>1936000000</v>
      </c>
      <c r="P1392" s="6">
        <f t="shared" si="86"/>
        <v>3583000000</v>
      </c>
    </row>
    <row r="1393" spans="1:16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>
        <v>2012</v>
      </c>
      <c r="M1393">
        <f t="shared" si="87"/>
        <v>0.96183274021352316</v>
      </c>
      <c r="N1393">
        <f t="shared" si="84"/>
        <v>0.29332740213523134</v>
      </c>
      <c r="O1393" s="6">
        <f t="shared" si="85"/>
        <v>3297000000</v>
      </c>
      <c r="P1393" s="6">
        <f t="shared" si="86"/>
        <v>10811000000</v>
      </c>
    </row>
    <row r="1394" spans="1:16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>
        <v>2013</v>
      </c>
      <c r="M1394">
        <f t="shared" si="87"/>
        <v>0.9661706579865148</v>
      </c>
      <c r="N1394">
        <f t="shared" si="84"/>
        <v>0.22401767030923042</v>
      </c>
      <c r="O1394" s="6">
        <f t="shared" si="85"/>
        <v>1927000000</v>
      </c>
      <c r="P1394" s="6">
        <f t="shared" si="86"/>
        <v>8311000000</v>
      </c>
    </row>
    <row r="1395" spans="1:16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>
        <v>2014</v>
      </c>
      <c r="M1395">
        <f t="shared" si="87"/>
        <v>0.9730102216607327</v>
      </c>
      <c r="N1395">
        <f t="shared" si="84"/>
        <v>0.29711726197312505</v>
      </c>
      <c r="O1395" s="6">
        <f t="shared" si="85"/>
        <v>2587000000</v>
      </c>
      <c r="P1395" s="6">
        <f t="shared" si="86"/>
        <v>8472000000</v>
      </c>
    </row>
    <row r="1396" spans="1:16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>
        <v>2015</v>
      </c>
      <c r="M1396">
        <f t="shared" si="87"/>
        <v>0.97433493495839685</v>
      </c>
      <c r="N1396">
        <f t="shared" si="84"/>
        <v>0.35028712059064809</v>
      </c>
      <c r="O1396" s="6">
        <f t="shared" si="85"/>
        <v>2989000000</v>
      </c>
      <c r="P1396" s="6">
        <f t="shared" si="86"/>
        <v>8314000000</v>
      </c>
    </row>
    <row r="1397" spans="1:16" hidden="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>
        <v>2013</v>
      </c>
      <c r="M1397">
        <f t="shared" si="87"/>
        <v>0.2745453278517177</v>
      </c>
      <c r="N1397">
        <f t="shared" si="84"/>
        <v>0.14584349522681347</v>
      </c>
      <c r="O1397" s="6">
        <f t="shared" si="85"/>
        <v>2093000000</v>
      </c>
      <c r="P1397" s="6">
        <f t="shared" si="86"/>
        <v>3940000000</v>
      </c>
    </row>
    <row r="1398" spans="1:16" hidden="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>
        <v>2014</v>
      </c>
      <c r="M1398">
        <f t="shared" si="87"/>
        <v>0.28023899737685809</v>
      </c>
      <c r="N1398">
        <f t="shared" si="84"/>
        <v>0.13115709705625181</v>
      </c>
      <c r="O1398" s="6">
        <f t="shared" si="85"/>
        <v>1800000000</v>
      </c>
      <c r="P1398" s="6">
        <f t="shared" si="86"/>
        <v>3846000000</v>
      </c>
    </row>
    <row r="1399" spans="1:16" hidden="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>
        <v>2015</v>
      </c>
      <c r="M1399">
        <f t="shared" si="87"/>
        <v>0.27723997379721954</v>
      </c>
      <c r="N1399">
        <f t="shared" si="84"/>
        <v>0.1521216973578863</v>
      </c>
      <c r="O1399" s="6">
        <f t="shared" si="85"/>
        <v>2090000000</v>
      </c>
      <c r="P1399" s="6">
        <f t="shared" si="86"/>
        <v>3809000000</v>
      </c>
    </row>
    <row r="1400" spans="1:16" hidden="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>
        <v>2016</v>
      </c>
      <c r="M1400">
        <f t="shared" si="87"/>
        <v>0.23431899641577059</v>
      </c>
      <c r="N1400">
        <f t="shared" si="84"/>
        <v>5.5555555555555552E-2</v>
      </c>
      <c r="O1400" s="6">
        <f t="shared" si="85"/>
        <v>620000000</v>
      </c>
      <c r="P1400" s="6">
        <f t="shared" si="86"/>
        <v>2615000000</v>
      </c>
    </row>
    <row r="1401" spans="1:16" hidden="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>
        <v>2013</v>
      </c>
      <c r="M1401">
        <f t="shared" si="87"/>
        <v>0.39637352026036266</v>
      </c>
      <c r="N1401">
        <f t="shared" si="84"/>
        <v>0.18701047888129896</v>
      </c>
      <c r="O1401" s="6">
        <f t="shared" si="85"/>
        <v>522900000</v>
      </c>
      <c r="P1401" s="6">
        <f t="shared" si="86"/>
        <v>1108300000</v>
      </c>
    </row>
    <row r="1402" spans="1:16" hidden="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>
        <v>2014</v>
      </c>
      <c r="M1402">
        <f t="shared" si="87"/>
        <v>0.40916654682909792</v>
      </c>
      <c r="N1402">
        <f t="shared" si="84"/>
        <v>0.22528093350042114</v>
      </c>
      <c r="O1402" s="6">
        <f t="shared" si="85"/>
        <v>1096600000</v>
      </c>
      <c r="P1402" s="6">
        <f t="shared" si="86"/>
        <v>1991700000</v>
      </c>
    </row>
    <row r="1403" spans="1:16" hidden="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>
        <v>2015</v>
      </c>
      <c r="M1403">
        <f t="shared" si="87"/>
        <v>0.42777040477770401</v>
      </c>
      <c r="N1403">
        <f t="shared" si="84"/>
        <v>0.24887193098871932</v>
      </c>
      <c r="O1403" s="6">
        <f t="shared" si="85"/>
        <v>1500200000</v>
      </c>
      <c r="P1403" s="6">
        <f t="shared" si="86"/>
        <v>2578600000</v>
      </c>
    </row>
    <row r="1404" spans="1:16" hidden="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>
        <v>2016</v>
      </c>
      <c r="M1404">
        <f t="shared" si="87"/>
        <v>0.4493158634170179</v>
      </c>
      <c r="N1404">
        <f t="shared" si="84"/>
        <v>0.26954675951377438</v>
      </c>
      <c r="O1404" s="6">
        <f t="shared" si="85"/>
        <v>1765100000</v>
      </c>
      <c r="P1404" s="6">
        <f t="shared" si="86"/>
        <v>2942300000</v>
      </c>
    </row>
    <row r="1405" spans="1:16" hidden="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>
        <v>2013</v>
      </c>
      <c r="M1405">
        <f t="shared" si="87"/>
        <v>0.35848294228385147</v>
      </c>
      <c r="N1405">
        <f t="shared" si="84"/>
        <v>8.6633913402819229E-2</v>
      </c>
      <c r="O1405" s="6">
        <f t="shared" si="85"/>
        <v>943400000</v>
      </c>
      <c r="P1405" s="6">
        <f t="shared" si="86"/>
        <v>3903700000</v>
      </c>
    </row>
    <row r="1406" spans="1:16" hidden="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>
        <v>2015</v>
      </c>
      <c r="M1406">
        <f t="shared" si="87"/>
        <v>0.36183479441906408</v>
      </c>
      <c r="N1406">
        <f t="shared" si="84"/>
        <v>0.113603090328612</v>
      </c>
      <c r="O1406" s="6">
        <f t="shared" si="85"/>
        <v>1288100000</v>
      </c>
      <c r="P1406" s="6">
        <f t="shared" si="86"/>
        <v>4102700000</v>
      </c>
    </row>
    <row r="1407" spans="1:16" hidden="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>
        <v>2016</v>
      </c>
      <c r="M1407">
        <f t="shared" si="87"/>
        <v>0.36448916020694966</v>
      </c>
      <c r="N1407">
        <f t="shared" si="84"/>
        <v>0.12450097567088562</v>
      </c>
      <c r="O1407" s="6">
        <f t="shared" si="85"/>
        <v>1390900000</v>
      </c>
      <c r="P1407" s="6">
        <f t="shared" si="86"/>
        <v>4072000000</v>
      </c>
    </row>
    <row r="1408" spans="1:16" hidden="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>
        <v>2016</v>
      </c>
      <c r="M1408">
        <f t="shared" si="87"/>
        <v>0.37408936696210193</v>
      </c>
      <c r="N1408">
        <f t="shared" si="84"/>
        <v>0.12872033593702056</v>
      </c>
      <c r="O1408" s="6">
        <f t="shared" si="85"/>
        <v>1468300000</v>
      </c>
      <c r="P1408" s="6">
        <f t="shared" si="86"/>
        <v>4267200000</v>
      </c>
    </row>
    <row r="1409" spans="1:16" hidden="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>
        <v>2013</v>
      </c>
      <c r="M1409">
        <f t="shared" si="87"/>
        <v>0.42779017857142854</v>
      </c>
      <c r="N1409">
        <f t="shared" si="84"/>
        <v>0.19614955357142858</v>
      </c>
      <c r="O1409" s="6">
        <f t="shared" si="85"/>
        <v>351500000</v>
      </c>
      <c r="P1409" s="6">
        <f t="shared" si="86"/>
        <v>766600000</v>
      </c>
    </row>
    <row r="1410" spans="1:16" hidden="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>
        <v>2014</v>
      </c>
      <c r="M1410">
        <f t="shared" si="87"/>
        <v>0.44630154920357845</v>
      </c>
      <c r="N1410">
        <f t="shared" si="84"/>
        <v>0.24678158411520837</v>
      </c>
      <c r="O1410" s="6">
        <f t="shared" si="85"/>
        <v>565500000</v>
      </c>
      <c r="P1410" s="6">
        <f t="shared" si="86"/>
        <v>1022700000</v>
      </c>
    </row>
    <row r="1411" spans="1:16" hidden="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>
        <v>2015</v>
      </c>
      <c r="M1411">
        <f t="shared" si="87"/>
        <v>0.47707463785907189</v>
      </c>
      <c r="N1411">
        <f t="shared" ref="N1411:N1474" si="88">O1411/E1411</f>
        <v>0.31503191750552417</v>
      </c>
      <c r="O1411" s="6">
        <f t="shared" ref="O1411:O1474" si="89">P1411 - SUM(G1411:I1411)</f>
        <v>1026500000</v>
      </c>
      <c r="P1411" s="6">
        <f t="shared" ref="P1411:P1474" si="90">E1411-F1411</f>
        <v>1554500000</v>
      </c>
    </row>
    <row r="1412" spans="1:16" hidden="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>
        <v>2016</v>
      </c>
      <c r="M1412">
        <f t="shared" ref="M1412:M1475" si="91">1-(F1412/E1412)</f>
        <v>0.50629370629370629</v>
      </c>
      <c r="N1412">
        <f t="shared" si="88"/>
        <v>0.34159318941927636</v>
      </c>
      <c r="O1412" s="6">
        <f t="shared" si="89"/>
        <v>1123500000</v>
      </c>
      <c r="P1412" s="6">
        <f t="shared" si="90"/>
        <v>1665200000</v>
      </c>
    </row>
    <row r="1413" spans="1:16" hidden="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>
        <v>2012</v>
      </c>
      <c r="M1413">
        <f t="shared" si="91"/>
        <v>0.91025641025641024</v>
      </c>
      <c r="N1413">
        <f t="shared" si="88"/>
        <v>0.30732600732600734</v>
      </c>
      <c r="O1413" s="6">
        <f t="shared" si="89"/>
        <v>839000000</v>
      </c>
      <c r="P1413" s="6">
        <f t="shared" si="90"/>
        <v>2485000000</v>
      </c>
    </row>
    <row r="1414" spans="1:16" hidden="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>
        <v>2013</v>
      </c>
      <c r="M1414">
        <f t="shared" si="91"/>
        <v>0.90269949569860575</v>
      </c>
      <c r="N1414">
        <f t="shared" si="88"/>
        <v>0.3571640462770691</v>
      </c>
      <c r="O1414" s="6">
        <f t="shared" si="89"/>
        <v>1204000000</v>
      </c>
      <c r="P1414" s="6">
        <f t="shared" si="90"/>
        <v>3043000000</v>
      </c>
    </row>
    <row r="1415" spans="1:16" hidden="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>
        <v>2014</v>
      </c>
      <c r="M1415">
        <f t="shared" si="91"/>
        <v>0.89425458147597825</v>
      </c>
      <c r="N1415">
        <f t="shared" si="88"/>
        <v>0.34001981178801388</v>
      </c>
      <c r="O1415" s="6">
        <f t="shared" si="89"/>
        <v>1373000000</v>
      </c>
      <c r="P1415" s="6">
        <f t="shared" si="90"/>
        <v>3611000000</v>
      </c>
    </row>
    <row r="1416" spans="1:16" hidden="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>
        <v>2015</v>
      </c>
      <c r="M1416">
        <f t="shared" si="91"/>
        <v>0.78008298755186722</v>
      </c>
      <c r="N1416">
        <f t="shared" si="88"/>
        <v>4.6281519310564956E-2</v>
      </c>
      <c r="O1416" s="6">
        <f t="shared" si="89"/>
        <v>145000000</v>
      </c>
      <c r="P1416" s="6">
        <f t="shared" si="90"/>
        <v>2444000000</v>
      </c>
    </row>
    <row r="1417" spans="1:16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>
        <v>2012</v>
      </c>
      <c r="M1417">
        <f t="shared" si="91"/>
        <v>0.96645974242564625</v>
      </c>
      <c r="N1417">
        <f t="shared" si="88"/>
        <v>0.34828129343092745</v>
      </c>
      <c r="O1417" s="6">
        <f t="shared" si="89"/>
        <v>3759000000</v>
      </c>
      <c r="P1417" s="6">
        <f t="shared" si="90"/>
        <v>10431000000</v>
      </c>
    </row>
    <row r="1418" spans="1:16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>
        <v>2013</v>
      </c>
      <c r="M1418">
        <f t="shared" si="91"/>
        <v>0.96833996444594939</v>
      </c>
      <c r="N1418">
        <f t="shared" si="88"/>
        <v>0.29713028019977988</v>
      </c>
      <c r="O1418" s="6">
        <f t="shared" si="89"/>
        <v>3510000000</v>
      </c>
      <c r="P1418" s="6">
        <f t="shared" si="90"/>
        <v>11439000000</v>
      </c>
    </row>
    <row r="1419" spans="1:16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>
        <v>2014</v>
      </c>
      <c r="M1419">
        <f t="shared" si="91"/>
        <v>0.96307063722794062</v>
      </c>
      <c r="N1419">
        <f t="shared" si="88"/>
        <v>0.30156360493439144</v>
      </c>
      <c r="O1419" s="6">
        <f t="shared" si="89"/>
        <v>3838000000</v>
      </c>
      <c r="P1419" s="6">
        <f t="shared" si="90"/>
        <v>12257000000</v>
      </c>
    </row>
    <row r="1420" spans="1:16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>
        <v>2015</v>
      </c>
      <c r="M1420">
        <f t="shared" si="91"/>
        <v>0.95543318649045517</v>
      </c>
      <c r="N1420">
        <f t="shared" si="88"/>
        <v>0.29801762114537445</v>
      </c>
      <c r="O1420" s="6">
        <f t="shared" si="89"/>
        <v>4059000000</v>
      </c>
      <c r="P1420" s="6">
        <f t="shared" si="90"/>
        <v>13013000000</v>
      </c>
    </row>
    <row r="1421" spans="1:16" hidden="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>
        <v>2013</v>
      </c>
      <c r="M1421">
        <f t="shared" si="91"/>
        <v>0.6672209289435761</v>
      </c>
      <c r="N1421">
        <f t="shared" si="88"/>
        <v>0.13923068395964971</v>
      </c>
      <c r="O1421" s="6">
        <f t="shared" si="89"/>
        <v>1256000000</v>
      </c>
      <c r="P1421" s="6">
        <f t="shared" si="90"/>
        <v>6019000000</v>
      </c>
    </row>
    <row r="1422" spans="1:16" hidden="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>
        <v>2014</v>
      </c>
      <c r="M1422">
        <f t="shared" si="91"/>
        <v>0.65695090439276482</v>
      </c>
      <c r="N1422">
        <f t="shared" si="88"/>
        <v>0.12878552971576226</v>
      </c>
      <c r="O1422" s="6">
        <f t="shared" si="89"/>
        <v>1246000000</v>
      </c>
      <c r="P1422" s="6">
        <f t="shared" si="90"/>
        <v>6356000000</v>
      </c>
    </row>
    <row r="1423" spans="1:16" hidden="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>
        <v>2015</v>
      </c>
      <c r="M1423">
        <f t="shared" si="91"/>
        <v>0.66378443595415249</v>
      </c>
      <c r="N1423">
        <f t="shared" si="88"/>
        <v>0.18711039613915142</v>
      </c>
      <c r="O1423" s="6">
        <f t="shared" si="89"/>
        <v>1861000000</v>
      </c>
      <c r="P1423" s="6">
        <f t="shared" si="90"/>
        <v>6602000000</v>
      </c>
    </row>
    <row r="1424" spans="1:16" hidden="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>
        <v>2016</v>
      </c>
      <c r="M1424">
        <f t="shared" si="91"/>
        <v>0.66181015452538627</v>
      </c>
      <c r="N1424">
        <f t="shared" si="88"/>
        <v>0.19125827814569538</v>
      </c>
      <c r="O1424" s="6">
        <f t="shared" si="89"/>
        <v>2166000000</v>
      </c>
      <c r="P1424" s="6">
        <f t="shared" si="90"/>
        <v>7495000000</v>
      </c>
    </row>
    <row r="1425" spans="1:16" hidden="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>
        <v>2013</v>
      </c>
      <c r="M1425">
        <f t="shared" si="91"/>
        <v>0.82985809441065739</v>
      </c>
      <c r="N1425">
        <f t="shared" si="88"/>
        <v>0.17130031856356792</v>
      </c>
      <c r="O1425" s="6">
        <f t="shared" si="89"/>
        <v>1183000000</v>
      </c>
      <c r="P1425" s="6">
        <f t="shared" si="90"/>
        <v>5731000000</v>
      </c>
    </row>
    <row r="1426" spans="1:16" hidden="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>
        <v>2014</v>
      </c>
      <c r="M1426">
        <f t="shared" si="91"/>
        <v>0.81090126703322973</v>
      </c>
      <c r="N1426">
        <f t="shared" si="88"/>
        <v>9.3473583552474301E-2</v>
      </c>
      <c r="O1426" s="6">
        <f t="shared" si="89"/>
        <v>391000000</v>
      </c>
      <c r="P1426" s="6">
        <f t="shared" si="90"/>
        <v>3392000000</v>
      </c>
    </row>
    <row r="1427" spans="1:16" hidden="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>
        <v>2015</v>
      </c>
      <c r="M1427">
        <f t="shared" si="91"/>
        <v>0.8162285136501517</v>
      </c>
      <c r="N1427">
        <f t="shared" si="88"/>
        <v>8.0384226491405461E-2</v>
      </c>
      <c r="O1427" s="6">
        <f t="shared" si="89"/>
        <v>318000000</v>
      </c>
      <c r="P1427" s="6">
        <f t="shared" si="90"/>
        <v>3229000000</v>
      </c>
    </row>
    <row r="1428" spans="1:16" hidden="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>
        <v>2016</v>
      </c>
      <c r="M1428">
        <f t="shared" si="91"/>
        <v>0.82916666666666661</v>
      </c>
      <c r="N1428">
        <f t="shared" si="88"/>
        <v>0.16472222222222221</v>
      </c>
      <c r="O1428" s="6">
        <f t="shared" si="89"/>
        <v>593000000</v>
      </c>
      <c r="P1428" s="6">
        <f t="shared" si="90"/>
        <v>2985000000</v>
      </c>
    </row>
    <row r="1429" spans="1:16" hidden="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>
        <v>2013</v>
      </c>
      <c r="M1429">
        <f t="shared" si="91"/>
        <v>0.18005820734587574</v>
      </c>
      <c r="N1429">
        <f t="shared" si="88"/>
        <v>3.7343660330259237E-2</v>
      </c>
      <c r="O1429" s="6">
        <f t="shared" si="89"/>
        <v>1658478000</v>
      </c>
      <c r="P1429" s="6">
        <f t="shared" si="90"/>
        <v>7996607000</v>
      </c>
    </row>
    <row r="1430" spans="1:16" hidden="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>
        <v>2014</v>
      </c>
      <c r="M1430">
        <f t="shared" si="91"/>
        <v>0.17587302817103667</v>
      </c>
      <c r="N1430">
        <f t="shared" si="88"/>
        <v>0.17587302817103667</v>
      </c>
      <c r="O1430" s="6">
        <f t="shared" si="89"/>
        <v>8181035000</v>
      </c>
      <c r="P1430" s="6">
        <f t="shared" si="90"/>
        <v>8181035000</v>
      </c>
    </row>
    <row r="1431" spans="1:16" hidden="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>
        <v>2015</v>
      </c>
      <c r="M1431">
        <f t="shared" si="91"/>
        <v>0.17566524033975484</v>
      </c>
      <c r="N1431">
        <f t="shared" si="88"/>
        <v>0.17566524033975481</v>
      </c>
      <c r="O1431" s="6">
        <f t="shared" si="89"/>
        <v>8551516000</v>
      </c>
      <c r="P1431" s="6">
        <f t="shared" si="90"/>
        <v>8551516000</v>
      </c>
    </row>
    <row r="1432" spans="1:16" hidden="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>
        <v>2016</v>
      </c>
      <c r="M1432">
        <f t="shared" si="91"/>
        <v>0.17949225760662468</v>
      </c>
      <c r="N1432">
        <f t="shared" si="88"/>
        <v>0.17949225760662471</v>
      </c>
      <c r="O1432" s="6">
        <f t="shared" si="89"/>
        <v>9040472000</v>
      </c>
      <c r="P1432" s="6">
        <f t="shared" si="90"/>
        <v>9040472000</v>
      </c>
    </row>
    <row r="1433" spans="1:16" hidden="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>
        <v>2012</v>
      </c>
      <c r="M1433">
        <f t="shared" si="91"/>
        <v>0.56661487515105857</v>
      </c>
      <c r="N1433">
        <f t="shared" si="88"/>
        <v>0.10199004975124377</v>
      </c>
      <c r="O1433" s="6">
        <f t="shared" si="89"/>
        <v>12997000000</v>
      </c>
      <c r="P1433" s="6">
        <f t="shared" si="90"/>
        <v>72206000000</v>
      </c>
    </row>
    <row r="1434" spans="1:16" hidden="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>
        <v>2013</v>
      </c>
      <c r="M1434">
        <f t="shared" si="91"/>
        <v>0.60240617621473835</v>
      </c>
      <c r="N1434">
        <f t="shared" si="88"/>
        <v>0.23884677519572511</v>
      </c>
      <c r="O1434" s="6">
        <f t="shared" si="89"/>
        <v>30752000000</v>
      </c>
      <c r="P1434" s="6">
        <f t="shared" si="90"/>
        <v>77561000000</v>
      </c>
    </row>
    <row r="1435" spans="1:16" hidden="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>
        <v>2014</v>
      </c>
      <c r="M1435">
        <f t="shared" si="91"/>
        <v>0.54589382922980512</v>
      </c>
      <c r="N1435">
        <f t="shared" si="88"/>
        <v>9.2202918903410425E-2</v>
      </c>
      <c r="O1435" s="6">
        <f t="shared" si="89"/>
        <v>12212000000</v>
      </c>
      <c r="P1435" s="6">
        <f t="shared" si="90"/>
        <v>72302000000</v>
      </c>
    </row>
    <row r="1436" spans="1:16" hidden="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>
        <v>2015</v>
      </c>
      <c r="M1436">
        <f t="shared" si="91"/>
        <v>0.54328648987404726</v>
      </c>
      <c r="N1436">
        <f t="shared" si="88"/>
        <v>0.16883399976839394</v>
      </c>
      <c r="O1436" s="6">
        <f t="shared" si="89"/>
        <v>24785000000</v>
      </c>
      <c r="P1436" s="6">
        <f t="shared" si="90"/>
        <v>79755000000</v>
      </c>
    </row>
    <row r="1437" spans="1:16" hidden="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>
        <v>2013</v>
      </c>
      <c r="M1437">
        <f t="shared" si="91"/>
        <v>0.39478376643446422</v>
      </c>
      <c r="N1437">
        <f t="shared" si="88"/>
        <v>0.11095789448657901</v>
      </c>
      <c r="O1437" s="6">
        <f t="shared" si="89"/>
        <v>466700000</v>
      </c>
      <c r="P1437" s="6">
        <f t="shared" si="90"/>
        <v>1660500000</v>
      </c>
    </row>
    <row r="1438" spans="1:16" hidden="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>
        <v>2014</v>
      </c>
      <c r="M1438">
        <f t="shared" si="91"/>
        <v>0.39866869256927862</v>
      </c>
      <c r="N1438">
        <f t="shared" si="88"/>
        <v>0.11796059137061959</v>
      </c>
      <c r="O1438" s="6">
        <f t="shared" si="89"/>
        <v>489100000</v>
      </c>
      <c r="P1438" s="6">
        <f t="shared" si="90"/>
        <v>1653000000</v>
      </c>
    </row>
    <row r="1439" spans="1:16" hidden="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>
        <v>2015</v>
      </c>
      <c r="M1439">
        <f t="shared" si="91"/>
        <v>0.39355290819901889</v>
      </c>
      <c r="N1439">
        <f t="shared" si="88"/>
        <v>9.8724597056762439E-2</v>
      </c>
      <c r="O1439" s="6">
        <f t="shared" si="89"/>
        <v>352200000</v>
      </c>
      <c r="P1439" s="6">
        <f t="shared" si="90"/>
        <v>1404000000</v>
      </c>
    </row>
    <row r="1440" spans="1:16" hidden="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>
        <v>2016</v>
      </c>
      <c r="M1440">
        <f t="shared" si="91"/>
        <v>0.38524053224155574</v>
      </c>
      <c r="N1440">
        <f t="shared" si="88"/>
        <v>5.8259979529170933E-2</v>
      </c>
      <c r="O1440" s="6">
        <f t="shared" si="89"/>
        <v>284600000</v>
      </c>
      <c r="P1440" s="6">
        <f t="shared" si="90"/>
        <v>1881900000</v>
      </c>
    </row>
    <row r="1441" spans="1:16" hidden="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>
        <v>2012</v>
      </c>
      <c r="M1441">
        <f t="shared" si="91"/>
        <v>0.55947467166979359</v>
      </c>
      <c r="N1441">
        <f t="shared" si="88"/>
        <v>0.2176360225140713</v>
      </c>
      <c r="O1441" s="6">
        <f t="shared" si="89"/>
        <v>580000000</v>
      </c>
      <c r="P1441" s="6">
        <f t="shared" si="90"/>
        <v>1491000000</v>
      </c>
    </row>
    <row r="1442" spans="1:16" hidden="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>
        <v>2013</v>
      </c>
      <c r="M1442">
        <f t="shared" si="91"/>
        <v>0.54717682020802383</v>
      </c>
      <c r="N1442">
        <f t="shared" si="88"/>
        <v>0.1976225854383358</v>
      </c>
      <c r="O1442" s="6">
        <f t="shared" si="89"/>
        <v>532000000</v>
      </c>
      <c r="P1442" s="6">
        <f t="shared" si="90"/>
        <v>1473000000</v>
      </c>
    </row>
    <row r="1443" spans="1:16" hidden="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>
        <v>2014</v>
      </c>
      <c r="M1443">
        <f t="shared" si="91"/>
        <v>0.54136163982430452</v>
      </c>
      <c r="N1443">
        <f t="shared" si="88"/>
        <v>0.18411420204978038</v>
      </c>
      <c r="O1443" s="6">
        <f t="shared" si="89"/>
        <v>503000000</v>
      </c>
      <c r="P1443" s="6">
        <f t="shared" si="90"/>
        <v>1479000000</v>
      </c>
    </row>
    <row r="1444" spans="1:16" hidden="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>
        <v>2015</v>
      </c>
      <c r="M1444">
        <f t="shared" si="91"/>
        <v>0.5043478260869565</v>
      </c>
      <c r="N1444">
        <f t="shared" si="88"/>
        <v>0.11185770750988143</v>
      </c>
      <c r="O1444" s="6">
        <f t="shared" si="89"/>
        <v>283000000</v>
      </c>
      <c r="P1444" s="6">
        <f t="shared" si="90"/>
        <v>1276000000</v>
      </c>
    </row>
    <row r="1445" spans="1:16" hidden="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>
        <v>2013</v>
      </c>
      <c r="M1445">
        <f t="shared" si="91"/>
        <v>0.54539700685928083</v>
      </c>
      <c r="N1445">
        <f t="shared" si="88"/>
        <v>0.3894486593223862</v>
      </c>
      <c r="O1445" s="6">
        <f t="shared" si="89"/>
        <v>749455000</v>
      </c>
      <c r="P1445" s="6">
        <f t="shared" si="90"/>
        <v>1049562000</v>
      </c>
    </row>
    <row r="1446" spans="1:16" hidden="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>
        <v>2014</v>
      </c>
      <c r="M1446">
        <f t="shared" si="91"/>
        <v>0.53431277935156296</v>
      </c>
      <c r="N1446">
        <f t="shared" si="88"/>
        <v>0.39100579626837306</v>
      </c>
      <c r="O1446" s="6">
        <f t="shared" si="89"/>
        <v>927820000</v>
      </c>
      <c r="P1446" s="6">
        <f t="shared" si="90"/>
        <v>1267874000</v>
      </c>
    </row>
    <row r="1447" spans="1:16" hidden="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>
        <v>2015</v>
      </c>
      <c r="M1447">
        <f t="shared" si="91"/>
        <v>0.5355683079588418</v>
      </c>
      <c r="N1447">
        <f t="shared" si="88"/>
        <v>0.39673305345358434</v>
      </c>
      <c r="O1447" s="6">
        <f t="shared" si="89"/>
        <v>1074002000</v>
      </c>
      <c r="P1447" s="6">
        <f t="shared" si="90"/>
        <v>1449845000</v>
      </c>
    </row>
    <row r="1448" spans="1:16" hidden="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>
        <v>2016</v>
      </c>
      <c r="M1448">
        <f t="shared" si="91"/>
        <v>0.54488774870239154</v>
      </c>
      <c r="N1448">
        <f t="shared" si="88"/>
        <v>0.39974635895505189</v>
      </c>
      <c r="O1448" s="6">
        <f t="shared" si="89"/>
        <v>1267760000</v>
      </c>
      <c r="P1448" s="6">
        <f t="shared" si="90"/>
        <v>1728063000</v>
      </c>
    </row>
    <row r="1449" spans="1:16" hidden="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>
        <v>2013</v>
      </c>
      <c r="M1449">
        <f t="shared" si="91"/>
        <v>0.32054433713784025</v>
      </c>
      <c r="N1449">
        <f t="shared" si="88"/>
        <v>0.14231782265144863</v>
      </c>
      <c r="O1449" s="6">
        <f t="shared" si="89"/>
        <v>1621000000</v>
      </c>
      <c r="P1449" s="6">
        <f t="shared" si="90"/>
        <v>3651000000</v>
      </c>
    </row>
    <row r="1450" spans="1:16" hidden="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>
        <v>2014</v>
      </c>
      <c r="M1450">
        <f t="shared" si="91"/>
        <v>0.33174642946629918</v>
      </c>
      <c r="N1450">
        <f t="shared" si="88"/>
        <v>0.15493193017622986</v>
      </c>
      <c r="O1450" s="6">
        <f t="shared" si="89"/>
        <v>1855000000</v>
      </c>
      <c r="P1450" s="6">
        <f t="shared" si="90"/>
        <v>3972000000</v>
      </c>
    </row>
    <row r="1451" spans="1:16" hidden="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>
        <v>2015</v>
      </c>
      <c r="M1451">
        <f t="shared" si="91"/>
        <v>0.33409629690182296</v>
      </c>
      <c r="N1451">
        <f t="shared" si="88"/>
        <v>0.15989536499632143</v>
      </c>
      <c r="O1451" s="6">
        <f t="shared" si="89"/>
        <v>1956000000</v>
      </c>
      <c r="P1451" s="6">
        <f t="shared" si="90"/>
        <v>4087000000</v>
      </c>
    </row>
    <row r="1452" spans="1:16" hidden="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>
        <v>2016</v>
      </c>
      <c r="M1452">
        <f t="shared" si="91"/>
        <v>0.32954731165223072</v>
      </c>
      <c r="N1452">
        <f t="shared" si="88"/>
        <v>0.15737865664324235</v>
      </c>
      <c r="O1452" s="6">
        <f t="shared" si="89"/>
        <v>1926000000</v>
      </c>
      <c r="P1452" s="6">
        <f t="shared" si="90"/>
        <v>4033000000</v>
      </c>
    </row>
    <row r="1453" spans="1:16" hidden="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>
        <v>2012</v>
      </c>
      <c r="M1453">
        <f t="shared" si="91"/>
        <v>0.45007684193202679</v>
      </c>
      <c r="N1453">
        <f t="shared" si="88"/>
        <v>0.17034381510712196</v>
      </c>
      <c r="O1453" s="6">
        <f t="shared" si="89"/>
        <v>911884000</v>
      </c>
      <c r="P1453" s="6">
        <f t="shared" si="90"/>
        <v>2409350000</v>
      </c>
    </row>
    <row r="1454" spans="1:16" hidden="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>
        <v>2013</v>
      </c>
      <c r="M1454">
        <f t="shared" si="91"/>
        <v>0.58657632633303869</v>
      </c>
      <c r="N1454">
        <f t="shared" si="88"/>
        <v>0.2080869652546935</v>
      </c>
      <c r="O1454" s="6">
        <f t="shared" si="89"/>
        <v>333589000</v>
      </c>
      <c r="P1454" s="6">
        <f t="shared" si="90"/>
        <v>940354000</v>
      </c>
    </row>
    <row r="1455" spans="1:16" hidden="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>
        <v>2014</v>
      </c>
      <c r="M1455">
        <f t="shared" si="91"/>
        <v>0.63635235122561973</v>
      </c>
      <c r="N1455">
        <f t="shared" si="88"/>
        <v>0.28652688488546502</v>
      </c>
      <c r="O1455" s="6">
        <f t="shared" si="89"/>
        <v>752460000</v>
      </c>
      <c r="P1455" s="6">
        <f t="shared" si="90"/>
        <v>1671151000</v>
      </c>
    </row>
    <row r="1456" spans="1:16" hidden="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>
        <v>2015</v>
      </c>
      <c r="M1456">
        <f t="shared" si="91"/>
        <v>0.69736065383020673</v>
      </c>
      <c r="N1456">
        <f t="shared" si="88"/>
        <v>0.28001193072965919</v>
      </c>
      <c r="O1456" s="6">
        <f t="shared" si="89"/>
        <v>854301000</v>
      </c>
      <c r="P1456" s="6">
        <f t="shared" si="90"/>
        <v>2127609000</v>
      </c>
    </row>
    <row r="1457" spans="1:16" hidden="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>
        <v>2013</v>
      </c>
      <c r="M1457">
        <f t="shared" si="91"/>
        <v>0.31013219464945907</v>
      </c>
      <c r="N1457">
        <f t="shared" si="88"/>
        <v>7.6110830684438135E-2</v>
      </c>
      <c r="O1457" s="6">
        <f t="shared" si="89"/>
        <v>5579000000</v>
      </c>
      <c r="P1457" s="6">
        <f t="shared" si="90"/>
        <v>22733000000</v>
      </c>
    </row>
    <row r="1458" spans="1:16" hidden="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>
        <v>2014</v>
      </c>
      <c r="M1458">
        <f t="shared" si="91"/>
        <v>0.2979839784508761</v>
      </c>
      <c r="N1458">
        <f t="shared" si="88"/>
        <v>6.7046395151447127E-2</v>
      </c>
      <c r="O1458" s="6">
        <f t="shared" si="89"/>
        <v>4779000000</v>
      </c>
      <c r="P1458" s="6">
        <f t="shared" si="90"/>
        <v>21240000000</v>
      </c>
    </row>
    <row r="1459" spans="1:16" hidden="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>
        <v>2015</v>
      </c>
      <c r="M1459">
        <f t="shared" si="91"/>
        <v>0.29386653446803823</v>
      </c>
      <c r="N1459">
        <f t="shared" si="88"/>
        <v>6.2450081247073727E-2</v>
      </c>
      <c r="O1459" s="6">
        <f t="shared" si="89"/>
        <v>4535000000</v>
      </c>
      <c r="P1459" s="6">
        <f t="shared" si="90"/>
        <v>21340000000</v>
      </c>
    </row>
    <row r="1460" spans="1:16" hidden="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>
        <v>2016</v>
      </c>
      <c r="M1460">
        <f t="shared" si="91"/>
        <v>0.29529037067154573</v>
      </c>
      <c r="N1460">
        <f t="shared" si="88"/>
        <v>6.6544690655282235E-2</v>
      </c>
      <c r="O1460" s="6">
        <f t="shared" si="89"/>
        <v>4910000000</v>
      </c>
      <c r="P1460" s="6">
        <f t="shared" si="90"/>
        <v>21788000000</v>
      </c>
    </row>
    <row r="1461" spans="1:16" hidden="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>
        <v>2013</v>
      </c>
      <c r="M1461">
        <f t="shared" si="91"/>
        <v>0.57014813735208203</v>
      </c>
      <c r="N1461">
        <f t="shared" si="88"/>
        <v>0.18375625848488067</v>
      </c>
      <c r="O1461" s="6">
        <f t="shared" si="89"/>
        <v>697217000</v>
      </c>
      <c r="P1461" s="6">
        <f t="shared" si="90"/>
        <v>2163284000</v>
      </c>
    </row>
    <row r="1462" spans="1:16" hidden="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>
        <v>2014</v>
      </c>
      <c r="M1462">
        <f t="shared" si="91"/>
        <v>0.58058594428319821</v>
      </c>
      <c r="N1462">
        <f t="shared" si="88"/>
        <v>7.5488080176626726E-2</v>
      </c>
      <c r="O1462" s="6">
        <f t="shared" si="89"/>
        <v>304300000</v>
      </c>
      <c r="P1462" s="6">
        <f t="shared" si="90"/>
        <v>2340400000</v>
      </c>
    </row>
    <row r="1463" spans="1:16" hidden="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>
        <v>2015</v>
      </c>
      <c r="M1463">
        <f t="shared" si="91"/>
        <v>0.59700228240664488</v>
      </c>
      <c r="N1463">
        <f t="shared" si="88"/>
        <v>0.20974611167321583</v>
      </c>
      <c r="O1463" s="6">
        <f t="shared" si="89"/>
        <v>891400000</v>
      </c>
      <c r="P1463" s="6">
        <f t="shared" si="90"/>
        <v>2537200000</v>
      </c>
    </row>
    <row r="1464" spans="1:16" hidden="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>
        <v>2016</v>
      </c>
      <c r="M1464">
        <f t="shared" si="91"/>
        <v>0.60690881629272331</v>
      </c>
      <c r="N1464">
        <f t="shared" si="88"/>
        <v>0.18516894443226389</v>
      </c>
      <c r="O1464" s="6">
        <f t="shared" si="89"/>
        <v>760100000</v>
      </c>
      <c r="P1464" s="6">
        <f t="shared" si="90"/>
        <v>2491300000</v>
      </c>
    </row>
    <row r="1465" spans="1:16" hidden="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>
        <v>2013</v>
      </c>
      <c r="M1465">
        <f t="shared" si="91"/>
        <v>0.28429037189820128</v>
      </c>
      <c r="N1465">
        <f t="shared" si="88"/>
        <v>0.1200433319375732</v>
      </c>
      <c r="O1465" s="6">
        <f t="shared" si="89"/>
        <v>3106526000</v>
      </c>
      <c r="P1465" s="6">
        <f t="shared" si="90"/>
        <v>7356972000</v>
      </c>
    </row>
    <row r="1466" spans="1:16" hidden="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>
        <v>2014</v>
      </c>
      <c r="M1466">
        <f t="shared" si="91"/>
        <v>0.2850798841951937</v>
      </c>
      <c r="N1466">
        <f t="shared" si="88"/>
        <v>0.12218237039859246</v>
      </c>
      <c r="O1466" s="6">
        <f t="shared" si="89"/>
        <v>3350570000</v>
      </c>
      <c r="P1466" s="6">
        <f t="shared" si="90"/>
        <v>7817659000</v>
      </c>
    </row>
    <row r="1467" spans="1:16" hidden="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>
        <v>2015</v>
      </c>
      <c r="M1467">
        <f t="shared" si="91"/>
        <v>0.28549999317362884</v>
      </c>
      <c r="N1467">
        <f t="shared" si="88"/>
        <v>0.1240267735436814</v>
      </c>
      <c r="O1467" s="6">
        <f t="shared" si="89"/>
        <v>3606501000</v>
      </c>
      <c r="P1467" s="6">
        <f t="shared" si="90"/>
        <v>8301885000</v>
      </c>
    </row>
    <row r="1468" spans="1:16" hidden="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>
        <v>2016</v>
      </c>
      <c r="M1468">
        <f t="shared" si="91"/>
        <v>0.28794418654191523</v>
      </c>
      <c r="N1468">
        <f t="shared" si="88"/>
        <v>0.11971909589865716</v>
      </c>
      <c r="O1468" s="6">
        <f t="shared" si="89"/>
        <v>3704700000</v>
      </c>
      <c r="P1468" s="6">
        <f t="shared" si="90"/>
        <v>8910415000</v>
      </c>
    </row>
    <row r="1469" spans="1:16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>
        <v>2012</v>
      </c>
      <c r="M1469">
        <f t="shared" si="91"/>
        <v>0.45516832910063643</v>
      </c>
      <c r="N1469">
        <f t="shared" si="88"/>
        <v>0.23582705857837102</v>
      </c>
      <c r="O1469" s="6">
        <f t="shared" si="89"/>
        <v>846505000</v>
      </c>
      <c r="P1469" s="6">
        <f t="shared" si="90"/>
        <v>1633834000</v>
      </c>
    </row>
    <row r="1470" spans="1:16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>
        <v>2013</v>
      </c>
      <c r="M1470">
        <f t="shared" si="91"/>
        <v>0.47377422298843275</v>
      </c>
      <c r="N1470">
        <f t="shared" si="88"/>
        <v>0.23918588608208965</v>
      </c>
      <c r="O1470" s="6">
        <f t="shared" si="89"/>
        <v>835776000</v>
      </c>
      <c r="P1470" s="6">
        <f t="shared" si="90"/>
        <v>1655487000</v>
      </c>
    </row>
    <row r="1471" spans="1:16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>
        <v>2014</v>
      </c>
      <c r="M1471">
        <f t="shared" si="91"/>
        <v>0.47421711308681125</v>
      </c>
      <c r="N1471">
        <f t="shared" si="88"/>
        <v>0.23778464377316064</v>
      </c>
      <c r="O1471" s="6">
        <f t="shared" si="89"/>
        <v>860803000</v>
      </c>
      <c r="P1471" s="6">
        <f t="shared" si="90"/>
        <v>1716711000</v>
      </c>
    </row>
    <row r="1472" spans="1:16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>
        <v>2015</v>
      </c>
      <c r="M1472">
        <f t="shared" si="91"/>
        <v>0.46463696192179371</v>
      </c>
      <c r="N1472">
        <f t="shared" si="88"/>
        <v>0.22379565939515117</v>
      </c>
      <c r="O1472" s="6">
        <f t="shared" si="89"/>
        <v>842829000</v>
      </c>
      <c r="P1472" s="6">
        <f t="shared" si="90"/>
        <v>1749853000</v>
      </c>
    </row>
    <row r="1473" spans="1:16" hidden="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>
        <v>2012</v>
      </c>
      <c r="M1473">
        <f t="shared" si="91"/>
        <v>0.42330474264382612</v>
      </c>
      <c r="N1473">
        <f t="shared" si="88"/>
        <v>0.1250369707191904</v>
      </c>
      <c r="O1473" s="6">
        <f t="shared" si="89"/>
        <v>1564200000</v>
      </c>
      <c r="P1473" s="6">
        <f t="shared" si="90"/>
        <v>5295500000</v>
      </c>
    </row>
    <row r="1474" spans="1:16" hidden="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>
        <v>2013</v>
      </c>
      <c r="M1474">
        <f t="shared" si="91"/>
        <v>0.422381458026172</v>
      </c>
      <c r="N1474">
        <f t="shared" si="88"/>
        <v>0.1288969695117759</v>
      </c>
      <c r="O1474" s="6">
        <f t="shared" si="89"/>
        <v>1687300000</v>
      </c>
      <c r="P1474" s="6">
        <f t="shared" si="90"/>
        <v>5529100000</v>
      </c>
    </row>
    <row r="1475" spans="1:16" hidden="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>
        <v>2014</v>
      </c>
      <c r="M1475">
        <f t="shared" si="91"/>
        <v>0.44358658582796517</v>
      </c>
      <c r="N1475">
        <f t="shared" ref="N1475:N1538" si="92">O1475/E1475</f>
        <v>0.11277946191739295</v>
      </c>
      <c r="O1475" s="6">
        <f t="shared" ref="O1475:O1538" si="93">P1475 - SUM(G1475:I1475)</f>
        <v>1904800000</v>
      </c>
      <c r="P1475" s="6">
        <f t="shared" ref="P1475:P1538" si="94">E1475-F1475</f>
        <v>7492000000</v>
      </c>
    </row>
    <row r="1476" spans="1:16" hidden="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>
        <v>2015</v>
      </c>
      <c r="M1476">
        <f t="shared" ref="M1476:M1539" si="95">1-(F1476/E1476)</f>
        <v>0.45715986655192331</v>
      </c>
      <c r="N1476">
        <f t="shared" si="92"/>
        <v>0.14449998231695096</v>
      </c>
      <c r="O1476" s="6">
        <f t="shared" si="93"/>
        <v>2451500000</v>
      </c>
      <c r="P1476" s="6">
        <f t="shared" si="94"/>
        <v>7755900000</v>
      </c>
    </row>
    <row r="1477" spans="1:16" hidden="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>
        <v>2012</v>
      </c>
      <c r="M1477">
        <f t="shared" si="95"/>
        <v>0.98427260812581918</v>
      </c>
      <c r="N1477">
        <f t="shared" si="92"/>
        <v>0.38794233289646135</v>
      </c>
      <c r="O1477" s="6">
        <f t="shared" si="93"/>
        <v>296000000</v>
      </c>
      <c r="P1477" s="6">
        <f t="shared" si="94"/>
        <v>751000000</v>
      </c>
    </row>
    <row r="1478" spans="1:16" hidden="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>
        <v>2013</v>
      </c>
      <c r="M1478">
        <f t="shared" si="95"/>
        <v>0.98095238095238091</v>
      </c>
      <c r="N1478">
        <f t="shared" si="92"/>
        <v>0.31111111111111112</v>
      </c>
      <c r="O1478" s="6">
        <f t="shared" si="93"/>
        <v>294000000</v>
      </c>
      <c r="P1478" s="6">
        <f t="shared" si="94"/>
        <v>927000000</v>
      </c>
    </row>
    <row r="1479" spans="1:16" hidden="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>
        <v>2014</v>
      </c>
      <c r="M1479">
        <f t="shared" si="95"/>
        <v>0.9678972712680578</v>
      </c>
      <c r="N1479">
        <f t="shared" si="92"/>
        <v>0.27287319422150885</v>
      </c>
      <c r="O1479" s="6">
        <f t="shared" si="93"/>
        <v>340000000</v>
      </c>
      <c r="P1479" s="6">
        <f t="shared" si="94"/>
        <v>1206000000</v>
      </c>
    </row>
    <row r="1480" spans="1:16" hidden="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>
        <v>2015</v>
      </c>
      <c r="M1480">
        <f t="shared" si="95"/>
        <v>0.96112600536193027</v>
      </c>
      <c r="N1480">
        <f t="shared" si="92"/>
        <v>0.15549597855227881</v>
      </c>
      <c r="O1480" s="6">
        <f t="shared" si="93"/>
        <v>232000000</v>
      </c>
      <c r="P1480" s="6">
        <f t="shared" si="94"/>
        <v>1434000000</v>
      </c>
    </row>
    <row r="1481" spans="1:16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>
        <v>2013</v>
      </c>
      <c r="M1481">
        <f t="shared" si="95"/>
        <v>0.49192470696040624</v>
      </c>
      <c r="N1481">
        <f t="shared" si="92"/>
        <v>0.2025886754992173</v>
      </c>
      <c r="O1481" s="6">
        <f t="shared" si="93"/>
        <v>5306000000</v>
      </c>
      <c r="P1481" s="6">
        <f t="shared" si="94"/>
        <v>12884000000</v>
      </c>
    </row>
    <row r="1482" spans="1:16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>
        <v>2014</v>
      </c>
      <c r="M1482">
        <f t="shared" si="95"/>
        <v>0.48958563332597338</v>
      </c>
      <c r="N1482">
        <f t="shared" si="92"/>
        <v>0.20085375726797675</v>
      </c>
      <c r="O1482" s="6">
        <f t="shared" si="93"/>
        <v>5458000000</v>
      </c>
      <c r="P1482" s="6">
        <f t="shared" si="94"/>
        <v>13304000000</v>
      </c>
    </row>
    <row r="1483" spans="1:16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>
        <v>2015</v>
      </c>
      <c r="M1483">
        <f t="shared" si="95"/>
        <v>0.48823419727764306</v>
      </c>
      <c r="N1483">
        <f t="shared" si="92"/>
        <v>0.19067685996643668</v>
      </c>
      <c r="O1483" s="6">
        <f t="shared" si="93"/>
        <v>5113000000</v>
      </c>
      <c r="P1483" s="6">
        <f t="shared" si="94"/>
        <v>13092000000</v>
      </c>
    </row>
    <row r="1484" spans="1:16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>
        <v>2016</v>
      </c>
      <c r="M1484">
        <f t="shared" si="95"/>
        <v>0.45447963800904978</v>
      </c>
      <c r="N1484">
        <f t="shared" si="92"/>
        <v>0.15985520361990951</v>
      </c>
      <c r="O1484" s="6">
        <f t="shared" si="93"/>
        <v>4416000000</v>
      </c>
      <c r="P1484" s="6">
        <f t="shared" si="94"/>
        <v>12555000000</v>
      </c>
    </row>
    <row r="1485" spans="1:16" hidden="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>
        <v>2012</v>
      </c>
      <c r="M1485">
        <f t="shared" si="95"/>
        <v>0.33576623242969739</v>
      </c>
      <c r="N1485">
        <f t="shared" si="92"/>
        <v>9.3649391525089401E-2</v>
      </c>
      <c r="O1485" s="6">
        <f t="shared" si="93"/>
        <v>436792000</v>
      </c>
      <c r="P1485" s="6">
        <f t="shared" si="94"/>
        <v>1566054000</v>
      </c>
    </row>
    <row r="1486" spans="1:16" hidden="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>
        <v>2013</v>
      </c>
      <c r="M1486">
        <f t="shared" si="95"/>
        <v>0.33953191459700927</v>
      </c>
      <c r="N1486">
        <f t="shared" si="92"/>
        <v>9.9645987131310815E-2</v>
      </c>
      <c r="O1486" s="6">
        <f t="shared" si="93"/>
        <v>514650000</v>
      </c>
      <c r="P1486" s="6">
        <f t="shared" si="94"/>
        <v>1753609000</v>
      </c>
    </row>
    <row r="1487" spans="1:16" hidden="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>
        <v>2014</v>
      </c>
      <c r="M1487">
        <f t="shared" si="95"/>
        <v>0.34147624662645104</v>
      </c>
      <c r="N1487">
        <f t="shared" si="92"/>
        <v>0.10320402891250702</v>
      </c>
      <c r="O1487" s="6">
        <f t="shared" si="93"/>
        <v>589472000</v>
      </c>
      <c r="P1487" s="6">
        <f t="shared" si="94"/>
        <v>1950415000</v>
      </c>
    </row>
    <row r="1488" spans="1:16" hidden="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>
        <v>2015</v>
      </c>
      <c r="M1488">
        <f t="shared" si="95"/>
        <v>0.34420165270833225</v>
      </c>
      <c r="N1488">
        <f t="shared" si="92"/>
        <v>0.10447398517338854</v>
      </c>
      <c r="O1488" s="6">
        <f t="shared" si="93"/>
        <v>650508000</v>
      </c>
      <c r="P1488" s="6">
        <f t="shared" si="94"/>
        <v>2143174000</v>
      </c>
    </row>
    <row r="1489" spans="1:16" hidden="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>
        <v>2013</v>
      </c>
      <c r="M1489">
        <f t="shared" si="95"/>
        <v>6.8598359224995686E-2</v>
      </c>
      <c r="N1489">
        <f t="shared" si="92"/>
        <v>4.0001163670215861E-2</v>
      </c>
      <c r="O1489" s="6">
        <f t="shared" si="93"/>
        <v>1375000000</v>
      </c>
      <c r="P1489" s="6">
        <f t="shared" si="94"/>
        <v>2358000000</v>
      </c>
    </row>
    <row r="1490" spans="1:16" hidden="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>
        <v>2014</v>
      </c>
      <c r="M1490">
        <f t="shared" si="95"/>
        <v>7.1447578499201692E-2</v>
      </c>
      <c r="N1490">
        <f t="shared" si="92"/>
        <v>3.8052155401809472E-2</v>
      </c>
      <c r="O1490" s="6">
        <f t="shared" si="93"/>
        <v>1430000000</v>
      </c>
      <c r="P1490" s="6">
        <f t="shared" si="94"/>
        <v>2685000000</v>
      </c>
    </row>
    <row r="1491" spans="1:16" hidden="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>
        <v>2015</v>
      </c>
      <c r="M1491">
        <f t="shared" si="95"/>
        <v>9.4675271312208431E-2</v>
      </c>
      <c r="N1491">
        <f t="shared" si="92"/>
        <v>5.2425494887970416E-2</v>
      </c>
      <c r="O1491" s="6">
        <f t="shared" si="93"/>
        <v>2169000000</v>
      </c>
      <c r="P1491" s="6">
        <f t="shared" si="94"/>
        <v>3917000000</v>
      </c>
    </row>
    <row r="1492" spans="1:16" hidden="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>
        <v>2016</v>
      </c>
      <c r="M1492">
        <f t="shared" si="95"/>
        <v>0.12735554892763212</v>
      </c>
      <c r="N1492">
        <f t="shared" si="92"/>
        <v>7.6814619994034869E-2</v>
      </c>
      <c r="O1492" s="6">
        <f t="shared" si="93"/>
        <v>2833000000</v>
      </c>
      <c r="P1492" s="6">
        <f t="shared" si="94"/>
        <v>4697000000</v>
      </c>
    </row>
    <row r="1493" spans="1:16" hidden="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>
        <v>2012</v>
      </c>
      <c r="M1493">
        <f t="shared" si="95"/>
        <v>0.12627058941930291</v>
      </c>
      <c r="N1493">
        <f t="shared" si="92"/>
        <v>5.5151128853701901E-2</v>
      </c>
      <c r="O1493" s="6">
        <f t="shared" si="93"/>
        <v>1644000000</v>
      </c>
      <c r="P1493" s="6">
        <f t="shared" si="94"/>
        <v>3764000000</v>
      </c>
    </row>
    <row r="1494" spans="1:16" hidden="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>
        <v>2013</v>
      </c>
      <c r="M1494">
        <f t="shared" si="95"/>
        <v>9.3508151378952742E-2</v>
      </c>
      <c r="N1494">
        <f t="shared" si="92"/>
        <v>2.0717534108135423E-2</v>
      </c>
      <c r="O1494" s="6">
        <f t="shared" si="93"/>
        <v>779000000</v>
      </c>
      <c r="P1494" s="6">
        <f t="shared" si="94"/>
        <v>3516000000</v>
      </c>
    </row>
    <row r="1495" spans="1:16" hidden="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>
        <v>2014</v>
      </c>
      <c r="M1495">
        <f t="shared" si="95"/>
        <v>0.12206826963305684</v>
      </c>
      <c r="N1495">
        <f t="shared" si="92"/>
        <v>4.0262840548322791E-2</v>
      </c>
      <c r="O1495" s="6">
        <f t="shared" si="93"/>
        <v>1636000000</v>
      </c>
      <c r="P1495" s="6">
        <f t="shared" si="94"/>
        <v>4960000000</v>
      </c>
    </row>
    <row r="1496" spans="1:16" hidden="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>
        <v>2015</v>
      </c>
      <c r="M1496">
        <f t="shared" si="95"/>
        <v>0.21751245167357458</v>
      </c>
      <c r="N1496">
        <f t="shared" si="92"/>
        <v>9.9926857302079342E-2</v>
      </c>
      <c r="O1496" s="6">
        <f t="shared" si="93"/>
        <v>2869000000</v>
      </c>
      <c r="P1496" s="6">
        <f t="shared" si="94"/>
        <v>6245000000</v>
      </c>
    </row>
    <row r="1497" spans="1:16" hidden="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>
        <v>2012</v>
      </c>
      <c r="M1497">
        <f t="shared" si="95"/>
        <v>0.33688140382491327</v>
      </c>
      <c r="N1497">
        <f t="shared" si="92"/>
        <v>0.19883337970301473</v>
      </c>
      <c r="O1497" s="6">
        <f t="shared" si="93"/>
        <v>356619000</v>
      </c>
      <c r="P1497" s="6">
        <f t="shared" si="94"/>
        <v>604216000</v>
      </c>
    </row>
    <row r="1498" spans="1:16" hidden="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>
        <v>2013</v>
      </c>
      <c r="M1498">
        <f t="shared" si="95"/>
        <v>0.33661062682113352</v>
      </c>
      <c r="N1498">
        <f t="shared" si="92"/>
        <v>0.18529238654171742</v>
      </c>
      <c r="O1498" s="6">
        <f t="shared" si="93"/>
        <v>382500000</v>
      </c>
      <c r="P1498" s="6">
        <f t="shared" si="94"/>
        <v>694867000</v>
      </c>
    </row>
    <row r="1499" spans="1:16" hidden="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>
        <v>2014</v>
      </c>
      <c r="M1499">
        <f t="shared" si="95"/>
        <v>0.31795018711606671</v>
      </c>
      <c r="N1499">
        <f t="shared" si="92"/>
        <v>0.17640445351360121</v>
      </c>
      <c r="O1499" s="6">
        <f t="shared" si="93"/>
        <v>431640000</v>
      </c>
      <c r="P1499" s="6">
        <f t="shared" si="94"/>
        <v>777985000</v>
      </c>
    </row>
    <row r="1500" spans="1:16" hidden="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>
        <v>2015</v>
      </c>
      <c r="M1500">
        <f t="shared" si="95"/>
        <v>0.33255850516326257</v>
      </c>
      <c r="N1500">
        <f t="shared" si="92"/>
        <v>0.1921565467104101</v>
      </c>
      <c r="O1500" s="6">
        <f t="shared" si="93"/>
        <v>534107000</v>
      </c>
      <c r="P1500" s="6">
        <f t="shared" si="94"/>
        <v>924360000</v>
      </c>
    </row>
    <row r="1501" spans="1:16" hidden="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>
        <v>2012</v>
      </c>
      <c r="M1501">
        <f t="shared" si="95"/>
        <v>0.49653021442495127</v>
      </c>
      <c r="N1501">
        <f t="shared" si="92"/>
        <v>0.20951267056530215</v>
      </c>
      <c r="O1501" s="6">
        <f t="shared" si="93"/>
        <v>2687000000</v>
      </c>
      <c r="P1501" s="6">
        <f t="shared" si="94"/>
        <v>6368000000</v>
      </c>
    </row>
    <row r="1502" spans="1:16" hidden="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>
        <v>2013</v>
      </c>
      <c r="M1502">
        <f t="shared" si="95"/>
        <v>0.52142564522736579</v>
      </c>
      <c r="N1502">
        <f t="shared" si="92"/>
        <v>0.24448996312986482</v>
      </c>
      <c r="O1502" s="6">
        <f t="shared" si="93"/>
        <v>2984000000</v>
      </c>
      <c r="P1502" s="6">
        <f t="shared" si="94"/>
        <v>6364000000</v>
      </c>
    </row>
    <row r="1503" spans="1:16" hidden="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>
        <v>2014</v>
      </c>
      <c r="M1503">
        <f t="shared" si="95"/>
        <v>0.56933691069375247</v>
      </c>
      <c r="N1503">
        <f t="shared" si="92"/>
        <v>0.32395553852050596</v>
      </c>
      <c r="O1503" s="6">
        <f t="shared" si="93"/>
        <v>4226000000</v>
      </c>
      <c r="P1503" s="6">
        <f t="shared" si="94"/>
        <v>7427000000</v>
      </c>
    </row>
    <row r="1504" spans="1:16" hidden="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>
        <v>2015</v>
      </c>
      <c r="M1504">
        <f t="shared" si="95"/>
        <v>0.58153846153846156</v>
      </c>
      <c r="N1504">
        <f t="shared" si="92"/>
        <v>0.3486153846153846</v>
      </c>
      <c r="O1504" s="6">
        <f t="shared" si="93"/>
        <v>4532000000</v>
      </c>
      <c r="P1504" s="6">
        <f t="shared" si="94"/>
        <v>7560000000</v>
      </c>
    </row>
    <row r="1505" spans="1:16" hidden="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>
        <v>2012</v>
      </c>
      <c r="M1505">
        <f t="shared" si="95"/>
        <v>0.18125357522268526</v>
      </c>
      <c r="N1505">
        <f t="shared" si="92"/>
        <v>8.6050502574160331E-2</v>
      </c>
      <c r="O1505" s="6">
        <f t="shared" si="93"/>
        <v>1053000000</v>
      </c>
      <c r="P1505" s="6">
        <f t="shared" si="94"/>
        <v>2218000000</v>
      </c>
    </row>
    <row r="1506" spans="1:16" hidden="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>
        <v>2013</v>
      </c>
      <c r="M1506">
        <f t="shared" si="95"/>
        <v>0.16300396563119635</v>
      </c>
      <c r="N1506">
        <f t="shared" si="92"/>
        <v>6.9976867151354927E-2</v>
      </c>
      <c r="O1506" s="6">
        <f t="shared" si="93"/>
        <v>847000000</v>
      </c>
      <c r="P1506" s="6">
        <f t="shared" si="94"/>
        <v>1973000000</v>
      </c>
    </row>
    <row r="1507" spans="1:16" hidden="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>
        <v>2015</v>
      </c>
      <c r="M1507">
        <f t="shared" si="95"/>
        <v>0.17704280155642027</v>
      </c>
      <c r="N1507">
        <f t="shared" si="92"/>
        <v>7.8973915549791038E-2</v>
      </c>
      <c r="O1507" s="6">
        <f t="shared" si="93"/>
        <v>1096000000</v>
      </c>
      <c r="P1507" s="6">
        <f t="shared" si="94"/>
        <v>2457000000</v>
      </c>
    </row>
    <row r="1508" spans="1:16" hidden="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>
        <v>2016</v>
      </c>
      <c r="M1508">
        <f t="shared" si="95"/>
        <v>0.18207554198018328</v>
      </c>
      <c r="N1508">
        <f t="shared" si="92"/>
        <v>8.4928853460478279E-2</v>
      </c>
      <c r="O1508" s="6">
        <f t="shared" si="93"/>
        <v>1140000000</v>
      </c>
      <c r="P1508" s="6">
        <f t="shared" si="94"/>
        <v>2444000000</v>
      </c>
    </row>
    <row r="1509" spans="1:16" hidden="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>
        <v>2012</v>
      </c>
      <c r="M1509">
        <f t="shared" si="95"/>
        <v>0.47920155690626465</v>
      </c>
      <c r="N1509">
        <f t="shared" si="92"/>
        <v>0.11373514173089741</v>
      </c>
      <c r="O1509" s="6">
        <f t="shared" si="93"/>
        <v>208695000</v>
      </c>
      <c r="P1509" s="6">
        <f t="shared" si="94"/>
        <v>879297000</v>
      </c>
    </row>
    <row r="1510" spans="1:16" hidden="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>
        <v>2013</v>
      </c>
      <c r="M1510">
        <f t="shared" si="95"/>
        <v>0.4874121535077921</v>
      </c>
      <c r="N1510">
        <f t="shared" si="92"/>
        <v>0.11367590159906452</v>
      </c>
      <c r="O1510" s="6">
        <f t="shared" si="93"/>
        <v>265098000</v>
      </c>
      <c r="P1510" s="6">
        <f t="shared" si="94"/>
        <v>1136670000</v>
      </c>
    </row>
    <row r="1511" spans="1:16" hidden="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>
        <v>2014</v>
      </c>
      <c r="M1511">
        <f t="shared" si="95"/>
        <v>0.49028034898536821</v>
      </c>
      <c r="N1511">
        <f t="shared" si="92"/>
        <v>0.11475763283912112</v>
      </c>
      <c r="O1511" s="6">
        <f t="shared" si="93"/>
        <v>353955000</v>
      </c>
      <c r="P1511" s="6">
        <f t="shared" si="94"/>
        <v>1512206000</v>
      </c>
    </row>
    <row r="1512" spans="1:16" hidden="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>
        <v>2015</v>
      </c>
      <c r="M1512">
        <f t="shared" si="95"/>
        <v>0.48079649525535828</v>
      </c>
      <c r="N1512">
        <f t="shared" si="92"/>
        <v>0.10308219411386384</v>
      </c>
      <c r="O1512" s="6">
        <f t="shared" si="93"/>
        <v>408547000</v>
      </c>
      <c r="P1512" s="6">
        <f t="shared" si="94"/>
        <v>1905547000</v>
      </c>
    </row>
    <row r="1513" spans="1:16" hidden="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>
        <v>2012</v>
      </c>
      <c r="M1513">
        <f t="shared" si="95"/>
        <v>0.47920155690626465</v>
      </c>
      <c r="N1513">
        <f t="shared" si="92"/>
        <v>0.11373514173089741</v>
      </c>
      <c r="O1513" s="6">
        <f t="shared" si="93"/>
        <v>208695000</v>
      </c>
      <c r="P1513" s="6">
        <f t="shared" si="94"/>
        <v>879297000</v>
      </c>
    </row>
    <row r="1514" spans="1:16" hidden="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>
        <v>2013</v>
      </c>
      <c r="M1514">
        <f t="shared" si="95"/>
        <v>0.4874121535077921</v>
      </c>
      <c r="N1514">
        <f t="shared" si="92"/>
        <v>0.11367590159906452</v>
      </c>
      <c r="O1514" s="6">
        <f t="shared" si="93"/>
        <v>265098000</v>
      </c>
      <c r="P1514" s="6">
        <f t="shared" si="94"/>
        <v>1136670000</v>
      </c>
    </row>
    <row r="1515" spans="1:16" hidden="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>
        <v>2014</v>
      </c>
      <c r="M1515">
        <f t="shared" si="95"/>
        <v>0.49028034898536821</v>
      </c>
      <c r="N1515">
        <f t="shared" si="92"/>
        <v>0.11475763283912112</v>
      </c>
      <c r="O1515" s="6">
        <f t="shared" si="93"/>
        <v>353955000</v>
      </c>
      <c r="P1515" s="6">
        <f t="shared" si="94"/>
        <v>1512206000</v>
      </c>
    </row>
    <row r="1516" spans="1:16" hidden="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>
        <v>2015</v>
      </c>
      <c r="M1516">
        <f t="shared" si="95"/>
        <v>0.48079649525535828</v>
      </c>
      <c r="N1516">
        <f t="shared" si="92"/>
        <v>0.10308219411386384</v>
      </c>
      <c r="O1516" s="6">
        <f t="shared" si="93"/>
        <v>408547000</v>
      </c>
      <c r="P1516" s="6">
        <f t="shared" si="94"/>
        <v>1905547000</v>
      </c>
    </row>
    <row r="1517" spans="1:16" hidden="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>
        <v>2012</v>
      </c>
      <c r="M1517">
        <f t="shared" si="95"/>
        <v>0.52034883720930236</v>
      </c>
      <c r="N1517">
        <f t="shared" si="92"/>
        <v>3.6660206718346251E-2</v>
      </c>
      <c r="O1517" s="6">
        <f t="shared" si="93"/>
        <v>1362000000</v>
      </c>
      <c r="P1517" s="6">
        <f t="shared" si="94"/>
        <v>19332000000</v>
      </c>
    </row>
    <row r="1518" spans="1:16" hidden="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>
        <v>2013</v>
      </c>
      <c r="M1518">
        <f t="shared" si="95"/>
        <v>0.5508764596776301</v>
      </c>
      <c r="N1518">
        <f t="shared" si="92"/>
        <v>4.6213328456856238E-2</v>
      </c>
      <c r="O1518" s="6">
        <f t="shared" si="93"/>
        <v>1769000000</v>
      </c>
      <c r="P1518" s="6">
        <f t="shared" si="94"/>
        <v>21087000000</v>
      </c>
    </row>
    <row r="1519" spans="1:16" hidden="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>
        <v>2014</v>
      </c>
      <c r="M1519">
        <f t="shared" si="95"/>
        <v>0.57299298218554795</v>
      </c>
      <c r="N1519">
        <f t="shared" si="92"/>
        <v>7.2388884604508888E-2</v>
      </c>
      <c r="O1519" s="6">
        <f t="shared" si="93"/>
        <v>2816000000</v>
      </c>
      <c r="P1519" s="6">
        <f t="shared" si="94"/>
        <v>22290000000</v>
      </c>
    </row>
    <row r="1520" spans="1:16" hidden="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>
        <v>2015</v>
      </c>
      <c r="M1520">
        <f t="shared" si="95"/>
        <v>0.67964293260088737</v>
      </c>
      <c r="N1520">
        <f t="shared" si="92"/>
        <v>0.14504542573420665</v>
      </c>
      <c r="O1520" s="6">
        <f t="shared" si="93"/>
        <v>5492000000</v>
      </c>
      <c r="P1520" s="6">
        <f t="shared" si="94"/>
        <v>25734000000</v>
      </c>
    </row>
    <row r="1521" spans="1:16" hidden="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>
        <v>2012</v>
      </c>
      <c r="M1521">
        <f t="shared" si="95"/>
        <v>0.65767249222731405</v>
      </c>
      <c r="N1521">
        <f t="shared" si="92"/>
        <v>9.3858322216206255E-2</v>
      </c>
      <c r="O1521" s="6">
        <f t="shared" si="93"/>
        <v>67260000</v>
      </c>
      <c r="P1521" s="6">
        <f t="shared" si="94"/>
        <v>471296000</v>
      </c>
    </row>
    <row r="1522" spans="1:16" hidden="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>
        <v>2013</v>
      </c>
      <c r="M1522">
        <f t="shared" si="95"/>
        <v>0.6592395042467909</v>
      </c>
      <c r="N1522">
        <f t="shared" si="92"/>
        <v>0.1540598161085534</v>
      </c>
      <c r="O1522" s="6">
        <f t="shared" si="93"/>
        <v>116920000</v>
      </c>
      <c r="P1522" s="6">
        <f t="shared" si="94"/>
        <v>500314000</v>
      </c>
    </row>
    <row r="1523" spans="1:16" hidden="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>
        <v>2014</v>
      </c>
      <c r="M1523">
        <f t="shared" si="95"/>
        <v>0.66903939387271616</v>
      </c>
      <c r="N1523">
        <f t="shared" si="92"/>
        <v>0.1549595010549529</v>
      </c>
      <c r="O1523" s="6">
        <f t="shared" si="93"/>
        <v>126764000</v>
      </c>
      <c r="P1523" s="6">
        <f t="shared" si="94"/>
        <v>547305000</v>
      </c>
    </row>
    <row r="1524" spans="1:16" hidden="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>
        <v>2015</v>
      </c>
      <c r="M1524">
        <f t="shared" si="95"/>
        <v>0.68474735032493594</v>
      </c>
      <c r="N1524">
        <f t="shared" si="92"/>
        <v>0.17838611818411471</v>
      </c>
      <c r="O1524" s="6">
        <f t="shared" si="93"/>
        <v>159591000</v>
      </c>
      <c r="P1524" s="6">
        <f t="shared" si="94"/>
        <v>612601000</v>
      </c>
    </row>
    <row r="1525" spans="1:16" hidden="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>
        <v>2013</v>
      </c>
      <c r="M1525">
        <f t="shared" si="95"/>
        <v>0.35296560396638943</v>
      </c>
      <c r="N1525">
        <f t="shared" si="92"/>
        <v>0.13277477912456942</v>
      </c>
      <c r="O1525" s="6">
        <f t="shared" si="93"/>
        <v>294794000</v>
      </c>
      <c r="P1525" s="6">
        <f t="shared" si="94"/>
        <v>783674000</v>
      </c>
    </row>
    <row r="1526" spans="1:16" hidden="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>
        <v>2014</v>
      </c>
      <c r="M1526">
        <f t="shared" si="95"/>
        <v>0.35245170231257483</v>
      </c>
      <c r="N1526">
        <f t="shared" si="92"/>
        <v>0.12913258690176227</v>
      </c>
      <c r="O1526" s="6">
        <f t="shared" si="93"/>
        <v>344858000</v>
      </c>
      <c r="P1526" s="6">
        <f t="shared" si="94"/>
        <v>941248000</v>
      </c>
    </row>
    <row r="1527" spans="1:16" hidden="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>
        <v>2015</v>
      </c>
      <c r="M1527">
        <f t="shared" si="95"/>
        <v>0.35071199854135704</v>
      </c>
      <c r="N1527">
        <f t="shared" si="92"/>
        <v>0.13104987429694059</v>
      </c>
      <c r="O1527" s="6">
        <f t="shared" si="93"/>
        <v>424781000</v>
      </c>
      <c r="P1527" s="6">
        <f t="shared" si="94"/>
        <v>1136787000</v>
      </c>
    </row>
    <row r="1528" spans="1:16" hidden="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>
        <v>2016</v>
      </c>
      <c r="M1528">
        <f t="shared" si="95"/>
        <v>0.35277575892251911</v>
      </c>
      <c r="N1528">
        <f t="shared" si="92"/>
        <v>0.13276340454767394</v>
      </c>
      <c r="O1528" s="6">
        <f t="shared" si="93"/>
        <v>520979000</v>
      </c>
      <c r="P1528" s="6">
        <f t="shared" si="94"/>
        <v>1384333000</v>
      </c>
    </row>
    <row r="1529" spans="1:16" hidden="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>
        <v>2013</v>
      </c>
      <c r="M1529">
        <f t="shared" si="95"/>
        <v>0.2680240674672828</v>
      </c>
      <c r="N1529">
        <f t="shared" si="92"/>
        <v>7.8562156601817312E-2</v>
      </c>
      <c r="O1529" s="6">
        <f t="shared" si="93"/>
        <v>9623000000</v>
      </c>
      <c r="P1529" s="6">
        <f t="shared" si="94"/>
        <v>32830000000</v>
      </c>
    </row>
    <row r="1530" spans="1:16" hidden="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>
        <v>2014</v>
      </c>
      <c r="M1530">
        <f t="shared" si="95"/>
        <v>0.28236276959394213</v>
      </c>
      <c r="N1530">
        <f t="shared" si="92"/>
        <v>7.8743657740239434E-2</v>
      </c>
      <c r="O1530" s="6">
        <f t="shared" si="93"/>
        <v>10274000000</v>
      </c>
      <c r="P1530" s="6">
        <f t="shared" si="94"/>
        <v>36841000000</v>
      </c>
    </row>
    <row r="1531" spans="1:16" hidden="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>
        <v>2015</v>
      </c>
      <c r="M1531">
        <f t="shared" si="95"/>
        <v>0.33882640493421678</v>
      </c>
      <c r="N1531">
        <f t="shared" si="92"/>
        <v>7.0149643236774931E-2</v>
      </c>
      <c r="O1531" s="6">
        <f t="shared" si="93"/>
        <v>11021000000</v>
      </c>
      <c r="P1531" s="6">
        <f t="shared" si="94"/>
        <v>53232000000</v>
      </c>
    </row>
    <row r="1532" spans="1:16" hidden="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>
        <v>2016</v>
      </c>
      <c r="M1532">
        <f t="shared" si="95"/>
        <v>0.36681454230685995</v>
      </c>
      <c r="N1532">
        <f t="shared" si="92"/>
        <v>6.9952391257303612E-2</v>
      </c>
      <c r="O1532" s="6">
        <f t="shared" si="93"/>
        <v>12930000000</v>
      </c>
      <c r="P1532" s="6">
        <f t="shared" si="94"/>
        <v>67802000000</v>
      </c>
    </row>
    <row r="1533" spans="1:16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>
        <v>2012</v>
      </c>
      <c r="M1533">
        <f t="shared" si="95"/>
        <v>0.31794320710576873</v>
      </c>
      <c r="N1533">
        <f t="shared" si="92"/>
        <v>0.1326530612244898</v>
      </c>
      <c r="O1533" s="6">
        <f t="shared" si="93"/>
        <v>1394900000</v>
      </c>
      <c r="P1533" s="6">
        <f t="shared" si="94"/>
        <v>3343300000</v>
      </c>
    </row>
    <row r="1534" spans="1:16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>
        <v>2013</v>
      </c>
      <c r="M1534">
        <f t="shared" si="95"/>
        <v>0.32118125880060955</v>
      </c>
      <c r="N1534">
        <f t="shared" si="92"/>
        <v>0.13207183226279343</v>
      </c>
      <c r="O1534" s="6">
        <f t="shared" si="93"/>
        <v>1369400000</v>
      </c>
      <c r="P1534" s="6">
        <f t="shared" si="94"/>
        <v>3330200000</v>
      </c>
    </row>
    <row r="1535" spans="1:16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>
        <v>2014</v>
      </c>
      <c r="M1535">
        <f t="shared" si="95"/>
        <v>0.26627393225331375</v>
      </c>
      <c r="N1535">
        <f t="shared" si="92"/>
        <v>6.7414128937241677E-2</v>
      </c>
      <c r="O1535" s="6">
        <f t="shared" si="93"/>
        <v>709500000</v>
      </c>
      <c r="P1535" s="6">
        <f t="shared" si="94"/>
        <v>2802400000</v>
      </c>
    </row>
    <row r="1536" spans="1:16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>
        <v>2015</v>
      </c>
      <c r="M1536">
        <f t="shared" si="95"/>
        <v>0.32818950173790684</v>
      </c>
      <c r="N1536">
        <f t="shared" si="92"/>
        <v>0.12963014732604625</v>
      </c>
      <c r="O1536" s="6">
        <f t="shared" si="93"/>
        <v>1391100000</v>
      </c>
      <c r="P1536" s="6">
        <f t="shared" si="94"/>
        <v>3521900000</v>
      </c>
    </row>
    <row r="1537" spans="1:16" hidden="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>
        <v>2013</v>
      </c>
      <c r="M1537">
        <f t="shared" si="95"/>
        <v>0.73368847607339616</v>
      </c>
      <c r="N1537">
        <f t="shared" si="92"/>
        <v>0.33902472339844286</v>
      </c>
      <c r="O1537" s="6">
        <f t="shared" si="93"/>
        <v>7446000000</v>
      </c>
      <c r="P1537" s="6">
        <f t="shared" si="94"/>
        <v>16114000000</v>
      </c>
    </row>
    <row r="1538" spans="1:16" hidden="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>
        <v>2014</v>
      </c>
      <c r="M1538">
        <f t="shared" si="95"/>
        <v>0.74583124895781228</v>
      </c>
      <c r="N1538">
        <f t="shared" si="92"/>
        <v>0.36489077872269465</v>
      </c>
      <c r="O1538" s="6">
        <f t="shared" si="93"/>
        <v>8753000000</v>
      </c>
      <c r="P1538" s="6">
        <f t="shared" si="94"/>
        <v>17891000000</v>
      </c>
    </row>
    <row r="1539" spans="1:16" hidden="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>
        <v>2015</v>
      </c>
      <c r="M1539">
        <f t="shared" si="95"/>
        <v>0.7967267225966167</v>
      </c>
      <c r="N1539">
        <f t="shared" ref="N1539:N1602" si="96">O1539/E1539</f>
        <v>0.36913767019667171</v>
      </c>
      <c r="O1539" s="6">
        <f t="shared" ref="O1539:O1602" si="97">P1539 - SUM(G1539:I1539)</f>
        <v>8052000000</v>
      </c>
      <c r="P1539" s="6">
        <f t="shared" ref="P1539:P1602" si="98">E1539-F1539</f>
        <v>17379000000</v>
      </c>
    </row>
    <row r="1540" spans="1:16" hidden="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>
        <v>2016</v>
      </c>
      <c r="M1540">
        <f t="shared" ref="M1540:M1603" si="99">1-(F1540/E1540)</f>
        <v>0.81209568226267492</v>
      </c>
      <c r="N1540">
        <f t="shared" si="96"/>
        <v>0.3646757935910937</v>
      </c>
      <c r="O1540" s="6">
        <f t="shared" si="97"/>
        <v>7272000000</v>
      </c>
      <c r="P1540" s="6">
        <f t="shared" si="98"/>
        <v>16194000000</v>
      </c>
    </row>
    <row r="1541" spans="1:16" hidden="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>
        <v>2012</v>
      </c>
      <c r="M1541">
        <f t="shared" si="99"/>
        <v>0.74921942838139932</v>
      </c>
      <c r="N1541">
        <f t="shared" si="96"/>
        <v>2.4812016184159475E-2</v>
      </c>
      <c r="O1541" s="6">
        <f t="shared" si="97"/>
        <v>1343000000</v>
      </c>
      <c r="P1541" s="6">
        <f t="shared" si="98"/>
        <v>40553000000</v>
      </c>
    </row>
    <row r="1542" spans="1:16" hidden="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>
        <v>2013</v>
      </c>
      <c r="M1542">
        <f t="shared" si="99"/>
        <v>0.7528229734117392</v>
      </c>
      <c r="N1542">
        <f t="shared" si="96"/>
        <v>0.1268804790937624</v>
      </c>
      <c r="O1542" s="6">
        <f t="shared" si="97"/>
        <v>7034000000</v>
      </c>
      <c r="P1542" s="6">
        <f t="shared" si="98"/>
        <v>41735000000</v>
      </c>
    </row>
    <row r="1543" spans="1:16" hidden="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>
        <v>2014</v>
      </c>
      <c r="M1543">
        <f t="shared" si="99"/>
        <v>0.74656546228877585</v>
      </c>
      <c r="N1543">
        <f t="shared" si="96"/>
        <v>8.5313916746805885E-2</v>
      </c>
      <c r="O1543" s="6">
        <f t="shared" si="97"/>
        <v>4968000000</v>
      </c>
      <c r="P1543" s="6">
        <f t="shared" si="98"/>
        <v>43474000000</v>
      </c>
    </row>
    <row r="1544" spans="1:16" hidden="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>
        <v>2015</v>
      </c>
      <c r="M1544">
        <f t="shared" si="99"/>
        <v>0.77816424789678396</v>
      </c>
      <c r="N1544">
        <f t="shared" si="96"/>
        <v>0.13138461011257133</v>
      </c>
      <c r="O1544" s="6">
        <f t="shared" si="97"/>
        <v>7668000000</v>
      </c>
      <c r="P1544" s="6">
        <f t="shared" si="98"/>
        <v>45416000000</v>
      </c>
    </row>
    <row r="1545" spans="1:16" hidden="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>
        <v>2013</v>
      </c>
      <c r="M1545">
        <f t="shared" si="99"/>
        <v>0.36907287315402026</v>
      </c>
      <c r="N1545">
        <f t="shared" si="96"/>
        <v>0.13391593692138429</v>
      </c>
      <c r="O1545" s="6">
        <f t="shared" si="97"/>
        <v>374285000</v>
      </c>
      <c r="P1545" s="6">
        <f t="shared" si="98"/>
        <v>1031531000</v>
      </c>
    </row>
    <row r="1546" spans="1:16" hidden="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>
        <v>2014</v>
      </c>
      <c r="M1546">
        <f t="shared" si="99"/>
        <v>0.37625185964657648</v>
      </c>
      <c r="N1546">
        <f t="shared" si="96"/>
        <v>0.13828480973288476</v>
      </c>
      <c r="O1546" s="6">
        <f t="shared" si="97"/>
        <v>426831000</v>
      </c>
      <c r="P1546" s="6">
        <f t="shared" si="98"/>
        <v>1161342000</v>
      </c>
    </row>
    <row r="1547" spans="1:16" hidden="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>
        <v>2015</v>
      </c>
      <c r="M1547">
        <f t="shared" si="99"/>
        <v>0.35356688996372942</v>
      </c>
      <c r="N1547">
        <f t="shared" si="96"/>
        <v>0.1099538168992172</v>
      </c>
      <c r="O1547" s="6">
        <f t="shared" si="97"/>
        <v>365385000</v>
      </c>
      <c r="P1547" s="6">
        <f t="shared" si="98"/>
        <v>1174930000</v>
      </c>
    </row>
    <row r="1548" spans="1:16" hidden="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>
        <v>2016</v>
      </c>
      <c r="M1548">
        <f t="shared" si="99"/>
        <v>0.34886944890967952</v>
      </c>
      <c r="N1548">
        <f t="shared" si="96"/>
        <v>0.10263142159347068</v>
      </c>
      <c r="O1548" s="6">
        <f t="shared" si="97"/>
        <v>353579000</v>
      </c>
      <c r="P1548" s="6">
        <f t="shared" si="98"/>
        <v>1201902000</v>
      </c>
    </row>
    <row r="1549" spans="1:16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>
        <v>2013</v>
      </c>
      <c r="M1549">
        <f t="shared" si="99"/>
        <v>0.34761800415930089</v>
      </c>
      <c r="N1549">
        <f t="shared" si="96"/>
        <v>0.14088482807183411</v>
      </c>
      <c r="O1549" s="6">
        <f t="shared" si="97"/>
        <v>343329000</v>
      </c>
      <c r="P1549" s="6">
        <f t="shared" si="98"/>
        <v>847127000</v>
      </c>
    </row>
    <row r="1550" spans="1:16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>
        <v>2014</v>
      </c>
      <c r="M1550">
        <f t="shared" si="99"/>
        <v>0.35488174651303817</v>
      </c>
      <c r="N1550">
        <f t="shared" si="96"/>
        <v>0.14380432585405295</v>
      </c>
      <c r="O1550" s="6">
        <f t="shared" si="97"/>
        <v>355700000</v>
      </c>
      <c r="P1550" s="6">
        <f t="shared" si="98"/>
        <v>877800000</v>
      </c>
    </row>
    <row r="1551" spans="1:16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>
        <v>2015</v>
      </c>
      <c r="M1551">
        <f t="shared" si="99"/>
        <v>0.34100877192982459</v>
      </c>
      <c r="N1551">
        <f t="shared" si="96"/>
        <v>0.12158400809716599</v>
      </c>
      <c r="O1551" s="6">
        <f t="shared" si="97"/>
        <v>288300000</v>
      </c>
      <c r="P1551" s="6">
        <f t="shared" si="98"/>
        <v>808600000</v>
      </c>
    </row>
    <row r="1552" spans="1:16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>
        <v>2016</v>
      </c>
      <c r="M1552">
        <f t="shared" si="99"/>
        <v>0.33995406026212671</v>
      </c>
      <c r="N1552">
        <f t="shared" si="96"/>
        <v>0.1234968247534117</v>
      </c>
      <c r="O1552" s="6">
        <f t="shared" si="97"/>
        <v>274200000</v>
      </c>
      <c r="P1552" s="6">
        <f t="shared" si="98"/>
        <v>754800000</v>
      </c>
    </row>
    <row r="1553" spans="1:16" hidden="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>
        <v>2013</v>
      </c>
      <c r="M1553">
        <f t="shared" si="99"/>
        <v>0.28501766784452298</v>
      </c>
      <c r="N1553">
        <f t="shared" si="96"/>
        <v>0.15104240282685513</v>
      </c>
      <c r="O1553" s="6">
        <f t="shared" si="97"/>
        <v>8549000000</v>
      </c>
      <c r="P1553" s="6">
        <f t="shared" si="98"/>
        <v>16132000000</v>
      </c>
    </row>
    <row r="1554" spans="1:16" hidden="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>
        <v>2014</v>
      </c>
      <c r="M1554">
        <f t="shared" si="99"/>
        <v>0.29364421416234887</v>
      </c>
      <c r="N1554">
        <f t="shared" si="96"/>
        <v>0.16568221070811745</v>
      </c>
      <c r="O1554" s="6">
        <f t="shared" si="97"/>
        <v>9593000000</v>
      </c>
      <c r="P1554" s="6">
        <f t="shared" si="98"/>
        <v>17002000000</v>
      </c>
    </row>
    <row r="1555" spans="1:16" hidden="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>
        <v>2015</v>
      </c>
      <c r="M1555">
        <f t="shared" si="99"/>
        <v>0.27927911868515809</v>
      </c>
      <c r="N1555">
        <f t="shared" si="96"/>
        <v>0.12996898285143854</v>
      </c>
      <c r="O1555" s="6">
        <f t="shared" si="97"/>
        <v>7291000000</v>
      </c>
      <c r="P1555" s="6">
        <f t="shared" si="98"/>
        <v>15667000000</v>
      </c>
    </row>
    <row r="1556" spans="1:16" hidden="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>
        <v>2016</v>
      </c>
      <c r="M1556">
        <f t="shared" si="99"/>
        <v>0.27573195444064003</v>
      </c>
      <c r="N1556">
        <f t="shared" si="96"/>
        <v>0.1427573195444064</v>
      </c>
      <c r="O1556" s="6">
        <f t="shared" si="97"/>
        <v>8172000000</v>
      </c>
      <c r="P1556" s="6">
        <f t="shared" si="98"/>
        <v>15784000000</v>
      </c>
    </row>
    <row r="1557" spans="1:16" hidden="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>
        <v>2013</v>
      </c>
      <c r="M1557">
        <f t="shared" si="99"/>
        <v>0.83596535914416714</v>
      </c>
      <c r="N1557">
        <f t="shared" si="96"/>
        <v>0.61487519103413146</v>
      </c>
      <c r="O1557" s="6">
        <f t="shared" si="97"/>
        <v>7242000000</v>
      </c>
      <c r="P1557" s="6">
        <f t="shared" si="98"/>
        <v>9846000000</v>
      </c>
    </row>
    <row r="1558" spans="1:16" hidden="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>
        <v>2014</v>
      </c>
      <c r="M1558">
        <f t="shared" si="99"/>
        <v>0.85238545111006148</v>
      </c>
      <c r="N1558">
        <f t="shared" si="96"/>
        <v>0.64163123917493303</v>
      </c>
      <c r="O1558" s="6">
        <f t="shared" si="97"/>
        <v>8150000000</v>
      </c>
      <c r="P1558" s="6">
        <f t="shared" si="98"/>
        <v>10827000000</v>
      </c>
    </row>
    <row r="1559" spans="1:16" hidden="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>
        <v>2015</v>
      </c>
      <c r="M1559">
        <f t="shared" si="99"/>
        <v>0.85021613832853027</v>
      </c>
      <c r="N1559">
        <f t="shared" si="96"/>
        <v>0.65403458213256482</v>
      </c>
      <c r="O1559" s="6">
        <f t="shared" si="97"/>
        <v>9078000000</v>
      </c>
      <c r="P1559" s="6">
        <f t="shared" si="98"/>
        <v>11801000000</v>
      </c>
    </row>
    <row r="1560" spans="1:16" hidden="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>
        <v>2016</v>
      </c>
      <c r="M1560">
        <f t="shared" si="99"/>
        <v>0.85240684259382049</v>
      </c>
      <c r="N1560">
        <f t="shared" si="96"/>
        <v>0.52280864606816069</v>
      </c>
      <c r="O1560" s="6">
        <f t="shared" si="97"/>
        <v>7885000000</v>
      </c>
      <c r="P1560" s="6">
        <f t="shared" si="98"/>
        <v>12856000000</v>
      </c>
    </row>
    <row r="1561" spans="1:16" hidden="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>
        <v>2013</v>
      </c>
      <c r="M1561">
        <f t="shared" si="99"/>
        <v>0.42464517106782873</v>
      </c>
      <c r="N1561">
        <f t="shared" si="96"/>
        <v>0.20690156672149926</v>
      </c>
      <c r="O1561" s="6">
        <f t="shared" si="97"/>
        <v>608890000</v>
      </c>
      <c r="P1561" s="6">
        <f t="shared" si="98"/>
        <v>1249687000</v>
      </c>
    </row>
    <row r="1562" spans="1:16" hidden="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>
        <v>2014</v>
      </c>
      <c r="M1562">
        <f t="shared" si="99"/>
        <v>0.42681487310643318</v>
      </c>
      <c r="N1562">
        <f t="shared" si="96"/>
        <v>0.19552101777165715</v>
      </c>
      <c r="O1562" s="6">
        <f t="shared" si="97"/>
        <v>596300000</v>
      </c>
      <c r="P1562" s="6">
        <f t="shared" si="98"/>
        <v>1301700000</v>
      </c>
    </row>
    <row r="1563" spans="1:16" hidden="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>
        <v>2015</v>
      </c>
      <c r="M1563">
        <f t="shared" si="99"/>
        <v>0.41389435642605921</v>
      </c>
      <c r="N1563">
        <f t="shared" si="96"/>
        <v>0.17714820431738246</v>
      </c>
      <c r="O1563" s="6">
        <f t="shared" si="97"/>
        <v>549000000</v>
      </c>
      <c r="P1563" s="6">
        <f t="shared" si="98"/>
        <v>1282700000</v>
      </c>
    </row>
    <row r="1564" spans="1:16" hidden="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>
        <v>2016</v>
      </c>
      <c r="M1564">
        <f t="shared" si="99"/>
        <v>0.42305301758965752</v>
      </c>
      <c r="N1564">
        <f t="shared" si="96"/>
        <v>0.17117285101622226</v>
      </c>
      <c r="O1564" s="6">
        <f t="shared" si="97"/>
        <v>550800000</v>
      </c>
      <c r="P1564" s="6">
        <f t="shared" si="98"/>
        <v>1361300000</v>
      </c>
    </row>
    <row r="1565" spans="1:16" hidden="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>
        <v>2012</v>
      </c>
      <c r="M1565">
        <f t="shared" si="99"/>
        <v>0.46526125577960364</v>
      </c>
      <c r="N1565">
        <f t="shared" si="96"/>
        <v>0.1346770706043417</v>
      </c>
      <c r="O1565" s="6">
        <f t="shared" si="97"/>
        <v>1465267000</v>
      </c>
      <c r="P1565" s="6">
        <f t="shared" si="98"/>
        <v>5061975000</v>
      </c>
    </row>
    <row r="1566" spans="1:16" hidden="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>
        <v>2013</v>
      </c>
      <c r="M1566">
        <f t="shared" si="99"/>
        <v>0.48059090788087344</v>
      </c>
      <c r="N1566">
        <f t="shared" si="96"/>
        <v>0.14423798351753048</v>
      </c>
      <c r="O1566" s="6">
        <f t="shared" si="97"/>
        <v>1647147000</v>
      </c>
      <c r="P1566" s="6">
        <f t="shared" si="98"/>
        <v>5488179000</v>
      </c>
    </row>
    <row r="1567" spans="1:16" hidden="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>
        <v>2015</v>
      </c>
      <c r="M1567">
        <f t="shared" si="99"/>
        <v>0.48802250678850412</v>
      </c>
      <c r="N1567">
        <f t="shared" si="96"/>
        <v>0.1493292589146161</v>
      </c>
      <c r="O1567" s="6">
        <f t="shared" si="97"/>
        <v>1834086000</v>
      </c>
      <c r="P1567" s="6">
        <f t="shared" si="98"/>
        <v>5993971000</v>
      </c>
    </row>
    <row r="1568" spans="1:16" hidden="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>
        <v>2016</v>
      </c>
      <c r="M1568">
        <f t="shared" si="99"/>
        <v>0.48340209670653278</v>
      </c>
      <c r="N1568">
        <f t="shared" si="96"/>
        <v>0.14580232086888117</v>
      </c>
      <c r="O1568" s="6">
        <f t="shared" si="97"/>
        <v>1804558000</v>
      </c>
      <c r="P1568" s="6">
        <f t="shared" si="98"/>
        <v>5982944000</v>
      </c>
    </row>
    <row r="1569" spans="1:16" hidden="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>
        <v>2013</v>
      </c>
      <c r="M1569">
        <f t="shared" si="99"/>
        <v>0.50710453820501666</v>
      </c>
      <c r="N1569">
        <f t="shared" si="96"/>
        <v>0.28483398579092362</v>
      </c>
      <c r="O1569" s="6">
        <f t="shared" si="97"/>
        <v>3929000000</v>
      </c>
      <c r="P1569" s="6">
        <f t="shared" si="98"/>
        <v>6995000000</v>
      </c>
    </row>
    <row r="1570" spans="1:16" hidden="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>
        <v>2014</v>
      </c>
      <c r="M1570">
        <f t="shared" si="99"/>
        <v>0.52535732424000581</v>
      </c>
      <c r="N1570">
        <f t="shared" si="96"/>
        <v>0.29928172386272944</v>
      </c>
      <c r="O1570" s="6">
        <f t="shared" si="97"/>
        <v>4125000000</v>
      </c>
      <c r="P1570" s="6">
        <f t="shared" si="98"/>
        <v>7241000000</v>
      </c>
    </row>
    <row r="1571" spans="1:16" hidden="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>
        <v>2015</v>
      </c>
      <c r="M1571">
        <f t="shared" si="99"/>
        <v>0.48236358154959302</v>
      </c>
      <c r="N1571">
        <f t="shared" si="96"/>
        <v>0.2500753693096171</v>
      </c>
      <c r="O1571" s="6">
        <f t="shared" si="97"/>
        <v>3318000000</v>
      </c>
      <c r="P1571" s="6">
        <f t="shared" si="98"/>
        <v>6400000000</v>
      </c>
    </row>
    <row r="1572" spans="1:16" hidden="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>
        <v>2016</v>
      </c>
      <c r="M1572">
        <f t="shared" si="99"/>
        <v>0.46476617552850741</v>
      </c>
      <c r="N1572">
        <f t="shared" si="96"/>
        <v>0.21877001921844971</v>
      </c>
      <c r="O1572" s="6">
        <f t="shared" si="97"/>
        <v>2732000000</v>
      </c>
      <c r="P1572" s="6">
        <f t="shared" si="98"/>
        <v>5804000000</v>
      </c>
    </row>
    <row r="1573" spans="1:16" hidden="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>
        <v>2012</v>
      </c>
      <c r="M1573">
        <f t="shared" si="99"/>
        <v>8.6044814405352832E-2</v>
      </c>
      <c r="N1573">
        <f t="shared" si="96"/>
        <v>3.7068348832672175E-2</v>
      </c>
      <c r="O1573" s="6">
        <f t="shared" si="97"/>
        <v>5130000000</v>
      </c>
      <c r="P1573" s="6">
        <f t="shared" si="98"/>
        <v>11908000000</v>
      </c>
    </row>
    <row r="1574" spans="1:16" hidden="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>
        <v>2013</v>
      </c>
      <c r="M1574">
        <f t="shared" si="99"/>
        <v>7.7914741370569418E-2</v>
      </c>
      <c r="N1574">
        <f t="shared" si="96"/>
        <v>2.8658545417674579E-2</v>
      </c>
      <c r="O1574" s="6">
        <f t="shared" si="97"/>
        <v>3957000000</v>
      </c>
      <c r="P1574" s="6">
        <f t="shared" si="98"/>
        <v>10758000000</v>
      </c>
    </row>
    <row r="1575" spans="1:16" hidden="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>
        <v>2014</v>
      </c>
      <c r="M1575">
        <f t="shared" si="99"/>
        <v>9.7085078413989168E-2</v>
      </c>
      <c r="N1575">
        <f t="shared" si="96"/>
        <v>4.5107150499831862E-2</v>
      </c>
      <c r="O1575" s="6">
        <f t="shared" si="97"/>
        <v>5902000000</v>
      </c>
      <c r="P1575" s="6">
        <f t="shared" si="98"/>
        <v>12703000000</v>
      </c>
    </row>
    <row r="1576" spans="1:16" hidden="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>
        <v>2015</v>
      </c>
      <c r="M1576">
        <f t="shared" si="99"/>
        <v>0.14979955355109109</v>
      </c>
      <c r="N1576">
        <f t="shared" si="96"/>
        <v>7.2411279668352244E-2</v>
      </c>
      <c r="O1576" s="6">
        <f t="shared" si="97"/>
        <v>6358000000</v>
      </c>
      <c r="P1576" s="6">
        <f t="shared" si="98"/>
        <v>13153000000</v>
      </c>
    </row>
    <row r="1577" spans="1:16" hidden="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>
        <v>2012</v>
      </c>
      <c r="M1577">
        <f t="shared" si="99"/>
        <v>0.13010738866751581</v>
      </c>
      <c r="N1577">
        <f t="shared" si="96"/>
        <v>1.0081758728007135E-2</v>
      </c>
      <c r="O1577" s="6">
        <f t="shared" si="97"/>
        <v>25883000</v>
      </c>
      <c r="P1577" s="6">
        <f t="shared" si="98"/>
        <v>334026000</v>
      </c>
    </row>
    <row r="1578" spans="1:16" hidden="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>
        <v>2013</v>
      </c>
      <c r="M1578">
        <f t="shared" si="99"/>
        <v>0.15406886829327804</v>
      </c>
      <c r="N1578">
        <f t="shared" si="96"/>
        <v>5.5098893460121576E-2</v>
      </c>
      <c r="O1578" s="6">
        <f t="shared" si="97"/>
        <v>152663000</v>
      </c>
      <c r="P1578" s="6">
        <f t="shared" si="98"/>
        <v>426880000</v>
      </c>
    </row>
    <row r="1579" spans="1:16" hidden="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>
        <v>2014</v>
      </c>
      <c r="M1579">
        <f t="shared" si="99"/>
        <v>0.19624209588703911</v>
      </c>
      <c r="N1579">
        <f t="shared" si="96"/>
        <v>9.8599644843026565E-2</v>
      </c>
      <c r="O1579" s="6">
        <f t="shared" si="97"/>
        <v>295224000</v>
      </c>
      <c r="P1579" s="6">
        <f t="shared" si="98"/>
        <v>587582000</v>
      </c>
    </row>
    <row r="1580" spans="1:16" hidden="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>
        <v>2015</v>
      </c>
      <c r="M1580">
        <f t="shared" si="99"/>
        <v>0.25058084303547945</v>
      </c>
      <c r="N1580">
        <f t="shared" si="96"/>
        <v>0.15920811903286239</v>
      </c>
      <c r="O1580" s="6">
        <f t="shared" si="97"/>
        <v>544839000</v>
      </c>
      <c r="P1580" s="6">
        <f t="shared" si="98"/>
        <v>857533000</v>
      </c>
    </row>
    <row r="1581" spans="1:16" hidden="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>
        <v>2013</v>
      </c>
      <c r="M1581">
        <f t="shared" si="99"/>
        <v>0.59613139663949166</v>
      </c>
      <c r="N1581">
        <f t="shared" si="96"/>
        <v>0.30419941753045437</v>
      </c>
      <c r="O1581" s="6">
        <f t="shared" si="97"/>
        <v>699408000</v>
      </c>
      <c r="P1581" s="6">
        <f t="shared" si="98"/>
        <v>1370611000</v>
      </c>
    </row>
    <row r="1582" spans="1:16" hidden="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>
        <v>2014</v>
      </c>
      <c r="M1582">
        <f t="shared" si="99"/>
        <v>0.58762981554257876</v>
      </c>
      <c r="N1582">
        <f t="shared" si="96"/>
        <v>0.30630241053884261</v>
      </c>
      <c r="O1582" s="6">
        <f t="shared" si="97"/>
        <v>708328000</v>
      </c>
      <c r="P1582" s="6">
        <f t="shared" si="98"/>
        <v>1358901000</v>
      </c>
    </row>
    <row r="1583" spans="1:16" hidden="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>
        <v>2015</v>
      </c>
      <c r="M1583">
        <f t="shared" si="99"/>
        <v>0.59586686792416632</v>
      </c>
      <c r="N1583">
        <f t="shared" si="96"/>
        <v>0.308823558796883</v>
      </c>
      <c r="O1583" s="6">
        <f t="shared" si="97"/>
        <v>772759000</v>
      </c>
      <c r="P1583" s="6">
        <f t="shared" si="98"/>
        <v>1491018000</v>
      </c>
    </row>
    <row r="1584" spans="1:16" hidden="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>
        <v>2016</v>
      </c>
      <c r="M1584">
        <f t="shared" si="99"/>
        <v>0.59127955368322271</v>
      </c>
      <c r="N1584">
        <f t="shared" si="96"/>
        <v>0.29428114732970445</v>
      </c>
      <c r="O1584" s="6">
        <f t="shared" si="97"/>
        <v>737528000</v>
      </c>
      <c r="P1584" s="6">
        <f t="shared" si="98"/>
        <v>1481866000</v>
      </c>
    </row>
    <row r="1585" spans="1:16" hidden="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>
        <v>2012</v>
      </c>
      <c r="M1585">
        <f t="shared" si="99"/>
        <v>0.6329802649149624</v>
      </c>
      <c r="N1585">
        <f t="shared" si="96"/>
        <v>0.40645581057045932</v>
      </c>
      <c r="O1585" s="6">
        <f t="shared" si="97"/>
        <v>572228000</v>
      </c>
      <c r="P1585" s="6">
        <f t="shared" si="98"/>
        <v>891140000</v>
      </c>
    </row>
    <row r="1586" spans="1:16" hidden="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>
        <v>2013</v>
      </c>
      <c r="M1586">
        <f t="shared" si="99"/>
        <v>0.60987539661202617</v>
      </c>
      <c r="N1586">
        <f t="shared" si="96"/>
        <v>0.38495070824583272</v>
      </c>
      <c r="O1586" s="6">
        <f t="shared" si="97"/>
        <v>614267000</v>
      </c>
      <c r="P1586" s="6">
        <f t="shared" si="98"/>
        <v>973180000</v>
      </c>
    </row>
    <row r="1587" spans="1:16" hidden="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>
        <v>2014</v>
      </c>
      <c r="M1587">
        <f t="shared" si="99"/>
        <v>0.58974790551008005</v>
      </c>
      <c r="N1587">
        <f t="shared" si="96"/>
        <v>0.37810509490326472</v>
      </c>
      <c r="O1587" s="6">
        <f t="shared" si="97"/>
        <v>660446000</v>
      </c>
      <c r="P1587" s="6">
        <f t="shared" si="98"/>
        <v>1030128000</v>
      </c>
    </row>
    <row r="1588" spans="1:16" hidden="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>
        <v>2015</v>
      </c>
      <c r="M1588">
        <f t="shared" si="99"/>
        <v>0.61157151077606009</v>
      </c>
      <c r="N1588">
        <f t="shared" si="96"/>
        <v>0.35616945759449908</v>
      </c>
      <c r="O1588" s="6">
        <f t="shared" si="97"/>
        <v>736562000</v>
      </c>
      <c r="P1588" s="6">
        <f t="shared" si="98"/>
        <v>1264736000</v>
      </c>
    </row>
    <row r="1589" spans="1:16" hidden="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>
        <v>2012</v>
      </c>
      <c r="M1589">
        <f t="shared" si="99"/>
        <v>0.80814842626763983</v>
      </c>
      <c r="N1589">
        <f t="shared" si="96"/>
        <v>0.52350181778221416</v>
      </c>
      <c r="O1589" s="6">
        <f t="shared" si="97"/>
        <v>457327000</v>
      </c>
      <c r="P1589" s="6">
        <f t="shared" si="98"/>
        <v>705992000</v>
      </c>
    </row>
    <row r="1590" spans="1:16" hidden="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>
        <v>2013</v>
      </c>
      <c r="M1590">
        <f t="shared" si="99"/>
        <v>0.80622161525333991</v>
      </c>
      <c r="N1590">
        <f t="shared" si="96"/>
        <v>0.54734132777666678</v>
      </c>
      <c r="O1590" s="6">
        <f t="shared" si="97"/>
        <v>528232000</v>
      </c>
      <c r="P1590" s="6">
        <f t="shared" si="98"/>
        <v>778074000</v>
      </c>
    </row>
    <row r="1591" spans="1:16" hidden="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>
        <v>2014</v>
      </c>
      <c r="M1591">
        <f t="shared" si="99"/>
        <v>0.81346220289332827</v>
      </c>
      <c r="N1591">
        <f t="shared" si="96"/>
        <v>0.55877388460940658</v>
      </c>
      <c r="O1591" s="6">
        <f t="shared" si="97"/>
        <v>564427000</v>
      </c>
      <c r="P1591" s="6">
        <f t="shared" si="98"/>
        <v>821692000</v>
      </c>
    </row>
    <row r="1592" spans="1:16" hidden="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>
        <v>2015</v>
      </c>
      <c r="M1592">
        <f t="shared" si="99"/>
        <v>0.8180156810771726</v>
      </c>
      <c r="N1592">
        <f t="shared" si="96"/>
        <v>0.57198928415675032</v>
      </c>
      <c r="O1592" s="6">
        <f t="shared" si="97"/>
        <v>605946000</v>
      </c>
      <c r="P1592" s="6">
        <f t="shared" si="98"/>
        <v>866578000</v>
      </c>
    </row>
    <row r="1593" spans="1:16" hidden="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>
        <v>2012</v>
      </c>
      <c r="M1593">
        <f t="shared" si="99"/>
        <v>0.81671427504940919</v>
      </c>
      <c r="N1593">
        <f t="shared" si="96"/>
        <v>3.1807245642228567E-2</v>
      </c>
      <c r="O1593" s="6">
        <f t="shared" si="97"/>
        <v>48571000</v>
      </c>
      <c r="P1593" s="6">
        <f t="shared" si="98"/>
        <v>1247157000</v>
      </c>
    </row>
    <row r="1594" spans="1:16" hidden="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>
        <v>2013</v>
      </c>
      <c r="M1594">
        <f t="shared" si="99"/>
        <v>0.89250850883887867</v>
      </c>
      <c r="N1594">
        <f t="shared" si="96"/>
        <v>-0.12919985973308029</v>
      </c>
      <c r="O1594" s="6">
        <f t="shared" si="97"/>
        <v>-156587000</v>
      </c>
      <c r="P1594" s="6">
        <f t="shared" si="98"/>
        <v>1081698000</v>
      </c>
    </row>
    <row r="1595" spans="1:16" hidden="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>
        <v>2014</v>
      </c>
      <c r="M1595">
        <f t="shared" si="99"/>
        <v>0.89492518284331035</v>
      </c>
      <c r="N1595">
        <f t="shared" si="96"/>
        <v>-1.1052212640955179</v>
      </c>
      <c r="O1595" s="6">
        <f t="shared" si="97"/>
        <v>-641487000</v>
      </c>
      <c r="P1595" s="6">
        <f t="shared" si="98"/>
        <v>519428000</v>
      </c>
    </row>
    <row r="1596" spans="1:16" hidden="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>
        <v>2015</v>
      </c>
      <c r="M1596">
        <f t="shared" si="99"/>
        <v>0.87938810619798202</v>
      </c>
      <c r="N1596">
        <f t="shared" si="96"/>
        <v>-0.45011798484214444</v>
      </c>
      <c r="O1596" s="6">
        <f t="shared" si="97"/>
        <v>-464673000</v>
      </c>
      <c r="P1596" s="6">
        <f t="shared" si="98"/>
        <v>907824000</v>
      </c>
    </row>
    <row r="1597" spans="1:16" hidden="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>
        <v>2013</v>
      </c>
      <c r="M1597">
        <f t="shared" si="99"/>
        <v>0.55530015767946728</v>
      </c>
      <c r="N1597">
        <f t="shared" si="96"/>
        <v>0.2521280762906154</v>
      </c>
      <c r="O1597" s="6">
        <f t="shared" si="97"/>
        <v>634000000</v>
      </c>
      <c r="P1597" s="6">
        <f t="shared" si="98"/>
        <v>1396355000</v>
      </c>
    </row>
    <row r="1598" spans="1:16" hidden="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>
        <v>2014</v>
      </c>
      <c r="M1598">
        <f t="shared" si="99"/>
        <v>0.56268417161097184</v>
      </c>
      <c r="N1598">
        <f t="shared" si="96"/>
        <v>0.24792086707182917</v>
      </c>
      <c r="O1598" s="6">
        <f t="shared" si="97"/>
        <v>687373000</v>
      </c>
      <c r="P1598" s="6">
        <f t="shared" si="98"/>
        <v>1560070000</v>
      </c>
    </row>
    <row r="1599" spans="1:16" hidden="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>
        <v>2015</v>
      </c>
      <c r="M1599">
        <f t="shared" si="99"/>
        <v>0.570759061602644</v>
      </c>
      <c r="N1599">
        <f t="shared" si="96"/>
        <v>0.25418692582151164</v>
      </c>
      <c r="O1599" s="6">
        <f t="shared" si="97"/>
        <v>835092000</v>
      </c>
      <c r="P1599" s="6">
        <f t="shared" si="98"/>
        <v>1875141000</v>
      </c>
    </row>
    <row r="1600" spans="1:16" hidden="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>
        <v>2016</v>
      </c>
      <c r="M1600">
        <f t="shared" si="99"/>
        <v>0.58111493310668594</v>
      </c>
      <c r="N1600">
        <f t="shared" si="96"/>
        <v>0.28024548559451073</v>
      </c>
      <c r="O1600" s="6">
        <f t="shared" si="97"/>
        <v>964786000</v>
      </c>
      <c r="P1600" s="6">
        <f t="shared" si="98"/>
        <v>2000573000</v>
      </c>
    </row>
    <row r="1601" spans="1:16" hidden="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>
        <v>2012</v>
      </c>
      <c r="M1601">
        <f t="shared" si="99"/>
        <v>0.60054727828323817</v>
      </c>
      <c r="N1601">
        <f t="shared" si="96"/>
        <v>0.11359908844500458</v>
      </c>
      <c r="O1601" s="6">
        <f t="shared" si="97"/>
        <v>13160000000</v>
      </c>
      <c r="P1601" s="6">
        <f t="shared" si="98"/>
        <v>69571000000</v>
      </c>
    </row>
    <row r="1602" spans="1:16" hidden="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>
        <v>2013</v>
      </c>
      <c r="M1602">
        <f t="shared" si="99"/>
        <v>0.62764827872252171</v>
      </c>
      <c r="N1602">
        <f t="shared" si="96"/>
        <v>0.26518457071754459</v>
      </c>
      <c r="O1602" s="6">
        <f t="shared" si="97"/>
        <v>31968000000</v>
      </c>
      <c r="P1602" s="6">
        <f t="shared" si="98"/>
        <v>75663000000</v>
      </c>
    </row>
    <row r="1603" spans="1:16" hidden="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>
        <v>2014</v>
      </c>
      <c r="M1603">
        <f t="shared" si="99"/>
        <v>0.60708693017729132</v>
      </c>
      <c r="N1603">
        <f t="shared" ref="N1603:N1666" si="100">O1603/E1603</f>
        <v>0.15422689822866092</v>
      </c>
      <c r="O1603" s="6">
        <f t="shared" ref="O1603:O1666" si="101">P1603 - SUM(G1603:I1603)</f>
        <v>19599000000</v>
      </c>
      <c r="P1603" s="6">
        <f t="shared" ref="P1603:P1666" si="102">E1603-F1603</f>
        <v>77148000000</v>
      </c>
    </row>
    <row r="1604" spans="1:16" hidden="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>
        <v>2015</v>
      </c>
      <c r="M1604">
        <f t="shared" ref="M1604:M1667" si="103">1-(F1604/E1604)</f>
        <v>0.60069138428810209</v>
      </c>
      <c r="N1604">
        <f t="shared" si="100"/>
        <v>0.25117763257863546</v>
      </c>
      <c r="O1604" s="6">
        <f t="shared" si="101"/>
        <v>33060000000</v>
      </c>
      <c r="P1604" s="6">
        <f t="shared" si="102"/>
        <v>79063000000</v>
      </c>
    </row>
    <row r="1605" spans="1:16" hidden="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>
        <v>2012</v>
      </c>
      <c r="M1605">
        <f t="shared" si="103"/>
        <v>0.59991451698025811</v>
      </c>
      <c r="N1605">
        <f t="shared" si="100"/>
        <v>0.28146694502888575</v>
      </c>
      <c r="O1605" s="6">
        <f t="shared" si="101"/>
        <v>518924000</v>
      </c>
      <c r="P1605" s="6">
        <f t="shared" si="102"/>
        <v>1106027000</v>
      </c>
    </row>
    <row r="1606" spans="1:16" hidden="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>
        <v>2013</v>
      </c>
      <c r="M1606">
        <f t="shared" si="103"/>
        <v>0.58856811562541678</v>
      </c>
      <c r="N1606">
        <f t="shared" si="100"/>
        <v>0.27168265398184449</v>
      </c>
      <c r="O1606" s="6">
        <f t="shared" si="101"/>
        <v>517343000</v>
      </c>
      <c r="P1606" s="6">
        <f t="shared" si="102"/>
        <v>1120762000</v>
      </c>
    </row>
    <row r="1607" spans="1:16" hidden="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>
        <v>2014</v>
      </c>
      <c r="M1607">
        <f t="shared" si="103"/>
        <v>0.58533416040664665</v>
      </c>
      <c r="N1607">
        <f t="shared" si="100"/>
        <v>0.26811049270513293</v>
      </c>
      <c r="O1607" s="6">
        <f t="shared" si="101"/>
        <v>533364000</v>
      </c>
      <c r="P1607" s="6">
        <f t="shared" si="102"/>
        <v>1164431000</v>
      </c>
    </row>
    <row r="1608" spans="1:16" hidden="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>
        <v>2015</v>
      </c>
      <c r="M1608">
        <f t="shared" si="103"/>
        <v>0.58739715188323938</v>
      </c>
      <c r="N1608">
        <f t="shared" si="100"/>
        <v>0.28166086610795893</v>
      </c>
      <c r="O1608" s="6">
        <f t="shared" si="101"/>
        <v>575245000</v>
      </c>
      <c r="P1608" s="6">
        <f t="shared" si="102"/>
        <v>1199660000</v>
      </c>
    </row>
    <row r="1609" spans="1:16" hidden="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>
        <v>2013</v>
      </c>
      <c r="M1609">
        <f t="shared" si="103"/>
        <v>0.28421601198618984</v>
      </c>
      <c r="N1609">
        <f t="shared" si="100"/>
        <v>8.2470197381278088E-2</v>
      </c>
      <c r="O1609" s="6">
        <f t="shared" si="101"/>
        <v>1266000000</v>
      </c>
      <c r="P1609" s="6">
        <f t="shared" si="102"/>
        <v>4363000000</v>
      </c>
    </row>
    <row r="1610" spans="1:16" hidden="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>
        <v>2014</v>
      </c>
      <c r="M1610">
        <f t="shared" si="103"/>
        <v>0.28816920026437542</v>
      </c>
      <c r="N1610">
        <f t="shared" si="100"/>
        <v>0.11837409120951752</v>
      </c>
      <c r="O1610" s="6">
        <f t="shared" si="101"/>
        <v>1791000000</v>
      </c>
      <c r="P1610" s="6">
        <f t="shared" si="102"/>
        <v>4360000000</v>
      </c>
    </row>
    <row r="1611" spans="1:16" hidden="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>
        <v>2015</v>
      </c>
      <c r="M1611">
        <f t="shared" si="103"/>
        <v>0.28966511117211091</v>
      </c>
      <c r="N1611">
        <f t="shared" si="100"/>
        <v>0.11055448805929179</v>
      </c>
      <c r="O1611" s="6">
        <f t="shared" si="101"/>
        <v>1611000000</v>
      </c>
      <c r="P1611" s="6">
        <f t="shared" si="102"/>
        <v>4221000000</v>
      </c>
    </row>
    <row r="1612" spans="1:16" hidden="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>
        <v>2016</v>
      </c>
      <c r="M1612">
        <f t="shared" si="103"/>
        <v>0.26435277820532554</v>
      </c>
      <c r="N1612">
        <f t="shared" si="100"/>
        <v>3.5862705864245038E-2</v>
      </c>
      <c r="O1612" s="6">
        <f t="shared" si="101"/>
        <v>466000000</v>
      </c>
      <c r="P1612" s="6">
        <f t="shared" si="102"/>
        <v>3435000000</v>
      </c>
    </row>
    <row r="1613" spans="1:16" hidden="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>
        <v>2012</v>
      </c>
      <c r="M1613">
        <f t="shared" si="103"/>
        <v>0.34991993217784478</v>
      </c>
      <c r="N1613">
        <f t="shared" si="100"/>
        <v>0.23556424265259984</v>
      </c>
      <c r="O1613" s="6">
        <f t="shared" si="101"/>
        <v>1000300000</v>
      </c>
      <c r="P1613" s="6">
        <f t="shared" si="102"/>
        <v>1485900000</v>
      </c>
    </row>
    <row r="1614" spans="1:16" hidden="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>
        <v>2013</v>
      </c>
      <c r="M1614">
        <f t="shared" si="103"/>
        <v>0.34009736667404289</v>
      </c>
      <c r="N1614">
        <f t="shared" si="100"/>
        <v>0.23901305598583758</v>
      </c>
      <c r="O1614" s="6">
        <f t="shared" si="101"/>
        <v>1080100000</v>
      </c>
      <c r="P1614" s="6">
        <f t="shared" si="102"/>
        <v>1536900000</v>
      </c>
    </row>
    <row r="1615" spans="1:16" hidden="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>
        <v>2014</v>
      </c>
      <c r="M1615">
        <f t="shared" si="103"/>
        <v>0.32524864421364397</v>
      </c>
      <c r="N1615">
        <f t="shared" si="100"/>
        <v>0.22254907846551</v>
      </c>
      <c r="O1615" s="6">
        <f t="shared" si="101"/>
        <v>1112100000</v>
      </c>
      <c r="P1615" s="6">
        <f t="shared" si="102"/>
        <v>1625300000</v>
      </c>
    </row>
    <row r="1616" spans="1:16" hidden="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>
        <v>2015</v>
      </c>
      <c r="M1616">
        <f t="shared" si="103"/>
        <v>0.33355832672415253</v>
      </c>
      <c r="N1616">
        <f t="shared" si="100"/>
        <v>0.21101567641450533</v>
      </c>
      <c r="O1616" s="6">
        <f t="shared" si="101"/>
        <v>1250500000</v>
      </c>
      <c r="P1616" s="6">
        <f t="shared" si="102"/>
        <v>1976700000</v>
      </c>
    </row>
    <row r="1617" spans="1:16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>
        <v>2012</v>
      </c>
      <c r="M1617">
        <f t="shared" si="103"/>
        <v>0.98107335035672405</v>
      </c>
      <c r="N1617">
        <f t="shared" si="100"/>
        <v>0.3496553311341743</v>
      </c>
      <c r="O1617" s="6">
        <f t="shared" si="101"/>
        <v>31905000000</v>
      </c>
      <c r="P1617" s="6">
        <f t="shared" si="102"/>
        <v>89520000000</v>
      </c>
    </row>
    <row r="1618" spans="1:16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>
        <v>2013</v>
      </c>
      <c r="M1618">
        <f t="shared" si="103"/>
        <v>0.98481872168413398</v>
      </c>
      <c r="N1618">
        <f t="shared" si="100"/>
        <v>0.40401276272013992</v>
      </c>
      <c r="O1618" s="6">
        <f t="shared" si="101"/>
        <v>35581000000</v>
      </c>
      <c r="P1618" s="6">
        <f t="shared" si="102"/>
        <v>86732000000</v>
      </c>
    </row>
    <row r="1619" spans="1:16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>
        <v>2014</v>
      </c>
      <c r="M1619">
        <f t="shared" si="103"/>
        <v>0.9875978816819807</v>
      </c>
      <c r="N1619">
        <f t="shared" si="100"/>
        <v>0.41691938623093289</v>
      </c>
      <c r="O1619" s="6">
        <f t="shared" si="101"/>
        <v>36844000000</v>
      </c>
      <c r="P1619" s="6">
        <f t="shared" si="102"/>
        <v>87276000000</v>
      </c>
    </row>
    <row r="1620" spans="1:16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>
        <v>2015</v>
      </c>
      <c r="M1620">
        <f t="shared" si="103"/>
        <v>0.98930392189530503</v>
      </c>
      <c r="N1620">
        <f t="shared" si="100"/>
        <v>0.40711739029022692</v>
      </c>
      <c r="O1620" s="6">
        <f t="shared" si="101"/>
        <v>36654000000</v>
      </c>
      <c r="P1620" s="6">
        <f t="shared" si="102"/>
        <v>89070000000</v>
      </c>
    </row>
    <row r="1621" spans="1:16" hidden="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>
        <v>2013</v>
      </c>
      <c r="M1621">
        <f t="shared" si="103"/>
        <v>0.35836494542076336</v>
      </c>
      <c r="N1621">
        <f t="shared" si="100"/>
        <v>7.3314237051947048E-2</v>
      </c>
      <c r="O1621" s="6">
        <f t="shared" si="101"/>
        <v>947000000</v>
      </c>
      <c r="P1621" s="6">
        <f t="shared" si="102"/>
        <v>4629000000</v>
      </c>
    </row>
    <row r="1622" spans="1:16" hidden="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>
        <v>2014</v>
      </c>
      <c r="M1622">
        <f t="shared" si="103"/>
        <v>0.35536142031844442</v>
      </c>
      <c r="N1622">
        <f t="shared" si="100"/>
        <v>7.1297731435817954E-2</v>
      </c>
      <c r="O1622" s="6">
        <f t="shared" si="101"/>
        <v>1012000000</v>
      </c>
      <c r="P1622" s="6">
        <f t="shared" si="102"/>
        <v>5044000000</v>
      </c>
    </row>
    <row r="1623" spans="1:16" hidden="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>
        <v>2015</v>
      </c>
      <c r="M1623">
        <f t="shared" si="103"/>
        <v>0.35193969718630191</v>
      </c>
      <c r="N1623">
        <f t="shared" si="100"/>
        <v>6.1342517382545973E-2</v>
      </c>
      <c r="O1623" s="6">
        <f t="shared" si="101"/>
        <v>944000000</v>
      </c>
      <c r="P1623" s="6">
        <f t="shared" si="102"/>
        <v>5416000000</v>
      </c>
    </row>
    <row r="1624" spans="1:16" hidden="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>
        <v>2016</v>
      </c>
      <c r="M1624">
        <f t="shared" si="103"/>
        <v>0.34412363266344437</v>
      </c>
      <c r="N1624">
        <f t="shared" si="100"/>
        <v>5.9399643856525054E-2</v>
      </c>
      <c r="O1624" s="6">
        <f t="shared" si="101"/>
        <v>934000000</v>
      </c>
      <c r="P1624" s="6">
        <f t="shared" si="102"/>
        <v>5411000000</v>
      </c>
    </row>
    <row r="1625" spans="1:16" hidden="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>
        <v>2013</v>
      </c>
      <c r="M1625">
        <f t="shared" si="103"/>
        <v>0.17571527518780972</v>
      </c>
      <c r="N1625">
        <f t="shared" si="100"/>
        <v>7.6988651499813529E-2</v>
      </c>
      <c r="O1625" s="6">
        <f t="shared" si="101"/>
        <v>1445000000</v>
      </c>
      <c r="P1625" s="6">
        <f t="shared" si="102"/>
        <v>3298000000</v>
      </c>
    </row>
    <row r="1626" spans="1:16" hidden="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>
        <v>2014</v>
      </c>
      <c r="M1626">
        <f t="shared" si="103"/>
        <v>0.17084339774557167</v>
      </c>
      <c r="N1626">
        <f t="shared" si="100"/>
        <v>6.662640901771337E-2</v>
      </c>
      <c r="O1626" s="6">
        <f t="shared" si="101"/>
        <v>1324000000</v>
      </c>
      <c r="P1626" s="6">
        <f t="shared" si="102"/>
        <v>3395000000</v>
      </c>
    </row>
    <row r="1627" spans="1:16" hidden="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>
        <v>2015</v>
      </c>
      <c r="M1627">
        <f t="shared" si="103"/>
        <v>0.17663108515628745</v>
      </c>
      <c r="N1627">
        <f t="shared" si="100"/>
        <v>7.1131109090038766E-2</v>
      </c>
      <c r="O1627" s="6">
        <f t="shared" si="101"/>
        <v>1486000000</v>
      </c>
      <c r="P1627" s="6">
        <f t="shared" si="102"/>
        <v>3690000000</v>
      </c>
    </row>
    <row r="1628" spans="1:16" hidden="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>
        <v>2016</v>
      </c>
      <c r="M1628">
        <f t="shared" si="103"/>
        <v>0.17771985712906646</v>
      </c>
      <c r="N1628">
        <f t="shared" si="100"/>
        <v>7.3704025485085436E-2</v>
      </c>
      <c r="O1628" s="6">
        <f t="shared" si="101"/>
        <v>1527000000</v>
      </c>
      <c r="P1628" s="6">
        <f t="shared" si="102"/>
        <v>3682000000</v>
      </c>
    </row>
    <row r="1629" spans="1:16" hidden="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>
        <v>2013</v>
      </c>
      <c r="M1629">
        <f t="shared" si="103"/>
        <v>0.34835156976328396</v>
      </c>
      <c r="N1629">
        <f t="shared" si="100"/>
        <v>0.14803690195237074</v>
      </c>
      <c r="O1629" s="6">
        <f t="shared" si="101"/>
        <v>2070000000</v>
      </c>
      <c r="P1629" s="6">
        <f t="shared" si="102"/>
        <v>4871000000</v>
      </c>
    </row>
    <row r="1630" spans="1:16" hidden="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>
        <v>2014</v>
      </c>
      <c r="M1630">
        <f t="shared" si="103"/>
        <v>0.35681623320948841</v>
      </c>
      <c r="N1630">
        <f t="shared" si="100"/>
        <v>0.15868819662760789</v>
      </c>
      <c r="O1630" s="6">
        <f t="shared" si="101"/>
        <v>2221000000</v>
      </c>
      <c r="P1630" s="6">
        <f t="shared" si="102"/>
        <v>4994000000</v>
      </c>
    </row>
    <row r="1631" spans="1:16" hidden="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>
        <v>2015</v>
      </c>
      <c r="M1631">
        <f t="shared" si="103"/>
        <v>0.36494097677648329</v>
      </c>
      <c r="N1631">
        <f t="shared" si="100"/>
        <v>0.16526502584677108</v>
      </c>
      <c r="O1631" s="6">
        <f t="shared" si="101"/>
        <v>2142000000</v>
      </c>
      <c r="P1631" s="6">
        <f t="shared" si="102"/>
        <v>4730000000</v>
      </c>
    </row>
    <row r="1632" spans="1:16" hidden="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>
        <v>2016</v>
      </c>
      <c r="M1632">
        <f t="shared" si="103"/>
        <v>0.37644206040120509</v>
      </c>
      <c r="N1632">
        <f t="shared" si="100"/>
        <v>0.17723565287677273</v>
      </c>
      <c r="O1632" s="6">
        <f t="shared" si="101"/>
        <v>2412000000</v>
      </c>
      <c r="P1632" s="6">
        <f t="shared" si="102"/>
        <v>5123000000</v>
      </c>
    </row>
    <row r="1633" spans="1:16" hidden="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>
        <v>2012</v>
      </c>
      <c r="M1633">
        <f t="shared" si="103"/>
        <v>0.39580550360673261</v>
      </c>
      <c r="N1633">
        <f t="shared" si="100"/>
        <v>0.21533529254608602</v>
      </c>
      <c r="O1633" s="6">
        <f t="shared" si="101"/>
        <v>1612000000</v>
      </c>
      <c r="P1633" s="6">
        <f t="shared" si="102"/>
        <v>2963000000</v>
      </c>
    </row>
    <row r="1634" spans="1:16" hidden="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>
        <v>2013</v>
      </c>
      <c r="M1634">
        <f t="shared" si="103"/>
        <v>0.39883381924198247</v>
      </c>
      <c r="N1634">
        <f t="shared" si="100"/>
        <v>0.20043731778425655</v>
      </c>
      <c r="O1634" s="6">
        <f t="shared" si="101"/>
        <v>1375000000</v>
      </c>
      <c r="P1634" s="6">
        <f t="shared" si="102"/>
        <v>2736000000</v>
      </c>
    </row>
    <row r="1635" spans="1:16" hidden="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>
        <v>2014</v>
      </c>
      <c r="M1635">
        <f t="shared" si="103"/>
        <v>0.40971585701191571</v>
      </c>
      <c r="N1635">
        <f t="shared" si="100"/>
        <v>0.2054471651171926</v>
      </c>
      <c r="O1635" s="6">
        <f t="shared" si="101"/>
        <v>1569000000</v>
      </c>
      <c r="P1635" s="6">
        <f t="shared" si="102"/>
        <v>3129000000</v>
      </c>
    </row>
    <row r="1636" spans="1:16" hidden="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>
        <v>2015</v>
      </c>
      <c r="M1636">
        <f t="shared" si="103"/>
        <v>0.53342391304347825</v>
      </c>
      <c r="N1636">
        <f t="shared" si="100"/>
        <v>0.17989130434782608</v>
      </c>
      <c r="O1636" s="6">
        <f t="shared" si="101"/>
        <v>1324000000</v>
      </c>
      <c r="P1636" s="6">
        <f t="shared" si="102"/>
        <v>3926000000</v>
      </c>
    </row>
    <row r="1637" spans="1:16" hidden="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>
        <v>2013</v>
      </c>
      <c r="M1637">
        <f t="shared" si="103"/>
        <v>0.24827430219929114</v>
      </c>
      <c r="N1637">
        <f t="shared" si="100"/>
        <v>5.9159161081487076E-2</v>
      </c>
      <c r="O1637" s="6">
        <f t="shared" si="101"/>
        <v>27725000000</v>
      </c>
      <c r="P1637" s="6">
        <f t="shared" si="102"/>
        <v>116354000000</v>
      </c>
    </row>
    <row r="1638" spans="1:16" hidden="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>
        <v>2014</v>
      </c>
      <c r="M1638">
        <f t="shared" si="103"/>
        <v>0.2482185372899931</v>
      </c>
      <c r="N1638">
        <f t="shared" si="100"/>
        <v>5.6418934523634563E-2</v>
      </c>
      <c r="O1638" s="6">
        <f t="shared" si="101"/>
        <v>26872000000</v>
      </c>
      <c r="P1638" s="6">
        <f t="shared" si="102"/>
        <v>118225000000</v>
      </c>
    </row>
    <row r="1639" spans="1:16" hidden="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>
        <v>2015</v>
      </c>
      <c r="M1639">
        <f t="shared" si="103"/>
        <v>0.24825440491216944</v>
      </c>
      <c r="N1639">
        <f t="shared" si="100"/>
        <v>5.5898165555100264E-2</v>
      </c>
      <c r="O1639" s="6">
        <f t="shared" si="101"/>
        <v>27147000000</v>
      </c>
      <c r="P1639" s="6">
        <f t="shared" si="102"/>
        <v>120565000000</v>
      </c>
    </row>
    <row r="1640" spans="1:16" hidden="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>
        <v>2016</v>
      </c>
      <c r="M1640">
        <f t="shared" si="103"/>
        <v>0.25127247837720112</v>
      </c>
      <c r="N1640">
        <f t="shared" si="100"/>
        <v>4.9996888805923713E-2</v>
      </c>
      <c r="O1640" s="6">
        <f t="shared" si="101"/>
        <v>24105000000</v>
      </c>
      <c r="P1640" s="6">
        <f t="shared" si="102"/>
        <v>121146000000</v>
      </c>
    </row>
    <row r="1641" spans="1:16" hidden="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>
        <v>2014</v>
      </c>
      <c r="M1641">
        <f t="shared" si="103"/>
        <v>0.19540984931936012</v>
      </c>
      <c r="N1641">
        <f t="shared" si="100"/>
        <v>9.1964709805863507E-2</v>
      </c>
      <c r="O1641" s="6">
        <f t="shared" si="101"/>
        <v>910000000</v>
      </c>
      <c r="P1641" s="6">
        <f t="shared" si="102"/>
        <v>1933600000</v>
      </c>
    </row>
    <row r="1642" spans="1:16" hidden="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>
        <v>2015</v>
      </c>
      <c r="M1642">
        <f t="shared" si="103"/>
        <v>0.19221019703725006</v>
      </c>
      <c r="N1642">
        <f t="shared" si="100"/>
        <v>8.9286998417949084E-2</v>
      </c>
      <c r="O1642" s="6">
        <f t="shared" si="101"/>
        <v>993300000</v>
      </c>
      <c r="P1642" s="6">
        <f t="shared" si="102"/>
        <v>2138300000</v>
      </c>
    </row>
    <row r="1643" spans="1:16" hidden="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>
        <v>2016</v>
      </c>
      <c r="M1643">
        <f t="shared" si="103"/>
        <v>0.19465417237048221</v>
      </c>
      <c r="N1643">
        <f t="shared" si="100"/>
        <v>5.6217276563315884E-2</v>
      </c>
      <c r="O1643" s="6">
        <f t="shared" si="101"/>
        <v>796700000</v>
      </c>
      <c r="P1643" s="6">
        <f t="shared" si="102"/>
        <v>2758600000</v>
      </c>
    </row>
    <row r="1644" spans="1:16" hidden="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>
        <v>2012</v>
      </c>
      <c r="M1644">
        <f t="shared" si="103"/>
        <v>0.43613190227369014</v>
      </c>
      <c r="N1644">
        <f t="shared" si="100"/>
        <v>0.23478322270865698</v>
      </c>
      <c r="O1644" s="6">
        <f t="shared" si="101"/>
        <v>1330000000</v>
      </c>
      <c r="P1644" s="6">
        <f t="shared" si="102"/>
        <v>2470600000</v>
      </c>
    </row>
    <row r="1645" spans="1:16" hidden="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>
        <v>2013</v>
      </c>
      <c r="M1645">
        <f t="shared" si="103"/>
        <v>0.41627571273908337</v>
      </c>
      <c r="N1645">
        <f t="shared" si="100"/>
        <v>0.19981955972573079</v>
      </c>
      <c r="O1645" s="6">
        <f t="shared" si="101"/>
        <v>1107400000</v>
      </c>
      <c r="P1645" s="6">
        <f t="shared" si="102"/>
        <v>2307000000</v>
      </c>
    </row>
    <row r="1646" spans="1:16" hidden="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>
        <v>2014</v>
      </c>
      <c r="M1646">
        <f t="shared" si="103"/>
        <v>0.4119346554430019</v>
      </c>
      <c r="N1646">
        <f t="shared" si="100"/>
        <v>0.20339920102725068</v>
      </c>
      <c r="O1646" s="6">
        <f t="shared" si="101"/>
        <v>1140500000</v>
      </c>
      <c r="P1646" s="6">
        <f t="shared" si="102"/>
        <v>2309800000</v>
      </c>
    </row>
    <row r="1647" spans="1:16" hidden="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>
        <v>2015</v>
      </c>
      <c r="M1647">
        <f t="shared" si="103"/>
        <v>0.41656181045644369</v>
      </c>
      <c r="N1647">
        <f t="shared" si="100"/>
        <v>0.20230866021117128</v>
      </c>
      <c r="O1647" s="6">
        <f t="shared" si="101"/>
        <v>1109400000</v>
      </c>
      <c r="P1647" s="6">
        <f t="shared" si="102"/>
        <v>2284300000</v>
      </c>
    </row>
    <row r="1648" spans="1:16" hidden="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>
        <v>2012</v>
      </c>
      <c r="M1648">
        <f t="shared" si="103"/>
        <v>0.16630489230255463</v>
      </c>
      <c r="N1648">
        <f t="shared" si="100"/>
        <v>0.10753047253297712</v>
      </c>
      <c r="O1648" s="6">
        <f t="shared" si="101"/>
        <v>644000000</v>
      </c>
      <c r="P1648" s="6">
        <f t="shared" si="102"/>
        <v>996000000</v>
      </c>
    </row>
    <row r="1649" spans="1:16" hidden="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>
        <v>2013</v>
      </c>
      <c r="M1649">
        <f t="shared" si="103"/>
        <v>0.21202095395643783</v>
      </c>
      <c r="N1649">
        <f t="shared" si="100"/>
        <v>0.13937138130686519</v>
      </c>
      <c r="O1649" s="6">
        <f t="shared" si="101"/>
        <v>1011000000</v>
      </c>
      <c r="P1649" s="6">
        <f t="shared" si="102"/>
        <v>1538000000</v>
      </c>
    </row>
    <row r="1650" spans="1:16" hidden="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>
        <v>2014</v>
      </c>
      <c r="M1650">
        <f t="shared" si="103"/>
        <v>0.22153181142779954</v>
      </c>
      <c r="N1650">
        <f t="shared" si="100"/>
        <v>0.18424962852897475</v>
      </c>
      <c r="O1650" s="6">
        <f t="shared" si="101"/>
        <v>1364000000</v>
      </c>
      <c r="P1650" s="6">
        <f t="shared" si="102"/>
        <v>1640000000</v>
      </c>
    </row>
    <row r="1651" spans="1:16" hidden="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>
        <v>2015</v>
      </c>
      <c r="M1651">
        <f t="shared" si="103"/>
        <v>0.19598983338040099</v>
      </c>
      <c r="N1651">
        <f t="shared" si="100"/>
        <v>0.13329567918667043</v>
      </c>
      <c r="O1651" s="6">
        <f t="shared" si="101"/>
        <v>944000000</v>
      </c>
      <c r="P1651" s="6">
        <f t="shared" si="102"/>
        <v>1388000000</v>
      </c>
    </row>
    <row r="1652" spans="1:16" hidden="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>
        <v>2012</v>
      </c>
      <c r="M1652">
        <f t="shared" si="103"/>
        <v>0.53837670930745474</v>
      </c>
      <c r="N1652">
        <f t="shared" si="100"/>
        <v>0.19122187913542127</v>
      </c>
      <c r="O1652" s="6">
        <f t="shared" si="101"/>
        <v>867000000</v>
      </c>
      <c r="P1652" s="6">
        <f t="shared" si="102"/>
        <v>2441000000</v>
      </c>
    </row>
    <row r="1653" spans="1:16" hidden="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>
        <v>2013</v>
      </c>
      <c r="M1653">
        <f t="shared" si="103"/>
        <v>0.52206029147534438</v>
      </c>
      <c r="N1653">
        <f t="shared" si="100"/>
        <v>0.18526652026352566</v>
      </c>
      <c r="O1653" s="6">
        <f t="shared" si="101"/>
        <v>928000000</v>
      </c>
      <c r="P1653" s="6">
        <f t="shared" si="102"/>
        <v>2615000000</v>
      </c>
    </row>
    <row r="1654" spans="1:16" hidden="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>
        <v>2014</v>
      </c>
      <c r="M1654">
        <f t="shared" si="103"/>
        <v>0.52584737739064569</v>
      </c>
      <c r="N1654">
        <f t="shared" si="100"/>
        <v>0.1868964211323613</v>
      </c>
      <c r="O1654" s="6">
        <f t="shared" si="101"/>
        <v>987000000</v>
      </c>
      <c r="P1654" s="6">
        <f t="shared" si="102"/>
        <v>2777000000</v>
      </c>
    </row>
    <row r="1655" spans="1:16" hidden="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>
        <v>2015</v>
      </c>
      <c r="M1655">
        <f t="shared" si="103"/>
        <v>0.51228323699421963</v>
      </c>
      <c r="N1655">
        <f t="shared" si="100"/>
        <v>0.18569364161849711</v>
      </c>
      <c r="O1655" s="6">
        <f t="shared" si="101"/>
        <v>1028000000</v>
      </c>
      <c r="P1655" s="6">
        <f t="shared" si="102"/>
        <v>2836000000</v>
      </c>
    </row>
    <row r="1656" spans="1:16" hidden="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>
        <v>2012</v>
      </c>
      <c r="M1656">
        <f t="shared" si="103"/>
        <v>0.36915098197926233</v>
      </c>
      <c r="N1656">
        <f t="shared" si="100"/>
        <v>0.20329360974288571</v>
      </c>
      <c r="O1656" s="6">
        <f t="shared" si="101"/>
        <v>1047833000</v>
      </c>
      <c r="P1656" s="6">
        <f t="shared" si="102"/>
        <v>1902709000</v>
      </c>
    </row>
    <row r="1657" spans="1:16" hidden="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>
        <v>2013</v>
      </c>
      <c r="M1657">
        <f t="shared" si="103"/>
        <v>0.38109560400616549</v>
      </c>
      <c r="N1657">
        <f t="shared" si="100"/>
        <v>0.23219211177640164</v>
      </c>
      <c r="O1657" s="6">
        <f t="shared" si="101"/>
        <v>1305137000</v>
      </c>
      <c r="P1657" s="6">
        <f t="shared" si="102"/>
        <v>2142114000</v>
      </c>
    </row>
    <row r="1658" spans="1:16" hidden="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>
        <v>2014</v>
      </c>
      <c r="M1658">
        <f t="shared" si="103"/>
        <v>0.38967281911771823</v>
      </c>
      <c r="N1658">
        <f t="shared" si="100"/>
        <v>0.23931010786282031</v>
      </c>
      <c r="O1658" s="6">
        <f t="shared" si="101"/>
        <v>1300330000</v>
      </c>
      <c r="P1658" s="6">
        <f t="shared" si="102"/>
        <v>2117350000</v>
      </c>
    </row>
    <row r="1659" spans="1:16" hidden="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>
        <v>2015</v>
      </c>
      <c r="M1659">
        <f t="shared" si="103"/>
        <v>0.37918384801526439</v>
      </c>
      <c r="N1659">
        <f t="shared" si="100"/>
        <v>0.18340860127731831</v>
      </c>
      <c r="O1659" s="6">
        <f t="shared" si="101"/>
        <v>747552000</v>
      </c>
      <c r="P1659" s="6">
        <f t="shared" si="102"/>
        <v>1545509000</v>
      </c>
    </row>
    <row r="1660" spans="1:16" hidden="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>
        <v>2012</v>
      </c>
      <c r="M1660">
        <f t="shared" si="103"/>
        <v>0.79192370644692101</v>
      </c>
      <c r="N1660">
        <f t="shared" si="100"/>
        <v>0.35950695162007418</v>
      </c>
      <c r="O1660" s="6">
        <f t="shared" si="101"/>
        <v>583817000</v>
      </c>
      <c r="P1660" s="6">
        <f t="shared" si="102"/>
        <v>1286035000</v>
      </c>
    </row>
    <row r="1661" spans="1:16" hidden="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>
        <v>2013</v>
      </c>
      <c r="M1661">
        <f t="shared" si="103"/>
        <v>0.79670288696334579</v>
      </c>
      <c r="N1661">
        <f t="shared" si="100"/>
        <v>0.45235882367366997</v>
      </c>
      <c r="O1661" s="6">
        <f t="shared" si="101"/>
        <v>903836000</v>
      </c>
      <c r="P1661" s="6">
        <f t="shared" si="102"/>
        <v>1591853000</v>
      </c>
    </row>
    <row r="1662" spans="1:16" hidden="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>
        <v>2014</v>
      </c>
      <c r="M1662">
        <f t="shared" si="103"/>
        <v>0.76370073790021853</v>
      </c>
      <c r="N1662">
        <f t="shared" si="100"/>
        <v>0.33836404617486521</v>
      </c>
      <c r="O1662" s="6">
        <f t="shared" si="101"/>
        <v>820254000</v>
      </c>
      <c r="P1662" s="6">
        <f t="shared" si="102"/>
        <v>1851345000</v>
      </c>
    </row>
    <row r="1663" spans="1:16" hidden="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>
        <v>2015</v>
      </c>
      <c r="M1663">
        <f t="shared" si="103"/>
        <v>0.6421126255404892</v>
      </c>
      <c r="N1663">
        <f t="shared" si="100"/>
        <v>-1.7929684246178797E-2</v>
      </c>
      <c r="O1663" s="6">
        <f t="shared" si="101"/>
        <v>-26045000</v>
      </c>
      <c r="P1663" s="6">
        <f t="shared" si="102"/>
        <v>932745000</v>
      </c>
    </row>
    <row r="1664" spans="1:16" hidden="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>
        <v>2012</v>
      </c>
      <c r="M1664">
        <f t="shared" si="103"/>
        <v>0.3374912854900608</v>
      </c>
      <c r="N1664">
        <f t="shared" si="100"/>
        <v>0.17996078877805119</v>
      </c>
      <c r="O1664" s="6">
        <f t="shared" si="101"/>
        <v>1822683000</v>
      </c>
      <c r="P1664" s="6">
        <f t="shared" si="102"/>
        <v>3418187000</v>
      </c>
    </row>
    <row r="1665" spans="1:16" hidden="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>
        <v>2013</v>
      </c>
      <c r="M1665">
        <f t="shared" si="103"/>
        <v>0.32127064215392465</v>
      </c>
      <c r="N1665">
        <f t="shared" si="100"/>
        <v>0.16926873137526774</v>
      </c>
      <c r="O1665" s="6">
        <f t="shared" si="101"/>
        <v>1847555000</v>
      </c>
      <c r="P1665" s="6">
        <f t="shared" si="102"/>
        <v>3506644000</v>
      </c>
    </row>
    <row r="1666" spans="1:16" hidden="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>
        <v>2014</v>
      </c>
      <c r="M1666">
        <f t="shared" si="103"/>
        <v>0.31959095115707636</v>
      </c>
      <c r="N1666">
        <f t="shared" si="100"/>
        <v>0.16670438943243424</v>
      </c>
      <c r="O1666" s="6">
        <f t="shared" si="101"/>
        <v>1948130000</v>
      </c>
      <c r="P1666" s="6">
        <f t="shared" si="102"/>
        <v>3734783000</v>
      </c>
    </row>
    <row r="1667" spans="1:16" hidden="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>
        <v>2015</v>
      </c>
      <c r="M1667">
        <f t="shared" si="103"/>
        <v>0.36199900838914389</v>
      </c>
      <c r="N1667">
        <f t="shared" ref="N1667:N1711" si="104">O1667/E1667</f>
        <v>0.1814607955418511</v>
      </c>
      <c r="O1667" s="6">
        <f t="shared" ref="O1667:O1711" si="105">P1667 - SUM(G1667:I1667)</f>
        <v>2000512000</v>
      </c>
      <c r="P1667" s="6">
        <f t="shared" ref="P1667:P1711" si="106">E1667-F1667</f>
        <v>3990853000</v>
      </c>
    </row>
    <row r="1668" spans="1:16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>
        <v>2012</v>
      </c>
      <c r="M1668">
        <f t="shared" ref="M1668:M1711" si="107">1-(F1668/E1668)</f>
        <v>0.28582888909444548</v>
      </c>
      <c r="N1668">
        <f t="shared" si="104"/>
        <v>0.12350995112685324</v>
      </c>
      <c r="O1668" s="6">
        <f t="shared" si="105"/>
        <v>893273000</v>
      </c>
      <c r="P1668" s="6">
        <f t="shared" si="106"/>
        <v>2067228000</v>
      </c>
    </row>
    <row r="1669" spans="1:16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>
        <v>2013</v>
      </c>
      <c r="M1669">
        <f t="shared" si="107"/>
        <v>0.32285763841832782</v>
      </c>
      <c r="N1669">
        <f t="shared" si="104"/>
        <v>0.16198502791452965</v>
      </c>
      <c r="O1669" s="6">
        <f t="shared" si="105"/>
        <v>1221567000</v>
      </c>
      <c r="P1669" s="6">
        <f t="shared" si="106"/>
        <v>2434745000</v>
      </c>
    </row>
    <row r="1670" spans="1:16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>
        <v>2014</v>
      </c>
      <c r="M1670">
        <f t="shared" si="107"/>
        <v>0.35787601440535499</v>
      </c>
      <c r="N1670">
        <f t="shared" si="104"/>
        <v>0.15471625125127475</v>
      </c>
      <c r="O1670" s="6">
        <f t="shared" si="105"/>
        <v>1021478000</v>
      </c>
      <c r="P1670" s="6">
        <f t="shared" si="106"/>
        <v>2362793000</v>
      </c>
    </row>
    <row r="1671" spans="1:16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>
        <v>2015</v>
      </c>
      <c r="M1671">
        <f t="shared" si="107"/>
        <v>0.33401071186944664</v>
      </c>
      <c r="N1671">
        <f t="shared" si="104"/>
        <v>0.12271469340286946</v>
      </c>
      <c r="O1671" s="6">
        <f t="shared" si="105"/>
        <v>1142342000</v>
      </c>
      <c r="P1671" s="6">
        <f t="shared" si="106"/>
        <v>3109281000</v>
      </c>
    </row>
    <row r="1672" spans="1:16" hidden="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>
        <v>2013</v>
      </c>
      <c r="M1672">
        <f t="shared" si="107"/>
        <v>0.66006256421039433</v>
      </c>
      <c r="N1672">
        <f t="shared" si="104"/>
        <v>0.26778478059181465</v>
      </c>
      <c r="O1672" s="6">
        <f t="shared" si="105"/>
        <v>580732000</v>
      </c>
      <c r="P1672" s="6">
        <f t="shared" si="106"/>
        <v>1431446000</v>
      </c>
    </row>
    <row r="1673" spans="1:16" hidden="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>
        <v>2014</v>
      </c>
      <c r="M1673">
        <f t="shared" si="107"/>
        <v>0.68804057533773955</v>
      </c>
      <c r="N1673">
        <f t="shared" si="104"/>
        <v>0.3182905070280303</v>
      </c>
      <c r="O1673" s="6">
        <f t="shared" si="105"/>
        <v>758337000</v>
      </c>
      <c r="P1673" s="6">
        <f t="shared" si="106"/>
        <v>1639278000</v>
      </c>
    </row>
    <row r="1674" spans="1:16" hidden="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>
        <v>2015</v>
      </c>
      <c r="M1674">
        <f t="shared" si="107"/>
        <v>0.70184247630969687</v>
      </c>
      <c r="N1674">
        <f t="shared" si="104"/>
        <v>0.32791594317019329</v>
      </c>
      <c r="O1674" s="6">
        <f t="shared" si="105"/>
        <v>779569000</v>
      </c>
      <c r="P1674" s="6">
        <f t="shared" si="106"/>
        <v>1668521000</v>
      </c>
    </row>
    <row r="1675" spans="1:16" hidden="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>
        <v>2016</v>
      </c>
      <c r="M1675">
        <f t="shared" si="107"/>
        <v>0.69650265755024776</v>
      </c>
      <c r="N1675">
        <f t="shared" si="104"/>
        <v>0.30258220744475428</v>
      </c>
      <c r="O1675" s="6">
        <f t="shared" si="105"/>
        <v>669881000</v>
      </c>
      <c r="P1675" s="6">
        <f t="shared" si="106"/>
        <v>1541974000</v>
      </c>
    </row>
    <row r="1676" spans="1:16" hidden="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>
        <v>2012</v>
      </c>
      <c r="M1676">
        <f t="shared" si="107"/>
        <v>0.33100779829416471</v>
      </c>
      <c r="N1676">
        <f t="shared" si="104"/>
        <v>0.11455142643889712</v>
      </c>
      <c r="O1676" s="6">
        <f t="shared" si="105"/>
        <v>51721000000</v>
      </c>
      <c r="P1676" s="6">
        <f t="shared" si="106"/>
        <v>149453000000</v>
      </c>
    </row>
    <row r="1677" spans="1:16" hidden="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>
        <v>2013</v>
      </c>
      <c r="M1677">
        <f t="shared" si="107"/>
        <v>0.32353458354323295</v>
      </c>
      <c r="N1677">
        <f t="shared" si="104"/>
        <v>0.10045956144436312</v>
      </c>
      <c r="O1677" s="6">
        <f t="shared" si="105"/>
        <v>42277000000</v>
      </c>
      <c r="P1677" s="6">
        <f t="shared" si="106"/>
        <v>136155000000</v>
      </c>
    </row>
    <row r="1678" spans="1:16" hidden="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>
        <v>2014</v>
      </c>
      <c r="M1678">
        <f t="shared" si="107"/>
        <v>0.3229443929917154</v>
      </c>
      <c r="N1678">
        <f t="shared" si="104"/>
        <v>9.0714403521904061E-2</v>
      </c>
      <c r="O1678" s="6">
        <f t="shared" si="105"/>
        <v>35751000000</v>
      </c>
      <c r="P1678" s="6">
        <f t="shared" si="106"/>
        <v>127274000000</v>
      </c>
    </row>
    <row r="1679" spans="1:16" hidden="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>
        <v>2015</v>
      </c>
      <c r="M1679">
        <f t="shared" si="107"/>
        <v>0.36185873720557404</v>
      </c>
      <c r="N1679">
        <f t="shared" si="104"/>
        <v>5.551701812800592E-2</v>
      </c>
      <c r="O1679" s="6">
        <f t="shared" si="105"/>
        <v>14406000000</v>
      </c>
      <c r="P1679" s="6">
        <f t="shared" si="106"/>
        <v>93898000000</v>
      </c>
    </row>
    <row r="1680" spans="1:16" hidden="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>
        <v>2012</v>
      </c>
      <c r="M1680">
        <f t="shared" si="107"/>
        <v>0.53147506734839745</v>
      </c>
      <c r="N1680">
        <f t="shared" si="104"/>
        <v>0.13920637993955121</v>
      </c>
      <c r="O1680" s="6">
        <f t="shared" si="105"/>
        <v>407656000</v>
      </c>
      <c r="P1680" s="6">
        <f t="shared" si="106"/>
        <v>1556387000</v>
      </c>
    </row>
    <row r="1681" spans="1:16" hidden="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>
        <v>2013</v>
      </c>
      <c r="M1681">
        <f t="shared" si="107"/>
        <v>0.53456689711264738</v>
      </c>
      <c r="N1681">
        <f t="shared" si="104"/>
        <v>0.14660431069540464</v>
      </c>
      <c r="O1681" s="6">
        <f t="shared" si="105"/>
        <v>432600000</v>
      </c>
      <c r="P1681" s="6">
        <f t="shared" si="106"/>
        <v>1577400000</v>
      </c>
    </row>
    <row r="1682" spans="1:16" hidden="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>
        <v>2014</v>
      </c>
      <c r="M1682">
        <f t="shared" si="107"/>
        <v>0.54738931088756582</v>
      </c>
      <c r="N1682">
        <f t="shared" si="104"/>
        <v>0.15626496954766303</v>
      </c>
      <c r="O1682" s="6">
        <f t="shared" si="105"/>
        <v>456700000</v>
      </c>
      <c r="P1682" s="6">
        <f t="shared" si="106"/>
        <v>1599800000</v>
      </c>
    </row>
    <row r="1683" spans="1:16" hidden="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>
        <v>2015</v>
      </c>
      <c r="M1683">
        <f t="shared" si="107"/>
        <v>0.56732602924129671</v>
      </c>
      <c r="N1683">
        <f t="shared" si="104"/>
        <v>0.16449164267284896</v>
      </c>
      <c r="O1683" s="6">
        <f t="shared" si="105"/>
        <v>439900000</v>
      </c>
      <c r="P1683" s="6">
        <f t="shared" si="106"/>
        <v>1517200000</v>
      </c>
    </row>
    <row r="1684" spans="1:16" hidden="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>
        <v>2012</v>
      </c>
      <c r="M1684">
        <f t="shared" si="107"/>
        <v>0.33235394936584883</v>
      </c>
      <c r="N1684">
        <f t="shared" si="104"/>
        <v>7.0172861270261011E-2</v>
      </c>
      <c r="O1684" s="6">
        <f t="shared" si="105"/>
        <v>1433000000</v>
      </c>
      <c r="P1684" s="6">
        <f t="shared" si="106"/>
        <v>6787000000</v>
      </c>
    </row>
    <row r="1685" spans="1:16" hidden="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>
        <v>2013</v>
      </c>
      <c r="M1685">
        <f t="shared" si="107"/>
        <v>0.32415275417374789</v>
      </c>
      <c r="N1685">
        <f t="shared" si="104"/>
        <v>6.7879636109167252E-2</v>
      </c>
      <c r="O1685" s="6">
        <f t="shared" si="105"/>
        <v>1358000000</v>
      </c>
      <c r="P1685" s="6">
        <f t="shared" si="106"/>
        <v>6485000000</v>
      </c>
    </row>
    <row r="1686" spans="1:16" hidden="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>
        <v>2014</v>
      </c>
      <c r="M1686">
        <f t="shared" si="107"/>
        <v>0.31965199590583415</v>
      </c>
      <c r="N1686">
        <f t="shared" si="104"/>
        <v>6.8270214943705221E-2</v>
      </c>
      <c r="O1686" s="6">
        <f t="shared" si="105"/>
        <v>1334000000</v>
      </c>
      <c r="P1686" s="6">
        <f t="shared" si="106"/>
        <v>6246000000</v>
      </c>
    </row>
    <row r="1687" spans="1:16" hidden="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>
        <v>2015</v>
      </c>
      <c r="M1687">
        <f t="shared" si="107"/>
        <v>0.29165973954003876</v>
      </c>
      <c r="N1687">
        <f t="shared" si="104"/>
        <v>3.3139373787752842E-2</v>
      </c>
      <c r="O1687" s="6">
        <f t="shared" si="105"/>
        <v>598000000</v>
      </c>
      <c r="P1687" s="6">
        <f t="shared" si="106"/>
        <v>5263000000</v>
      </c>
    </row>
    <row r="1688" spans="1:16" hidden="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>
        <v>2012</v>
      </c>
      <c r="M1688">
        <f t="shared" si="107"/>
        <v>0.39620152993933</v>
      </c>
      <c r="N1688">
        <f t="shared" si="104"/>
        <v>0.12134001582695858</v>
      </c>
      <c r="O1688" s="6">
        <f t="shared" si="105"/>
        <v>460000000</v>
      </c>
      <c r="P1688" s="6">
        <f t="shared" si="106"/>
        <v>1502000000</v>
      </c>
    </row>
    <row r="1689" spans="1:16" hidden="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>
        <v>2013</v>
      </c>
      <c r="M1689">
        <f t="shared" si="107"/>
        <v>0.39066979410998171</v>
      </c>
      <c r="N1689">
        <f t="shared" si="104"/>
        <v>0.1055512118842846</v>
      </c>
      <c r="O1689" s="6">
        <f t="shared" si="105"/>
        <v>405000000</v>
      </c>
      <c r="P1689" s="6">
        <f t="shared" si="106"/>
        <v>1499000000</v>
      </c>
    </row>
    <row r="1690" spans="1:16" hidden="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>
        <v>2014</v>
      </c>
      <c r="M1690">
        <f t="shared" si="107"/>
        <v>0.38636363636363635</v>
      </c>
      <c r="N1690">
        <f t="shared" si="104"/>
        <v>0.12487231869254341</v>
      </c>
      <c r="O1690" s="6">
        <f t="shared" si="105"/>
        <v>489000000</v>
      </c>
      <c r="P1690" s="6">
        <f t="shared" si="106"/>
        <v>1513000000</v>
      </c>
    </row>
    <row r="1691" spans="1:16" hidden="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>
        <v>2015</v>
      </c>
      <c r="M1691">
        <f t="shared" si="107"/>
        <v>0.38434163701067614</v>
      </c>
      <c r="N1691">
        <f t="shared" si="104"/>
        <v>0.12455516014234876</v>
      </c>
      <c r="O1691" s="6">
        <f t="shared" si="105"/>
        <v>455000000</v>
      </c>
      <c r="P1691" s="6">
        <f t="shared" si="106"/>
        <v>1404000000</v>
      </c>
    </row>
    <row r="1692" spans="1:16" hidden="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>
        <v>2012</v>
      </c>
      <c r="M1692">
        <f t="shared" si="107"/>
        <v>0.67501362661198105</v>
      </c>
      <c r="N1692">
        <f t="shared" si="104"/>
        <v>0.16094001362861737</v>
      </c>
      <c r="O1692" s="6">
        <f t="shared" si="105"/>
        <v>802538000</v>
      </c>
      <c r="P1692" s="6">
        <f t="shared" si="106"/>
        <v>3366000000</v>
      </c>
    </row>
    <row r="1693" spans="1:16" hidden="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>
        <v>2013</v>
      </c>
      <c r="M1693">
        <f t="shared" si="107"/>
        <v>0.71169434960409195</v>
      </c>
      <c r="N1693">
        <f t="shared" si="104"/>
        <v>0.12334404471431806</v>
      </c>
      <c r="O1693" s="6">
        <f t="shared" si="105"/>
        <v>577297000</v>
      </c>
      <c r="P1693" s="6">
        <f t="shared" si="106"/>
        <v>3331000000</v>
      </c>
    </row>
    <row r="1694" spans="1:16" hidden="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>
        <v>2014</v>
      </c>
      <c r="M1694">
        <f t="shared" si="107"/>
        <v>0.69958097785403761</v>
      </c>
      <c r="N1694">
        <f t="shared" si="104"/>
        <v>5.1300384809185876E-2</v>
      </c>
      <c r="O1694" s="6">
        <f t="shared" si="105"/>
        <v>236912000</v>
      </c>
      <c r="P1694" s="6">
        <f t="shared" si="106"/>
        <v>3230758000</v>
      </c>
    </row>
    <row r="1695" spans="1:16" hidden="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>
        <v>2015</v>
      </c>
      <c r="M1695">
        <f t="shared" si="107"/>
        <v>0.58179908986995754</v>
      </c>
      <c r="N1695">
        <f t="shared" si="104"/>
        <v>-2.7158982517363581E-2</v>
      </c>
      <c r="O1695" s="6">
        <f t="shared" si="105"/>
        <v>-134934000</v>
      </c>
      <c r="P1695" s="6">
        <f t="shared" si="106"/>
        <v>2890553000</v>
      </c>
    </row>
    <row r="1696" spans="1:16" hidden="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>
        <v>2012</v>
      </c>
      <c r="M1696">
        <f t="shared" si="107"/>
        <v>0.2773417442969266</v>
      </c>
      <c r="N1696">
        <f t="shared" si="104"/>
        <v>0.17098217560331549</v>
      </c>
      <c r="O1696" s="6">
        <f t="shared" si="105"/>
        <v>2331000000</v>
      </c>
      <c r="P1696" s="6">
        <f t="shared" si="106"/>
        <v>3781000000</v>
      </c>
    </row>
    <row r="1697" spans="1:16" hidden="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>
        <v>2013</v>
      </c>
      <c r="M1697">
        <f t="shared" si="107"/>
        <v>0.27384591867930297</v>
      </c>
      <c r="N1697">
        <f t="shared" si="104"/>
        <v>0.16271782329562826</v>
      </c>
      <c r="O1697" s="6">
        <f t="shared" si="105"/>
        <v>2129000000</v>
      </c>
      <c r="P1697" s="6">
        <f t="shared" si="106"/>
        <v>3583000000</v>
      </c>
    </row>
    <row r="1698" spans="1:16" hidden="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>
        <v>2014</v>
      </c>
      <c r="M1698">
        <f t="shared" si="107"/>
        <v>0.27087883123729195</v>
      </c>
      <c r="N1698">
        <f t="shared" si="104"/>
        <v>0.15754198358310115</v>
      </c>
      <c r="O1698" s="6">
        <f t="shared" si="105"/>
        <v>2092000000</v>
      </c>
      <c r="P1698" s="6">
        <f t="shared" si="106"/>
        <v>3597000000</v>
      </c>
    </row>
    <row r="1699" spans="1:16" hidden="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>
        <v>2015</v>
      </c>
      <c r="M1699">
        <f t="shared" si="107"/>
        <v>0.28584509729111029</v>
      </c>
      <c r="N1699">
        <f t="shared" si="104"/>
        <v>0.15261350629530712</v>
      </c>
      <c r="O1699" s="6">
        <f t="shared" si="105"/>
        <v>2000000000</v>
      </c>
      <c r="P1699" s="6">
        <f t="shared" si="106"/>
        <v>3746000000</v>
      </c>
    </row>
    <row r="1700" spans="1:16" hidden="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>
        <v>2012</v>
      </c>
      <c r="M1700">
        <f t="shared" si="107"/>
        <v>0.74837310195227769</v>
      </c>
      <c r="N1700">
        <f t="shared" si="104"/>
        <v>0.29044882259543353</v>
      </c>
      <c r="O1700" s="6">
        <f t="shared" si="105"/>
        <v>1298800000</v>
      </c>
      <c r="P1700" s="6">
        <f t="shared" si="106"/>
        <v>3346500000</v>
      </c>
    </row>
    <row r="1701" spans="1:16" hidden="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>
        <v>2013</v>
      </c>
      <c r="M1701">
        <f t="shared" si="107"/>
        <v>0.72602413808020072</v>
      </c>
      <c r="N1701">
        <f t="shared" si="104"/>
        <v>0.27661461262274517</v>
      </c>
      <c r="O1701" s="6">
        <f t="shared" si="105"/>
        <v>1278900000</v>
      </c>
      <c r="P1701" s="6">
        <f t="shared" si="106"/>
        <v>3356700000</v>
      </c>
    </row>
    <row r="1702" spans="1:16" hidden="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>
        <v>2014</v>
      </c>
      <c r="M1702">
        <f t="shared" si="107"/>
        <v>0.73406372370701645</v>
      </c>
      <c r="N1702">
        <f t="shared" si="104"/>
        <v>0.29495217512250443</v>
      </c>
      <c r="O1702" s="6">
        <f t="shared" si="105"/>
        <v>1378400000</v>
      </c>
      <c r="P1702" s="6">
        <f t="shared" si="106"/>
        <v>3430500000</v>
      </c>
    </row>
    <row r="1703" spans="1:16" hidden="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>
        <v>2015</v>
      </c>
      <c r="M1703">
        <f t="shared" si="107"/>
        <v>0.69978992297175635</v>
      </c>
      <c r="N1703">
        <f t="shared" si="104"/>
        <v>0.21659608523125146</v>
      </c>
      <c r="O1703" s="6">
        <f t="shared" si="105"/>
        <v>1299100000</v>
      </c>
      <c r="P1703" s="6">
        <f t="shared" si="106"/>
        <v>4197200000</v>
      </c>
    </row>
    <row r="1704" spans="1:16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>
        <v>2012</v>
      </c>
      <c r="M1704">
        <f t="shared" si="107"/>
        <v>0.96740166729575305</v>
      </c>
      <c r="N1704">
        <f t="shared" si="104"/>
        <v>0.31245607241868517</v>
      </c>
      <c r="O1704" s="6">
        <f t="shared" si="105"/>
        <v>768202000</v>
      </c>
      <c r="P1704" s="6">
        <f t="shared" si="106"/>
        <v>2378446000</v>
      </c>
    </row>
    <row r="1705" spans="1:16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>
        <v>2013</v>
      </c>
      <c r="M1705">
        <f t="shared" si="107"/>
        <v>0.97414749439620296</v>
      </c>
      <c r="N1705">
        <f t="shared" si="104"/>
        <v>0.26004602398091636</v>
      </c>
      <c r="O1705" s="6">
        <f t="shared" si="105"/>
        <v>592596000</v>
      </c>
      <c r="P1705" s="6">
        <f t="shared" si="106"/>
        <v>2219899000</v>
      </c>
    </row>
    <row r="1706" spans="1:16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>
        <v>2014</v>
      </c>
      <c r="M1706">
        <f t="shared" si="107"/>
        <v>0.97893997834547397</v>
      </c>
      <c r="N1706">
        <f t="shared" si="104"/>
        <v>0.31532656879927473</v>
      </c>
      <c r="O1706" s="6">
        <f t="shared" si="105"/>
        <v>744685000</v>
      </c>
      <c r="P1706" s="6">
        <f t="shared" si="106"/>
        <v>2311895000</v>
      </c>
    </row>
    <row r="1707" spans="1:16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>
        <v>2015</v>
      </c>
      <c r="M1707">
        <f t="shared" si="107"/>
        <v>0.97767836745919978</v>
      </c>
      <c r="N1707">
        <f t="shared" si="104"/>
        <v>0.23555963088603907</v>
      </c>
      <c r="O1707" s="6">
        <f t="shared" si="105"/>
        <v>520726000</v>
      </c>
      <c r="P1707" s="6">
        <f t="shared" si="106"/>
        <v>2161247000</v>
      </c>
    </row>
    <row r="1708" spans="1:16" hidden="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>
        <v>2013</v>
      </c>
      <c r="M1708">
        <f t="shared" si="107"/>
        <v>0.63407147555360666</v>
      </c>
      <c r="N1708">
        <f t="shared" si="104"/>
        <v>0.17978513483885114</v>
      </c>
      <c r="O1708" s="6">
        <f t="shared" si="105"/>
        <v>820000000</v>
      </c>
      <c r="P1708" s="6">
        <f t="shared" si="106"/>
        <v>2892000000</v>
      </c>
    </row>
    <row r="1709" spans="1:16" hidden="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>
        <v>2014</v>
      </c>
      <c r="M1709">
        <f t="shared" si="107"/>
        <v>0.64117032392894457</v>
      </c>
      <c r="N1709">
        <f t="shared" si="104"/>
        <v>0.2025078369905956</v>
      </c>
      <c r="O1709" s="6">
        <f t="shared" si="105"/>
        <v>969000000</v>
      </c>
      <c r="P1709" s="6">
        <f t="shared" si="106"/>
        <v>3068000000</v>
      </c>
    </row>
    <row r="1710" spans="1:16" hidden="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>
        <v>2015</v>
      </c>
      <c r="M1710">
        <f t="shared" si="107"/>
        <v>0.63525708289611749</v>
      </c>
      <c r="N1710">
        <f t="shared" si="104"/>
        <v>0.22455403987408185</v>
      </c>
      <c r="O1710" s="6">
        <f t="shared" si="105"/>
        <v>1070000000</v>
      </c>
      <c r="P1710" s="6">
        <f t="shared" si="106"/>
        <v>3027000000</v>
      </c>
    </row>
    <row r="1711" spans="1:16" hidden="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>
        <v>2016</v>
      </c>
      <c r="M1711">
        <f t="shared" si="107"/>
        <v>0.6591653027823241</v>
      </c>
      <c r="N1711">
        <f t="shared" si="104"/>
        <v>0.28580196399345337</v>
      </c>
      <c r="O1711" s="6">
        <f t="shared" si="105"/>
        <v>1397000000</v>
      </c>
      <c r="P1711" s="6">
        <f t="shared" si="106"/>
        <v>3222000000</v>
      </c>
    </row>
  </sheetData>
  <autoFilter ref="A1:P1711" xr:uid="{00000000-0001-0000-0000-000000000000}">
    <filterColumn colId="9">
      <filters>
        <filter val="Financia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Pivot_Table</vt:lpstr>
      <vt:lpstr>Ticker Symbol</vt:lpstr>
      <vt:lpstr>P&amp;L Statement Dashboard</vt:lpstr>
      <vt:lpstr>Forcast scenario</vt:lpstr>
      <vt:lpstr>task3</vt:lpstr>
      <vt:lpstr>Summary Statistic</vt:lpstr>
      <vt:lpstr>Sheet14</vt:lpstr>
      <vt:lpstr>Data File</vt:lpstr>
      <vt:lpstr>COGS</vt:lpstr>
      <vt:lpstr>Gross_Margin</vt:lpstr>
      <vt:lpstr>Gross_Profit</vt:lpstr>
      <vt:lpstr>Operating_Margin</vt:lpstr>
      <vt:lpstr>Operating_Profit</vt:lpstr>
      <vt:lpstr>Other_Operating_Items</vt:lpstr>
      <vt:lpstr>Research_and_Development</vt:lpstr>
      <vt:lpstr>Sales__General_and_Admin.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Shahed Al Abri</cp:lastModifiedBy>
  <dcterms:created xsi:type="dcterms:W3CDTF">2024-01-23T16:24:19Z</dcterms:created>
  <dcterms:modified xsi:type="dcterms:W3CDTF">2024-01-25T12:08:37Z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2024-01-23T16:22:02Z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736c2fc7-9e9f-49ae-9ac6-95297f443f3e</vt:lpwstr>
  </property>
  <property fmtid="{D5CDD505-2E9C-101B-9397-08002B2CF9AE}" pid="7" name="MSIP_Label_defa4170-0d19-0005-0004-bc88714345d2_ActionId">
    <vt:lpwstr>2529abae-d5f2-4538-8034-4649a57cd521</vt:lpwstr>
  </property>
  <property fmtid="{D5CDD505-2E9C-101B-9397-08002B2CF9AE}" pid="8" name="MSIP_Label_defa4170-0d19-0005-0004-bc88714345d2_ContentBits">
    <vt:lpwstr>0</vt:lpwstr>
  </property>
</Properties>
</file>