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hera Chowdhury\OneDrive\Desktop\"/>
    </mc:Choice>
  </mc:AlternateContent>
  <xr:revisionPtr revIDLastSave="0" documentId="13_ncr:1_{45A833C8-AF5A-4874-80C8-C8F39E993E9E}" xr6:coauthVersionLast="47" xr6:coauthVersionMax="47" xr10:uidLastSave="{00000000-0000-0000-0000-000000000000}"/>
  <bookViews>
    <workbookView xWindow="-120" yWindow="-120" windowWidth="20730" windowHeight="11040" xr2:uid="{3354F768-988C-498F-A8BF-073CA8B349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8" i="1"/>
  <c r="J7" i="1"/>
  <c r="J6" i="1"/>
  <c r="J5" i="1"/>
  <c r="J4" i="1"/>
  <c r="J3" i="1"/>
  <c r="J8" i="1"/>
  <c r="I4" i="1"/>
  <c r="I5" i="1" s="1"/>
  <c r="I7" i="1" s="1"/>
  <c r="Q3" i="1"/>
  <c r="Q4" i="1"/>
  <c r="Q5" i="1"/>
  <c r="Q6" i="1"/>
  <c r="Q7" i="1"/>
  <c r="Q8" i="1"/>
  <c r="Q9" i="1"/>
  <c r="Q10" i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10" i="1"/>
  <c r="O11" i="1"/>
  <c r="O2" i="1"/>
  <c r="I8" i="1"/>
  <c r="I3" i="1"/>
  <c r="I6" i="1" l="1"/>
</calcChain>
</file>

<file path=xl/sharedStrings.xml><?xml version="1.0" encoding="utf-8"?>
<sst xmlns="http://schemas.openxmlformats.org/spreadsheetml/2006/main" count="16" uniqueCount="16">
  <si>
    <t>Patient</t>
  </si>
  <si>
    <t>July cost</t>
  </si>
  <si>
    <t>July Expected cost</t>
  </si>
  <si>
    <t>Aug cost</t>
  </si>
  <si>
    <t>Aug expected cost</t>
  </si>
  <si>
    <t>Sept cost</t>
  </si>
  <si>
    <t>Sept expected cost</t>
  </si>
  <si>
    <t>observed costs</t>
  </si>
  <si>
    <t>expected cost</t>
  </si>
  <si>
    <t>st dev for all data</t>
  </si>
  <si>
    <t>st dev for month</t>
  </si>
  <si>
    <t xml:space="preserve">upper control </t>
  </si>
  <si>
    <t>lower control</t>
  </si>
  <si>
    <t>July</t>
  </si>
  <si>
    <t>August</t>
  </si>
  <si>
    <t xml:space="preserve">September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</si>
</sst>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70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8" fontId="2" fillId="2" borderId="1" xfId="0" applyNumberFormat="1" applyFont="1" applyFill="1" applyBorder="1" applyAlignment="1">
      <alignment vertical="center" wrapText="1"/>
    </xf>
    <xf numFmtId="8" fontId="0" fillId="0" borderId="0" xfId="0" applyNumberFormat="1"/>
    <xf numFmtId="0" fontId="3" fillId="2" borderId="2" xfId="0" applyFont="1" applyFill="1" applyBorder="1" applyAlignment="1">
      <alignment vertical="center" wrapText="1"/>
    </xf>
    <xf numFmtId="170" fontId="0" fillId="0" borderId="0" xfId="0" applyNumberForma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upper control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Sheet1!$I$6:$K$6</c:f>
              <c:numCache>
                <c:formatCode>"$"#,##0.00_);[Red]\("$"#,##0.00\)</c:formatCode>
                <c:ptCount val="3"/>
                <c:pt idx="0" formatCode="&quot;$&quot;#,##0.00">
                  <c:v>372.1439872052764</c:v>
                </c:pt>
                <c:pt idx="1">
                  <c:v>468.38488980637163</c:v>
                </c:pt>
                <c:pt idx="2">
                  <c:v>377.73482686646986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B-4F7A-A861-F5D75D48E329}"/>
            </c:ext>
          </c:extLst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lower control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Sheet1!$I$7:$K$7</c:f>
              <c:numCache>
                <c:formatCode>"$"#,##0.00_);[Red]\("$"#,##0.00\)</c:formatCode>
                <c:ptCount val="3"/>
                <c:pt idx="0" formatCode="&quot;$&quot;#,##0.00">
                  <c:v>299.47201279472358</c:v>
                </c:pt>
                <c:pt idx="1">
                  <c:v>383.09511019362839</c:v>
                </c:pt>
                <c:pt idx="2">
                  <c:v>301.1318398001967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B-4F7A-A861-F5D75D48E329}"/>
            </c:ext>
          </c:extLst>
        </c:ser>
        <c:ser>
          <c:idx val="2"/>
          <c:order val="2"/>
          <c:tx>
            <c:strRef>
              <c:f>Sheet1!$H$8</c:f>
              <c:strCache>
                <c:ptCount val="1"/>
                <c:pt idx="0">
                  <c:v>observed costs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Sheet1!$I$8:$K$8</c:f>
              <c:numCache>
                <c:formatCode>General</c:formatCode>
                <c:ptCount val="3"/>
                <c:pt idx="0" formatCode="&quot;$&quot;#,##0.00">
                  <c:v>409.738</c:v>
                </c:pt>
                <c:pt idx="1">
                  <c:v>396.07000000000005</c:v>
                </c:pt>
                <c:pt idx="2" formatCode="&quot;$&quot;#,##0.00_);[Red]\(&quot;$&quot;#,##0.00\)">
                  <c:v>413.1633333333333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B-4F7A-A861-F5D75D48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70415"/>
        <c:axId val="226264175"/>
      </c:lineChart>
      <c:catAx>
        <c:axId val="22627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64175"/>
        <c:crosses val="autoZero"/>
        <c:auto val="1"/>
        <c:lblAlgn val="ctr"/>
        <c:lblOffset val="100"/>
        <c:noMultiLvlLbl val="0"/>
      </c:catAx>
      <c:valAx>
        <c:axId val="226264175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166687</xdr:rowOff>
    </xdr:from>
    <xdr:to>
      <xdr:col>14</xdr:col>
      <xdr:colOff>0</xdr:colOff>
      <xdr:row>23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94C39-1F22-3C31-90B8-DA34352F8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BA59-BAB2-427C-BD10-BA7EE5701B2C}">
  <dimension ref="A1:Q11"/>
  <sheetViews>
    <sheetView tabSelected="1" topLeftCell="D5" workbookViewId="0">
      <selection activeCell="P19" sqref="P19"/>
    </sheetView>
  </sheetViews>
  <sheetFormatPr defaultRowHeight="15" x14ac:dyDescent="0.25"/>
  <cols>
    <col min="8" max="8" width="17.85546875" customWidth="1"/>
  </cols>
  <sheetData>
    <row r="1" spans="1:17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5" t="s">
        <v>13</v>
      </c>
      <c r="J1" s="5" t="s">
        <v>14</v>
      </c>
      <c r="K1" s="5" t="s">
        <v>15</v>
      </c>
    </row>
    <row r="2" spans="1:17" x14ac:dyDescent="0.25">
      <c r="A2" s="1">
        <v>1</v>
      </c>
      <c r="B2" s="2">
        <v>391.18</v>
      </c>
      <c r="C2" s="3">
        <v>294.27999999999997</v>
      </c>
      <c r="D2" s="2">
        <v>395.55</v>
      </c>
      <c r="E2" s="3">
        <v>497.68</v>
      </c>
      <c r="F2" s="3">
        <v>394.96</v>
      </c>
      <c r="G2" s="3">
        <v>324.05</v>
      </c>
      <c r="L2" s="4"/>
      <c r="M2" s="4"/>
      <c r="O2" s="4">
        <f xml:space="preserve"> B2 - VALUE(SUBSTITUTE(C2,"$",""))</f>
        <v>96.900000000000034</v>
      </c>
      <c r="P2" s="4">
        <f xml:space="preserve"> D2 - VALUE(SUBSTITUTE(E2,"$",""))</f>
        <v>-102.13</v>
      </c>
      <c r="Q2" s="4">
        <f xml:space="preserve"> F2 - VALUE(SUBSTITUTE(G2,"$",""))</f>
        <v>70.909999999999968</v>
      </c>
    </row>
    <row r="3" spans="1:17" x14ac:dyDescent="0.25">
      <c r="A3" s="1">
        <v>2</v>
      </c>
      <c r="B3" s="2">
        <v>368.31</v>
      </c>
      <c r="C3" s="3">
        <v>287.93</v>
      </c>
      <c r="D3" s="2">
        <v>378.42</v>
      </c>
      <c r="E3" s="3">
        <v>495</v>
      </c>
      <c r="F3" s="3">
        <v>398.35</v>
      </c>
      <c r="G3" s="3">
        <v>328.7</v>
      </c>
      <c r="H3" t="s">
        <v>8</v>
      </c>
      <c r="I3" s="7">
        <f>AVERAGE(C2:C11)</f>
        <v>335.80799999999999</v>
      </c>
      <c r="J3" s="4">
        <f>AVERAGE(E2:E9)</f>
        <v>425.74</v>
      </c>
      <c r="K3" s="4">
        <f>AVERAGE(G2:G10)</f>
        <v>339.43333333333328</v>
      </c>
      <c r="L3" s="4"/>
      <c r="M3" s="4"/>
      <c r="O3" s="4">
        <f t="shared" ref="O3:O11" si="0" xml:space="preserve"> B3 - VALUE(SUBSTITUTE(C3,"$",""))</f>
        <v>80.38</v>
      </c>
      <c r="P3" s="4">
        <f t="shared" ref="P3:P11" si="1" xml:space="preserve"> D3 - VALUE(SUBSTITUTE(E3,"$",""))</f>
        <v>-116.57999999999998</v>
      </c>
      <c r="Q3" s="4">
        <f t="shared" ref="Q3:Q11" si="2" xml:space="preserve"> F3 - VALUE(SUBSTITUTE(G3,"$",""))</f>
        <v>69.650000000000034</v>
      </c>
    </row>
    <row r="4" spans="1:17" x14ac:dyDescent="0.25">
      <c r="A4" s="1">
        <v>3</v>
      </c>
      <c r="B4" s="2">
        <v>411.41</v>
      </c>
      <c r="C4" s="3">
        <v>330.08</v>
      </c>
      <c r="D4" s="2">
        <v>413.93</v>
      </c>
      <c r="E4" s="3">
        <v>348.85</v>
      </c>
      <c r="F4" s="3">
        <v>365.64</v>
      </c>
      <c r="G4" s="3">
        <v>292.31</v>
      </c>
      <c r="H4" t="s">
        <v>9</v>
      </c>
      <c r="I4" s="7">
        <f>STDEV(O2:Q11)</f>
        <v>63.483138452712538</v>
      </c>
      <c r="J4" s="6">
        <f>I4</f>
        <v>63.483138452712538</v>
      </c>
      <c r="K4" s="4">
        <f>J4</f>
        <v>63.483138452712538</v>
      </c>
      <c r="L4" s="4"/>
      <c r="M4" s="4"/>
      <c r="O4" s="4">
        <f t="shared" si="0"/>
        <v>81.330000000000041</v>
      </c>
      <c r="P4" s="4">
        <f t="shared" si="1"/>
        <v>65.079999999999984</v>
      </c>
      <c r="Q4" s="4">
        <f t="shared" si="2"/>
        <v>73.329999999999984</v>
      </c>
    </row>
    <row r="5" spans="1:17" x14ac:dyDescent="0.25">
      <c r="A5" s="1">
        <v>4</v>
      </c>
      <c r="B5" s="2">
        <v>446.07</v>
      </c>
      <c r="C5" s="3">
        <v>379.48</v>
      </c>
      <c r="D5" s="2">
        <v>362.86</v>
      </c>
      <c r="E5" s="3">
        <v>395</v>
      </c>
      <c r="F5" s="3">
        <v>389.66</v>
      </c>
      <c r="G5" s="3">
        <v>313.26</v>
      </c>
      <c r="H5" t="s">
        <v>10</v>
      </c>
      <c r="I5" s="7">
        <f>$I$4/SQRT(COUNT(B2:B11))</f>
        <v>20.075131052638906</v>
      </c>
      <c r="J5" s="6">
        <f>J4/SQRT(COUNT(D2:D9))</f>
        <v>22.44467884545875</v>
      </c>
      <c r="K5" s="4">
        <f>K4/SQRT(COUNT(F2:F10))</f>
        <v>21.161046150904181</v>
      </c>
      <c r="L5" s="4"/>
      <c r="M5" s="4"/>
      <c r="O5" s="4">
        <f t="shared" si="0"/>
        <v>66.589999999999975</v>
      </c>
      <c r="P5" s="4">
        <f t="shared" si="1"/>
        <v>-32.139999999999986</v>
      </c>
      <c r="Q5" s="4">
        <f t="shared" si="2"/>
        <v>76.400000000000034</v>
      </c>
    </row>
    <row r="6" spans="1:17" x14ac:dyDescent="0.25">
      <c r="A6" s="1">
        <v>5</v>
      </c>
      <c r="B6" s="2">
        <v>425.54</v>
      </c>
      <c r="C6" s="3">
        <v>373.22</v>
      </c>
      <c r="D6" s="2">
        <v>416.01</v>
      </c>
      <c r="E6" s="3">
        <v>342.39</v>
      </c>
      <c r="F6" s="3">
        <v>395.53</v>
      </c>
      <c r="G6" s="3">
        <v>343.7</v>
      </c>
      <c r="H6" t="s">
        <v>11</v>
      </c>
      <c r="I6" s="7">
        <f>$I$3+1.81*I5</f>
        <v>372.1439872052764</v>
      </c>
      <c r="J6" s="4">
        <f>J3+1.9*J5</f>
        <v>468.38488980637163</v>
      </c>
      <c r="K6" s="4">
        <f>K3+1.81*K5</f>
        <v>377.73482686646986</v>
      </c>
      <c r="L6" s="4"/>
      <c r="M6" s="4"/>
      <c r="O6" s="4">
        <f t="shared" si="0"/>
        <v>52.319999999999993</v>
      </c>
      <c r="P6" s="4">
        <f t="shared" si="1"/>
        <v>73.62</v>
      </c>
      <c r="Q6" s="4">
        <f t="shared" si="2"/>
        <v>51.829999999999984</v>
      </c>
    </row>
    <row r="7" spans="1:17" x14ac:dyDescent="0.25">
      <c r="A7" s="1">
        <v>6</v>
      </c>
      <c r="B7" s="2">
        <v>476.9</v>
      </c>
      <c r="C7" s="3">
        <v>418.52</v>
      </c>
      <c r="D7" s="2">
        <v>405.66</v>
      </c>
      <c r="E7" s="3">
        <v>427</v>
      </c>
      <c r="F7" s="3">
        <v>481.25</v>
      </c>
      <c r="G7" s="3">
        <v>412.47</v>
      </c>
      <c r="H7" t="s">
        <v>12</v>
      </c>
      <c r="I7" s="7">
        <f>$I$3-1.81*I5</f>
        <v>299.47201279472358</v>
      </c>
      <c r="J7" s="4">
        <f>J3-1.9*J5</f>
        <v>383.09511019362839</v>
      </c>
      <c r="K7" s="4">
        <f>K3-1.81*K5</f>
        <v>301.1318398001967</v>
      </c>
      <c r="L7" s="4"/>
      <c r="M7" s="4"/>
      <c r="O7" s="4">
        <f t="shared" si="0"/>
        <v>58.379999999999995</v>
      </c>
      <c r="P7" s="4">
        <f t="shared" si="1"/>
        <v>-21.339999999999975</v>
      </c>
      <c r="Q7" s="4">
        <f t="shared" si="2"/>
        <v>68.779999999999973</v>
      </c>
    </row>
    <row r="8" spans="1:17" x14ac:dyDescent="0.25">
      <c r="A8" s="1">
        <v>7</v>
      </c>
      <c r="B8" s="2">
        <v>423.83</v>
      </c>
      <c r="C8" s="3">
        <v>357.52</v>
      </c>
      <c r="D8" s="2">
        <v>412.05</v>
      </c>
      <c r="E8" s="3">
        <v>400</v>
      </c>
      <c r="F8" s="3">
        <v>444.77</v>
      </c>
      <c r="G8" s="3">
        <v>366.55</v>
      </c>
      <c r="H8" t="s">
        <v>7</v>
      </c>
      <c r="I8" s="7">
        <f>AVERAGE(B2:B11)</f>
        <v>409.738</v>
      </c>
      <c r="J8">
        <f>AVERAGE(D2:D9)</f>
        <v>396.07000000000005</v>
      </c>
      <c r="K8" s="4">
        <f>AVERAGE(F2:F10)</f>
        <v>413.1633333333333</v>
      </c>
      <c r="L8" s="4"/>
      <c r="M8" s="4"/>
      <c r="O8" s="4">
        <f t="shared" si="0"/>
        <v>66.31</v>
      </c>
      <c r="P8" s="4">
        <f t="shared" si="1"/>
        <v>12.050000000000011</v>
      </c>
      <c r="Q8" s="4">
        <f t="shared" si="2"/>
        <v>78.21999999999997</v>
      </c>
    </row>
    <row r="9" spans="1:17" x14ac:dyDescent="0.25">
      <c r="A9" s="1">
        <v>8</v>
      </c>
      <c r="B9" s="2">
        <v>370.29</v>
      </c>
      <c r="C9" s="3">
        <v>290.42</v>
      </c>
      <c r="D9" s="2">
        <v>384.08</v>
      </c>
      <c r="E9" s="3">
        <v>500</v>
      </c>
      <c r="F9" s="3">
        <v>436.31</v>
      </c>
      <c r="G9" s="3">
        <v>338.64</v>
      </c>
      <c r="K9" s="4"/>
      <c r="L9" s="4"/>
      <c r="M9" s="4"/>
      <c r="O9" s="4">
        <f t="shared" si="0"/>
        <v>79.87</v>
      </c>
      <c r="P9" s="4">
        <f t="shared" si="1"/>
        <v>-115.92000000000002</v>
      </c>
      <c r="Q9" s="4">
        <f t="shared" si="2"/>
        <v>97.670000000000016</v>
      </c>
    </row>
    <row r="10" spans="1:17" x14ac:dyDescent="0.25">
      <c r="A10" s="1">
        <v>9</v>
      </c>
      <c r="B10" s="2">
        <v>353.98</v>
      </c>
      <c r="C10" s="3">
        <v>268.2</v>
      </c>
      <c r="D10" s="2"/>
      <c r="E10" s="2"/>
      <c r="F10" s="3">
        <v>412</v>
      </c>
      <c r="G10" s="3">
        <v>335.22</v>
      </c>
      <c r="K10" s="4"/>
      <c r="L10" s="4"/>
      <c r="M10" s="4"/>
      <c r="O10" s="4">
        <f t="shared" si="0"/>
        <v>85.78000000000003</v>
      </c>
      <c r="P10" s="4"/>
      <c r="Q10" s="4">
        <f t="shared" si="2"/>
        <v>76.779999999999973</v>
      </c>
    </row>
    <row r="11" spans="1:17" x14ac:dyDescent="0.25">
      <c r="A11" s="1">
        <v>10</v>
      </c>
      <c r="B11" s="2">
        <v>429.87</v>
      </c>
      <c r="C11" s="3">
        <v>358.43</v>
      </c>
      <c r="D11" s="2"/>
      <c r="E11" s="2"/>
      <c r="F11" s="2"/>
      <c r="G11" s="2"/>
      <c r="K11" s="4"/>
      <c r="L11" s="4"/>
      <c r="M11" s="4"/>
      <c r="O11" s="4">
        <f t="shared" si="0"/>
        <v>71.44</v>
      </c>
      <c r="P11" s="4"/>
      <c r="Q1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Shahera M Chowdhury</dc:creator>
  <cp:lastModifiedBy>Shahera M Chowdhury</cp:lastModifiedBy>
  <dcterms:created xsi:type="dcterms:W3CDTF">2024-03-24T20:55:59Z</dcterms:created>
  <dcterms:modified xsi:type="dcterms:W3CDTF">2024-03-24T21:38:25Z</dcterms:modified>
</cp:coreProperties>
</file>