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mpe272\project\"/>
    </mc:Choice>
  </mc:AlternateContent>
  <bookViews>
    <workbookView xWindow="0" yWindow="0" windowWidth="10095" windowHeight="228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89" i="2" l="1"/>
  <c r="G89" i="2"/>
  <c r="F89" i="2"/>
  <c r="H70" i="2"/>
  <c r="G70" i="2"/>
  <c r="F70" i="2"/>
  <c r="H52" i="2"/>
  <c r="G52" i="2"/>
  <c r="F52" i="2"/>
  <c r="G35" i="2"/>
  <c r="F35" i="2"/>
  <c r="H35" i="2" s="1"/>
  <c r="H19" i="2"/>
  <c r="G19" i="2"/>
  <c r="F19" i="2"/>
  <c r="H90" i="1"/>
  <c r="J90" i="1" s="1"/>
  <c r="H72" i="1"/>
  <c r="J72" i="1" s="1"/>
  <c r="H54" i="1"/>
  <c r="J54" i="1" s="1"/>
  <c r="H37" i="1"/>
  <c r="J37" i="1" s="1"/>
  <c r="H20" i="1"/>
  <c r="J20" i="1" s="1"/>
  <c r="F17" i="2" l="1"/>
  <c r="F15" i="2"/>
  <c r="F13" i="2"/>
  <c r="F11" i="2"/>
  <c r="F9" i="2"/>
  <c r="F7" i="2"/>
  <c r="H7" i="2" s="1"/>
  <c r="F5" i="2"/>
  <c r="F18" i="2"/>
  <c r="H22" i="2"/>
  <c r="H34" i="2"/>
  <c r="H74" i="2"/>
  <c r="H78" i="2"/>
  <c r="H82" i="2"/>
  <c r="H86" i="2"/>
  <c r="G75" i="1"/>
  <c r="G7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2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4" i="2"/>
  <c r="F20" i="2"/>
  <c r="F21" i="2"/>
  <c r="H21" i="2" s="1"/>
  <c r="F22" i="2"/>
  <c r="F23" i="2"/>
  <c r="H23" i="2" s="1"/>
  <c r="F24" i="2"/>
  <c r="F25" i="2"/>
  <c r="H25" i="2" s="1"/>
  <c r="F26" i="2"/>
  <c r="H26" i="2" s="1"/>
  <c r="F27" i="2"/>
  <c r="H27" i="2" s="1"/>
  <c r="F28" i="2"/>
  <c r="F29" i="2"/>
  <c r="H29" i="2" s="1"/>
  <c r="F30" i="2"/>
  <c r="H30" i="2" s="1"/>
  <c r="F31" i="2"/>
  <c r="H31" i="2" s="1"/>
  <c r="F32" i="2"/>
  <c r="F33" i="2"/>
  <c r="H33" i="2" s="1"/>
  <c r="F34" i="2"/>
  <c r="F36" i="2"/>
  <c r="H36" i="2" s="1"/>
  <c r="F37" i="2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4" i="2"/>
  <c r="H54" i="2" s="1"/>
  <c r="F55" i="2"/>
  <c r="F56" i="2"/>
  <c r="H56" i="2" s="1"/>
  <c r="F57" i="2"/>
  <c r="H57" i="2" s="1"/>
  <c r="F58" i="2"/>
  <c r="H58" i="2" s="1"/>
  <c r="F59" i="2"/>
  <c r="F60" i="2"/>
  <c r="H60" i="2" s="1"/>
  <c r="F61" i="2"/>
  <c r="H61" i="2" s="1"/>
  <c r="F62" i="2"/>
  <c r="H62" i="2" s="1"/>
  <c r="F63" i="2"/>
  <c r="F64" i="2"/>
  <c r="H64" i="2" s="1"/>
  <c r="F65" i="2"/>
  <c r="H65" i="2" s="1"/>
  <c r="F66" i="2"/>
  <c r="H66" i="2" s="1"/>
  <c r="F67" i="2"/>
  <c r="F68" i="2"/>
  <c r="H68" i="2" s="1"/>
  <c r="F69" i="2"/>
  <c r="H69" i="2" s="1"/>
  <c r="F72" i="2"/>
  <c r="H72" i="2" s="1"/>
  <c r="F74" i="2"/>
  <c r="F75" i="2"/>
  <c r="H75" i="2" s="1"/>
  <c r="F76" i="2"/>
  <c r="H76" i="2" s="1"/>
  <c r="F77" i="2"/>
  <c r="H77" i="2" s="1"/>
  <c r="F78" i="2"/>
  <c r="F79" i="2"/>
  <c r="H79" i="2" s="1"/>
  <c r="F80" i="2"/>
  <c r="H80" i="2" s="1"/>
  <c r="F81" i="2"/>
  <c r="H81" i="2" s="1"/>
  <c r="F82" i="2"/>
  <c r="F83" i="2"/>
  <c r="H83" i="2" s="1"/>
  <c r="F84" i="2"/>
  <c r="H84" i="2" s="1"/>
  <c r="F85" i="2"/>
  <c r="H85" i="2" s="1"/>
  <c r="F86" i="2"/>
  <c r="F87" i="2"/>
  <c r="H87" i="2" s="1"/>
  <c r="F6" i="2"/>
  <c r="H6" i="2" s="1"/>
  <c r="F8" i="2"/>
  <c r="H8" i="2" s="1"/>
  <c r="F10" i="2"/>
  <c r="H10" i="2" s="1"/>
  <c r="F12" i="2"/>
  <c r="H12" i="2" s="1"/>
  <c r="F14" i="2"/>
  <c r="H14" i="2" s="1"/>
  <c r="F4" i="2"/>
  <c r="H4" i="2" s="1"/>
  <c r="H15" i="2" l="1"/>
  <c r="H13" i="2"/>
  <c r="H67" i="2"/>
  <c r="H63" i="2"/>
  <c r="H59" i="2"/>
  <c r="H55" i="2"/>
  <c r="H32" i="2"/>
  <c r="H28" i="2"/>
  <c r="H24" i="2"/>
  <c r="H20" i="2"/>
  <c r="H9" i="2"/>
  <c r="H17" i="2"/>
  <c r="H18" i="2"/>
  <c r="H11" i="2"/>
  <c r="H37" i="2"/>
  <c r="H5" i="2"/>
  <c r="F16" i="2"/>
  <c r="H16" i="2" s="1"/>
  <c r="F73" i="2"/>
  <c r="H73" i="2" s="1"/>
  <c r="H26" i="1"/>
  <c r="J26" i="1" s="1"/>
  <c r="H30" i="1"/>
  <c r="J30" i="1" s="1"/>
  <c r="H34" i="1"/>
  <c r="J34" i="1" s="1"/>
  <c r="H40" i="1"/>
  <c r="J40" i="1" s="1"/>
  <c r="H41" i="1"/>
  <c r="H56" i="1"/>
  <c r="H58" i="1"/>
  <c r="H59" i="1"/>
  <c r="H62" i="1"/>
  <c r="H66" i="1"/>
  <c r="J66" i="1" s="1"/>
  <c r="H70" i="1"/>
  <c r="J70" i="1" s="1"/>
  <c r="H74" i="1"/>
  <c r="J74" i="1" s="1"/>
  <c r="H75" i="1"/>
  <c r="J75" i="1" s="1"/>
  <c r="H77" i="1"/>
  <c r="H81" i="1"/>
  <c r="H84" i="1"/>
  <c r="J84" i="1" s="1"/>
  <c r="H85" i="1"/>
  <c r="H89" i="1"/>
  <c r="J89" i="1" s="1"/>
  <c r="G84" i="1"/>
  <c r="J9" i="1"/>
  <c r="J17" i="1"/>
  <c r="J41" i="1"/>
  <c r="J56" i="1"/>
  <c r="J58" i="1"/>
  <c r="J59" i="1"/>
  <c r="J62" i="1"/>
  <c r="J77" i="1"/>
  <c r="J85" i="1"/>
  <c r="G5" i="1"/>
  <c r="H5" i="1" s="1"/>
  <c r="J5" i="1" s="1"/>
  <c r="G6" i="1"/>
  <c r="H6" i="1" s="1"/>
  <c r="J6" i="1" s="1"/>
  <c r="G22" i="1"/>
  <c r="H22" i="1" s="1"/>
  <c r="J22" i="1" s="1"/>
  <c r="G23" i="1"/>
  <c r="H23" i="1" s="1"/>
  <c r="J23" i="1" s="1"/>
  <c r="G39" i="1"/>
  <c r="H39" i="1" s="1"/>
  <c r="J39" i="1" s="1"/>
  <c r="G40" i="1"/>
  <c r="G58" i="1"/>
  <c r="G76" i="1"/>
  <c r="H76" i="1" s="1"/>
  <c r="J76" i="1" s="1"/>
  <c r="G8" i="1"/>
  <c r="H8" i="1" s="1"/>
  <c r="J8" i="1" s="1"/>
  <c r="G9" i="1"/>
  <c r="H9" i="1" s="1"/>
  <c r="G11" i="1"/>
  <c r="G12" i="1"/>
  <c r="H12" i="1" s="1"/>
  <c r="J12" i="1" s="1"/>
  <c r="G13" i="1"/>
  <c r="H13" i="1" s="1"/>
  <c r="J13" i="1" s="1"/>
  <c r="G14" i="1"/>
  <c r="H14" i="1" s="1"/>
  <c r="J14" i="1" s="1"/>
  <c r="G15" i="1"/>
  <c r="H15" i="1" s="1"/>
  <c r="J15" i="1" s="1"/>
  <c r="G16" i="1"/>
  <c r="H16" i="1" s="1"/>
  <c r="J16" i="1" s="1"/>
  <c r="G17" i="1"/>
  <c r="H17" i="1" s="1"/>
  <c r="G18" i="1"/>
  <c r="H18" i="1" s="1"/>
  <c r="J18" i="1" s="1"/>
  <c r="G19" i="1"/>
  <c r="H19" i="1" s="1"/>
  <c r="J19" i="1" s="1"/>
  <c r="G21" i="1"/>
  <c r="H21" i="1" s="1"/>
  <c r="J21" i="1" s="1"/>
  <c r="G25" i="1"/>
  <c r="H25" i="1" s="1"/>
  <c r="J25" i="1" s="1"/>
  <c r="G26" i="1"/>
  <c r="G27" i="1"/>
  <c r="H27" i="1" s="1"/>
  <c r="J27" i="1" s="1"/>
  <c r="G28" i="1"/>
  <c r="G29" i="1"/>
  <c r="H29" i="1" s="1"/>
  <c r="J29" i="1" s="1"/>
  <c r="G30" i="1"/>
  <c r="G31" i="1"/>
  <c r="H31" i="1" s="1"/>
  <c r="J31" i="1" s="1"/>
  <c r="G32" i="1"/>
  <c r="H32" i="1" s="1"/>
  <c r="J32" i="1" s="1"/>
  <c r="G33" i="1"/>
  <c r="H33" i="1" s="1"/>
  <c r="J33" i="1" s="1"/>
  <c r="G34" i="1"/>
  <c r="G35" i="1"/>
  <c r="H35" i="1" s="1"/>
  <c r="J35" i="1" s="1"/>
  <c r="G36" i="1"/>
  <c r="H36" i="1" s="1"/>
  <c r="J36" i="1" s="1"/>
  <c r="G38" i="1"/>
  <c r="H38" i="1" s="1"/>
  <c r="J38" i="1" s="1"/>
  <c r="G42" i="1"/>
  <c r="H42" i="1" s="1"/>
  <c r="J42" i="1" s="1"/>
  <c r="G43" i="1"/>
  <c r="H43" i="1" s="1"/>
  <c r="J43" i="1" s="1"/>
  <c r="G44" i="1"/>
  <c r="H44" i="1" s="1"/>
  <c r="J44" i="1" s="1"/>
  <c r="G45" i="1"/>
  <c r="G46" i="1"/>
  <c r="H46" i="1" s="1"/>
  <c r="J46" i="1" s="1"/>
  <c r="G47" i="1"/>
  <c r="H47" i="1" s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G57" i="1"/>
  <c r="H57" i="1" s="1"/>
  <c r="J57" i="1" s="1"/>
  <c r="G60" i="1"/>
  <c r="H60" i="1" s="1"/>
  <c r="J60" i="1" s="1"/>
  <c r="G61" i="1"/>
  <c r="H61" i="1" s="1"/>
  <c r="J61" i="1" s="1"/>
  <c r="G62" i="1"/>
  <c r="G63" i="1"/>
  <c r="H63" i="1" s="1"/>
  <c r="J63" i="1" s="1"/>
  <c r="G64" i="1"/>
  <c r="H64" i="1" s="1"/>
  <c r="J64" i="1" s="1"/>
  <c r="G65" i="1"/>
  <c r="H65" i="1" s="1"/>
  <c r="J65" i="1" s="1"/>
  <c r="G66" i="1"/>
  <c r="G67" i="1"/>
  <c r="H67" i="1" s="1"/>
  <c r="J67" i="1" s="1"/>
  <c r="G68" i="1"/>
  <c r="H68" i="1" s="1"/>
  <c r="J68" i="1" s="1"/>
  <c r="G69" i="1"/>
  <c r="H69" i="1" s="1"/>
  <c r="J69" i="1" s="1"/>
  <c r="G70" i="1"/>
  <c r="G71" i="1"/>
  <c r="H71" i="1" s="1"/>
  <c r="J71" i="1" s="1"/>
  <c r="G78" i="1"/>
  <c r="H78" i="1" s="1"/>
  <c r="J78" i="1" s="1"/>
  <c r="G79" i="1"/>
  <c r="H79" i="1" s="1"/>
  <c r="J79" i="1" s="1"/>
  <c r="G80" i="1"/>
  <c r="H80" i="1" s="1"/>
  <c r="J80" i="1" s="1"/>
  <c r="G81" i="1"/>
  <c r="G82" i="1"/>
  <c r="H82" i="1" s="1"/>
  <c r="J82" i="1" s="1"/>
  <c r="G83" i="1"/>
  <c r="H83" i="1" s="1"/>
  <c r="J83" i="1" s="1"/>
  <c r="G85" i="1"/>
  <c r="G86" i="1"/>
  <c r="H86" i="1" s="1"/>
  <c r="J86" i="1" s="1"/>
  <c r="G87" i="1"/>
  <c r="H87" i="1" s="1"/>
  <c r="J87" i="1" s="1"/>
  <c r="G88" i="1"/>
  <c r="H88" i="1" s="1"/>
  <c r="J88" i="1" s="1"/>
  <c r="G89" i="1"/>
  <c r="G4" i="1"/>
  <c r="H45" i="1" l="1"/>
  <c r="J45" i="1" s="1"/>
  <c r="H11" i="1"/>
  <c r="J11" i="1" s="1"/>
  <c r="H4" i="1"/>
  <c r="J4" i="1" s="1"/>
  <c r="J81" i="1"/>
  <c r="H28" i="1"/>
  <c r="J28" i="1" s="1"/>
</calcChain>
</file>

<file path=xl/sharedStrings.xml><?xml version="1.0" encoding="utf-8"?>
<sst xmlns="http://schemas.openxmlformats.org/spreadsheetml/2006/main" count="270" uniqueCount="54">
  <si>
    <t>Year</t>
  </si>
  <si>
    <t>Company Name</t>
  </si>
  <si>
    <t>Total Assets</t>
  </si>
  <si>
    <t>Total Liablilities</t>
  </si>
  <si>
    <t>((V/S)-(V/S))*s</t>
  </si>
  <si>
    <t>(v/s)*s Brand</t>
  </si>
  <si>
    <t>Brand Value in %</t>
  </si>
  <si>
    <t>Total</t>
  </si>
  <si>
    <t>Total Sales</t>
  </si>
  <si>
    <t>V/S of copmany</t>
  </si>
  <si>
    <t>Samsung</t>
  </si>
  <si>
    <t>Acer</t>
  </si>
  <si>
    <t>Apple</t>
  </si>
  <si>
    <t>Micromax</t>
  </si>
  <si>
    <t>HP</t>
  </si>
  <si>
    <t>DELL</t>
  </si>
  <si>
    <t>ASUS</t>
  </si>
  <si>
    <t>-</t>
  </si>
  <si>
    <t>HCL</t>
  </si>
  <si>
    <t>SONY</t>
  </si>
  <si>
    <t>Toshiba</t>
  </si>
  <si>
    <t>Google</t>
  </si>
  <si>
    <t>Amazon</t>
  </si>
  <si>
    <t>HTC</t>
  </si>
  <si>
    <t>LG</t>
  </si>
  <si>
    <t>Blackberry</t>
  </si>
  <si>
    <t>Huawei</t>
  </si>
  <si>
    <t>Value of Company</t>
  </si>
  <si>
    <t>Won  m</t>
  </si>
  <si>
    <t>m</t>
  </si>
  <si>
    <t>b</t>
  </si>
  <si>
    <t>th</t>
  </si>
  <si>
    <t>INR  Cr</t>
  </si>
  <si>
    <t>yen m</t>
  </si>
  <si>
    <t>taiwan$ th</t>
  </si>
  <si>
    <t>south korean wons m</t>
  </si>
  <si>
    <t>chines yuan m</t>
  </si>
  <si>
    <t>Won m</t>
  </si>
  <si>
    <t>taiwan $ th</t>
  </si>
  <si>
    <t xml:space="preserve"> m</t>
  </si>
  <si>
    <t>south korean wons b</t>
  </si>
  <si>
    <t>tiwan$ th</t>
  </si>
  <si>
    <t>Cr</t>
  </si>
  <si>
    <t>iNR  Cr</t>
  </si>
  <si>
    <t>US$ th</t>
  </si>
  <si>
    <t>105300650</t>
  </si>
  <si>
    <t>118281488</t>
  </si>
  <si>
    <t xml:space="preserve"> </t>
  </si>
  <si>
    <t xml:space="preserve">  </t>
  </si>
  <si>
    <t>Generic V/S</t>
  </si>
  <si>
    <t>(V/S)*s</t>
  </si>
  <si>
    <t>((V/S)-(V/S))*s / ((V/S)*s)</t>
  </si>
  <si>
    <t>leenovo</t>
  </si>
  <si>
    <t>Lenovo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</si>
</sst>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00"/>
    <numFmt numFmtId="165" formatCode="0.00000000000000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9"/>
      <color rgb="FF303030"/>
      <name val="Arial"/>
      <family val="2"/>
    </font>
    <font>
      <sz val="9"/>
      <color rgb="FF303030"/>
      <name val="Arial"/>
      <family val="2"/>
    </font>
    <font>
      <sz val="10"/>
      <color rgb="FF44444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5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7" borderId="7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4" xfId="0" applyFont="1" applyBorder="1" applyAlignment="1">
      <alignment wrapText="1"/>
    </xf>
    <xf numFmtId="6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5" fillId="5" borderId="7" xfId="0" applyFont="1" applyFill="1" applyBorder="1" applyAlignment="1">
      <alignment wrapText="1"/>
    </xf>
    <xf numFmtId="2" fontId="0" fillId="0" borderId="7" xfId="0" applyNumberFormat="1" applyBorder="1" applyAlignment="1">
      <alignment wrapText="1"/>
    </xf>
    <xf numFmtId="4" fontId="7" fillId="0" borderId="0" xfId="0" applyNumberFormat="1" applyFont="1" applyAlignment="1">
      <alignment wrapText="1"/>
    </xf>
    <xf numFmtId="4" fontId="8" fillId="0" borderId="0" xfId="0" applyNumberFormat="1" applyFont="1" applyAlignment="1">
      <alignment wrapText="1"/>
    </xf>
    <xf numFmtId="0" fontId="0" fillId="8" borderId="1" xfId="0" applyFill="1" applyBorder="1" applyAlignment="1">
      <alignment wrapText="1"/>
    </xf>
    <xf numFmtId="4" fontId="7" fillId="8" borderId="0" xfId="0" applyNumberFormat="1" applyFont="1" applyFill="1" applyAlignment="1">
      <alignment wrapText="1"/>
    </xf>
    <xf numFmtId="0" fontId="0" fillId="8" borderId="7" xfId="0" applyFill="1" applyBorder="1" applyAlignment="1">
      <alignment wrapText="1"/>
    </xf>
    <xf numFmtId="0" fontId="0" fillId="8" borderId="0" xfId="0" applyFill="1" applyAlignment="1">
      <alignment wrapText="1"/>
    </xf>
    <xf numFmtId="3" fontId="9" fillId="8" borderId="0" xfId="0" applyNumberFormat="1" applyFont="1" applyFill="1" applyAlignment="1">
      <alignment wrapText="1"/>
    </xf>
    <xf numFmtId="0" fontId="0" fillId="0" borderId="7" xfId="0" applyNumberFormat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3" fontId="0" fillId="8" borderId="7" xfId="0" applyNumberFormat="1" applyFill="1" applyBorder="1" applyAlignment="1">
      <alignment wrapText="1"/>
    </xf>
    <xf numFmtId="164" fontId="10" fillId="0" borderId="0" xfId="0" applyNumberFormat="1" applyFont="1" applyAlignment="1">
      <alignment wrapText="1"/>
    </xf>
    <xf numFmtId="164" fontId="10" fillId="0" borderId="7" xfId="0" applyNumberFormat="1" applyFont="1" applyBorder="1" applyAlignment="1">
      <alignment wrapText="1"/>
    </xf>
    <xf numFmtId="164" fontId="10" fillId="8" borderId="7" xfId="0" applyNumberFormat="1" applyFont="1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64" fontId="10" fillId="0" borderId="7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wrapText="1"/>
    </xf>
    <xf numFmtId="2" fontId="11" fillId="0" borderId="0" xfId="0" applyNumberFormat="1" applyFont="1" applyAlignment="1">
      <alignment wrapText="1"/>
    </xf>
    <xf numFmtId="165" fontId="10" fillId="0" borderId="7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7" xfId="0" applyNumberFormat="1" applyBorder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68" workbookViewId="0">
      <selection activeCell="F90" sqref="F90"/>
    </sheetView>
  </sheetViews>
  <sheetFormatPr defaultColWidth="17.140625" defaultRowHeight="12.75" customHeight="1" x14ac:dyDescent="0.2"/>
  <cols>
    <col min="5" max="5" width="19" customWidth="1"/>
    <col min="7" max="7" width="18.42578125" customWidth="1"/>
    <col min="8" max="8" width="17.140625" style="32"/>
  </cols>
  <sheetData>
    <row r="1" spans="1:20" ht="12.75" customHeight="1" x14ac:dyDescent="0.2">
      <c r="A1" s="5"/>
      <c r="B1" s="5"/>
      <c r="C1" s="5"/>
      <c r="D1" s="5"/>
    </row>
    <row r="2" spans="1:20" ht="12.75" customHeight="1" x14ac:dyDescent="0.2">
      <c r="A2" s="44" t="s">
        <v>0</v>
      </c>
      <c r="B2" s="45" t="s">
        <v>1</v>
      </c>
      <c r="C2" s="10" t="s">
        <v>2</v>
      </c>
      <c r="D2" s="10" t="s">
        <v>3</v>
      </c>
      <c r="E2" s="14"/>
      <c r="F2" s="14"/>
      <c r="G2" s="14"/>
      <c r="H2" s="33"/>
      <c r="I2" s="15" t="s">
        <v>4</v>
      </c>
      <c r="J2" s="15" t="s">
        <v>5</v>
      </c>
      <c r="K2" s="15" t="s">
        <v>6</v>
      </c>
    </row>
    <row r="3" spans="1:20" ht="12.75" customHeight="1" x14ac:dyDescent="0.2">
      <c r="A3" s="44"/>
      <c r="B3" s="46"/>
      <c r="C3" s="3" t="s">
        <v>7</v>
      </c>
      <c r="D3" s="3" t="s">
        <v>7</v>
      </c>
      <c r="E3" s="14"/>
      <c r="F3" s="15" t="s">
        <v>8</v>
      </c>
      <c r="G3" s="16" t="s">
        <v>27</v>
      </c>
      <c r="H3" s="33" t="s">
        <v>9</v>
      </c>
      <c r="I3" s="14"/>
      <c r="J3" s="14"/>
      <c r="K3" s="14"/>
    </row>
    <row r="4" spans="1:20" ht="12.75" customHeight="1" x14ac:dyDescent="0.2">
      <c r="A4" s="1">
        <v>2012</v>
      </c>
      <c r="B4" s="1" t="s">
        <v>10</v>
      </c>
      <c r="C4" s="12">
        <v>181071570</v>
      </c>
      <c r="D4" s="12">
        <v>59591364</v>
      </c>
      <c r="E4" s="14" t="s">
        <v>28</v>
      </c>
      <c r="F4" s="29">
        <v>201103613</v>
      </c>
      <c r="G4" s="14">
        <f>C4-D4</f>
        <v>121480206</v>
      </c>
      <c r="H4" s="33">
        <f>G4/F4</f>
        <v>0.60406774491913284</v>
      </c>
      <c r="I4" s="14"/>
      <c r="J4" s="14">
        <f>H4*F4</f>
        <v>121480206.00000001</v>
      </c>
      <c r="K4" s="14"/>
    </row>
    <row r="5" spans="1:20" ht="12.75" customHeight="1" x14ac:dyDescent="0.2">
      <c r="A5" s="1"/>
      <c r="B5" s="1" t="s">
        <v>11</v>
      </c>
      <c r="C5" s="1">
        <v>226659</v>
      </c>
      <c r="D5" s="1">
        <v>151627</v>
      </c>
      <c r="E5" s="14" t="s">
        <v>29</v>
      </c>
      <c r="F5" s="14">
        <v>96492392</v>
      </c>
      <c r="G5" s="14">
        <f>(C5-D5)*1000</f>
        <v>75032000</v>
      </c>
      <c r="H5" s="33">
        <f>G5/F5</f>
        <v>0.77759498386152559</v>
      </c>
      <c r="I5" s="14"/>
      <c r="J5" s="14">
        <f>H5*F5</f>
        <v>75032000</v>
      </c>
      <c r="K5" s="14"/>
    </row>
    <row r="6" spans="1:20" ht="12.75" customHeight="1" x14ac:dyDescent="0.2">
      <c r="A6" s="1"/>
      <c r="B6" s="1" t="s">
        <v>12</v>
      </c>
      <c r="C6" s="1">
        <v>176.06</v>
      </c>
      <c r="D6" s="1">
        <v>57.85</v>
      </c>
      <c r="E6" s="14" t="s">
        <v>30</v>
      </c>
      <c r="F6" s="14">
        <v>156508</v>
      </c>
      <c r="G6" s="14">
        <f>(C6-D6)*1000</f>
        <v>118210.00000000001</v>
      </c>
      <c r="H6" s="33">
        <f>G6/F6</f>
        <v>0.75529685383494782</v>
      </c>
      <c r="I6" s="14"/>
      <c r="J6" s="14">
        <f>H6*F6</f>
        <v>118210.00000000001</v>
      </c>
      <c r="K6" s="14"/>
    </row>
    <row r="7" spans="1:20" ht="12.75" customHeight="1" x14ac:dyDescent="0.2">
      <c r="A7" s="2"/>
      <c r="B7" s="2" t="s">
        <v>13</v>
      </c>
      <c r="C7" s="2"/>
      <c r="D7" s="2"/>
      <c r="E7" s="17"/>
      <c r="F7" s="18"/>
      <c r="G7" s="14"/>
      <c r="H7" s="33"/>
      <c r="I7" s="18"/>
      <c r="J7" s="14"/>
      <c r="K7" s="18"/>
      <c r="L7" s="7"/>
      <c r="M7" s="7"/>
      <c r="N7" s="7"/>
      <c r="O7" s="7"/>
      <c r="P7" s="7"/>
      <c r="Q7" s="7"/>
      <c r="R7" s="7"/>
      <c r="S7" s="7"/>
      <c r="T7" s="7"/>
    </row>
    <row r="8" spans="1:20" ht="12.75" customHeight="1" x14ac:dyDescent="0.2">
      <c r="A8" s="1"/>
      <c r="B8" s="1" t="s">
        <v>14</v>
      </c>
      <c r="C8" s="1">
        <v>108766</v>
      </c>
      <c r="D8" s="1">
        <v>86332</v>
      </c>
      <c r="E8" s="14" t="s">
        <v>29</v>
      </c>
      <c r="F8" s="14">
        <v>119895</v>
      </c>
      <c r="G8" s="14">
        <f t="shared" ref="G8:G68" si="0">C8-D8</f>
        <v>22434</v>
      </c>
      <c r="H8" s="33">
        <f>G8/F8</f>
        <v>0.18711372450894534</v>
      </c>
      <c r="I8" s="14"/>
      <c r="J8" s="14">
        <f>H8*F8</f>
        <v>22434</v>
      </c>
      <c r="K8" s="14"/>
    </row>
    <row r="9" spans="1:20" ht="12.75" customHeight="1" x14ac:dyDescent="0.2">
      <c r="A9" s="1"/>
      <c r="B9" s="1" t="s">
        <v>15</v>
      </c>
      <c r="C9" s="1">
        <v>44533</v>
      </c>
      <c r="D9" s="1">
        <v>35616</v>
      </c>
      <c r="E9" s="14" t="s">
        <v>29</v>
      </c>
      <c r="F9" s="14">
        <v>62071</v>
      </c>
      <c r="G9" s="14">
        <f t="shared" si="0"/>
        <v>8917</v>
      </c>
      <c r="H9" s="33">
        <f>G9/F9</f>
        <v>0.14365806898551658</v>
      </c>
      <c r="I9" s="14"/>
      <c r="J9" s="14">
        <f>H9*F9</f>
        <v>8917</v>
      </c>
      <c r="K9" s="14"/>
    </row>
    <row r="10" spans="1:20" ht="12.75" customHeight="1" x14ac:dyDescent="0.2">
      <c r="A10" s="2"/>
      <c r="B10" s="2" t="s">
        <v>16</v>
      </c>
      <c r="C10" s="2" t="s">
        <v>17</v>
      </c>
      <c r="D10" s="2" t="s">
        <v>17</v>
      </c>
      <c r="E10" s="17"/>
      <c r="F10" s="18"/>
      <c r="G10" s="14"/>
      <c r="H10" s="33"/>
      <c r="I10" s="18"/>
      <c r="J10" s="14"/>
      <c r="K10" s="18"/>
      <c r="L10" s="7"/>
      <c r="M10" s="7"/>
      <c r="N10" s="7"/>
      <c r="O10" s="7"/>
      <c r="P10" s="7"/>
      <c r="Q10" s="7"/>
      <c r="R10" s="7"/>
      <c r="S10" s="7"/>
      <c r="T10" s="7"/>
    </row>
    <row r="11" spans="1:20" ht="12.75" customHeight="1" x14ac:dyDescent="0.2">
      <c r="A11" s="1"/>
      <c r="B11" s="1" t="s">
        <v>18</v>
      </c>
      <c r="C11" s="22">
        <v>11365.12</v>
      </c>
      <c r="D11" s="22">
        <v>9837.86</v>
      </c>
      <c r="E11" s="14" t="s">
        <v>32</v>
      </c>
      <c r="F11" s="23">
        <v>20830.55</v>
      </c>
      <c r="G11" s="14">
        <f t="shared" si="0"/>
        <v>1527.2600000000002</v>
      </c>
      <c r="H11" s="33">
        <f t="shared" ref="H11:H19" si="1">G11/F11</f>
        <v>7.3318275321582971E-2</v>
      </c>
      <c r="I11" s="14"/>
      <c r="J11" s="14">
        <f t="shared" ref="J11:J20" si="2">H11*F11</f>
        <v>1527.26</v>
      </c>
      <c r="K11" s="14"/>
    </row>
    <row r="12" spans="1:20" ht="12.75" customHeight="1" x14ac:dyDescent="0.2">
      <c r="A12" s="1"/>
      <c r="B12" s="1" t="s">
        <v>19</v>
      </c>
      <c r="C12" s="1">
        <v>13295667</v>
      </c>
      <c r="D12" s="1">
        <v>10785546</v>
      </c>
      <c r="E12" s="14" t="s">
        <v>33</v>
      </c>
      <c r="F12" s="14">
        <v>5526611</v>
      </c>
      <c r="G12" s="14">
        <f t="shared" si="0"/>
        <v>2510121</v>
      </c>
      <c r="H12" s="33">
        <f t="shared" si="1"/>
        <v>0.4541881091323417</v>
      </c>
      <c r="I12" s="14"/>
      <c r="J12" s="14">
        <f t="shared" si="2"/>
        <v>2510121</v>
      </c>
      <c r="K12" s="14"/>
    </row>
    <row r="13" spans="1:20" ht="12.75" customHeight="1" x14ac:dyDescent="0.2">
      <c r="A13" s="1"/>
      <c r="B13" s="1" t="s">
        <v>20</v>
      </c>
      <c r="C13" s="1">
        <v>5731246</v>
      </c>
      <c r="D13" s="1">
        <v>4494724</v>
      </c>
      <c r="E13" s="14" t="s">
        <v>33</v>
      </c>
      <c r="F13" s="14">
        <v>3324800</v>
      </c>
      <c r="G13" s="14">
        <f t="shared" si="0"/>
        <v>1236522</v>
      </c>
      <c r="H13" s="33">
        <f t="shared" si="1"/>
        <v>0.3719086862367661</v>
      </c>
      <c r="I13" s="14"/>
      <c r="J13" s="14">
        <f t="shared" si="2"/>
        <v>1236522</v>
      </c>
      <c r="K13" s="14"/>
    </row>
    <row r="14" spans="1:20" ht="12.75" customHeight="1" x14ac:dyDescent="0.2">
      <c r="A14" s="1"/>
      <c r="B14" s="1" t="s">
        <v>21</v>
      </c>
      <c r="C14" s="11">
        <v>93798</v>
      </c>
      <c r="D14" s="1">
        <v>22083</v>
      </c>
      <c r="E14" s="14" t="s">
        <v>29</v>
      </c>
      <c r="F14" s="14">
        <v>50175</v>
      </c>
      <c r="G14" s="14">
        <f t="shared" si="0"/>
        <v>71715</v>
      </c>
      <c r="H14" s="33">
        <f t="shared" si="1"/>
        <v>1.4292974588938714</v>
      </c>
      <c r="I14" s="14"/>
      <c r="J14" s="14">
        <f t="shared" si="2"/>
        <v>71715</v>
      </c>
      <c r="K14" s="14"/>
    </row>
    <row r="15" spans="1:20" ht="12.75" customHeight="1" x14ac:dyDescent="0.2">
      <c r="A15" s="1"/>
      <c r="B15" s="1" t="s">
        <v>22</v>
      </c>
      <c r="C15" s="12">
        <v>32555</v>
      </c>
      <c r="D15" s="12">
        <v>24363</v>
      </c>
      <c r="E15" s="14" t="s">
        <v>29</v>
      </c>
      <c r="F15" s="14">
        <v>61093</v>
      </c>
      <c r="G15" s="14">
        <f t="shared" si="0"/>
        <v>8192</v>
      </c>
      <c r="H15" s="33">
        <f t="shared" si="1"/>
        <v>0.13409064868315518</v>
      </c>
      <c r="I15" s="14"/>
      <c r="J15" s="14">
        <f t="shared" si="2"/>
        <v>8191.9999999999991</v>
      </c>
      <c r="K15" s="14"/>
    </row>
    <row r="16" spans="1:20" ht="12.75" customHeight="1" x14ac:dyDescent="0.2">
      <c r="A16" s="1"/>
      <c r="B16" s="1" t="s">
        <v>23</v>
      </c>
      <c r="C16" s="1">
        <v>206604.13</v>
      </c>
      <c r="D16" s="1">
        <v>126234.91</v>
      </c>
      <c r="E16" s="14" t="s">
        <v>34</v>
      </c>
      <c r="F16" s="14">
        <v>60012880</v>
      </c>
      <c r="G16" s="14">
        <f t="shared" si="0"/>
        <v>80369.22</v>
      </c>
      <c r="H16" s="33">
        <f t="shared" si="1"/>
        <v>1.3391995185033612E-3</v>
      </c>
      <c r="I16" s="14"/>
      <c r="J16" s="14">
        <f t="shared" si="2"/>
        <v>80369.22</v>
      </c>
      <c r="K16" s="14"/>
    </row>
    <row r="17" spans="1:20" ht="12.75" customHeight="1" x14ac:dyDescent="0.2">
      <c r="A17" s="1"/>
      <c r="B17" s="1" t="s">
        <v>24</v>
      </c>
      <c r="C17" s="12">
        <v>31457386</v>
      </c>
      <c r="D17" s="1">
        <v>18753169</v>
      </c>
      <c r="E17" s="14" t="s">
        <v>35</v>
      </c>
      <c r="F17" s="14">
        <v>50959978</v>
      </c>
      <c r="G17" s="14">
        <f t="shared" si="0"/>
        <v>12704217</v>
      </c>
      <c r="H17" s="33">
        <f t="shared" si="1"/>
        <v>0.24929792944573093</v>
      </c>
      <c r="I17" s="14"/>
      <c r="J17" s="14">
        <f t="shared" si="2"/>
        <v>12704217</v>
      </c>
      <c r="K17" s="14"/>
    </row>
    <row r="18" spans="1:20" ht="12.75" customHeight="1" x14ac:dyDescent="0.2">
      <c r="A18" s="1"/>
      <c r="B18" s="1" t="s">
        <v>25</v>
      </c>
      <c r="C18" s="1">
        <v>13731</v>
      </c>
      <c r="D18" s="1">
        <v>3631</v>
      </c>
      <c r="E18" s="14" t="s">
        <v>29</v>
      </c>
      <c r="F18" s="14">
        <v>18423</v>
      </c>
      <c r="G18" s="14">
        <f t="shared" si="0"/>
        <v>10100</v>
      </c>
      <c r="H18" s="33">
        <f t="shared" si="1"/>
        <v>0.54822775877978613</v>
      </c>
      <c r="I18" s="14"/>
      <c r="J18" s="14">
        <f t="shared" si="2"/>
        <v>10100</v>
      </c>
      <c r="K18" s="14"/>
    </row>
    <row r="19" spans="1:20" ht="12.75" customHeight="1" x14ac:dyDescent="0.2">
      <c r="A19" s="1"/>
      <c r="B19" s="1" t="s">
        <v>26</v>
      </c>
      <c r="C19" s="1">
        <v>210006</v>
      </c>
      <c r="D19" s="1">
        <v>134982</v>
      </c>
      <c r="E19" s="14" t="s">
        <v>36</v>
      </c>
      <c r="F19" s="14">
        <v>220198</v>
      </c>
      <c r="G19" s="14">
        <f t="shared" si="0"/>
        <v>75024</v>
      </c>
      <c r="H19" s="33">
        <f t="shared" si="1"/>
        <v>0.34071154143089399</v>
      </c>
      <c r="I19" s="14"/>
      <c r="J19" s="14">
        <f t="shared" si="2"/>
        <v>75024</v>
      </c>
      <c r="K19" s="14"/>
    </row>
    <row r="20" spans="1:20" ht="12.75" customHeight="1" x14ac:dyDescent="0.2">
      <c r="A20" s="1"/>
      <c r="B20" s="1" t="s">
        <v>53</v>
      </c>
      <c r="C20" s="1"/>
      <c r="D20" s="1"/>
      <c r="E20" s="14"/>
      <c r="F20" s="47">
        <v>29574438</v>
      </c>
      <c r="G20" s="14">
        <v>2447969</v>
      </c>
      <c r="H20" s="33">
        <f>(G20/F20)</f>
        <v>8.277313672029879E-2</v>
      </c>
      <c r="I20" s="14"/>
      <c r="J20" s="14">
        <f t="shared" si="2"/>
        <v>2447969</v>
      </c>
      <c r="K20" s="14"/>
    </row>
    <row r="21" spans="1:20" ht="12.75" customHeight="1" x14ac:dyDescent="0.2">
      <c r="A21" s="1">
        <v>2011</v>
      </c>
      <c r="B21" s="1" t="s">
        <v>10</v>
      </c>
      <c r="C21" s="12">
        <v>155800263</v>
      </c>
      <c r="D21" s="12">
        <v>54486633</v>
      </c>
      <c r="E21" s="14" t="s">
        <v>37</v>
      </c>
      <c r="F21" s="14">
        <v>165002000</v>
      </c>
      <c r="G21" s="14">
        <f t="shared" si="0"/>
        <v>101313630</v>
      </c>
      <c r="H21" s="33">
        <f>G21/F21</f>
        <v>0.61401455739930422</v>
      </c>
      <c r="I21" s="14"/>
      <c r="J21" s="14">
        <f>H21*F21</f>
        <v>101313630</v>
      </c>
      <c r="K21" s="14"/>
    </row>
    <row r="22" spans="1:20" ht="12.75" customHeight="1" x14ac:dyDescent="0.2">
      <c r="A22" s="1"/>
      <c r="B22" s="1" t="s">
        <v>11</v>
      </c>
      <c r="C22" s="1">
        <v>248308</v>
      </c>
      <c r="D22" s="1">
        <v>172556</v>
      </c>
      <c r="E22" s="14" t="s">
        <v>29</v>
      </c>
      <c r="F22" s="14">
        <v>102169711</v>
      </c>
      <c r="G22" s="14">
        <f>(C22-D22)*1000</f>
        <v>75752000</v>
      </c>
      <c r="H22" s="33">
        <f>G22/F22</f>
        <v>0.74143304565087786</v>
      </c>
      <c r="I22" s="14"/>
      <c r="J22" s="14">
        <f>H22*F22</f>
        <v>75752000</v>
      </c>
      <c r="K22" s="14"/>
    </row>
    <row r="23" spans="1:20" ht="12.75" customHeight="1" x14ac:dyDescent="0.2">
      <c r="A23" s="1"/>
      <c r="B23" s="1" t="s">
        <v>12</v>
      </c>
      <c r="C23" s="1">
        <v>116.37</v>
      </c>
      <c r="D23" s="1">
        <v>39.76</v>
      </c>
      <c r="E23" s="14" t="s">
        <v>30</v>
      </c>
      <c r="F23" s="14">
        <v>108249</v>
      </c>
      <c r="G23" s="14">
        <f>(C23-D23)*1000</f>
        <v>76610.000000000015</v>
      </c>
      <c r="H23" s="33">
        <f>G23/F23</f>
        <v>0.70772016369666246</v>
      </c>
      <c r="I23" s="14"/>
      <c r="J23" s="14">
        <f>H23*F23</f>
        <v>76610.000000000015</v>
      </c>
      <c r="K23" s="14"/>
    </row>
    <row r="24" spans="1:20" ht="12.75" customHeight="1" x14ac:dyDescent="0.2">
      <c r="A24" s="8"/>
      <c r="B24" s="8" t="s">
        <v>13</v>
      </c>
      <c r="C24" s="8"/>
      <c r="D24" s="8"/>
      <c r="E24" s="19"/>
      <c r="F24" s="20"/>
      <c r="G24" s="14"/>
      <c r="H24" s="33"/>
      <c r="I24" s="20"/>
      <c r="J24" s="14"/>
      <c r="K24" s="20"/>
      <c r="L24" s="6"/>
      <c r="M24" s="6"/>
      <c r="N24" s="6"/>
      <c r="O24" s="6"/>
      <c r="P24" s="6"/>
      <c r="Q24" s="6"/>
      <c r="R24" s="6"/>
      <c r="S24" s="6"/>
      <c r="T24" s="6"/>
    </row>
    <row r="25" spans="1:20" ht="12.75" customHeight="1" x14ac:dyDescent="0.2">
      <c r="A25" s="1"/>
      <c r="B25" s="1" t="s">
        <v>14</v>
      </c>
      <c r="C25" s="1">
        <v>129517</v>
      </c>
      <c r="D25" s="1">
        <v>90892</v>
      </c>
      <c r="E25" s="14" t="s">
        <v>29</v>
      </c>
      <c r="F25" s="14">
        <v>126796</v>
      </c>
      <c r="G25" s="14">
        <f t="shared" si="0"/>
        <v>38625</v>
      </c>
      <c r="H25" s="33">
        <f t="shared" ref="H25:H36" si="3">G25/F25</f>
        <v>0.30462317423262564</v>
      </c>
      <c r="I25" s="14"/>
      <c r="J25" s="14">
        <f t="shared" ref="J25:J37" si="4">H25*F25</f>
        <v>38625</v>
      </c>
      <c r="K25" s="14"/>
    </row>
    <row r="26" spans="1:20" ht="12.75" customHeight="1" x14ac:dyDescent="0.2">
      <c r="A26" s="1"/>
      <c r="B26" s="1" t="s">
        <v>15</v>
      </c>
      <c r="C26" s="1">
        <v>38599</v>
      </c>
      <c r="D26" s="1">
        <v>30833</v>
      </c>
      <c r="E26" s="14" t="s">
        <v>29</v>
      </c>
      <c r="F26" s="14">
        <v>61494</v>
      </c>
      <c r="G26" s="14">
        <f t="shared" si="0"/>
        <v>7766</v>
      </c>
      <c r="H26" s="33">
        <f t="shared" si="3"/>
        <v>0.12628874361726347</v>
      </c>
      <c r="I26" s="14"/>
      <c r="J26" s="14">
        <f t="shared" si="4"/>
        <v>7766</v>
      </c>
      <c r="K26" s="14"/>
    </row>
    <row r="27" spans="1:20" ht="12.75" customHeight="1" x14ac:dyDescent="0.2">
      <c r="A27" s="1"/>
      <c r="B27" s="1" t="s">
        <v>16</v>
      </c>
      <c r="C27" s="12">
        <v>178881328</v>
      </c>
      <c r="D27" s="1">
        <v>76739265</v>
      </c>
      <c r="E27" s="14" t="s">
        <v>38</v>
      </c>
      <c r="F27" s="14">
        <v>317669775</v>
      </c>
      <c r="G27" s="14">
        <f t="shared" si="0"/>
        <v>102142063</v>
      </c>
      <c r="H27" s="33">
        <f t="shared" si="3"/>
        <v>0.32153535223802771</v>
      </c>
      <c r="I27" s="14"/>
      <c r="J27" s="14">
        <f t="shared" si="4"/>
        <v>102142063.00000001</v>
      </c>
      <c r="K27" s="14"/>
    </row>
    <row r="28" spans="1:20" ht="12.75" customHeight="1" x14ac:dyDescent="0.2">
      <c r="A28" s="1"/>
      <c r="B28" s="1" t="s">
        <v>18</v>
      </c>
      <c r="C28" s="22">
        <v>9843.99</v>
      </c>
      <c r="D28" s="22">
        <v>7652.99</v>
      </c>
      <c r="E28" s="14" t="s">
        <v>32</v>
      </c>
      <c r="F28" s="23">
        <v>15730.43</v>
      </c>
      <c r="G28" s="14">
        <f t="shared" si="0"/>
        <v>2191</v>
      </c>
      <c r="H28" s="33">
        <f t="shared" si="3"/>
        <v>0.13928417722846737</v>
      </c>
      <c r="I28" s="14"/>
      <c r="J28" s="14">
        <f t="shared" si="4"/>
        <v>2191</v>
      </c>
      <c r="K28" s="14"/>
    </row>
    <row r="29" spans="1:20" x14ac:dyDescent="0.2">
      <c r="A29" s="1"/>
      <c r="B29" s="1" t="s">
        <v>19</v>
      </c>
      <c r="C29" s="1">
        <v>12911122</v>
      </c>
      <c r="D29" s="1">
        <v>9955220</v>
      </c>
      <c r="E29" s="14" t="s">
        <v>39</v>
      </c>
      <c r="F29" s="14">
        <v>6304401</v>
      </c>
      <c r="G29" s="14">
        <f t="shared" si="0"/>
        <v>2955902</v>
      </c>
      <c r="H29" s="33">
        <f t="shared" si="3"/>
        <v>0.46886325917402777</v>
      </c>
      <c r="I29" s="14"/>
      <c r="J29" s="14">
        <f t="shared" si="4"/>
        <v>2955902</v>
      </c>
      <c r="K29" s="14"/>
    </row>
    <row r="30" spans="1:20" x14ac:dyDescent="0.2">
      <c r="A30" s="1"/>
      <c r="B30" s="1" t="s">
        <v>20</v>
      </c>
      <c r="C30" s="1">
        <v>5379319</v>
      </c>
      <c r="D30" s="1">
        <v>4199703</v>
      </c>
      <c r="E30" s="14" t="s">
        <v>33</v>
      </c>
      <c r="F30" s="14">
        <v>3546700</v>
      </c>
      <c r="G30" s="14">
        <f t="shared" si="0"/>
        <v>1179616</v>
      </c>
      <c r="H30" s="33">
        <f t="shared" si="3"/>
        <v>0.33259537034426367</v>
      </c>
      <c r="I30" s="14"/>
      <c r="J30" s="14">
        <f t="shared" si="4"/>
        <v>1179616</v>
      </c>
      <c r="K30" s="14"/>
    </row>
    <row r="31" spans="1:20" x14ac:dyDescent="0.2">
      <c r="A31" s="1"/>
      <c r="B31" s="1" t="s">
        <v>21</v>
      </c>
      <c r="C31" s="12">
        <v>72574</v>
      </c>
      <c r="D31" s="1">
        <v>14429</v>
      </c>
      <c r="E31" s="14" t="s">
        <v>29</v>
      </c>
      <c r="F31" s="14">
        <v>37905</v>
      </c>
      <c r="G31" s="14">
        <f t="shared" si="0"/>
        <v>58145</v>
      </c>
      <c r="H31" s="33">
        <f t="shared" si="3"/>
        <v>1.5339664951853318</v>
      </c>
      <c r="I31" s="14"/>
      <c r="J31" s="14">
        <f t="shared" si="4"/>
        <v>58145</v>
      </c>
      <c r="K31" s="14"/>
    </row>
    <row r="32" spans="1:20" x14ac:dyDescent="0.2">
      <c r="A32" s="1"/>
      <c r="B32" s="1" t="s">
        <v>22</v>
      </c>
      <c r="C32" s="13">
        <v>25278000</v>
      </c>
      <c r="D32" s="13">
        <v>17521000</v>
      </c>
      <c r="E32" s="14" t="s">
        <v>31</v>
      </c>
      <c r="F32" s="14">
        <v>48077000</v>
      </c>
      <c r="G32" s="14">
        <f t="shared" si="0"/>
        <v>7757000</v>
      </c>
      <c r="H32" s="33">
        <f t="shared" si="3"/>
        <v>0.16134534184745306</v>
      </c>
      <c r="I32" s="14"/>
      <c r="J32" s="14">
        <f t="shared" si="4"/>
        <v>7757000.0000000009</v>
      </c>
      <c r="K32" s="14"/>
    </row>
    <row r="33" spans="1:11" x14ac:dyDescent="0.2">
      <c r="A33" s="1"/>
      <c r="B33" s="1" t="s">
        <v>23</v>
      </c>
      <c r="C33" s="1">
        <v>254592126</v>
      </c>
      <c r="D33" s="1">
        <v>152172806</v>
      </c>
      <c r="E33" s="14" t="s">
        <v>34</v>
      </c>
      <c r="F33" s="14">
        <v>62299048</v>
      </c>
      <c r="G33" s="14">
        <f t="shared" si="0"/>
        <v>102419320</v>
      </c>
      <c r="H33" s="33">
        <f t="shared" si="3"/>
        <v>1.6439949451555023</v>
      </c>
      <c r="I33" s="14"/>
      <c r="J33" s="14">
        <f t="shared" si="4"/>
        <v>102419320</v>
      </c>
      <c r="K33" s="14"/>
    </row>
    <row r="34" spans="1:11" x14ac:dyDescent="0.2">
      <c r="A34" s="1"/>
      <c r="B34" s="1" t="s">
        <v>24</v>
      </c>
      <c r="C34" s="1">
        <v>32659</v>
      </c>
      <c r="D34" s="1">
        <v>19510</v>
      </c>
      <c r="E34" s="14" t="s">
        <v>40</v>
      </c>
      <c r="F34" s="14">
        <v>54257</v>
      </c>
      <c r="G34" s="14">
        <f t="shared" si="0"/>
        <v>13149</v>
      </c>
      <c r="H34" s="33">
        <f t="shared" si="3"/>
        <v>0.24234660965405386</v>
      </c>
      <c r="I34" s="14"/>
      <c r="J34" s="14">
        <f t="shared" si="4"/>
        <v>13149</v>
      </c>
      <c r="K34" s="14"/>
    </row>
    <row r="35" spans="1:11" x14ac:dyDescent="0.2">
      <c r="A35" s="1"/>
      <c r="B35" s="1" t="s">
        <v>25</v>
      </c>
      <c r="C35" s="13">
        <v>12875</v>
      </c>
      <c r="D35" s="1">
        <v>3937</v>
      </c>
      <c r="E35" s="14" t="s">
        <v>29</v>
      </c>
      <c r="F35" s="14">
        <v>19907</v>
      </c>
      <c r="G35" s="14">
        <f t="shared" si="0"/>
        <v>8938</v>
      </c>
      <c r="H35" s="33">
        <f t="shared" si="3"/>
        <v>0.44898779323855931</v>
      </c>
      <c r="I35" s="14"/>
      <c r="J35" s="14">
        <f t="shared" si="4"/>
        <v>8938</v>
      </c>
      <c r="K35" s="14"/>
    </row>
    <row r="36" spans="1:11" x14ac:dyDescent="0.2">
      <c r="A36" s="1"/>
      <c r="B36" s="1" t="s">
        <v>26</v>
      </c>
      <c r="C36" s="1">
        <v>193849</v>
      </c>
      <c r="D36" s="1">
        <v>127621</v>
      </c>
      <c r="E36" s="14" t="s">
        <v>29</v>
      </c>
      <c r="F36" s="14">
        <v>203929</v>
      </c>
      <c r="G36" s="14">
        <f t="shared" si="0"/>
        <v>66228</v>
      </c>
      <c r="H36" s="33">
        <f t="shared" si="3"/>
        <v>0.32476008806986745</v>
      </c>
      <c r="I36" s="14"/>
      <c r="J36" s="14">
        <f t="shared" si="4"/>
        <v>66228</v>
      </c>
      <c r="K36" s="14"/>
    </row>
    <row r="37" spans="1:11" x14ac:dyDescent="0.2">
      <c r="A37" s="1"/>
      <c r="B37" s="1" t="s">
        <v>53</v>
      </c>
      <c r="C37" s="1"/>
      <c r="D37" s="1"/>
      <c r="E37" s="14"/>
      <c r="F37" s="47">
        <v>21594371</v>
      </c>
      <c r="G37" s="47">
        <v>1834900</v>
      </c>
      <c r="H37" s="33">
        <f>(G37/F37)</f>
        <v>8.4971217730768822E-2</v>
      </c>
      <c r="I37" s="14"/>
      <c r="J37" s="14">
        <f t="shared" si="4"/>
        <v>1834900</v>
      </c>
      <c r="K37" s="14"/>
    </row>
    <row r="38" spans="1:11" x14ac:dyDescent="0.2">
      <c r="A38" s="1">
        <v>2010</v>
      </c>
      <c r="B38" s="1" t="s">
        <v>10</v>
      </c>
      <c r="C38" s="1">
        <v>134289</v>
      </c>
      <c r="D38" s="1">
        <v>44940</v>
      </c>
      <c r="E38" s="14" t="s">
        <v>30</v>
      </c>
      <c r="F38" s="14">
        <v>154630</v>
      </c>
      <c r="G38" s="14">
        <f t="shared" si="0"/>
        <v>89349</v>
      </c>
      <c r="H38" s="33">
        <f t="shared" ref="H38:H53" si="5">G38/F38</f>
        <v>0.57782448425273236</v>
      </c>
      <c r="I38" s="14"/>
      <c r="J38" s="14">
        <f>H38*F38</f>
        <v>89349</v>
      </c>
      <c r="K38" s="14"/>
    </row>
    <row r="39" spans="1:11" x14ac:dyDescent="0.2">
      <c r="A39" s="1"/>
      <c r="B39" s="1" t="s">
        <v>11</v>
      </c>
      <c r="C39" s="13">
        <v>280499</v>
      </c>
      <c r="D39" s="13">
        <v>186390</v>
      </c>
      <c r="E39" s="14" t="s">
        <v>29</v>
      </c>
      <c r="F39" s="14">
        <v>21594884</v>
      </c>
      <c r="G39" s="14">
        <f>(C39-D39)*1000</f>
        <v>94109000</v>
      </c>
      <c r="H39" s="33">
        <f t="shared" si="5"/>
        <v>4.3579303320175278</v>
      </c>
      <c r="I39" s="14"/>
      <c r="J39" s="14">
        <f>H39*F39</f>
        <v>94109000</v>
      </c>
      <c r="K39" s="14"/>
    </row>
    <row r="40" spans="1:11" x14ac:dyDescent="0.2">
      <c r="A40" s="1"/>
      <c r="B40" s="1" t="s">
        <v>12</v>
      </c>
      <c r="C40" s="1">
        <v>75.180000000000007</v>
      </c>
      <c r="D40" s="1">
        <v>27.39</v>
      </c>
      <c r="E40" s="14" t="s">
        <v>30</v>
      </c>
      <c r="F40" s="14">
        <v>65225</v>
      </c>
      <c r="G40" s="14">
        <f>(C40-D40)*1000</f>
        <v>47790.000000000007</v>
      </c>
      <c r="H40" s="33">
        <f t="shared" si="5"/>
        <v>0.73269451897278659</v>
      </c>
      <c r="I40" s="14"/>
      <c r="J40" s="14">
        <f>H40*F40</f>
        <v>47790.000000000007</v>
      </c>
      <c r="K40" s="14"/>
    </row>
    <row r="41" spans="1:11" x14ac:dyDescent="0.2">
      <c r="A41" s="1"/>
      <c r="B41" s="1" t="s">
        <v>13</v>
      </c>
      <c r="C41" s="1"/>
      <c r="D41" s="1"/>
      <c r="E41" s="14"/>
      <c r="F41" s="14">
        <v>16017.58</v>
      </c>
      <c r="G41" s="14">
        <v>2086.59</v>
      </c>
      <c r="H41" s="33">
        <f t="shared" si="5"/>
        <v>0.13026874221948634</v>
      </c>
      <c r="I41" s="14"/>
      <c r="J41" s="14">
        <f>H41*F41</f>
        <v>2086.59</v>
      </c>
      <c r="K41" s="14"/>
    </row>
    <row r="42" spans="1:11" x14ac:dyDescent="0.2">
      <c r="A42" s="1"/>
      <c r="B42" s="1" t="s">
        <v>14</v>
      </c>
      <c r="C42" s="1">
        <v>124503</v>
      </c>
      <c r="D42" s="1">
        <v>84054</v>
      </c>
      <c r="E42" s="14" t="s">
        <v>29</v>
      </c>
      <c r="F42" s="14">
        <v>126033</v>
      </c>
      <c r="G42" s="14">
        <f t="shared" si="0"/>
        <v>40449</v>
      </c>
      <c r="H42" s="33">
        <f t="shared" si="5"/>
        <v>0.32093975387398538</v>
      </c>
      <c r="I42" s="14"/>
      <c r="J42" s="14">
        <f>H42*F42</f>
        <v>40449</v>
      </c>
      <c r="K42" s="14"/>
    </row>
    <row r="43" spans="1:11" x14ac:dyDescent="0.2">
      <c r="A43" s="1"/>
      <c r="B43" s="1" t="s">
        <v>15</v>
      </c>
      <c r="C43" s="1">
        <v>33652</v>
      </c>
      <c r="D43" s="1">
        <v>28011</v>
      </c>
      <c r="E43" s="14" t="s">
        <v>29</v>
      </c>
      <c r="F43" s="14">
        <v>52902</v>
      </c>
      <c r="G43" s="14">
        <f t="shared" si="0"/>
        <v>5641</v>
      </c>
      <c r="H43" s="33">
        <f t="shared" si="5"/>
        <v>0.10663112925787305</v>
      </c>
      <c r="I43" s="14"/>
      <c r="J43" s="14">
        <f>H43*F43</f>
        <v>5641</v>
      </c>
      <c r="K43" s="14"/>
    </row>
    <row r="44" spans="1:11" x14ac:dyDescent="0.2">
      <c r="A44" s="1"/>
      <c r="B44" s="1" t="s">
        <v>16</v>
      </c>
      <c r="C44" s="1">
        <v>163809814</v>
      </c>
      <c r="D44" s="1">
        <v>62872470</v>
      </c>
      <c r="E44" s="14" t="s">
        <v>38</v>
      </c>
      <c r="F44" s="14">
        <v>296751129</v>
      </c>
      <c r="G44" s="14">
        <f t="shared" si="0"/>
        <v>100937344</v>
      </c>
      <c r="H44" s="33">
        <f t="shared" si="5"/>
        <v>0.34014139841739238</v>
      </c>
      <c r="I44" s="14"/>
      <c r="J44" s="14">
        <f>H44*F44</f>
        <v>100937344</v>
      </c>
      <c r="K44" s="14"/>
    </row>
    <row r="45" spans="1:11" x14ac:dyDescent="0.2">
      <c r="A45" s="1"/>
      <c r="B45" s="1" t="s">
        <v>18</v>
      </c>
      <c r="C45" s="22">
        <v>9016.75</v>
      </c>
      <c r="D45" s="22">
        <v>6288.83</v>
      </c>
      <c r="E45" s="14" t="s">
        <v>32</v>
      </c>
      <c r="F45" s="23">
        <v>12136.29</v>
      </c>
      <c r="G45" s="14">
        <f t="shared" si="0"/>
        <v>2727.92</v>
      </c>
      <c r="H45" s="33">
        <f t="shared" si="5"/>
        <v>0.22477379825300811</v>
      </c>
      <c r="I45" s="14"/>
      <c r="J45" s="14">
        <f>H45*F45</f>
        <v>2727.92</v>
      </c>
      <c r="K45" s="14"/>
    </row>
    <row r="46" spans="1:11" x14ac:dyDescent="0.2">
      <c r="A46" s="1"/>
      <c r="B46" s="1" t="s">
        <v>19</v>
      </c>
      <c r="C46" s="1">
        <v>12866114</v>
      </c>
      <c r="D46" s="1">
        <v>9580559</v>
      </c>
      <c r="E46" s="14" t="s">
        <v>33</v>
      </c>
      <c r="F46" s="14">
        <v>6293005</v>
      </c>
      <c r="G46" s="14">
        <f t="shared" si="0"/>
        <v>3285555</v>
      </c>
      <c r="H46" s="33">
        <f t="shared" si="5"/>
        <v>0.52209635937044385</v>
      </c>
      <c r="I46" s="14"/>
      <c r="J46" s="14">
        <f>H46*F46</f>
        <v>3285555</v>
      </c>
      <c r="K46" s="14"/>
    </row>
    <row r="47" spans="1:11" x14ac:dyDescent="0.2">
      <c r="A47" s="1"/>
      <c r="B47" s="1" t="s">
        <v>20</v>
      </c>
      <c r="C47" s="1">
        <v>5451173</v>
      </c>
      <c r="D47" s="1">
        <v>4323551</v>
      </c>
      <c r="E47" s="14" t="s">
        <v>33</v>
      </c>
      <c r="F47" s="14">
        <v>3499900</v>
      </c>
      <c r="G47" s="14">
        <f t="shared" si="0"/>
        <v>1127622</v>
      </c>
      <c r="H47" s="33">
        <f t="shared" si="5"/>
        <v>0.32218691962627505</v>
      </c>
      <c r="I47" s="14"/>
      <c r="J47" s="14">
        <f>H47*F47</f>
        <v>1127622</v>
      </c>
      <c r="K47" s="14"/>
    </row>
    <row r="48" spans="1:11" x14ac:dyDescent="0.2">
      <c r="A48" s="1"/>
      <c r="B48" s="1" t="s">
        <v>21</v>
      </c>
      <c r="C48" s="1">
        <v>57851</v>
      </c>
      <c r="D48" s="1">
        <v>11610</v>
      </c>
      <c r="E48" s="14" t="s">
        <v>29</v>
      </c>
      <c r="F48" s="14">
        <v>29321</v>
      </c>
      <c r="G48" s="14">
        <f t="shared" si="0"/>
        <v>46241</v>
      </c>
      <c r="H48" s="33">
        <f t="shared" si="5"/>
        <v>1.5770608096586065</v>
      </c>
      <c r="I48" s="14"/>
      <c r="J48" s="14">
        <f>H48*F48</f>
        <v>46241</v>
      </c>
      <c r="K48" s="14"/>
    </row>
    <row r="49" spans="1:11" x14ac:dyDescent="0.2">
      <c r="A49" s="1"/>
      <c r="B49" s="1" t="s">
        <v>22</v>
      </c>
      <c r="C49" s="12">
        <v>18797000</v>
      </c>
      <c r="D49" s="12">
        <v>11933000</v>
      </c>
      <c r="E49" s="14" t="s">
        <v>31</v>
      </c>
      <c r="F49" s="14">
        <v>34204000</v>
      </c>
      <c r="G49" s="14">
        <f t="shared" si="0"/>
        <v>6864000</v>
      </c>
      <c r="H49" s="33">
        <f t="shared" si="5"/>
        <v>0.20067828324172612</v>
      </c>
      <c r="I49" s="14"/>
      <c r="J49" s="14">
        <f>H49*F49</f>
        <v>6864000</v>
      </c>
      <c r="K49" s="14"/>
    </row>
    <row r="50" spans="1:11" x14ac:dyDescent="0.2">
      <c r="A50" s="1"/>
      <c r="B50" s="1" t="s">
        <v>23</v>
      </c>
      <c r="C50" s="1">
        <v>190381744</v>
      </c>
      <c r="D50" s="1">
        <v>115667250</v>
      </c>
      <c r="E50" s="14" t="s">
        <v>41</v>
      </c>
      <c r="F50" s="14">
        <v>39514844</v>
      </c>
      <c r="G50" s="14">
        <f t="shared" si="0"/>
        <v>74714494</v>
      </c>
      <c r="H50" s="33">
        <f t="shared" si="5"/>
        <v>1.8907956210076395</v>
      </c>
      <c r="I50" s="14"/>
      <c r="J50" s="14">
        <f>H50*F50</f>
        <v>74714494</v>
      </c>
      <c r="K50" s="14"/>
    </row>
    <row r="51" spans="1:11" x14ac:dyDescent="0.2">
      <c r="A51" s="1"/>
      <c r="B51" s="1" t="s">
        <v>24</v>
      </c>
      <c r="C51" s="1">
        <v>32319</v>
      </c>
      <c r="D51" s="1">
        <v>19459</v>
      </c>
      <c r="E51" s="14" t="s">
        <v>40</v>
      </c>
      <c r="F51" s="14">
        <v>55754</v>
      </c>
      <c r="G51" s="14">
        <f t="shared" si="0"/>
        <v>12860</v>
      </c>
      <c r="H51" s="33">
        <f t="shared" si="5"/>
        <v>0.23065609642357499</v>
      </c>
      <c r="I51" s="14"/>
      <c r="J51" s="14">
        <f>H51*F51</f>
        <v>12860</v>
      </c>
      <c r="K51" s="14"/>
    </row>
    <row r="52" spans="1:11" x14ac:dyDescent="0.2">
      <c r="A52" s="1"/>
      <c r="B52" s="1" t="s">
        <v>25</v>
      </c>
      <c r="C52" s="1">
        <v>10205</v>
      </c>
      <c r="D52" s="1">
        <v>2602</v>
      </c>
      <c r="E52" s="14" t="s">
        <v>29</v>
      </c>
      <c r="F52" s="14">
        <v>14953</v>
      </c>
      <c r="G52" s="14">
        <f t="shared" si="0"/>
        <v>7603</v>
      </c>
      <c r="H52" s="33">
        <f t="shared" si="5"/>
        <v>0.50845984083461515</v>
      </c>
      <c r="I52" s="14"/>
      <c r="J52" s="14">
        <f>H52*F52</f>
        <v>7603</v>
      </c>
      <c r="K52" s="14"/>
    </row>
    <row r="53" spans="1:11" x14ac:dyDescent="0.2">
      <c r="A53" s="1"/>
      <c r="B53" s="1" t="s">
        <v>26</v>
      </c>
      <c r="C53" s="1">
        <v>160841</v>
      </c>
      <c r="D53" s="1">
        <v>105590</v>
      </c>
      <c r="E53" s="14" t="s">
        <v>29</v>
      </c>
      <c r="F53" s="14">
        <v>182548</v>
      </c>
      <c r="G53" s="14">
        <f t="shared" si="0"/>
        <v>55251</v>
      </c>
      <c r="H53" s="33">
        <f t="shared" si="5"/>
        <v>0.30266560028047418</v>
      </c>
      <c r="I53" s="14"/>
      <c r="J53" s="14">
        <f>H53*F53</f>
        <v>55251</v>
      </c>
      <c r="K53" s="14"/>
    </row>
    <row r="54" spans="1:11" x14ac:dyDescent="0.2">
      <c r="A54" s="1"/>
      <c r="B54" s="1" t="s">
        <v>53</v>
      </c>
      <c r="C54" s="1"/>
      <c r="D54" s="1"/>
      <c r="E54" s="14"/>
      <c r="G54" s="47">
        <v>1606018</v>
      </c>
      <c r="H54" s="33">
        <f>(G54/Sheet2!C52)</f>
        <v>9.6720017657528856E-2</v>
      </c>
      <c r="I54" s="14"/>
      <c r="J54" s="14">
        <f>H54*Sheet2!C52</f>
        <v>1606018</v>
      </c>
      <c r="K54" s="14"/>
    </row>
    <row r="55" spans="1:11" x14ac:dyDescent="0.2">
      <c r="A55" s="1"/>
      <c r="B55" s="1"/>
      <c r="C55" s="1"/>
      <c r="D55" s="1"/>
      <c r="E55" s="14"/>
      <c r="F55" s="14"/>
      <c r="G55" s="14"/>
      <c r="H55" s="33"/>
      <c r="I55" s="14"/>
      <c r="J55" s="14"/>
      <c r="K55" s="14"/>
    </row>
    <row r="56" spans="1:11" x14ac:dyDescent="0.2">
      <c r="A56" s="1">
        <v>2009</v>
      </c>
      <c r="B56" s="1" t="s">
        <v>10</v>
      </c>
      <c r="C56" s="1" t="s">
        <v>46</v>
      </c>
      <c r="D56" s="1">
        <v>45227196</v>
      </c>
      <c r="E56" s="14" t="s">
        <v>31</v>
      </c>
      <c r="F56" s="21">
        <v>138993671</v>
      </c>
      <c r="G56" s="14">
        <v>73054292</v>
      </c>
      <c r="H56" s="33">
        <f t="shared" ref="H56:H71" si="6">G56/F56</f>
        <v>0.52559437760299177</v>
      </c>
      <c r="I56" s="14"/>
      <c r="J56" s="14">
        <f t="shared" ref="J56:J72" si="7">H56*F56</f>
        <v>73054292</v>
      </c>
      <c r="K56" s="14"/>
    </row>
    <row r="57" spans="1:11" x14ac:dyDescent="0.2">
      <c r="A57" s="1"/>
      <c r="B57" s="1" t="s">
        <v>11</v>
      </c>
      <c r="C57" s="1">
        <v>291024688</v>
      </c>
      <c r="D57" s="1">
        <v>198147026</v>
      </c>
      <c r="E57" s="14" t="s">
        <v>38</v>
      </c>
      <c r="F57" s="14">
        <v>1721947632</v>
      </c>
      <c r="G57" s="14">
        <f t="shared" si="0"/>
        <v>92877662</v>
      </c>
      <c r="H57" s="33">
        <f t="shared" si="6"/>
        <v>5.3937564809752592E-2</v>
      </c>
      <c r="I57" s="14"/>
      <c r="J57" s="14">
        <f t="shared" si="7"/>
        <v>92877662</v>
      </c>
      <c r="K57" s="14"/>
    </row>
    <row r="58" spans="1:11" x14ac:dyDescent="0.2">
      <c r="A58" s="1"/>
      <c r="B58" s="1" t="s">
        <v>12</v>
      </c>
      <c r="C58" s="1">
        <v>47.5</v>
      </c>
      <c r="D58" s="1">
        <v>15.86</v>
      </c>
      <c r="E58" s="14" t="s">
        <v>30</v>
      </c>
      <c r="F58" s="14">
        <v>42905</v>
      </c>
      <c r="G58" s="14">
        <f>(C58-D58)*1000</f>
        <v>31640</v>
      </c>
      <c r="H58" s="33">
        <f t="shared" si="6"/>
        <v>0.73744318843957579</v>
      </c>
      <c r="I58" s="14"/>
      <c r="J58" s="14">
        <f t="shared" si="7"/>
        <v>31640</v>
      </c>
      <c r="K58" s="14"/>
    </row>
    <row r="59" spans="1:11" x14ac:dyDescent="0.2">
      <c r="A59" s="1"/>
      <c r="B59" s="1" t="s">
        <v>13</v>
      </c>
      <c r="C59" s="1"/>
      <c r="D59" s="1"/>
      <c r="E59" s="14"/>
      <c r="F59" s="14">
        <v>3493.95</v>
      </c>
      <c r="G59" s="14">
        <v>477.59</v>
      </c>
      <c r="H59" s="33">
        <f t="shared" si="6"/>
        <v>0.13669056511970692</v>
      </c>
      <c r="I59" s="14"/>
      <c r="J59" s="14">
        <f t="shared" si="7"/>
        <v>477.59</v>
      </c>
      <c r="K59" s="14"/>
    </row>
    <row r="60" spans="1:11" x14ac:dyDescent="0.2">
      <c r="A60" s="1"/>
      <c r="B60" s="1" t="s">
        <v>14</v>
      </c>
      <c r="C60" s="11">
        <v>114799</v>
      </c>
      <c r="D60" s="1">
        <v>74282</v>
      </c>
      <c r="E60" s="14" t="s">
        <v>29</v>
      </c>
      <c r="F60" s="14">
        <v>114552</v>
      </c>
      <c r="G60" s="14">
        <f t="shared" si="0"/>
        <v>40517</v>
      </c>
      <c r="H60" s="33">
        <f t="shared" si="6"/>
        <v>0.35369962986242054</v>
      </c>
      <c r="I60" s="14"/>
      <c r="J60" s="14">
        <f t="shared" si="7"/>
        <v>40517</v>
      </c>
      <c r="K60" s="14"/>
    </row>
    <row r="61" spans="1:11" x14ac:dyDescent="0.2">
      <c r="A61" s="1"/>
      <c r="B61" s="1" t="s">
        <v>15</v>
      </c>
      <c r="C61" s="1">
        <v>26500</v>
      </c>
      <c r="D61" s="1">
        <v>22229</v>
      </c>
      <c r="E61" s="14" t="s">
        <v>29</v>
      </c>
      <c r="F61" s="14">
        <v>61101</v>
      </c>
      <c r="G61" s="14">
        <f t="shared" si="0"/>
        <v>4271</v>
      </c>
      <c r="H61" s="33">
        <f t="shared" si="6"/>
        <v>6.9900656290404414E-2</v>
      </c>
      <c r="I61" s="14"/>
      <c r="J61" s="14">
        <f t="shared" si="7"/>
        <v>4271</v>
      </c>
      <c r="K61" s="14"/>
    </row>
    <row r="62" spans="1:11" x14ac:dyDescent="0.2">
      <c r="A62" s="1"/>
      <c r="B62" s="1" t="s">
        <v>16</v>
      </c>
      <c r="C62" s="1">
        <v>228929679</v>
      </c>
      <c r="D62" s="1">
        <v>173183779</v>
      </c>
      <c r="E62" s="14" t="s">
        <v>38</v>
      </c>
      <c r="F62" s="14">
        <v>232576904</v>
      </c>
      <c r="G62" s="14">
        <f t="shared" si="0"/>
        <v>55745900</v>
      </c>
      <c r="H62" s="33">
        <f t="shared" si="6"/>
        <v>0.23968803024396609</v>
      </c>
      <c r="I62" s="14"/>
      <c r="J62" s="14">
        <f t="shared" si="7"/>
        <v>55745900</v>
      </c>
      <c r="K62" s="14"/>
    </row>
    <row r="63" spans="1:11" s="27" customFormat="1" x14ac:dyDescent="0.2">
      <c r="A63" s="24"/>
      <c r="B63" s="24" t="s">
        <v>18</v>
      </c>
      <c r="C63" s="25">
        <v>7961.99</v>
      </c>
      <c r="D63" s="25">
        <v>4942.8</v>
      </c>
      <c r="E63" s="26" t="s">
        <v>43</v>
      </c>
      <c r="F63" s="26">
        <v>4766.58</v>
      </c>
      <c r="G63" s="26">
        <f t="shared" si="0"/>
        <v>3019.1899999999996</v>
      </c>
      <c r="H63" s="33">
        <f t="shared" si="6"/>
        <v>0.63340802000595808</v>
      </c>
      <c r="I63" s="26"/>
      <c r="J63" s="26">
        <f t="shared" si="7"/>
        <v>3019.1899999999996</v>
      </c>
      <c r="K63" s="26"/>
    </row>
    <row r="64" spans="1:11" x14ac:dyDescent="0.2">
      <c r="A64" s="1"/>
      <c r="B64" s="1" t="s">
        <v>19</v>
      </c>
      <c r="C64" s="1">
        <v>12013511</v>
      </c>
      <c r="D64" s="1">
        <v>8796909</v>
      </c>
      <c r="E64" s="14" t="s">
        <v>33</v>
      </c>
      <c r="F64" s="14">
        <v>7110053</v>
      </c>
      <c r="G64" s="14">
        <f t="shared" si="0"/>
        <v>3216602</v>
      </c>
      <c r="H64" s="33">
        <f t="shared" si="6"/>
        <v>0.45240197224971457</v>
      </c>
      <c r="I64" s="14"/>
      <c r="J64" s="14">
        <f t="shared" si="7"/>
        <v>3216602</v>
      </c>
      <c r="K64" s="14"/>
    </row>
    <row r="65" spans="1:11" x14ac:dyDescent="0.2">
      <c r="A65" s="1"/>
      <c r="B65" s="1" t="s">
        <v>20</v>
      </c>
      <c r="C65" s="1">
        <v>5453225</v>
      </c>
      <c r="D65" s="1">
        <v>4693944</v>
      </c>
      <c r="E65" s="14" t="s">
        <v>33</v>
      </c>
      <c r="F65" s="14">
        <v>3419000</v>
      </c>
      <c r="G65" s="14">
        <f t="shared" si="0"/>
        <v>759281</v>
      </c>
      <c r="H65" s="33">
        <f t="shared" si="6"/>
        <v>0.22207692307692309</v>
      </c>
      <c r="I65" s="14"/>
      <c r="J65" s="14">
        <f t="shared" si="7"/>
        <v>759281</v>
      </c>
      <c r="K65" s="14"/>
    </row>
    <row r="66" spans="1:11" x14ac:dyDescent="0.2">
      <c r="A66" s="1"/>
      <c r="B66" s="1" t="s">
        <v>21</v>
      </c>
      <c r="C66" s="1">
        <v>37703</v>
      </c>
      <c r="D66" s="1">
        <v>3981</v>
      </c>
      <c r="E66" s="14" t="s">
        <v>29</v>
      </c>
      <c r="F66" s="14">
        <v>23651</v>
      </c>
      <c r="G66" s="14">
        <f t="shared" si="0"/>
        <v>33722</v>
      </c>
      <c r="H66" s="33">
        <f t="shared" si="6"/>
        <v>1.4258170901864615</v>
      </c>
      <c r="I66" s="14"/>
      <c r="J66" s="14">
        <f t="shared" si="7"/>
        <v>33722</v>
      </c>
      <c r="K66" s="14"/>
    </row>
    <row r="67" spans="1:11" x14ac:dyDescent="0.2">
      <c r="A67" s="1"/>
      <c r="B67" s="1" t="s">
        <v>22</v>
      </c>
      <c r="C67" s="11">
        <v>13813</v>
      </c>
      <c r="D67" s="1">
        <v>8556</v>
      </c>
      <c r="E67" s="14" t="s">
        <v>29</v>
      </c>
      <c r="F67" s="14">
        <v>24509</v>
      </c>
      <c r="G67" s="14">
        <f t="shared" si="0"/>
        <v>5257</v>
      </c>
      <c r="H67" s="33">
        <f t="shared" si="6"/>
        <v>0.21449263535843976</v>
      </c>
      <c r="I67" s="14"/>
      <c r="J67" s="14">
        <f t="shared" si="7"/>
        <v>5257</v>
      </c>
      <c r="K67" s="14"/>
    </row>
    <row r="68" spans="1:11" x14ac:dyDescent="0.2">
      <c r="A68" s="1"/>
      <c r="B68" s="1" t="s">
        <v>23</v>
      </c>
      <c r="C68" s="1">
        <v>119143448</v>
      </c>
      <c r="D68" s="1">
        <v>53502998</v>
      </c>
      <c r="E68" s="14" t="s">
        <v>38</v>
      </c>
      <c r="F68" s="14">
        <v>22608902</v>
      </c>
      <c r="G68" s="14">
        <f t="shared" si="0"/>
        <v>65640450</v>
      </c>
      <c r="H68" s="33">
        <f t="shared" si="6"/>
        <v>2.9033010979480562</v>
      </c>
      <c r="I68" s="14"/>
      <c r="J68" s="14">
        <f t="shared" si="7"/>
        <v>65640450.000000007</v>
      </c>
      <c r="K68" s="14"/>
    </row>
    <row r="69" spans="1:11" x14ac:dyDescent="0.2">
      <c r="A69" s="1"/>
      <c r="B69" s="1" t="s">
        <v>24</v>
      </c>
      <c r="C69" s="1">
        <v>32115</v>
      </c>
      <c r="D69" s="1">
        <v>19689</v>
      </c>
      <c r="E69" s="14" t="s">
        <v>40</v>
      </c>
      <c r="F69" s="14">
        <v>55754</v>
      </c>
      <c r="G69" s="14">
        <f t="shared" ref="G69:G89" si="8">C69-D69</f>
        <v>12426</v>
      </c>
      <c r="H69" s="33">
        <f t="shared" si="6"/>
        <v>0.22287190156760053</v>
      </c>
      <c r="I69" s="14"/>
      <c r="J69" s="14">
        <f t="shared" si="7"/>
        <v>12426</v>
      </c>
      <c r="K69" s="14"/>
    </row>
    <row r="70" spans="1:11" x14ac:dyDescent="0.2">
      <c r="A70" s="1"/>
      <c r="B70" s="1" t="s">
        <v>25</v>
      </c>
      <c r="C70" s="1">
        <v>8101372</v>
      </c>
      <c r="D70" s="1">
        <v>2227244</v>
      </c>
      <c r="E70" s="14" t="s">
        <v>31</v>
      </c>
      <c r="F70" s="14">
        <v>11065000</v>
      </c>
      <c r="G70" s="14">
        <f t="shared" si="8"/>
        <v>5874128</v>
      </c>
      <c r="H70" s="33">
        <f t="shared" si="6"/>
        <v>0.53087464979665611</v>
      </c>
      <c r="I70" s="14"/>
      <c r="J70" s="14">
        <f t="shared" si="7"/>
        <v>5874128</v>
      </c>
      <c r="K70" s="14"/>
    </row>
    <row r="71" spans="1:11" x14ac:dyDescent="0.2">
      <c r="A71" s="1"/>
      <c r="B71" s="1" t="s">
        <v>26</v>
      </c>
      <c r="C71" s="1">
        <v>139653</v>
      </c>
      <c r="D71" s="1">
        <v>96337</v>
      </c>
      <c r="E71" s="14" t="s">
        <v>29</v>
      </c>
      <c r="F71" s="14">
        <v>146607</v>
      </c>
      <c r="G71" s="14">
        <f t="shared" si="8"/>
        <v>43316</v>
      </c>
      <c r="H71" s="33">
        <f t="shared" si="6"/>
        <v>0.295456560737209</v>
      </c>
      <c r="I71" s="14"/>
      <c r="J71" s="14">
        <f t="shared" si="7"/>
        <v>43316</v>
      </c>
      <c r="K71" s="14"/>
    </row>
    <row r="72" spans="1:11" x14ac:dyDescent="0.2">
      <c r="A72" s="1"/>
      <c r="B72" s="1" t="s">
        <v>53</v>
      </c>
      <c r="C72" s="1"/>
      <c r="D72" s="1"/>
      <c r="E72" s="14"/>
      <c r="F72" s="47">
        <v>14900931</v>
      </c>
      <c r="G72" s="47">
        <v>1310915</v>
      </c>
      <c r="H72" s="33">
        <f>G72/F72</f>
        <v>8.7975375498349731E-2</v>
      </c>
      <c r="I72" s="14"/>
      <c r="J72" s="14">
        <f t="shared" si="7"/>
        <v>1310915</v>
      </c>
      <c r="K72" s="14"/>
    </row>
    <row r="73" spans="1:11" x14ac:dyDescent="0.2">
      <c r="A73" s="1"/>
      <c r="B73" s="1"/>
      <c r="C73" s="1"/>
      <c r="D73" s="1"/>
      <c r="E73" s="14"/>
      <c r="F73" s="14"/>
      <c r="G73" s="14"/>
      <c r="H73" s="33"/>
      <c r="I73" s="14"/>
      <c r="J73" s="14"/>
      <c r="K73" s="14"/>
    </row>
    <row r="74" spans="1:11" x14ac:dyDescent="0.2">
      <c r="A74" s="1">
        <v>2008</v>
      </c>
      <c r="B74" s="1" t="s">
        <v>10</v>
      </c>
      <c r="C74" s="13" t="s">
        <v>45</v>
      </c>
      <c r="D74" s="13">
        <v>42376696</v>
      </c>
      <c r="E74" s="14" t="s">
        <v>31</v>
      </c>
      <c r="F74" s="21">
        <v>121294319</v>
      </c>
      <c r="G74" s="21">
        <v>62923954</v>
      </c>
      <c r="H74" s="33">
        <f t="shared" ref="H74:H89" si="9">G74/F74</f>
        <v>0.51877082553223286</v>
      </c>
      <c r="I74" s="14"/>
      <c r="J74" s="14">
        <f t="shared" ref="J74:J90" si="10">H74*F74</f>
        <v>62923954</v>
      </c>
      <c r="K74" s="14"/>
    </row>
    <row r="75" spans="1:11" s="27" customFormat="1" x14ac:dyDescent="0.2">
      <c r="A75" s="24"/>
      <c r="B75" s="24" t="s">
        <v>11</v>
      </c>
      <c r="C75" s="30">
        <v>243442225</v>
      </c>
      <c r="D75" s="30">
        <v>160564610</v>
      </c>
      <c r="E75" s="26"/>
      <c r="F75" s="31">
        <v>546274115</v>
      </c>
      <c r="G75" s="31">
        <f>(C75-D75)</f>
        <v>82877615</v>
      </c>
      <c r="H75" s="34">
        <f t="shared" si="9"/>
        <v>0.15171433667509579</v>
      </c>
      <c r="I75" s="26"/>
      <c r="J75" s="26">
        <f t="shared" si="10"/>
        <v>82877615</v>
      </c>
      <c r="K75" s="26"/>
    </row>
    <row r="76" spans="1:11" x14ac:dyDescent="0.2">
      <c r="A76" s="1"/>
      <c r="B76" s="1" t="s">
        <v>12</v>
      </c>
      <c r="C76" s="1">
        <v>39.57</v>
      </c>
      <c r="D76" s="1">
        <v>18.54</v>
      </c>
      <c r="E76" s="14" t="s">
        <v>30</v>
      </c>
      <c r="F76" s="14">
        <v>37491</v>
      </c>
      <c r="G76" s="14">
        <f>(C76-D76)*1000</f>
        <v>21030</v>
      </c>
      <c r="H76" s="33">
        <f t="shared" si="9"/>
        <v>0.56093462430983432</v>
      </c>
      <c r="I76" s="14"/>
      <c r="J76" s="14">
        <f t="shared" si="10"/>
        <v>21030</v>
      </c>
      <c r="K76" s="14"/>
    </row>
    <row r="77" spans="1:11" x14ac:dyDescent="0.2">
      <c r="A77" s="1"/>
      <c r="B77" s="1" t="s">
        <v>13</v>
      </c>
      <c r="C77" s="1"/>
      <c r="D77" s="1"/>
      <c r="E77" s="14"/>
      <c r="F77" s="14">
        <v>1301.5</v>
      </c>
      <c r="G77" s="14">
        <v>236.16</v>
      </c>
      <c r="H77" s="33">
        <f t="shared" si="9"/>
        <v>0.18145217057241644</v>
      </c>
      <c r="I77" s="14"/>
      <c r="J77" s="14">
        <f t="shared" si="10"/>
        <v>236.16</v>
      </c>
      <c r="K77" s="14"/>
    </row>
    <row r="78" spans="1:11" x14ac:dyDescent="0.2">
      <c r="A78" s="1"/>
      <c r="B78" s="1" t="s">
        <v>14</v>
      </c>
      <c r="C78" s="1">
        <v>113331</v>
      </c>
      <c r="D78" s="12">
        <v>74389</v>
      </c>
      <c r="E78" s="14" t="s">
        <v>29</v>
      </c>
      <c r="F78" s="14">
        <v>118364</v>
      </c>
      <c r="G78" s="14">
        <f t="shared" si="8"/>
        <v>38942</v>
      </c>
      <c r="H78" s="33">
        <f t="shared" si="9"/>
        <v>0.32900206143759925</v>
      </c>
      <c r="I78" s="14"/>
      <c r="J78" s="14">
        <f t="shared" si="10"/>
        <v>38942</v>
      </c>
      <c r="K78" s="14"/>
    </row>
    <row r="79" spans="1:11" x14ac:dyDescent="0.2">
      <c r="A79" s="1"/>
      <c r="B79" s="1" t="s">
        <v>15</v>
      </c>
      <c r="C79" s="1">
        <v>27561</v>
      </c>
      <c r="D79" s="1">
        <v>23732</v>
      </c>
      <c r="E79" s="14" t="s">
        <v>29</v>
      </c>
      <c r="F79" s="14">
        <v>61133</v>
      </c>
      <c r="G79" s="14">
        <f t="shared" si="8"/>
        <v>3829</v>
      </c>
      <c r="H79" s="33">
        <f t="shared" si="9"/>
        <v>6.2633929301686486E-2</v>
      </c>
      <c r="I79" s="14"/>
      <c r="J79" s="14">
        <f t="shared" si="10"/>
        <v>3829</v>
      </c>
      <c r="K79" s="14"/>
    </row>
    <row r="80" spans="1:11" s="27" customFormat="1" x14ac:dyDescent="0.2">
      <c r="A80" s="24"/>
      <c r="B80" s="24" t="s">
        <v>16</v>
      </c>
      <c r="C80" s="30">
        <v>220574214</v>
      </c>
      <c r="D80" s="30">
        <v>53287596</v>
      </c>
      <c r="E80" s="26"/>
      <c r="F80" s="31">
        <v>249350951</v>
      </c>
      <c r="G80" s="26">
        <f t="shared" si="8"/>
        <v>167286618</v>
      </c>
      <c r="H80" s="34">
        <f t="shared" si="9"/>
        <v>0.67088822933745296</v>
      </c>
      <c r="I80" s="26"/>
      <c r="J80" s="26">
        <f t="shared" si="10"/>
        <v>167286618</v>
      </c>
      <c r="K80" s="26"/>
    </row>
    <row r="81" spans="1:11" s="27" customFormat="1" x14ac:dyDescent="0.2">
      <c r="A81" s="24"/>
      <c r="B81" s="24" t="s">
        <v>18</v>
      </c>
      <c r="C81" s="25">
        <v>4242.62</v>
      </c>
      <c r="D81" s="25">
        <v>4181.0200000000004</v>
      </c>
      <c r="E81" s="26" t="s">
        <v>42</v>
      </c>
      <c r="F81" s="26">
        <v>4506.4799999999996</v>
      </c>
      <c r="G81" s="26">
        <f t="shared" si="8"/>
        <v>61.599999999999454</v>
      </c>
      <c r="H81" s="33">
        <f t="shared" si="9"/>
        <v>1.366920523335274E-2</v>
      </c>
      <c r="I81" s="26"/>
      <c r="J81" s="26">
        <f t="shared" si="10"/>
        <v>61.599999999999447</v>
      </c>
      <c r="K81" s="26"/>
    </row>
    <row r="82" spans="1:11" x14ac:dyDescent="0.2">
      <c r="A82" s="1"/>
      <c r="B82" s="1" t="s">
        <v>19</v>
      </c>
      <c r="C82" s="1">
        <v>12552739</v>
      </c>
      <c r="D82" s="1">
        <v>8810801</v>
      </c>
      <c r="E82" s="14" t="s">
        <v>29</v>
      </c>
      <c r="F82" s="14">
        <v>8201839</v>
      </c>
      <c r="G82" s="14">
        <f t="shared" si="8"/>
        <v>3741938</v>
      </c>
      <c r="H82" s="33">
        <f t="shared" si="9"/>
        <v>0.45623158416057669</v>
      </c>
      <c r="I82" s="14"/>
      <c r="J82" s="14">
        <f t="shared" si="10"/>
        <v>3741938</v>
      </c>
      <c r="K82" s="14"/>
    </row>
    <row r="83" spans="1:11" x14ac:dyDescent="0.2">
      <c r="A83" s="1"/>
      <c r="B83" s="1" t="s">
        <v>20</v>
      </c>
      <c r="C83" s="1">
        <v>5935637</v>
      </c>
      <c r="D83" s="1">
        <v>4543461</v>
      </c>
      <c r="E83" s="14" t="s">
        <v>33</v>
      </c>
      <c r="F83" s="14">
        <v>3958900</v>
      </c>
      <c r="G83" s="14">
        <f t="shared" si="8"/>
        <v>1392176</v>
      </c>
      <c r="H83" s="33">
        <f t="shared" si="9"/>
        <v>0.35165727853696732</v>
      </c>
      <c r="I83" s="14"/>
      <c r="J83" s="14">
        <f t="shared" si="10"/>
        <v>1392176</v>
      </c>
      <c r="K83" s="14"/>
    </row>
    <row r="84" spans="1:11" s="27" customFormat="1" x14ac:dyDescent="0.2">
      <c r="A84" s="24"/>
      <c r="B84" s="24" t="s">
        <v>21</v>
      </c>
      <c r="C84" s="24">
        <v>31768</v>
      </c>
      <c r="D84" s="24">
        <v>3528</v>
      </c>
      <c r="E84" s="26" t="s">
        <v>29</v>
      </c>
      <c r="F84" s="28">
        <v>21795550</v>
      </c>
      <c r="G84" s="26">
        <f>(C84-D84)*1000</f>
        <v>28240000</v>
      </c>
      <c r="H84" s="33">
        <f t="shared" si="9"/>
        <v>1.2956773286290091</v>
      </c>
      <c r="I84" s="26"/>
      <c r="J84" s="26">
        <f t="shared" si="10"/>
        <v>28240000</v>
      </c>
      <c r="K84" s="26"/>
    </row>
    <row r="85" spans="1:11" x14ac:dyDescent="0.2">
      <c r="A85" s="1"/>
      <c r="B85" s="1" t="s">
        <v>22</v>
      </c>
      <c r="C85" s="1">
        <v>8314</v>
      </c>
      <c r="D85" s="1">
        <v>5642</v>
      </c>
      <c r="E85" s="14" t="s">
        <v>29</v>
      </c>
      <c r="F85" s="14">
        <v>19166</v>
      </c>
      <c r="G85" s="14">
        <f t="shared" si="8"/>
        <v>2672</v>
      </c>
      <c r="H85" s="33">
        <f t="shared" si="9"/>
        <v>0.13941354481895021</v>
      </c>
      <c r="I85" s="14"/>
      <c r="J85" s="14">
        <f t="shared" si="10"/>
        <v>2672</v>
      </c>
      <c r="K85" s="14"/>
    </row>
    <row r="86" spans="1:11" x14ac:dyDescent="0.2">
      <c r="A86" s="1"/>
      <c r="B86" s="1" t="s">
        <v>23</v>
      </c>
      <c r="C86" s="1">
        <v>115226362</v>
      </c>
      <c r="D86" s="1">
        <v>54564876</v>
      </c>
      <c r="E86" s="14" t="s">
        <v>31</v>
      </c>
      <c r="F86" s="14">
        <v>28635349</v>
      </c>
      <c r="G86" s="14">
        <f t="shared" si="8"/>
        <v>60661486</v>
      </c>
      <c r="H86" s="33">
        <f t="shared" si="9"/>
        <v>2.1184126654087576</v>
      </c>
      <c r="I86" s="14"/>
      <c r="J86" s="14">
        <f t="shared" si="10"/>
        <v>60661486</v>
      </c>
      <c r="K86" s="14"/>
    </row>
    <row r="87" spans="1:11" x14ac:dyDescent="0.2">
      <c r="A87" s="1"/>
      <c r="B87" s="1" t="s">
        <v>24</v>
      </c>
      <c r="C87" s="1">
        <v>42372298</v>
      </c>
      <c r="D87" s="1">
        <v>27579726</v>
      </c>
      <c r="E87" s="14" t="s">
        <v>35</v>
      </c>
      <c r="F87" s="14">
        <v>63280391</v>
      </c>
      <c r="G87" s="14">
        <f t="shared" si="8"/>
        <v>14792572</v>
      </c>
      <c r="H87" s="33">
        <f t="shared" si="9"/>
        <v>0.23376233563411453</v>
      </c>
      <c r="I87" s="14"/>
      <c r="J87" s="14">
        <f t="shared" si="10"/>
        <v>14792572</v>
      </c>
      <c r="K87" s="14"/>
    </row>
    <row r="88" spans="1:11" x14ac:dyDescent="0.2">
      <c r="A88" s="1"/>
      <c r="B88" s="1" t="s">
        <v>25</v>
      </c>
      <c r="C88" s="1">
        <v>5511187</v>
      </c>
      <c r="D88" s="1">
        <v>1577621</v>
      </c>
      <c r="E88" s="14" t="s">
        <v>31</v>
      </c>
      <c r="F88" s="14">
        <v>6009395</v>
      </c>
      <c r="G88" s="14">
        <f t="shared" si="8"/>
        <v>3933566</v>
      </c>
      <c r="H88" s="33">
        <f t="shared" si="9"/>
        <v>0.65456938676855159</v>
      </c>
      <c r="I88" s="14"/>
      <c r="J88" s="14">
        <f t="shared" si="10"/>
        <v>3933566</v>
      </c>
      <c r="K88" s="14"/>
    </row>
    <row r="89" spans="1:11" x14ac:dyDescent="0.2">
      <c r="A89" s="1"/>
      <c r="B89" s="1" t="s">
        <v>26</v>
      </c>
      <c r="C89" s="1">
        <v>17142663</v>
      </c>
      <c r="D89" s="1">
        <v>11652863</v>
      </c>
      <c r="E89" s="14" t="s">
        <v>44</v>
      </c>
      <c r="F89" s="14">
        <v>18328956</v>
      </c>
      <c r="G89" s="14">
        <f t="shared" si="8"/>
        <v>5489800</v>
      </c>
      <c r="H89" s="33">
        <f t="shared" si="9"/>
        <v>0.29951514968992232</v>
      </c>
      <c r="I89" s="14"/>
      <c r="J89" s="14">
        <f t="shared" si="10"/>
        <v>5489800</v>
      </c>
      <c r="K89" s="14"/>
    </row>
    <row r="90" spans="1:11" x14ac:dyDescent="0.2">
      <c r="A90" s="4"/>
      <c r="B90" s="4" t="s">
        <v>53</v>
      </c>
      <c r="C90" s="4"/>
      <c r="D90" s="4"/>
      <c r="F90" s="48">
        <v>16787872</v>
      </c>
      <c r="G90" s="48">
        <v>1613263</v>
      </c>
      <c r="H90" s="32">
        <f>G90/F90</f>
        <v>9.6096932356882395E-2</v>
      </c>
      <c r="J90">
        <f t="shared" si="10"/>
        <v>1613263</v>
      </c>
    </row>
  </sheetData>
  <mergeCells count="2">
    <mergeCell ref="A2:A3"/>
    <mergeCell ref="B2:B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71" workbookViewId="0">
      <selection activeCell="H90" sqref="H90"/>
    </sheetView>
  </sheetViews>
  <sheetFormatPr defaultRowHeight="12.75" x14ac:dyDescent="0.2"/>
  <cols>
    <col min="1" max="3" width="18" customWidth="1"/>
    <col min="4" max="5" width="18" style="32" customWidth="1"/>
    <col min="6" max="6" width="18" customWidth="1"/>
    <col min="7" max="7" width="17.140625"/>
    <col min="8" max="8" width="19.42578125" customWidth="1"/>
  </cols>
  <sheetData>
    <row r="1" spans="1:9" x14ac:dyDescent="0.2">
      <c r="A1" s="5"/>
      <c r="B1" s="5"/>
    </row>
    <row r="2" spans="1:9" ht="25.5" x14ac:dyDescent="0.2">
      <c r="A2" s="44" t="s">
        <v>0</v>
      </c>
      <c r="B2" s="45" t="s">
        <v>1</v>
      </c>
      <c r="C2" s="14"/>
      <c r="D2" s="33"/>
      <c r="E2" s="33"/>
      <c r="F2" s="15" t="s">
        <v>4</v>
      </c>
      <c r="G2" s="16" t="s">
        <v>50</v>
      </c>
      <c r="H2" s="16" t="s">
        <v>51</v>
      </c>
    </row>
    <row r="3" spans="1:9" x14ac:dyDescent="0.2">
      <c r="A3" s="44"/>
      <c r="B3" s="46"/>
      <c r="C3" s="15" t="s">
        <v>8</v>
      </c>
      <c r="D3" s="33" t="s">
        <v>9</v>
      </c>
      <c r="E3" s="33" t="s">
        <v>49</v>
      </c>
      <c r="F3" s="14"/>
      <c r="G3" s="14"/>
    </row>
    <row r="4" spans="1:9" x14ac:dyDescent="0.2">
      <c r="A4" s="9">
        <v>2012</v>
      </c>
      <c r="B4" s="9" t="s">
        <v>10</v>
      </c>
      <c r="C4" s="29">
        <v>201103613</v>
      </c>
      <c r="D4" s="33">
        <v>0.60406774491913284</v>
      </c>
      <c r="E4" s="33">
        <v>0.24</v>
      </c>
      <c r="F4" s="14">
        <f>(D4-E4)*C4</f>
        <v>73215338.88000001</v>
      </c>
      <c r="G4" s="14">
        <f>(D4*C4)</f>
        <v>121480206.00000001</v>
      </c>
      <c r="H4" s="40">
        <f>(F4/G4)</f>
        <v>0.60269356869546309</v>
      </c>
    </row>
    <row r="5" spans="1:9" x14ac:dyDescent="0.2">
      <c r="A5" s="9"/>
      <c r="B5" s="9" t="s">
        <v>11</v>
      </c>
      <c r="C5" s="14">
        <v>96492392</v>
      </c>
      <c r="D5" s="33">
        <v>0.55759498386152595</v>
      </c>
      <c r="E5" s="33">
        <v>0.24</v>
      </c>
      <c r="F5" s="14">
        <f t="shared" ref="F5:F68" si="0">(D5-E5)*C5</f>
        <v>30645499.680000037</v>
      </c>
      <c r="G5" s="14">
        <f t="shared" ref="G5:G68" si="1">(D5*C5)</f>
        <v>53803673.760000035</v>
      </c>
      <c r="H5" s="40">
        <f t="shared" ref="H5:H68" si="2">(F5/G5)</f>
        <v>0.56958005909966725</v>
      </c>
    </row>
    <row r="6" spans="1:9" x14ac:dyDescent="0.2">
      <c r="A6" s="9"/>
      <c r="B6" s="9" t="s">
        <v>12</v>
      </c>
      <c r="C6" s="14">
        <v>156508</v>
      </c>
      <c r="D6" s="33">
        <v>0.75529685383494782</v>
      </c>
      <c r="E6" s="33">
        <v>0.24</v>
      </c>
      <c r="F6" s="14">
        <f t="shared" si="0"/>
        <v>80648.080000000016</v>
      </c>
      <c r="G6" s="14">
        <f t="shared" si="1"/>
        <v>118210.00000000001</v>
      </c>
      <c r="H6" s="40">
        <f t="shared" si="2"/>
        <v>0.68224414178157522</v>
      </c>
    </row>
    <row r="7" spans="1:9" x14ac:dyDescent="0.2">
      <c r="A7" s="9"/>
      <c r="B7" s="9" t="s">
        <v>14</v>
      </c>
      <c r="C7" s="14">
        <v>129895</v>
      </c>
      <c r="D7" s="33">
        <v>0.28711372450894501</v>
      </c>
      <c r="E7" s="33">
        <v>0.24</v>
      </c>
      <c r="F7" s="14">
        <f t="shared" si="0"/>
        <v>6119.837245089413</v>
      </c>
      <c r="G7" s="14">
        <f t="shared" si="1"/>
        <v>37294.637245089412</v>
      </c>
      <c r="H7" s="40">
        <f>(F7/G7)</f>
        <v>0.16409429604775719</v>
      </c>
    </row>
    <row r="8" spans="1:9" x14ac:dyDescent="0.2">
      <c r="A8" s="9"/>
      <c r="B8" s="9" t="s">
        <v>15</v>
      </c>
      <c r="C8" s="14">
        <v>62071</v>
      </c>
      <c r="D8" s="33">
        <v>0.34365806898551698</v>
      </c>
      <c r="E8" s="33">
        <v>0.24</v>
      </c>
      <c r="F8" s="14">
        <f t="shared" si="0"/>
        <v>6434.1600000000253</v>
      </c>
      <c r="G8" s="14">
        <f t="shared" si="1"/>
        <v>21331.200000000026</v>
      </c>
      <c r="H8" s="40">
        <f t="shared" si="2"/>
        <v>0.30163141314131497</v>
      </c>
    </row>
    <row r="9" spans="1:9" s="27" customFormat="1" x14ac:dyDescent="0.2">
      <c r="A9" s="35"/>
      <c r="B9" s="35" t="s">
        <v>16</v>
      </c>
      <c r="C9" s="26">
        <v>327660000</v>
      </c>
      <c r="D9" s="34">
        <v>0.33100000000000002</v>
      </c>
      <c r="E9" s="33">
        <v>0.24</v>
      </c>
      <c r="F9" s="14">
        <f t="shared" si="0"/>
        <v>29817060.000000007</v>
      </c>
      <c r="G9" s="14">
        <f t="shared" si="1"/>
        <v>108455460</v>
      </c>
      <c r="H9" s="40">
        <f t="shared" si="2"/>
        <v>0.2749244712990937</v>
      </c>
      <c r="I9" s="33"/>
    </row>
    <row r="10" spans="1:9" x14ac:dyDescent="0.2">
      <c r="A10" s="9"/>
      <c r="B10" s="9" t="s">
        <v>18</v>
      </c>
      <c r="C10" s="23">
        <v>20830.55</v>
      </c>
      <c r="D10" s="33">
        <v>7.3318275321582971E-2</v>
      </c>
      <c r="E10" s="33">
        <v>0.24</v>
      </c>
      <c r="F10" s="14">
        <f t="shared" si="0"/>
        <v>-3472.0719999999997</v>
      </c>
      <c r="G10" s="14">
        <f t="shared" si="1"/>
        <v>1527.26</v>
      </c>
      <c r="H10" s="40">
        <f t="shared" si="2"/>
        <v>-2.2733994211856525</v>
      </c>
      <c r="I10" s="43" t="s">
        <v>47</v>
      </c>
    </row>
    <row r="11" spans="1:9" x14ac:dyDescent="0.2">
      <c r="A11" s="9"/>
      <c r="B11" s="9" t="s">
        <v>19</v>
      </c>
      <c r="C11" s="14">
        <v>5526611</v>
      </c>
      <c r="D11" s="33">
        <v>0.4541881091323417</v>
      </c>
      <c r="E11" s="33">
        <v>0.24</v>
      </c>
      <c r="F11" s="14">
        <f t="shared" si="0"/>
        <v>1183734.3600000001</v>
      </c>
      <c r="G11" s="14">
        <f t="shared" si="1"/>
        <v>2510121</v>
      </c>
      <c r="H11" s="40">
        <f t="shared" si="2"/>
        <v>0.47158458098235106</v>
      </c>
    </row>
    <row r="12" spans="1:9" x14ac:dyDescent="0.2">
      <c r="A12" s="9"/>
      <c r="B12" s="9" t="s">
        <v>20</v>
      </c>
      <c r="C12" s="14">
        <v>3324800</v>
      </c>
      <c r="D12" s="33">
        <v>0.3719086862367661</v>
      </c>
      <c r="E12" s="33">
        <v>0.24</v>
      </c>
      <c r="F12" s="14">
        <f t="shared" si="0"/>
        <v>438569.99999999994</v>
      </c>
      <c r="G12" s="14">
        <f t="shared" si="1"/>
        <v>1236522</v>
      </c>
      <c r="H12" s="40">
        <f t="shared" si="2"/>
        <v>0.35468030491976682</v>
      </c>
    </row>
    <row r="13" spans="1:9" x14ac:dyDescent="0.2">
      <c r="A13" s="9"/>
      <c r="B13" s="9" t="s">
        <v>21</v>
      </c>
      <c r="C13" s="14">
        <v>50175</v>
      </c>
      <c r="D13" s="33">
        <v>1.4292974588938714</v>
      </c>
      <c r="E13" s="33">
        <v>0.24</v>
      </c>
      <c r="F13" s="14">
        <f t="shared" si="0"/>
        <v>59673</v>
      </c>
      <c r="G13" s="14">
        <f t="shared" si="1"/>
        <v>71715</v>
      </c>
      <c r="H13" s="40">
        <f t="shared" si="2"/>
        <v>0.83208533779544025</v>
      </c>
    </row>
    <row r="14" spans="1:9" x14ac:dyDescent="0.2">
      <c r="A14" s="9"/>
      <c r="B14" s="9" t="s">
        <v>22</v>
      </c>
      <c r="C14" s="14">
        <v>61093</v>
      </c>
      <c r="D14" s="33">
        <v>0.26090648683154999</v>
      </c>
      <c r="E14" s="33">
        <v>0.24</v>
      </c>
      <c r="F14" s="14">
        <f t="shared" si="0"/>
        <v>1277.239999999884</v>
      </c>
      <c r="G14" s="14">
        <f t="shared" si="1"/>
        <v>15939.559999999883</v>
      </c>
      <c r="H14" s="40">
        <f t="shared" si="2"/>
        <v>8.0130191799516012E-2</v>
      </c>
    </row>
    <row r="15" spans="1:9" x14ac:dyDescent="0.2">
      <c r="A15" s="9"/>
      <c r="B15" s="9" t="s">
        <v>23</v>
      </c>
      <c r="C15" s="14">
        <v>60012880</v>
      </c>
      <c r="D15" s="33">
        <v>0.70133919951833601</v>
      </c>
      <c r="E15" s="33">
        <v>0.24</v>
      </c>
      <c r="F15" s="14">
        <f t="shared" si="0"/>
        <v>27686294.019989956</v>
      </c>
      <c r="G15" s="14">
        <f t="shared" si="1"/>
        <v>42089385.219989955</v>
      </c>
      <c r="H15" s="40">
        <f t="shared" si="2"/>
        <v>0.6577975391011559</v>
      </c>
    </row>
    <row r="16" spans="1:9" x14ac:dyDescent="0.2">
      <c r="A16" s="9"/>
      <c r="B16" s="9" t="s">
        <v>24</v>
      </c>
      <c r="C16" s="14">
        <v>50959978</v>
      </c>
      <c r="D16" s="33">
        <v>0.24929792944573093</v>
      </c>
      <c r="E16" s="33">
        <v>0.24</v>
      </c>
      <c r="F16" s="14">
        <f t="shared" si="0"/>
        <v>473822.28000000061</v>
      </c>
      <c r="G16" s="14">
        <f t="shared" si="1"/>
        <v>12704217</v>
      </c>
      <c r="H16" s="40">
        <f t="shared" si="2"/>
        <v>3.7296456759200555E-2</v>
      </c>
    </row>
    <row r="17" spans="1:8" s="39" customFormat="1" x14ac:dyDescent="0.2">
      <c r="A17" s="36"/>
      <c r="B17" s="36" t="s">
        <v>25</v>
      </c>
      <c r="C17" s="37">
        <v>18423</v>
      </c>
      <c r="D17" s="38">
        <v>0.54822775877978613</v>
      </c>
      <c r="E17" s="33">
        <v>0.24</v>
      </c>
      <c r="F17" s="14">
        <f t="shared" si="0"/>
        <v>5678.4800000000005</v>
      </c>
      <c r="G17" s="14">
        <f t="shared" si="1"/>
        <v>10100</v>
      </c>
      <c r="H17" s="40">
        <f t="shared" si="2"/>
        <v>0.5622257425742575</v>
      </c>
    </row>
    <row r="18" spans="1:8" x14ac:dyDescent="0.2">
      <c r="A18" s="9"/>
      <c r="B18" s="9" t="s">
        <v>26</v>
      </c>
      <c r="C18" s="14">
        <v>220198</v>
      </c>
      <c r="D18" s="33">
        <v>0.34071154143089399</v>
      </c>
      <c r="E18" s="33">
        <v>0.24</v>
      </c>
      <c r="F18" s="14">
        <f t="shared" si="0"/>
        <v>22176.479999999996</v>
      </c>
      <c r="G18" s="14">
        <f t="shared" si="1"/>
        <v>75024</v>
      </c>
      <c r="H18" s="40">
        <f t="shared" si="2"/>
        <v>0.29559181062060136</v>
      </c>
    </row>
    <row r="19" spans="1:8" x14ac:dyDescent="0.2">
      <c r="A19" s="9"/>
      <c r="B19" s="9" t="s">
        <v>53</v>
      </c>
      <c r="C19" s="47">
        <v>29574438000</v>
      </c>
      <c r="D19" s="42">
        <v>0.58299999999999996</v>
      </c>
      <c r="E19" s="33">
        <v>0.24</v>
      </c>
      <c r="F19" s="14">
        <f t="shared" si="0"/>
        <v>10144032234</v>
      </c>
      <c r="G19" s="14">
        <f>D19*C19</f>
        <v>17241897354</v>
      </c>
      <c r="H19" s="41">
        <f>F19/G19</f>
        <v>0.58833619210977706</v>
      </c>
    </row>
    <row r="20" spans="1:8" x14ac:dyDescent="0.2">
      <c r="A20" s="9">
        <v>2011</v>
      </c>
      <c r="B20" s="9" t="s">
        <v>10</v>
      </c>
      <c r="C20" s="14">
        <v>165002000</v>
      </c>
      <c r="D20" s="33">
        <v>0.61401455739930422</v>
      </c>
      <c r="E20" s="33">
        <v>0.24234660965405386</v>
      </c>
      <c r="F20" s="14">
        <f t="shared" si="0"/>
        <v>61325954.713861801</v>
      </c>
      <c r="G20" s="14">
        <f t="shared" si="1"/>
        <v>101313630</v>
      </c>
      <c r="H20" s="40">
        <f t="shared" si="2"/>
        <v>0.60530803914401055</v>
      </c>
    </row>
    <row r="21" spans="1:8" x14ac:dyDescent="0.2">
      <c r="A21" s="9"/>
      <c r="B21" s="9" t="s">
        <v>11</v>
      </c>
      <c r="C21" s="14">
        <v>102169711</v>
      </c>
      <c r="D21" s="33">
        <v>0.54143304565087802</v>
      </c>
      <c r="E21" s="33">
        <v>0.24234660965405386</v>
      </c>
      <c r="F21" s="14">
        <f t="shared" si="0"/>
        <v>30557574.72981552</v>
      </c>
      <c r="G21" s="14">
        <f t="shared" si="1"/>
        <v>55318057.800000012</v>
      </c>
      <c r="H21" s="40">
        <f t="shared" si="2"/>
        <v>0.55239782351533528</v>
      </c>
    </row>
    <row r="22" spans="1:8" x14ac:dyDescent="0.2">
      <c r="A22" s="9"/>
      <c r="B22" s="9" t="s">
        <v>12</v>
      </c>
      <c r="C22" s="14">
        <v>108249</v>
      </c>
      <c r="D22" s="33">
        <v>0.70772016369666246</v>
      </c>
      <c r="E22" s="33">
        <v>0.24234660965405386</v>
      </c>
      <c r="F22" s="14">
        <f t="shared" si="0"/>
        <v>50376.221851558337</v>
      </c>
      <c r="G22" s="14">
        <f t="shared" si="1"/>
        <v>76610.000000000015</v>
      </c>
      <c r="H22" s="40">
        <f t="shared" si="2"/>
        <v>0.65756718250304569</v>
      </c>
    </row>
    <row r="23" spans="1:8" x14ac:dyDescent="0.2">
      <c r="A23" s="9"/>
      <c r="B23" s="9" t="s">
        <v>14</v>
      </c>
      <c r="C23" s="14">
        <v>126796</v>
      </c>
      <c r="D23" s="33">
        <v>0.30462317423262564</v>
      </c>
      <c r="E23" s="33">
        <v>0.24234660965405386</v>
      </c>
      <c r="F23" s="14">
        <f t="shared" si="0"/>
        <v>7896.4192823045878</v>
      </c>
      <c r="G23" s="14">
        <f t="shared" si="1"/>
        <v>38625</v>
      </c>
      <c r="H23" s="40">
        <f t="shared" si="2"/>
        <v>0.20443803967131619</v>
      </c>
    </row>
    <row r="24" spans="1:8" x14ac:dyDescent="0.2">
      <c r="A24" s="9"/>
      <c r="B24" s="9" t="s">
        <v>15</v>
      </c>
      <c r="C24" s="14">
        <v>61494</v>
      </c>
      <c r="D24" s="33">
        <v>0.32628874361726301</v>
      </c>
      <c r="E24" s="33">
        <v>0.24234660965405386</v>
      </c>
      <c r="F24" s="14">
        <f t="shared" si="0"/>
        <v>5161.9375859335833</v>
      </c>
      <c r="G24" s="14">
        <f t="shared" si="1"/>
        <v>20064.79999999997</v>
      </c>
      <c r="H24" s="40">
        <f t="shared" si="2"/>
        <v>0.25726334605545986</v>
      </c>
    </row>
    <row r="25" spans="1:8" x14ac:dyDescent="0.2">
      <c r="A25" s="9"/>
      <c r="B25" s="9" t="s">
        <v>16</v>
      </c>
      <c r="C25" s="14">
        <v>317669775</v>
      </c>
      <c r="D25" s="33">
        <v>0.32153535223802771</v>
      </c>
      <c r="E25" s="33">
        <v>0.24234660965405386</v>
      </c>
      <c r="F25" s="14">
        <f t="shared" si="0"/>
        <v>25155870.039183892</v>
      </c>
      <c r="G25" s="14">
        <f t="shared" si="1"/>
        <v>102142063.00000001</v>
      </c>
      <c r="H25" s="40">
        <f t="shared" si="2"/>
        <v>0.24628315994737535</v>
      </c>
    </row>
    <row r="26" spans="1:8" x14ac:dyDescent="0.2">
      <c r="A26" s="9"/>
      <c r="B26" s="9" t="s">
        <v>18</v>
      </c>
      <c r="C26" s="23">
        <v>15730.43</v>
      </c>
      <c r="D26" s="33">
        <v>0.24928417722846</v>
      </c>
      <c r="E26" s="33">
        <v>0.24234660965405386</v>
      </c>
      <c r="F26" s="14">
        <f t="shared" si="0"/>
        <v>109.13092109946557</v>
      </c>
      <c r="G26" s="14">
        <f t="shared" si="1"/>
        <v>3921.3472999998839</v>
      </c>
      <c r="H26" s="40">
        <f t="shared" si="2"/>
        <v>2.782995556131149E-2</v>
      </c>
    </row>
    <row r="27" spans="1:8" x14ac:dyDescent="0.2">
      <c r="A27" s="9"/>
      <c r="B27" s="9" t="s">
        <v>19</v>
      </c>
      <c r="C27" s="14">
        <v>6304401</v>
      </c>
      <c r="D27" s="33">
        <v>0.46886325917402777</v>
      </c>
      <c r="E27" s="33">
        <v>0.24234660965405386</v>
      </c>
      <c r="F27" s="14">
        <f t="shared" si="0"/>
        <v>1428051.7917503731</v>
      </c>
      <c r="G27" s="14">
        <f t="shared" si="1"/>
        <v>2955902</v>
      </c>
      <c r="H27" s="40">
        <f t="shared" si="2"/>
        <v>0.48311878802151531</v>
      </c>
    </row>
    <row r="28" spans="1:8" x14ac:dyDescent="0.2">
      <c r="A28" s="9"/>
      <c r="B28" s="9" t="s">
        <v>20</v>
      </c>
      <c r="C28" s="14">
        <v>3546700</v>
      </c>
      <c r="D28" s="33">
        <v>0.33259537034426367</v>
      </c>
      <c r="E28" s="33">
        <v>0.24234660965405386</v>
      </c>
      <c r="F28" s="14">
        <f t="shared" si="0"/>
        <v>320085.27953996713</v>
      </c>
      <c r="G28" s="14">
        <f t="shared" si="1"/>
        <v>1179616</v>
      </c>
      <c r="H28" s="40">
        <f t="shared" si="2"/>
        <v>0.27134701423172214</v>
      </c>
    </row>
    <row r="29" spans="1:8" x14ac:dyDescent="0.2">
      <c r="A29" s="9"/>
      <c r="B29" s="9" t="s">
        <v>21</v>
      </c>
      <c r="C29" s="14">
        <v>37905</v>
      </c>
      <c r="D29" s="33">
        <v>1.5339664951853318</v>
      </c>
      <c r="E29" s="33">
        <v>0.24234660965405386</v>
      </c>
      <c r="F29" s="14">
        <f t="shared" si="0"/>
        <v>48958.851761063088</v>
      </c>
      <c r="G29" s="14">
        <f t="shared" si="1"/>
        <v>58145</v>
      </c>
      <c r="H29" s="40">
        <f t="shared" si="2"/>
        <v>0.84201310105878557</v>
      </c>
    </row>
    <row r="30" spans="1:8" x14ac:dyDescent="0.2">
      <c r="A30" s="9"/>
      <c r="B30" s="9" t="s">
        <v>22</v>
      </c>
      <c r="C30" s="14">
        <v>48077000</v>
      </c>
      <c r="D30" s="33">
        <v>0.26134534184745301</v>
      </c>
      <c r="E30" s="33">
        <v>0.24234660965405386</v>
      </c>
      <c r="F30" s="14">
        <f t="shared" si="0"/>
        <v>913402.04766205081</v>
      </c>
      <c r="G30" s="14">
        <f t="shared" si="1"/>
        <v>12564699.999999998</v>
      </c>
      <c r="H30" s="40">
        <f t="shared" si="2"/>
        <v>7.2695889886909434E-2</v>
      </c>
    </row>
    <row r="31" spans="1:8" x14ac:dyDescent="0.2">
      <c r="A31" s="9"/>
      <c r="B31" s="9" t="s">
        <v>23</v>
      </c>
      <c r="C31" s="14">
        <v>62299048</v>
      </c>
      <c r="D31" s="33">
        <v>0.64399494515550004</v>
      </c>
      <c r="E31" s="33">
        <v>0.24234660965405386</v>
      </c>
      <c r="F31" s="14">
        <f t="shared" si="0"/>
        <v>25022308.9325247</v>
      </c>
      <c r="G31" s="14">
        <f t="shared" si="1"/>
        <v>40120271.999999866</v>
      </c>
      <c r="H31" s="40">
        <f t="shared" si="2"/>
        <v>0.62368243496765885</v>
      </c>
    </row>
    <row r="32" spans="1:8" x14ac:dyDescent="0.2">
      <c r="A32" s="9"/>
      <c r="B32" s="9" t="s">
        <v>24</v>
      </c>
      <c r="C32" s="14">
        <v>54257</v>
      </c>
      <c r="D32" s="33">
        <v>0.24234660965405386</v>
      </c>
      <c r="E32" s="33">
        <v>0.24234660965405386</v>
      </c>
      <c r="F32" s="14">
        <f t="shared" si="0"/>
        <v>0</v>
      </c>
      <c r="G32" s="14">
        <f t="shared" si="1"/>
        <v>13149</v>
      </c>
      <c r="H32" s="40">
        <f t="shared" si="2"/>
        <v>0</v>
      </c>
    </row>
    <row r="33" spans="1:8" s="39" customFormat="1" x14ac:dyDescent="0.2">
      <c r="A33" s="36"/>
      <c r="B33" s="36" t="s">
        <v>25</v>
      </c>
      <c r="C33" s="37">
        <v>19907</v>
      </c>
      <c r="D33" s="38">
        <v>0.44898779323855931</v>
      </c>
      <c r="E33" s="33">
        <v>0.24234660965405386</v>
      </c>
      <c r="F33" s="14">
        <f t="shared" si="0"/>
        <v>4113.6060416167502</v>
      </c>
      <c r="G33" s="14">
        <f t="shared" si="1"/>
        <v>8938</v>
      </c>
      <c r="H33" s="40">
        <f t="shared" si="2"/>
        <v>0.46023786547513429</v>
      </c>
    </row>
    <row r="34" spans="1:8" x14ac:dyDescent="0.2">
      <c r="A34" s="9"/>
      <c r="B34" s="9" t="s">
        <v>26</v>
      </c>
      <c r="C34" s="14">
        <v>203929</v>
      </c>
      <c r="D34" s="33">
        <v>0.32476008806986745</v>
      </c>
      <c r="E34" s="33">
        <v>0.24234660965405386</v>
      </c>
      <c r="F34" s="14">
        <f t="shared" si="0"/>
        <v>16806.498239858451</v>
      </c>
      <c r="G34" s="14">
        <f t="shared" si="1"/>
        <v>66228</v>
      </c>
      <c r="H34" s="40">
        <f t="shared" si="2"/>
        <v>0.25376726218304119</v>
      </c>
    </row>
    <row r="35" spans="1:8" x14ac:dyDescent="0.2">
      <c r="A35" s="9"/>
      <c r="B35" s="9" t="s">
        <v>53</v>
      </c>
      <c r="C35" s="47">
        <v>21594371000</v>
      </c>
      <c r="D35" s="33">
        <v>0.58499999999999996</v>
      </c>
      <c r="E35" s="33">
        <v>0.24199999999999999</v>
      </c>
      <c r="F35" s="14">
        <f t="shared" si="0"/>
        <v>7406869252.999999</v>
      </c>
      <c r="G35" s="14">
        <f>D35*C35</f>
        <v>12632707035</v>
      </c>
      <c r="H35" s="41">
        <f>F35/G35</f>
        <v>0.58632478632478624</v>
      </c>
    </row>
    <row r="36" spans="1:8" x14ac:dyDescent="0.2">
      <c r="A36" s="9">
        <v>2010</v>
      </c>
      <c r="B36" s="9" t="s">
        <v>10</v>
      </c>
      <c r="C36" s="14">
        <v>154630</v>
      </c>
      <c r="D36" s="33">
        <v>0.57782448425273236</v>
      </c>
      <c r="E36" s="33">
        <v>0.23065609642357499</v>
      </c>
      <c r="F36" s="14">
        <f t="shared" si="0"/>
        <v>53682.647810022609</v>
      </c>
      <c r="G36" s="14">
        <f t="shared" si="1"/>
        <v>89349</v>
      </c>
      <c r="H36" s="40">
        <f t="shared" si="2"/>
        <v>0.60081979440198108</v>
      </c>
    </row>
    <row r="37" spans="1:8" x14ac:dyDescent="0.2">
      <c r="A37" s="9"/>
      <c r="B37" s="9" t="s">
        <v>11</v>
      </c>
      <c r="C37" s="14">
        <v>21594884</v>
      </c>
      <c r="D37" s="33">
        <v>0.45793033201752997</v>
      </c>
      <c r="E37" s="33">
        <v>0.23065609642357499</v>
      </c>
      <c r="F37" s="14">
        <f t="shared" si="0"/>
        <v>4907960.7538401289</v>
      </c>
      <c r="G37" s="14">
        <f t="shared" si="1"/>
        <v>9888952.4000000451</v>
      </c>
      <c r="H37" s="40">
        <f t="shared" si="2"/>
        <v>0.49630745050811514</v>
      </c>
    </row>
    <row r="38" spans="1:8" x14ac:dyDescent="0.2">
      <c r="A38" s="9"/>
      <c r="B38" s="9" t="s">
        <v>12</v>
      </c>
      <c r="C38" s="14">
        <v>65225</v>
      </c>
      <c r="D38" s="33">
        <v>0.73269451897278659</v>
      </c>
      <c r="E38" s="33">
        <v>0.23065609642357499</v>
      </c>
      <c r="F38" s="14">
        <f t="shared" si="0"/>
        <v>32745.456110772328</v>
      </c>
      <c r="G38" s="14">
        <f t="shared" si="1"/>
        <v>47790.000000000007</v>
      </c>
      <c r="H38" s="40">
        <f t="shared" si="2"/>
        <v>0.68519472924821767</v>
      </c>
    </row>
    <row r="39" spans="1:8" x14ac:dyDescent="0.2">
      <c r="A39" s="9"/>
      <c r="B39" s="9" t="s">
        <v>13</v>
      </c>
      <c r="C39" s="14">
        <v>16017.58</v>
      </c>
      <c r="D39" s="33">
        <v>0.13026874221948634</v>
      </c>
      <c r="E39" s="33">
        <v>0.23065609642357499</v>
      </c>
      <c r="F39" s="14">
        <f t="shared" si="0"/>
        <v>-1607.9624769523261</v>
      </c>
      <c r="G39" s="14">
        <f t="shared" si="1"/>
        <v>2086.59</v>
      </c>
      <c r="H39" s="40">
        <f t="shared" si="2"/>
        <v>-0.77061735988015179</v>
      </c>
    </row>
    <row r="40" spans="1:8" x14ac:dyDescent="0.2">
      <c r="A40" s="9"/>
      <c r="B40" s="9" t="s">
        <v>14</v>
      </c>
      <c r="C40" s="14">
        <v>126033</v>
      </c>
      <c r="D40" s="33">
        <v>0.32093975387398538</v>
      </c>
      <c r="E40" s="33">
        <v>0.23065609642357499</v>
      </c>
      <c r="F40" s="14">
        <f t="shared" si="0"/>
        <v>11378.720199447573</v>
      </c>
      <c r="G40" s="14">
        <f t="shared" si="1"/>
        <v>40449</v>
      </c>
      <c r="H40" s="40">
        <f t="shared" si="2"/>
        <v>0.28131029690344811</v>
      </c>
    </row>
    <row r="41" spans="1:8" x14ac:dyDescent="0.2">
      <c r="A41" s="9"/>
      <c r="B41" s="9" t="s">
        <v>15</v>
      </c>
      <c r="C41" s="14">
        <v>52902</v>
      </c>
      <c r="D41" s="33">
        <v>0.306631129257873</v>
      </c>
      <c r="E41" s="33">
        <v>0.23065609642357499</v>
      </c>
      <c r="F41" s="14">
        <f t="shared" si="0"/>
        <v>4019.2311870000335</v>
      </c>
      <c r="G41" s="14">
        <f t="shared" si="1"/>
        <v>16221.399999999998</v>
      </c>
      <c r="H41" s="40">
        <f t="shared" si="2"/>
        <v>0.24777338497293908</v>
      </c>
    </row>
    <row r="42" spans="1:8" x14ac:dyDescent="0.2">
      <c r="A42" s="9"/>
      <c r="B42" s="9" t="s">
        <v>16</v>
      </c>
      <c r="C42" s="14">
        <v>296751129</v>
      </c>
      <c r="D42" s="33">
        <v>0.34014139841739238</v>
      </c>
      <c r="E42" s="33">
        <v>0.23065609642357499</v>
      </c>
      <c r="F42" s="14">
        <f t="shared" si="0"/>
        <v>32489886.975571264</v>
      </c>
      <c r="G42" s="14">
        <f t="shared" si="1"/>
        <v>100937344</v>
      </c>
      <c r="H42" s="40">
        <f t="shared" si="2"/>
        <v>0.32188173066621667</v>
      </c>
    </row>
    <row r="43" spans="1:8" x14ac:dyDescent="0.2">
      <c r="A43" s="9"/>
      <c r="B43" s="9" t="s">
        <v>18</v>
      </c>
      <c r="C43" s="23">
        <v>12136.29</v>
      </c>
      <c r="D43" s="33">
        <v>0.22477379825300811</v>
      </c>
      <c r="E43" s="33">
        <v>0.23065609642357499</v>
      </c>
      <c r="F43" s="14">
        <f t="shared" si="0"/>
        <v>-71.389276464469049</v>
      </c>
      <c r="G43" s="14">
        <f t="shared" si="1"/>
        <v>2727.92</v>
      </c>
      <c r="H43" s="40">
        <f t="shared" si="2"/>
        <v>-2.6169857057563656E-2</v>
      </c>
    </row>
    <row r="44" spans="1:8" x14ac:dyDescent="0.2">
      <c r="A44" s="9"/>
      <c r="B44" s="9" t="s">
        <v>19</v>
      </c>
      <c r="C44" s="14">
        <v>6293005</v>
      </c>
      <c r="D44" s="33">
        <v>0.52209635937044385</v>
      </c>
      <c r="E44" s="33">
        <v>0.23065609642357499</v>
      </c>
      <c r="F44" s="14">
        <f t="shared" si="0"/>
        <v>1834035.0319259604</v>
      </c>
      <c r="G44" s="14">
        <f t="shared" si="1"/>
        <v>3285555</v>
      </c>
      <c r="H44" s="40">
        <f t="shared" si="2"/>
        <v>0.55821163606330149</v>
      </c>
    </row>
    <row r="45" spans="1:8" x14ac:dyDescent="0.2">
      <c r="A45" s="9"/>
      <c r="B45" s="9" t="s">
        <v>20</v>
      </c>
      <c r="C45" s="14">
        <v>3499900</v>
      </c>
      <c r="D45" s="33">
        <v>0.32218691962627505</v>
      </c>
      <c r="E45" s="33">
        <v>0.23065609642357499</v>
      </c>
      <c r="F45" s="14">
        <f t="shared" si="0"/>
        <v>320348.72812712996</v>
      </c>
      <c r="G45" s="14">
        <f t="shared" si="1"/>
        <v>1127622</v>
      </c>
      <c r="H45" s="40">
        <f t="shared" si="2"/>
        <v>0.28409230054675233</v>
      </c>
    </row>
    <row r="46" spans="1:8" x14ac:dyDescent="0.2">
      <c r="A46" s="9"/>
      <c r="B46" s="9" t="s">
        <v>21</v>
      </c>
      <c r="C46" s="14">
        <v>29321</v>
      </c>
      <c r="D46" s="33">
        <v>1.5770608096586065</v>
      </c>
      <c r="E46" s="33">
        <v>0.23065609642357499</v>
      </c>
      <c r="F46" s="14">
        <f t="shared" si="0"/>
        <v>39477.93259676436</v>
      </c>
      <c r="G46" s="14">
        <f t="shared" si="1"/>
        <v>46241</v>
      </c>
      <c r="H46" s="40">
        <f t="shared" si="2"/>
        <v>0.85374305479475698</v>
      </c>
    </row>
    <row r="47" spans="1:8" x14ac:dyDescent="0.2">
      <c r="A47" s="9"/>
      <c r="B47" s="9" t="s">
        <v>22</v>
      </c>
      <c r="C47" s="14">
        <v>34204000</v>
      </c>
      <c r="D47" s="33">
        <v>0.20067828324172612</v>
      </c>
      <c r="E47" s="33">
        <v>0.23065609642357499</v>
      </c>
      <c r="F47" s="14">
        <f t="shared" si="0"/>
        <v>-1025361.1220719585</v>
      </c>
      <c r="G47" s="14">
        <f t="shared" si="1"/>
        <v>6864000</v>
      </c>
      <c r="H47" s="40">
        <f t="shared" si="2"/>
        <v>-0.14938244785430629</v>
      </c>
    </row>
    <row r="48" spans="1:8" x14ac:dyDescent="0.2">
      <c r="A48" s="9"/>
      <c r="B48" s="9" t="s">
        <v>23</v>
      </c>
      <c r="C48" s="14">
        <v>39514844</v>
      </c>
      <c r="D48" s="33">
        <v>0.59079562100764005</v>
      </c>
      <c r="E48" s="33">
        <v>0.23065609642357499</v>
      </c>
      <c r="F48" s="14">
        <f t="shared" si="0"/>
        <v>14230857.132173495</v>
      </c>
      <c r="G48" s="14">
        <f t="shared" si="1"/>
        <v>23345196.800000019</v>
      </c>
      <c r="H48" s="40">
        <f t="shared" si="2"/>
        <v>0.60958394371614311</v>
      </c>
    </row>
    <row r="49" spans="1:8" x14ac:dyDescent="0.2">
      <c r="A49" s="9"/>
      <c r="B49" s="9" t="s">
        <v>24</v>
      </c>
      <c r="C49" s="14">
        <v>55754</v>
      </c>
      <c r="D49" s="33">
        <v>0.23065609642357499</v>
      </c>
      <c r="E49" s="33">
        <v>0.23065609642357499</v>
      </c>
      <c r="F49" s="14">
        <f t="shared" si="0"/>
        <v>0</v>
      </c>
      <c r="G49" s="14">
        <f t="shared" si="1"/>
        <v>12860</v>
      </c>
      <c r="H49" s="40">
        <f t="shared" si="2"/>
        <v>0</v>
      </c>
    </row>
    <row r="50" spans="1:8" s="39" customFormat="1" x14ac:dyDescent="0.2">
      <c r="A50" s="36"/>
      <c r="B50" s="36" t="s">
        <v>25</v>
      </c>
      <c r="C50" s="37">
        <v>14953</v>
      </c>
      <c r="D50" s="38">
        <v>0.50845984083461515</v>
      </c>
      <c r="E50" s="33">
        <v>0.23065609642357499</v>
      </c>
      <c r="F50" s="14">
        <f t="shared" si="0"/>
        <v>4153.9993901782836</v>
      </c>
      <c r="G50" s="14">
        <f t="shared" si="1"/>
        <v>7603</v>
      </c>
      <c r="H50" s="40">
        <f t="shared" si="2"/>
        <v>0.54636319744551931</v>
      </c>
    </row>
    <row r="51" spans="1:8" x14ac:dyDescent="0.2">
      <c r="A51" s="9"/>
      <c r="B51" s="9" t="s">
        <v>26</v>
      </c>
      <c r="C51" s="14">
        <v>182548</v>
      </c>
      <c r="D51" s="33">
        <v>0.30266560028047418</v>
      </c>
      <c r="E51" s="33">
        <v>0.23065609642357499</v>
      </c>
      <c r="F51" s="14">
        <f t="shared" si="0"/>
        <v>13145.190910069234</v>
      </c>
      <c r="G51" s="14">
        <f t="shared" si="1"/>
        <v>55251</v>
      </c>
      <c r="H51" s="40">
        <f t="shared" si="2"/>
        <v>0.23791770121933059</v>
      </c>
    </row>
    <row r="52" spans="1:8" x14ac:dyDescent="0.2">
      <c r="A52" s="9"/>
      <c r="B52" s="9" t="s">
        <v>53</v>
      </c>
      <c r="C52" s="47">
        <v>16604815</v>
      </c>
      <c r="D52" s="33">
        <v>0.59699999999999998</v>
      </c>
      <c r="E52" s="33">
        <v>0.23100000000000001</v>
      </c>
      <c r="F52" s="14">
        <f>(D52-E52)*C52</f>
        <v>6077362.29</v>
      </c>
      <c r="G52" s="14">
        <f>D52*C52</f>
        <v>9913074.5549999997</v>
      </c>
      <c r="H52" s="41">
        <f>F52/G52</f>
        <v>0.61306532663316582</v>
      </c>
    </row>
    <row r="53" spans="1:8" x14ac:dyDescent="0.2">
      <c r="A53" s="9"/>
      <c r="B53" s="9"/>
      <c r="C53" s="14"/>
      <c r="D53" s="33"/>
      <c r="E53" s="33"/>
      <c r="F53" s="14" t="s">
        <v>48</v>
      </c>
      <c r="G53" s="14"/>
      <c r="H53" s="41" t="s">
        <v>47</v>
      </c>
    </row>
    <row r="54" spans="1:8" x14ac:dyDescent="0.2">
      <c r="A54" s="9">
        <v>2009</v>
      </c>
      <c r="B54" s="9" t="s">
        <v>10</v>
      </c>
      <c r="C54" s="21">
        <v>138993671</v>
      </c>
      <c r="D54" s="33">
        <v>0.52559437760299177</v>
      </c>
      <c r="E54" s="33">
        <v>0.21449263535843976</v>
      </c>
      <c r="F54" s="14">
        <f t="shared" si="0"/>
        <v>43241173.209066063</v>
      </c>
      <c r="G54" s="14">
        <f t="shared" si="1"/>
        <v>73054292</v>
      </c>
      <c r="H54" s="40">
        <f t="shared" si="2"/>
        <v>0.59190462360604446</v>
      </c>
    </row>
    <row r="55" spans="1:8" x14ac:dyDescent="0.2">
      <c r="A55" s="9"/>
      <c r="B55" s="9" t="s">
        <v>11</v>
      </c>
      <c r="C55" s="14">
        <v>1721947632</v>
      </c>
      <c r="D55" s="33">
        <v>0.35393756480975203</v>
      </c>
      <c r="E55" s="33">
        <v>0.21449263535843976</v>
      </c>
      <c r="F55" s="14">
        <f t="shared" si="0"/>
        <v>240116866.0630942</v>
      </c>
      <c r="G55" s="14">
        <f t="shared" si="1"/>
        <v>609461951.59999907</v>
      </c>
      <c r="H55" s="40">
        <f t="shared" si="2"/>
        <v>0.39398171687785238</v>
      </c>
    </row>
    <row r="56" spans="1:8" x14ac:dyDescent="0.2">
      <c r="A56" s="9"/>
      <c r="B56" s="9" t="s">
        <v>12</v>
      </c>
      <c r="C56" s="14">
        <v>42905</v>
      </c>
      <c r="D56" s="33">
        <v>0.73744318843957579</v>
      </c>
      <c r="E56" s="33">
        <v>0.21449263535843976</v>
      </c>
      <c r="F56" s="14">
        <f t="shared" si="0"/>
        <v>22437.193479946141</v>
      </c>
      <c r="G56" s="14">
        <f t="shared" si="1"/>
        <v>31640</v>
      </c>
      <c r="H56" s="40">
        <f t="shared" si="2"/>
        <v>0.70914012262788062</v>
      </c>
    </row>
    <row r="57" spans="1:8" x14ac:dyDescent="0.2">
      <c r="A57" s="9"/>
      <c r="B57" s="9" t="s">
        <v>13</v>
      </c>
      <c r="C57" s="14">
        <v>3493.95</v>
      </c>
      <c r="D57" s="33">
        <v>0.13669056511970692</v>
      </c>
      <c r="E57" s="33">
        <v>0.21449263535843976</v>
      </c>
      <c r="F57" s="14">
        <f t="shared" si="0"/>
        <v>-271.83654331062058</v>
      </c>
      <c r="G57" s="14">
        <f t="shared" si="1"/>
        <v>477.59</v>
      </c>
      <c r="H57" s="40">
        <f t="shared" si="2"/>
        <v>-0.5691839094424519</v>
      </c>
    </row>
    <row r="58" spans="1:8" x14ac:dyDescent="0.2">
      <c r="A58" s="9"/>
      <c r="B58" s="9" t="s">
        <v>14</v>
      </c>
      <c r="C58" s="14">
        <v>114552</v>
      </c>
      <c r="D58" s="33">
        <v>0.35369962986242054</v>
      </c>
      <c r="E58" s="33">
        <v>0.21449263535843976</v>
      </c>
      <c r="F58" s="14">
        <f t="shared" si="0"/>
        <v>15946.439634420005</v>
      </c>
      <c r="G58" s="14">
        <f t="shared" si="1"/>
        <v>40517</v>
      </c>
      <c r="H58" s="40">
        <f t="shared" si="2"/>
        <v>0.39357404631191856</v>
      </c>
    </row>
    <row r="59" spans="1:8" x14ac:dyDescent="0.2">
      <c r="A59" s="9"/>
      <c r="B59" s="9" t="s">
        <v>15</v>
      </c>
      <c r="C59" s="14">
        <v>61101</v>
      </c>
      <c r="D59" s="33">
        <v>0.27699006562903999</v>
      </c>
      <c r="E59" s="33">
        <v>0.21449263535843976</v>
      </c>
      <c r="F59" s="14">
        <f t="shared" si="0"/>
        <v>3818.6554869639444</v>
      </c>
      <c r="G59" s="14">
        <f t="shared" si="1"/>
        <v>16924.369999999974</v>
      </c>
      <c r="H59" s="40">
        <f t="shared" si="2"/>
        <v>0.2256305840018831</v>
      </c>
    </row>
    <row r="60" spans="1:8" x14ac:dyDescent="0.2">
      <c r="A60" s="9"/>
      <c r="B60" s="9" t="s">
        <v>16</v>
      </c>
      <c r="C60" s="14">
        <v>232576904</v>
      </c>
      <c r="D60" s="33">
        <v>0.23968803024396609</v>
      </c>
      <c r="E60" s="33">
        <v>0.21449263535843976</v>
      </c>
      <c r="F60" s="14">
        <f t="shared" si="0"/>
        <v>5859866.9375331476</v>
      </c>
      <c r="G60" s="14">
        <f t="shared" si="1"/>
        <v>55745900</v>
      </c>
      <c r="H60" s="40">
        <f t="shared" si="2"/>
        <v>0.10511745146339278</v>
      </c>
    </row>
    <row r="61" spans="1:8" x14ac:dyDescent="0.2">
      <c r="A61" s="24"/>
      <c r="B61" s="24" t="s">
        <v>18</v>
      </c>
      <c r="C61" s="26">
        <v>4766.58</v>
      </c>
      <c r="D61" s="33">
        <v>0.63340802000595808</v>
      </c>
      <c r="E61" s="33">
        <v>0.21449263535843976</v>
      </c>
      <c r="F61" s="14">
        <f t="shared" si="0"/>
        <v>1996.7936941531677</v>
      </c>
      <c r="G61" s="14">
        <f t="shared" si="1"/>
        <v>3019.1899999999996</v>
      </c>
      <c r="H61" s="40">
        <f t="shared" si="2"/>
        <v>0.66136735155891746</v>
      </c>
    </row>
    <row r="62" spans="1:8" x14ac:dyDescent="0.2">
      <c r="A62" s="9"/>
      <c r="B62" s="9" t="s">
        <v>19</v>
      </c>
      <c r="C62" s="14">
        <v>7110053</v>
      </c>
      <c r="D62" s="33">
        <v>0.45240197224971457</v>
      </c>
      <c r="E62" s="33">
        <v>0.21449263535843976</v>
      </c>
      <c r="F62" s="14">
        <f t="shared" si="0"/>
        <v>1691547.9944918191</v>
      </c>
      <c r="G62" s="14">
        <f t="shared" si="1"/>
        <v>3216602</v>
      </c>
      <c r="H62" s="40">
        <f t="shared" si="2"/>
        <v>0.52588041495087645</v>
      </c>
    </row>
    <row r="63" spans="1:8" x14ac:dyDescent="0.2">
      <c r="A63" s="9"/>
      <c r="B63" s="9" t="s">
        <v>20</v>
      </c>
      <c r="C63" s="14">
        <v>3419000</v>
      </c>
      <c r="D63" s="33">
        <v>0.22207692307692309</v>
      </c>
      <c r="E63" s="33">
        <v>0.21449263535843976</v>
      </c>
      <c r="F63" s="14">
        <f t="shared" si="0"/>
        <v>25930.679709494481</v>
      </c>
      <c r="G63" s="14">
        <f t="shared" si="1"/>
        <v>759281</v>
      </c>
      <c r="H63" s="40">
        <f t="shared" si="2"/>
        <v>3.4151624641594457E-2</v>
      </c>
    </row>
    <row r="64" spans="1:8" x14ac:dyDescent="0.2">
      <c r="A64" s="9"/>
      <c r="B64" s="9" t="s">
        <v>21</v>
      </c>
      <c r="C64" s="14">
        <v>23651</v>
      </c>
      <c r="D64" s="33">
        <v>1.4258170901864615</v>
      </c>
      <c r="E64" s="33">
        <v>0.21449263535843976</v>
      </c>
      <c r="F64" s="14">
        <f t="shared" si="0"/>
        <v>28649.034681137542</v>
      </c>
      <c r="G64" s="14">
        <f t="shared" si="1"/>
        <v>33722</v>
      </c>
      <c r="H64" s="40">
        <f t="shared" si="2"/>
        <v>0.84956511123710166</v>
      </c>
    </row>
    <row r="65" spans="1:8" x14ac:dyDescent="0.2">
      <c r="A65" s="9"/>
      <c r="B65" s="9" t="s">
        <v>22</v>
      </c>
      <c r="C65" s="14">
        <v>24509</v>
      </c>
      <c r="D65" s="33">
        <v>0.21449263535843976</v>
      </c>
      <c r="E65" s="33">
        <v>0.21449263535843976</v>
      </c>
      <c r="F65" s="14">
        <f t="shared" si="0"/>
        <v>0</v>
      </c>
      <c r="G65" s="14">
        <f t="shared" si="1"/>
        <v>5257</v>
      </c>
      <c r="H65" s="40">
        <f t="shared" si="2"/>
        <v>0</v>
      </c>
    </row>
    <row r="66" spans="1:8" x14ac:dyDescent="0.2">
      <c r="A66" s="9"/>
      <c r="B66" s="9" t="s">
        <v>23</v>
      </c>
      <c r="C66" s="14">
        <v>22608902</v>
      </c>
      <c r="D66" s="33">
        <v>0.50330109794805999</v>
      </c>
      <c r="E66" s="33">
        <v>0.21449263535843976</v>
      </c>
      <c r="F66" s="14">
        <f t="shared" si="0"/>
        <v>6529642.2274593897</v>
      </c>
      <c r="G66" s="14">
        <f t="shared" si="1"/>
        <v>11379085.200000089</v>
      </c>
      <c r="H66" s="40">
        <f t="shared" si="2"/>
        <v>0.57382839768695459</v>
      </c>
    </row>
    <row r="67" spans="1:8" x14ac:dyDescent="0.2">
      <c r="A67" s="9"/>
      <c r="B67" s="9" t="s">
        <v>24</v>
      </c>
      <c r="C67" s="14">
        <v>55754</v>
      </c>
      <c r="D67" s="33">
        <v>0.22287190156760053</v>
      </c>
      <c r="E67" s="33">
        <v>0.21449263535843976</v>
      </c>
      <c r="F67" s="14">
        <f t="shared" si="0"/>
        <v>467.17760822554948</v>
      </c>
      <c r="G67" s="14">
        <f t="shared" si="1"/>
        <v>12426</v>
      </c>
      <c r="H67" s="40">
        <f t="shared" si="2"/>
        <v>3.7596781605146422E-2</v>
      </c>
    </row>
    <row r="68" spans="1:8" s="39" customFormat="1" x14ac:dyDescent="0.2">
      <c r="A68" s="36"/>
      <c r="B68" s="36" t="s">
        <v>25</v>
      </c>
      <c r="C68" s="37">
        <v>11065000</v>
      </c>
      <c r="D68" s="38">
        <v>0.53087464979665611</v>
      </c>
      <c r="E68" s="33">
        <v>0.21449263535843976</v>
      </c>
      <c r="F68" s="14">
        <f t="shared" si="0"/>
        <v>3500766.989758864</v>
      </c>
      <c r="G68" s="14">
        <f t="shared" si="1"/>
        <v>5874128</v>
      </c>
      <c r="H68" s="40">
        <f t="shared" si="2"/>
        <v>0.59596368852685266</v>
      </c>
    </row>
    <row r="69" spans="1:8" x14ac:dyDescent="0.2">
      <c r="A69" s="9"/>
      <c r="B69" s="9" t="s">
        <v>26</v>
      </c>
      <c r="C69" s="14">
        <v>146607</v>
      </c>
      <c r="D69" s="33">
        <v>0.295456560737209</v>
      </c>
      <c r="E69" s="33">
        <v>0.21449263535843976</v>
      </c>
      <c r="F69" s="14">
        <f t="shared" ref="F69:F87" si="3">(D69-E69)*C69</f>
        <v>11869.878208005221</v>
      </c>
      <c r="G69" s="14">
        <f t="shared" ref="G69:G87" si="4">(D69*C69)</f>
        <v>43316</v>
      </c>
      <c r="H69" s="40">
        <f t="shared" ref="H69:H87" si="5">(F69/G69)</f>
        <v>0.274029878289898</v>
      </c>
    </row>
    <row r="70" spans="1:8" x14ac:dyDescent="0.2">
      <c r="A70" s="9"/>
      <c r="B70" s="9" t="s">
        <v>53</v>
      </c>
      <c r="C70" s="47">
        <v>14900931</v>
      </c>
      <c r="D70" s="33">
        <v>0.58799999999999997</v>
      </c>
      <c r="E70" s="33">
        <v>0.214</v>
      </c>
      <c r="F70" s="14">
        <f>(D70-E70)*C70</f>
        <v>5572948.1940000001</v>
      </c>
      <c r="G70" s="14">
        <f>C70*D70</f>
        <v>8761747.4279999994</v>
      </c>
      <c r="H70" s="41">
        <f>F70/G70</f>
        <v>0.63605442176870752</v>
      </c>
    </row>
    <row r="71" spans="1:8" x14ac:dyDescent="0.2">
      <c r="A71" s="9"/>
      <c r="B71" s="9"/>
      <c r="C71" s="14"/>
      <c r="D71" s="33"/>
      <c r="E71" s="33"/>
      <c r="F71" s="14" t="s">
        <v>47</v>
      </c>
      <c r="G71" s="14" t="s">
        <v>47</v>
      </c>
      <c r="H71" s="41" t="s">
        <v>47</v>
      </c>
    </row>
    <row r="72" spans="1:8" x14ac:dyDescent="0.2">
      <c r="A72" s="9">
        <v>2008</v>
      </c>
      <c r="B72" s="9" t="s">
        <v>10</v>
      </c>
      <c r="C72" s="21">
        <v>121294319</v>
      </c>
      <c r="D72" s="33">
        <v>0.51877082553223286</v>
      </c>
      <c r="E72" s="33">
        <v>0.23376233563411453</v>
      </c>
      <c r="F72" s="14">
        <f t="shared" si="3"/>
        <v>34569910.691410646</v>
      </c>
      <c r="G72" s="14">
        <f t="shared" si="4"/>
        <v>62923954</v>
      </c>
      <c r="H72" s="40">
        <f t="shared" si="5"/>
        <v>0.54939190076025179</v>
      </c>
    </row>
    <row r="73" spans="1:8" x14ac:dyDescent="0.2">
      <c r="A73" s="24"/>
      <c r="B73" s="24" t="s">
        <v>11</v>
      </c>
      <c r="C73" s="31">
        <v>546274115</v>
      </c>
      <c r="D73" s="34">
        <v>0.252</v>
      </c>
      <c r="E73" s="33">
        <v>0.23376233563411453</v>
      </c>
      <c r="F73" s="14">
        <f t="shared" si="3"/>
        <v>9962763.9611411244</v>
      </c>
      <c r="G73" s="14">
        <f t="shared" si="4"/>
        <v>137661076.97999999</v>
      </c>
      <c r="H73" s="40">
        <f t="shared" si="5"/>
        <v>7.2371683991609037E-2</v>
      </c>
    </row>
    <row r="74" spans="1:8" x14ac:dyDescent="0.2">
      <c r="A74" s="9"/>
      <c r="B74" s="9" t="s">
        <v>12</v>
      </c>
      <c r="C74" s="14">
        <v>37491</v>
      </c>
      <c r="D74" s="33">
        <v>0.56093462430983432</v>
      </c>
      <c r="E74" s="33">
        <v>0.23376233563411453</v>
      </c>
      <c r="F74" s="14">
        <f t="shared" si="3"/>
        <v>12266.016274741411</v>
      </c>
      <c r="G74" s="14">
        <f t="shared" si="4"/>
        <v>21030</v>
      </c>
      <c r="H74" s="40">
        <f t="shared" si="5"/>
        <v>0.5832627805392967</v>
      </c>
    </row>
    <row r="75" spans="1:8" x14ac:dyDescent="0.2">
      <c r="A75" s="9"/>
      <c r="B75" s="9" t="s">
        <v>13</v>
      </c>
      <c r="C75" s="14">
        <v>1301.5</v>
      </c>
      <c r="D75" s="33">
        <v>0.18145217057241644</v>
      </c>
      <c r="E75" s="33">
        <v>0.23376233563411453</v>
      </c>
      <c r="F75" s="14">
        <f t="shared" si="3"/>
        <v>-68.081679827800059</v>
      </c>
      <c r="G75" s="14">
        <f t="shared" si="4"/>
        <v>236.16</v>
      </c>
      <c r="H75" s="40">
        <f t="shared" si="5"/>
        <v>-0.28828624588329971</v>
      </c>
    </row>
    <row r="76" spans="1:8" x14ac:dyDescent="0.2">
      <c r="A76" s="9"/>
      <c r="B76" s="9" t="s">
        <v>14</v>
      </c>
      <c r="C76" s="14">
        <v>118364</v>
      </c>
      <c r="D76" s="33">
        <v>0.32900206143759925</v>
      </c>
      <c r="E76" s="33">
        <v>0.23376233563411453</v>
      </c>
      <c r="F76" s="14">
        <f t="shared" si="3"/>
        <v>11272.954905003666</v>
      </c>
      <c r="G76" s="14">
        <f t="shared" si="4"/>
        <v>38942</v>
      </c>
      <c r="H76" s="40">
        <f t="shared" si="5"/>
        <v>0.28948063543227531</v>
      </c>
    </row>
    <row r="77" spans="1:8" x14ac:dyDescent="0.2">
      <c r="A77" s="9"/>
      <c r="B77" s="9" t="s">
        <v>15</v>
      </c>
      <c r="C77" s="14">
        <v>61133</v>
      </c>
      <c r="D77" s="33">
        <v>0.262633929301686</v>
      </c>
      <c r="E77" s="33">
        <v>0.23376233563411453</v>
      </c>
      <c r="F77" s="14">
        <f t="shared" si="3"/>
        <v>1765.0071356796468</v>
      </c>
      <c r="G77" s="14">
        <f t="shared" si="4"/>
        <v>16055.599999999969</v>
      </c>
      <c r="H77" s="40">
        <f t="shared" si="5"/>
        <v>0.10993093597745647</v>
      </c>
    </row>
    <row r="78" spans="1:8" x14ac:dyDescent="0.2">
      <c r="A78" s="24"/>
      <c r="B78" s="24" t="s">
        <v>16</v>
      </c>
      <c r="C78" s="31">
        <v>249350951</v>
      </c>
      <c r="D78" s="34">
        <v>0.67088822933745296</v>
      </c>
      <c r="E78" s="33">
        <v>0.23376233563411453</v>
      </c>
      <c r="F78" s="14">
        <f t="shared" si="3"/>
        <v>108997757.30165236</v>
      </c>
      <c r="G78" s="14">
        <f t="shared" si="4"/>
        <v>167286618</v>
      </c>
      <c r="H78" s="40">
        <f t="shared" si="5"/>
        <v>0.65156292000387239</v>
      </c>
    </row>
    <row r="79" spans="1:8" x14ac:dyDescent="0.2">
      <c r="A79" s="24"/>
      <c r="B79" s="24" t="s">
        <v>18</v>
      </c>
      <c r="C79" s="26">
        <v>4506.4799999999996</v>
      </c>
      <c r="D79" s="33">
        <v>1.366920523335274E-2</v>
      </c>
      <c r="E79" s="33">
        <v>0.23376233563411453</v>
      </c>
      <c r="F79" s="14">
        <f t="shared" si="3"/>
        <v>-991.84529028842485</v>
      </c>
      <c r="G79" s="14">
        <f t="shared" si="4"/>
        <v>61.599999999999447</v>
      </c>
      <c r="H79" s="40">
        <f t="shared" si="5"/>
        <v>-16.101384582604442</v>
      </c>
    </row>
    <row r="80" spans="1:8" x14ac:dyDescent="0.2">
      <c r="A80" s="9"/>
      <c r="B80" s="9" t="s">
        <v>19</v>
      </c>
      <c r="C80" s="14">
        <v>8201839</v>
      </c>
      <c r="D80" s="33">
        <v>0.45623158416057669</v>
      </c>
      <c r="E80" s="33">
        <v>0.23376233563411453</v>
      </c>
      <c r="F80" s="14">
        <f t="shared" si="3"/>
        <v>1824656.95886503</v>
      </c>
      <c r="G80" s="14">
        <f t="shared" si="4"/>
        <v>3741938</v>
      </c>
      <c r="H80" s="40">
        <f t="shared" si="5"/>
        <v>0.48762351457053271</v>
      </c>
    </row>
    <row r="81" spans="1:8" x14ac:dyDescent="0.2">
      <c r="A81" s="9"/>
      <c r="B81" s="9" t="s">
        <v>20</v>
      </c>
      <c r="C81" s="14">
        <v>3958900</v>
      </c>
      <c r="D81" s="33">
        <v>0.35165727853696732</v>
      </c>
      <c r="E81" s="33">
        <v>0.23376233563411453</v>
      </c>
      <c r="F81" s="14">
        <f t="shared" si="3"/>
        <v>466734.28945810394</v>
      </c>
      <c r="G81" s="14">
        <f t="shared" si="4"/>
        <v>1392176</v>
      </c>
      <c r="H81" s="40">
        <f t="shared" si="5"/>
        <v>0.33525523314444722</v>
      </c>
    </row>
    <row r="82" spans="1:8" x14ac:dyDescent="0.2">
      <c r="A82" s="24"/>
      <c r="B82" s="24" t="s">
        <v>21</v>
      </c>
      <c r="C82" s="28">
        <v>21795550</v>
      </c>
      <c r="D82" s="33">
        <v>1.2956773286290091</v>
      </c>
      <c r="E82" s="33">
        <v>0.23376233563411453</v>
      </c>
      <c r="F82" s="14">
        <f t="shared" si="3"/>
        <v>23145021.325569876</v>
      </c>
      <c r="G82" s="14">
        <f t="shared" si="4"/>
        <v>28240000</v>
      </c>
      <c r="H82" s="40">
        <f t="shared" si="5"/>
        <v>0.81958290812924484</v>
      </c>
    </row>
    <row r="83" spans="1:8" x14ac:dyDescent="0.2">
      <c r="A83" s="9"/>
      <c r="B83" s="9" t="s">
        <v>22</v>
      </c>
      <c r="C83" s="14">
        <v>19166</v>
      </c>
      <c r="D83" s="33">
        <v>0.13941354481895021</v>
      </c>
      <c r="E83" s="33">
        <v>0.23376233563411453</v>
      </c>
      <c r="F83" s="14">
        <f t="shared" si="3"/>
        <v>-1808.2889247634391</v>
      </c>
      <c r="G83" s="14">
        <f t="shared" si="4"/>
        <v>2672</v>
      </c>
      <c r="H83" s="40">
        <f t="shared" si="5"/>
        <v>-0.67675483711206552</v>
      </c>
    </row>
    <row r="84" spans="1:8" x14ac:dyDescent="0.2">
      <c r="A84" s="9"/>
      <c r="B84" s="9" t="s">
        <v>23</v>
      </c>
      <c r="C84" s="14">
        <v>28635349</v>
      </c>
      <c r="D84" s="33">
        <v>0.41841266540875999</v>
      </c>
      <c r="E84" s="33">
        <v>0.23376233563411453</v>
      </c>
      <c r="F84" s="14">
        <f t="shared" si="3"/>
        <v>5287526.6360620642</v>
      </c>
      <c r="G84" s="14">
        <f t="shared" si="4"/>
        <v>11981392.70000007</v>
      </c>
      <c r="H84" s="40">
        <f t="shared" si="5"/>
        <v>0.44131152099388521</v>
      </c>
    </row>
    <row r="85" spans="1:8" x14ac:dyDescent="0.2">
      <c r="A85" s="9"/>
      <c r="B85" s="9" t="s">
        <v>24</v>
      </c>
      <c r="C85" s="14">
        <v>63280391</v>
      </c>
      <c r="D85" s="33">
        <v>0.23376233563411453</v>
      </c>
      <c r="E85" s="33">
        <v>0.23376233563411453</v>
      </c>
      <c r="F85" s="14">
        <f t="shared" si="3"/>
        <v>0</v>
      </c>
      <c r="G85" s="14">
        <f t="shared" si="4"/>
        <v>14792572</v>
      </c>
      <c r="H85" s="40">
        <f t="shared" si="5"/>
        <v>0</v>
      </c>
    </row>
    <row r="86" spans="1:8" s="39" customFormat="1" x14ac:dyDescent="0.2">
      <c r="A86" s="36"/>
      <c r="B86" s="36" t="s">
        <v>25</v>
      </c>
      <c r="C86" s="37">
        <v>6009395</v>
      </c>
      <c r="D86" s="38">
        <v>0.65456938676855159</v>
      </c>
      <c r="E86" s="33">
        <v>0.23376233563411453</v>
      </c>
      <c r="F86" s="14">
        <f t="shared" si="3"/>
        <v>2528795.7890520305</v>
      </c>
      <c r="G86" s="14">
        <f t="shared" si="4"/>
        <v>3933566</v>
      </c>
      <c r="H86" s="40">
        <f t="shared" si="5"/>
        <v>0.64287615589824365</v>
      </c>
    </row>
    <row r="87" spans="1:8" x14ac:dyDescent="0.2">
      <c r="A87" s="9"/>
      <c r="B87" s="9" t="s">
        <v>26</v>
      </c>
      <c r="C87" s="14">
        <v>18328956</v>
      </c>
      <c r="D87" s="33">
        <v>0.29951514968992232</v>
      </c>
      <c r="E87" s="33">
        <v>0.23376233563411453</v>
      </c>
      <c r="F87" s="14">
        <f t="shared" si="3"/>
        <v>1205180.4357050827</v>
      </c>
      <c r="G87" s="14">
        <f t="shared" si="4"/>
        <v>5489800</v>
      </c>
      <c r="H87" s="40">
        <f t="shared" si="5"/>
        <v>0.21953084551442362</v>
      </c>
    </row>
    <row r="88" spans="1:8" x14ac:dyDescent="0.2">
      <c r="A88" s="4"/>
      <c r="B88" s="4"/>
      <c r="G88" s="14"/>
    </row>
    <row r="89" spans="1:8" x14ac:dyDescent="0.2">
      <c r="B89" t="s">
        <v>52</v>
      </c>
      <c r="C89" s="48">
        <v>16787872</v>
      </c>
      <c r="D89" s="32">
        <v>0.59599999999999997</v>
      </c>
      <c r="E89" s="32">
        <v>0.23400000000000001</v>
      </c>
      <c r="F89">
        <f>(D89-E89)*C89</f>
        <v>6077209.6639999999</v>
      </c>
      <c r="G89" s="14">
        <f>D89*C89</f>
        <v>10005571.711999999</v>
      </c>
      <c r="H89">
        <f>F89/G89</f>
        <v>0.60738255033557054</v>
      </c>
    </row>
  </sheetData>
  <mergeCells count="2">
    <mergeCell ref="A2:A3"/>
    <mergeCell ref="B2:B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</cp:lastModifiedBy>
  <dcterms:modified xsi:type="dcterms:W3CDTF">2013-05-05T06:38:51Z</dcterms:modified>
</cp:coreProperties>
</file>