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p 2019 payroll\"/>
    </mc:Choice>
  </mc:AlternateContent>
  <xr:revisionPtr revIDLastSave="0" documentId="8_{B6F87CD8-DCE0-44E7-995E-46B1537B4F3D}" xr6:coauthVersionLast="45" xr6:coauthVersionMax="45" xr10:uidLastSave="{00000000-0000-0000-0000-000000000000}"/>
  <bookViews>
    <workbookView xWindow="-108" yWindow="-108" windowWidth="23256" windowHeight="12576" activeTab="1" xr2:uid="{B2ED12E5-19A3-4801-8E45-182DBB0A1AED}"/>
  </bookViews>
  <sheets>
    <sheet name="Drivers Consolidated" sheetId="1" r:id="rId1"/>
    <sheet name="Per driver" sheetId="2" r:id="rId2"/>
    <sheet name="Pickers consolidated" sheetId="3" r:id="rId3"/>
    <sheet name="Per pick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G5" i="1" l="1"/>
  <c r="J5" i="1" s="1"/>
  <c r="L5" i="1" s="1"/>
</calcChain>
</file>

<file path=xl/sharedStrings.xml><?xml version="1.0" encoding="utf-8"?>
<sst xmlns="http://schemas.openxmlformats.org/spreadsheetml/2006/main" count="206" uniqueCount="118">
  <si>
    <t>Key Arabia</t>
  </si>
  <si>
    <t>Sum of Hours worked</t>
  </si>
  <si>
    <t>Sum of Orders delivered</t>
  </si>
  <si>
    <t>Sum of Double pay orders</t>
  </si>
  <si>
    <t>Sum of Days deduction</t>
  </si>
  <si>
    <t>UTR</t>
  </si>
  <si>
    <t>Per hour</t>
  </si>
  <si>
    <t>Per order</t>
  </si>
  <si>
    <t>Deduction value per day</t>
  </si>
  <si>
    <t>Additional compensation/ deduction</t>
  </si>
  <si>
    <t>Pay</t>
  </si>
  <si>
    <t>Row Labels</t>
  </si>
  <si>
    <t>Sum of Salary</t>
  </si>
  <si>
    <t>Sum of Overtime</t>
  </si>
  <si>
    <t>Sum of Total pay</t>
  </si>
  <si>
    <t xml:space="preserve">Name </t>
  </si>
  <si>
    <t>Service provider</t>
  </si>
  <si>
    <t xml:space="preserve">Join Date </t>
  </si>
  <si>
    <t xml:space="preserve">Worked Days </t>
  </si>
  <si>
    <t xml:space="preserve">Over Time </t>
  </si>
  <si>
    <t>Late Hour</t>
  </si>
  <si>
    <t>Overtime - late</t>
  </si>
  <si>
    <t>Salary</t>
  </si>
  <si>
    <t>Overtime</t>
  </si>
  <si>
    <t>Total pay</t>
  </si>
  <si>
    <t>Ramonito Simora KA</t>
  </si>
  <si>
    <t>17th Sep</t>
  </si>
  <si>
    <t>34:00:00</t>
  </si>
  <si>
    <t>Esmeralda Castor KA</t>
  </si>
  <si>
    <t>23rd Sep</t>
  </si>
  <si>
    <t>Faith Wanza KA</t>
  </si>
  <si>
    <t>Winnie Ayiemba KA</t>
  </si>
  <si>
    <t>Erwin Aquino KA</t>
  </si>
  <si>
    <t>26th Sep</t>
  </si>
  <si>
    <t>Vilma Realda manzanares KA</t>
  </si>
  <si>
    <t>Riyad Ibrahiem #KA</t>
  </si>
  <si>
    <t>Asgor malek #KA</t>
  </si>
  <si>
    <t>Mohamed Foad #KA</t>
  </si>
  <si>
    <t>Hazem Badie #KA</t>
  </si>
  <si>
    <t>Mohammad giasuddin #KA</t>
  </si>
  <si>
    <t>Hanif Kamal #KA</t>
  </si>
  <si>
    <t>ZAHIR ARSHAD #KA</t>
  </si>
  <si>
    <t>Bilal nasir #KA</t>
  </si>
  <si>
    <t>Abaas alwy #KA</t>
  </si>
  <si>
    <t>Tauseef Ahasan #KA</t>
  </si>
  <si>
    <t>Umair Amjed #KA</t>
  </si>
  <si>
    <t>Mohamed Topon #KA</t>
  </si>
  <si>
    <t>Sany ahmed #KA</t>
  </si>
  <si>
    <t>Muhammad Waseem #KA</t>
  </si>
  <si>
    <t>Kandunori Goud #KA</t>
  </si>
  <si>
    <t>Muhammad Shahzad #KA</t>
  </si>
  <si>
    <t>Khaled bedeer #KA</t>
  </si>
  <si>
    <t>Salah Shabrawy #KACaptain</t>
  </si>
  <si>
    <t>Mohammed Younus #KA</t>
  </si>
  <si>
    <t>Harun Rashid #KA</t>
  </si>
  <si>
    <t>Raheel Riaz #KA</t>
  </si>
  <si>
    <t>Razib Hasan #KA</t>
  </si>
  <si>
    <t>Muhammad Zahib #KA</t>
  </si>
  <si>
    <t>Nizam hoque #KA</t>
  </si>
  <si>
    <t>Omar Faruk #KA</t>
  </si>
  <si>
    <t>Taha Jadoon #KA</t>
  </si>
  <si>
    <t>Wael sayed #KA</t>
  </si>
  <si>
    <t>Waqas Ahmed #KA</t>
  </si>
  <si>
    <t>Ziaull Hoque#KA</t>
  </si>
  <si>
    <t>Zia Atif #KA</t>
  </si>
  <si>
    <t>Riyad anowar #KA</t>
  </si>
  <si>
    <t>khaled Abdelaal #KA</t>
  </si>
  <si>
    <t>Mohammed abdus #KA</t>
  </si>
  <si>
    <t>Khurram imtiaz #KA</t>
  </si>
  <si>
    <t>Yasin Miah #KA</t>
  </si>
  <si>
    <t>Mohammad Faisal #KA</t>
  </si>
  <si>
    <t>Naveed Aziz #KA</t>
  </si>
  <si>
    <t>muhammad sarwar #KA</t>
  </si>
  <si>
    <t>Rashaddul karim #KA</t>
  </si>
  <si>
    <t>Mohamed Fathelbab #KA</t>
  </si>
  <si>
    <t>Rameez muhammad #KA</t>
  </si>
  <si>
    <t>Moahmmed Jaker #KA</t>
  </si>
  <si>
    <t>Muhammad Kanwer #KA</t>
  </si>
  <si>
    <t>Khurram Mehmood #KA</t>
  </si>
  <si>
    <t>Mohamed Awais #KA</t>
  </si>
  <si>
    <t>Niaz Ahmed #KA</t>
  </si>
  <si>
    <t>Mostafa Galal #KA</t>
  </si>
  <si>
    <t>Muhammad Rashid #KA</t>
  </si>
  <si>
    <t>Manir Abdulhai #KA</t>
  </si>
  <si>
    <t>Md muymul hossen #KA</t>
  </si>
  <si>
    <t>Mohammad Milon #KA</t>
  </si>
  <si>
    <t>Toriqul Mokades #KA</t>
  </si>
  <si>
    <t>Saqib ashraf #KA</t>
  </si>
  <si>
    <t>Atiq Khan #KA</t>
  </si>
  <si>
    <t>Adel Aziz #KA</t>
  </si>
  <si>
    <t xml:space="preserve">Ali Syam #KACaptain </t>
  </si>
  <si>
    <t>Saad Matr #KA</t>
  </si>
  <si>
    <t>Dulal Ali #KACaptain</t>
  </si>
  <si>
    <t>Imran Yassin #KA</t>
  </si>
  <si>
    <t>Ali Mumtaz #KA</t>
  </si>
  <si>
    <t>Alaa Uddin #KA</t>
  </si>
  <si>
    <t>Junaid qayyum #KA</t>
  </si>
  <si>
    <t>Amir Muhammad #KA</t>
  </si>
  <si>
    <t>gias uddin #KA</t>
  </si>
  <si>
    <t>Furqan Shahbaz #KA</t>
  </si>
  <si>
    <t>Habib Ullah #KA</t>
  </si>
  <si>
    <t>Haseeb Mehr #KA</t>
  </si>
  <si>
    <t>Asad Javed #KA</t>
  </si>
  <si>
    <t>Amit Kumar #KA</t>
  </si>
  <si>
    <t>Ameer Hamza #KA</t>
  </si>
  <si>
    <t>Ayaz abdul #KA</t>
  </si>
  <si>
    <t>Iqbal ullah #KA</t>
  </si>
  <si>
    <t>Atif Hussain #KA</t>
  </si>
  <si>
    <t>Abdul Bashar #KA</t>
  </si>
  <si>
    <t>Alimranur Rashid #KA</t>
  </si>
  <si>
    <t>Rider ID</t>
  </si>
  <si>
    <t>Rider Name</t>
  </si>
  <si>
    <t>Hours worked</t>
  </si>
  <si>
    <t>Orders delivered</t>
  </si>
  <si>
    <t>Double pay orders</t>
  </si>
  <si>
    <t>Days deduction</t>
  </si>
  <si>
    <t>Rider pay</t>
  </si>
  <si>
    <t>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</si>
</sst>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2" fontId="0" fillId="2" borderId="1" xfId="0" applyNumberFormat="1" applyFill="1" applyBorder="1" applyAlignment="1">
      <alignment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4" xfId="0" applyFill="1" applyBorder="1"/>
    <xf numFmtId="0" fontId="0" fillId="0" borderId="4" xfId="0" applyBorder="1"/>
    <xf numFmtId="0" fontId="0" fillId="4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" fillId="3" borderId="5" xfId="0" applyFont="1" applyFill="1" applyBorder="1"/>
    <xf numFmtId="0" fontId="0" fillId="4" borderId="6" xfId="0" applyFill="1" applyBorder="1" applyAlignment="1">
      <alignment horizontal="left"/>
    </xf>
    <xf numFmtId="0" fontId="0" fillId="4" borderId="6" xfId="0" applyFill="1" applyBorder="1"/>
    <xf numFmtId="0" fontId="0" fillId="4" borderId="5" xfId="0" applyFill="1" applyBorder="1"/>
  </cellXfs>
  <cellStyles count="1">
    <cellStyle name="Normal" xfId="0" builtinId="0"/>
  </cellStyles>
  <dxfs count="16"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9BF24-270A-47FF-898F-8EFA7A4B8639}" name="Table3" displayName="Table3" ref="A1:K76" totalsRowShown="0" headerRowDxfId="3" dataDxfId="4" headerRowBorderDxfId="14" tableBorderDxfId="15" totalsRowBorderDxfId="13">
  <autoFilter ref="A1:K76" xr:uid="{028668FC-4197-473E-99BC-BA93387821EF}"/>
  <sortState xmlns:xlrd2="http://schemas.microsoft.com/office/spreadsheetml/2017/richdata2" ref="A2:J76">
    <sortCondition descending="1" ref="H1:H76"/>
  </sortState>
  <tableColumns count="11">
    <tableColumn id="1" xr3:uid="{4C67FD42-FCEA-443B-99B4-54F4B364CDAB}" name="Rider ID" dataDxfId="12"/>
    <tableColumn id="2" xr3:uid="{4B2EA7BF-2EC9-4BFF-A569-9212B92E565F}" name="Rider Name" dataDxfId="11"/>
    <tableColumn id="3" xr3:uid="{B3F3EF50-1357-4A9C-AE8F-2DE036F8F54C}" name="Service provider" dataDxfId="10"/>
    <tableColumn id="4" xr3:uid="{7D071722-A093-4134-A59C-3BBED52D93F5}" name="Hours worked" dataDxfId="9"/>
    <tableColumn id="5" xr3:uid="{C637BBE2-BA2A-4728-9C66-9B14DAAC62E4}" name="Orders delivered" dataDxfId="8"/>
    <tableColumn id="6" xr3:uid="{0C3F2DC4-CDF8-4547-AAF4-290485AEEF18}" name="UTR" dataDxfId="7"/>
    <tableColumn id="7" xr3:uid="{71C32DC0-B0E0-471D-835B-4144860E44CC}" name="Double pay orders" dataDxfId="6"/>
    <tableColumn id="8" xr3:uid="{7034210F-805F-4A69-8DB7-F9A4751CDAA0}" name="Days deduction" dataDxfId="5"/>
    <tableColumn id="9" xr3:uid="{64641106-B4FC-49D0-B13B-3B90D8DCB86D}" name="Rider pay" dataDxfId="2">
      <calculatedColumnFormula>Table3[[#This Row],[Hours worked]]*0.8+(Table3[[#This Row],[Orders delivered]]+Table3[[#This Row],[Double pay orders]])*0.4</calculatedColumnFormula>
    </tableColumn>
    <tableColumn id="10" xr3:uid="{2297EDC7-B2F2-495C-B2FB-278EFF78C895}" name="Deduction" dataDxfId="1">
      <calculatedColumnFormula>Table3[[#This Row],[Days deduction]]*'Drivers Consolidated'!$J$5</calculatedColumnFormula>
    </tableColumn>
    <tableColumn id="11" xr3:uid="{A740B4C8-B56C-4FB0-8CA5-3967CCA0001C}" name="Salary" dataDxfId="0">
      <calculatedColumnFormula>Table3[[#This Row],[Rider pay]]-Table3[[#This Row],[Deduction]]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180AEE-860A-4F0F-9C92-78433D5445A1}" name="Table1" displayName="Table1" ref="A1:D2" totalsRowShown="0">
  <autoFilter ref="A1:D2" xr:uid="{AF2A4387-CD5A-4EA3-A85F-ACB8593A58DA}"/>
  <tableColumns count="4">
    <tableColumn id="1" xr3:uid="{563B03A4-E863-4185-90D0-683C853B2CA0}" name="Row Labels"/>
    <tableColumn id="2" xr3:uid="{DEC0D388-60E3-4533-99A1-099631F91BEE}" name="Sum of Salary"/>
    <tableColumn id="3" xr3:uid="{D6C0A7BF-F5BB-4538-BDA3-9938723CC9E4}" name="Sum of Overtime"/>
    <tableColumn id="4" xr3:uid="{20BD0575-17F0-47B8-968E-BCE8E9D2458D}" name="Sum of Total p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85373C-3208-4FC4-B411-929E235480C2}" name="Table2" displayName="Table2" ref="A1:J7" totalsRowShown="0">
  <autoFilter ref="A1:J7" xr:uid="{65CDC6AB-1501-488E-8C19-1E1C538845FF}"/>
  <tableColumns count="10">
    <tableColumn id="1" xr3:uid="{E8BB179B-C0DA-4515-B58F-F3E8B35F94ED}" name="Name "/>
    <tableColumn id="2" xr3:uid="{0ED0FE44-0D07-49D2-A693-29EE7861A2F3}" name="Service provider"/>
    <tableColumn id="3" xr3:uid="{1718A431-C769-48B5-BA2B-989C8B1D0D07}" name="Join Date "/>
    <tableColumn id="4" xr3:uid="{AA024473-2E29-482E-A133-23B34672EE58}" name="Worked Days "/>
    <tableColumn id="5" xr3:uid="{6B436F7F-1032-454E-93E5-89E3F8253F6D}" name="Over Time "/>
    <tableColumn id="6" xr3:uid="{2B829311-7046-4D85-B629-BF0EC2FD1225}" name="Late Hour"/>
    <tableColumn id="7" xr3:uid="{F5F12B7B-14D6-4FD8-8E77-A5C147C1DB36}" name="Overtime - late"/>
    <tableColumn id="8" xr3:uid="{C12A938E-00C2-4D1B-9332-0A51BCB347D3}" name="Salary"/>
    <tableColumn id="9" xr3:uid="{A59DA3F0-A005-4F60-B70C-A3802DE64812}" name="Overtime"/>
    <tableColumn id="10" xr3:uid="{1D418864-A16B-4692-919E-604710BC24FB}" name="Total p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5339-1EF3-4B62-B745-E25D00390102}">
  <dimension ref="B4:L5"/>
  <sheetViews>
    <sheetView topLeftCell="E1" workbookViewId="0">
      <selection activeCell="J5" sqref="J5"/>
    </sheetView>
  </sheetViews>
  <sheetFormatPr defaultRowHeight="14.4" x14ac:dyDescent="0.3"/>
  <cols>
    <col min="2" max="2" width="10.44140625" bestFit="1" customWidth="1"/>
    <col min="4" max="4" width="11.33203125" customWidth="1"/>
    <col min="5" max="5" width="12" customWidth="1"/>
    <col min="6" max="6" width="11.6640625" customWidth="1"/>
    <col min="10" max="10" width="13.33203125" customWidth="1"/>
    <col min="11" max="11" width="15.33203125" customWidth="1"/>
    <col min="12" max="12" width="9.5546875" bestFit="1" customWidth="1"/>
  </cols>
  <sheetData>
    <row r="4" spans="2:12" ht="43.2" x14ac:dyDescent="0.3">
      <c r="B4" s="7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5" t="s">
        <v>6</v>
      </c>
      <c r="I4" s="5" t="s">
        <v>7</v>
      </c>
      <c r="J4" s="6" t="s">
        <v>8</v>
      </c>
      <c r="K4" s="4" t="s">
        <v>9</v>
      </c>
      <c r="L4" s="5" t="s">
        <v>10</v>
      </c>
    </row>
    <row r="5" spans="2:12" x14ac:dyDescent="0.3">
      <c r="B5" s="8"/>
      <c r="C5" s="2">
        <v>16334.166666666666</v>
      </c>
      <c r="D5" s="1">
        <v>22714</v>
      </c>
      <c r="E5" s="1">
        <v>211</v>
      </c>
      <c r="F5" s="2">
        <v>11.5552328062249</v>
      </c>
      <c r="G5" s="2">
        <f t="shared" ref="G5" si="0">D5/C5</f>
        <v>1.390582113157492</v>
      </c>
      <c r="H5" s="1">
        <v>0.9</v>
      </c>
      <c r="I5" s="1">
        <v>0.4</v>
      </c>
      <c r="J5" s="2">
        <f t="shared" ref="J5" si="1">9*H5+I5*G5*9</f>
        <v>13.106095607366971</v>
      </c>
      <c r="K5" s="1"/>
      <c r="L5" s="3">
        <f t="shared" ref="L5" si="2">C5*H5+SUM(D5:E5)*I5-F5*J5+K5</f>
        <v>23719.306014076232</v>
      </c>
    </row>
  </sheetData>
  <mergeCells count="1"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FB82-8FFA-4BA2-9A26-5F57D041AEAA}">
  <dimension ref="A1:K76"/>
  <sheetViews>
    <sheetView tabSelected="1" workbookViewId="0">
      <selection activeCell="G19" sqref="G19"/>
    </sheetView>
  </sheetViews>
  <sheetFormatPr defaultRowHeight="14.4" x14ac:dyDescent="0.3"/>
  <cols>
    <col min="1" max="1" width="9.44140625" customWidth="1"/>
    <col min="2" max="2" width="12.6640625" customWidth="1"/>
    <col min="3" max="3" width="16.44140625" customWidth="1"/>
    <col min="4" max="4" width="14.5546875" customWidth="1"/>
    <col min="5" max="5" width="16.6640625" customWidth="1"/>
    <col min="7" max="7" width="18.21875" customWidth="1"/>
    <col min="8" max="8" width="15.88671875" customWidth="1"/>
    <col min="9" max="9" width="12" bestFit="1" customWidth="1"/>
  </cols>
  <sheetData>
    <row r="1" spans="1:11" x14ac:dyDescent="0.3">
      <c r="A1" s="13" t="s">
        <v>110</v>
      </c>
      <c r="B1" s="13" t="s">
        <v>111</v>
      </c>
      <c r="C1" s="13" t="s">
        <v>16</v>
      </c>
      <c r="D1" s="13" t="s">
        <v>112</v>
      </c>
      <c r="E1" s="13" t="s">
        <v>113</v>
      </c>
      <c r="F1" s="13" t="s">
        <v>5</v>
      </c>
      <c r="G1" s="13" t="s">
        <v>114</v>
      </c>
      <c r="H1" s="13" t="s">
        <v>115</v>
      </c>
      <c r="I1" s="13" t="s">
        <v>116</v>
      </c>
      <c r="J1" s="13" t="s">
        <v>117</v>
      </c>
      <c r="K1" s="13" t="s">
        <v>22</v>
      </c>
    </row>
    <row r="2" spans="1:11" x14ac:dyDescent="0.3">
      <c r="A2" s="11">
        <v>52489</v>
      </c>
      <c r="B2" s="9" t="s">
        <v>35</v>
      </c>
      <c r="C2" s="9" t="s">
        <v>0</v>
      </c>
      <c r="D2" s="9">
        <v>202.3</v>
      </c>
      <c r="E2" s="9">
        <v>246</v>
      </c>
      <c r="F2" s="9">
        <v>1.2160158180919427</v>
      </c>
      <c r="G2" s="9">
        <v>0</v>
      </c>
      <c r="H2" s="9">
        <v>3.4201807228915664</v>
      </c>
      <c r="I2" s="16">
        <f>Table3[[#This Row],[Hours worked]]*0.8+(Table3[[#This Row],[Orders delivered]]+Table3[[#This Row],[Double pay orders]])*0.4</f>
        <v>260.24</v>
      </c>
      <c r="J2" s="16">
        <f>Table3[[#This Row],[Days deduction]]*'Drivers Consolidated'!$J$5</f>
        <v>44.825215548690352</v>
      </c>
      <c r="K2" s="16">
        <f>Table3[[#This Row],[Rider pay]]-Table3[[#This Row],[Deduction]]</f>
        <v>215.41478445130966</v>
      </c>
    </row>
    <row r="3" spans="1:11" x14ac:dyDescent="0.3">
      <c r="A3" s="12">
        <v>75023</v>
      </c>
      <c r="B3" s="10" t="s">
        <v>36</v>
      </c>
      <c r="C3" s="10" t="s">
        <v>0</v>
      </c>
      <c r="D3" s="10">
        <v>266.35000000000002</v>
      </c>
      <c r="E3" s="10">
        <v>348</v>
      </c>
      <c r="F3" s="10">
        <v>1.3065515299418058</v>
      </c>
      <c r="G3" s="10">
        <v>2</v>
      </c>
      <c r="H3" s="10">
        <v>0.85666666666666669</v>
      </c>
      <c r="I3" s="9">
        <f>Table3[[#This Row],[Hours worked]]*0.8+(Table3[[#This Row],[Orders delivered]]+Table3[[#This Row],[Double pay orders]])*0.4</f>
        <v>353.08000000000004</v>
      </c>
      <c r="J3" s="9">
        <f>Table3[[#This Row],[Days deduction]]*'Drivers Consolidated'!$J$5</f>
        <v>11.227555236977706</v>
      </c>
      <c r="K3" s="9">
        <f>Table3[[#This Row],[Rider pay]]-Table3[[#This Row],[Deduction]]</f>
        <v>341.85244476302233</v>
      </c>
    </row>
    <row r="4" spans="1:11" x14ac:dyDescent="0.3">
      <c r="A4" s="11">
        <v>71160</v>
      </c>
      <c r="B4" s="9" t="s">
        <v>37</v>
      </c>
      <c r="C4" s="9" t="s">
        <v>0</v>
      </c>
      <c r="D4" s="9">
        <v>121.28333333333335</v>
      </c>
      <c r="E4" s="9">
        <v>100</v>
      </c>
      <c r="F4" s="9">
        <v>0.82451559708671152</v>
      </c>
      <c r="G4" s="9">
        <v>0</v>
      </c>
      <c r="H4" s="9">
        <v>0.70666666666666667</v>
      </c>
      <c r="I4" s="9">
        <f>Table3[[#This Row],[Hours worked]]*0.8+(Table3[[#This Row],[Orders delivered]]+Table3[[#This Row],[Double pay orders]])*0.4</f>
        <v>137.0266666666667</v>
      </c>
      <c r="J4" s="9">
        <f>Table3[[#This Row],[Days deduction]]*'Drivers Consolidated'!$J$5</f>
        <v>9.2616408958726595</v>
      </c>
      <c r="K4" s="9">
        <f>Table3[[#This Row],[Rider pay]]-Table3[[#This Row],[Deduction]]</f>
        <v>127.76502577079404</v>
      </c>
    </row>
    <row r="5" spans="1:11" x14ac:dyDescent="0.3">
      <c r="A5" s="12">
        <v>63476</v>
      </c>
      <c r="B5" s="10" t="s">
        <v>38</v>
      </c>
      <c r="C5" s="10" t="s">
        <v>0</v>
      </c>
      <c r="D5" s="10">
        <v>181.41666666666671</v>
      </c>
      <c r="E5" s="10">
        <v>194</v>
      </c>
      <c r="F5" s="10">
        <v>1.0693615066605417</v>
      </c>
      <c r="G5" s="10">
        <v>0</v>
      </c>
      <c r="H5" s="10">
        <v>0.7</v>
      </c>
      <c r="I5" s="9">
        <f>Table3[[#This Row],[Hours worked]]*0.8+(Table3[[#This Row],[Orders delivered]]+Table3[[#This Row],[Double pay orders]])*0.4</f>
        <v>222.73333333333341</v>
      </c>
      <c r="J5" s="9">
        <f>Table3[[#This Row],[Days deduction]]*'Drivers Consolidated'!$J$5</f>
        <v>9.1742669251568785</v>
      </c>
      <c r="K5" s="9">
        <f>Table3[[#This Row],[Rider pay]]-Table3[[#This Row],[Deduction]]</f>
        <v>213.55906640817653</v>
      </c>
    </row>
    <row r="6" spans="1:11" x14ac:dyDescent="0.3">
      <c r="A6" s="11">
        <v>71930</v>
      </c>
      <c r="B6" s="9" t="s">
        <v>39</v>
      </c>
      <c r="C6" s="9" t="s">
        <v>0</v>
      </c>
      <c r="D6" s="9">
        <v>118.39999999999999</v>
      </c>
      <c r="E6" s="9">
        <v>168</v>
      </c>
      <c r="F6" s="9">
        <v>1.4189189189189191</v>
      </c>
      <c r="G6" s="9">
        <v>1</v>
      </c>
      <c r="H6" s="9">
        <v>0.49484375000000003</v>
      </c>
      <c r="I6" s="9">
        <f>Table3[[#This Row],[Hours worked]]*0.8+(Table3[[#This Row],[Orders delivered]]+Table3[[#This Row],[Double pay orders]])*0.4</f>
        <v>162.32</v>
      </c>
      <c r="J6" s="9">
        <f>Table3[[#This Row],[Days deduction]]*'Drivers Consolidated'!$J$5</f>
        <v>6.4854694982079995</v>
      </c>
      <c r="K6" s="9">
        <f>Table3[[#This Row],[Rider pay]]-Table3[[#This Row],[Deduction]]</f>
        <v>155.83453050179199</v>
      </c>
    </row>
    <row r="7" spans="1:11" x14ac:dyDescent="0.3">
      <c r="A7" s="12">
        <v>49855</v>
      </c>
      <c r="B7" s="10" t="s">
        <v>40</v>
      </c>
      <c r="C7" s="10" t="s">
        <v>0</v>
      </c>
      <c r="D7" s="10">
        <v>106.80000000000001</v>
      </c>
      <c r="E7" s="10">
        <v>121</v>
      </c>
      <c r="F7" s="10">
        <v>1.1329588014981271</v>
      </c>
      <c r="G7" s="10">
        <v>0</v>
      </c>
      <c r="H7" s="10">
        <v>0.47890624999999998</v>
      </c>
      <c r="I7" s="9">
        <f>Table3[[#This Row],[Hours worked]]*0.8+(Table3[[#This Row],[Orders delivered]]+Table3[[#This Row],[Double pay orders]])*0.4</f>
        <v>133.84000000000003</v>
      </c>
      <c r="J7" s="9">
        <f>Table3[[#This Row],[Days deduction]]*'Drivers Consolidated'!$J$5</f>
        <v>6.2765910994655885</v>
      </c>
      <c r="K7" s="9">
        <f>Table3[[#This Row],[Rider pay]]-Table3[[#This Row],[Deduction]]</f>
        <v>127.56340890053444</v>
      </c>
    </row>
    <row r="8" spans="1:11" x14ac:dyDescent="0.3">
      <c r="A8" s="11">
        <v>461848</v>
      </c>
      <c r="B8" s="9" t="s">
        <v>41</v>
      </c>
      <c r="C8" s="9" t="s">
        <v>0</v>
      </c>
      <c r="D8" s="9">
        <v>337.8</v>
      </c>
      <c r="E8" s="9">
        <v>549</v>
      </c>
      <c r="F8" s="9">
        <v>1.625222024866785</v>
      </c>
      <c r="G8" s="9">
        <v>0</v>
      </c>
      <c r="H8" s="9">
        <v>0.45</v>
      </c>
      <c r="I8" s="9">
        <f>Table3[[#This Row],[Hours worked]]*0.8+(Table3[[#This Row],[Orders delivered]]+Table3[[#This Row],[Double pay orders]])*0.4</f>
        <v>489.84000000000003</v>
      </c>
      <c r="J8" s="9">
        <f>Table3[[#This Row],[Days deduction]]*'Drivers Consolidated'!$J$5</f>
        <v>5.8977430233151367</v>
      </c>
      <c r="K8" s="9">
        <f>Table3[[#This Row],[Rider pay]]-Table3[[#This Row],[Deduction]]</f>
        <v>483.94225697668492</v>
      </c>
    </row>
    <row r="9" spans="1:11" x14ac:dyDescent="0.3">
      <c r="A9" s="12">
        <v>73477</v>
      </c>
      <c r="B9" s="10" t="s">
        <v>42</v>
      </c>
      <c r="C9" s="10" t="s">
        <v>0</v>
      </c>
      <c r="D9" s="10">
        <v>242.31666666666666</v>
      </c>
      <c r="E9" s="10">
        <v>258</v>
      </c>
      <c r="F9" s="10">
        <v>1.0647224705963272</v>
      </c>
      <c r="G9" s="10">
        <v>0</v>
      </c>
      <c r="H9" s="10">
        <v>0.45</v>
      </c>
      <c r="I9" s="9">
        <f>Table3[[#This Row],[Hours worked]]*0.8+(Table3[[#This Row],[Orders delivered]]+Table3[[#This Row],[Double pay orders]])*0.4</f>
        <v>297.05333333333334</v>
      </c>
      <c r="J9" s="9">
        <f>Table3[[#This Row],[Days deduction]]*'Drivers Consolidated'!$J$5</f>
        <v>5.8977430233151367</v>
      </c>
      <c r="K9" s="9">
        <f>Table3[[#This Row],[Rider pay]]-Table3[[#This Row],[Deduction]]</f>
        <v>291.15559031001823</v>
      </c>
    </row>
    <row r="10" spans="1:11" x14ac:dyDescent="0.3">
      <c r="A10" s="11">
        <v>71923</v>
      </c>
      <c r="B10" s="9" t="s">
        <v>43</v>
      </c>
      <c r="C10" s="9" t="s">
        <v>0</v>
      </c>
      <c r="D10" s="9">
        <v>282.76666666666671</v>
      </c>
      <c r="E10" s="9">
        <v>347</v>
      </c>
      <c r="F10" s="9">
        <v>1.2271602027584578</v>
      </c>
      <c r="G10" s="9">
        <v>0</v>
      </c>
      <c r="H10" s="9">
        <v>0.42499999999999999</v>
      </c>
      <c r="I10" s="9">
        <f>Table3[[#This Row],[Hours worked]]*0.8+(Table3[[#This Row],[Orders delivered]]+Table3[[#This Row],[Double pay orders]])*0.4</f>
        <v>365.01333333333338</v>
      </c>
      <c r="J10" s="9">
        <f>Table3[[#This Row],[Days deduction]]*'Drivers Consolidated'!$J$5</f>
        <v>5.5700906331309623</v>
      </c>
      <c r="K10" s="9">
        <f>Table3[[#This Row],[Rider pay]]-Table3[[#This Row],[Deduction]]</f>
        <v>359.4432427002024</v>
      </c>
    </row>
    <row r="11" spans="1:11" x14ac:dyDescent="0.3">
      <c r="A11" s="12">
        <v>63378</v>
      </c>
      <c r="B11" s="10" t="s">
        <v>44</v>
      </c>
      <c r="C11" s="10" t="s">
        <v>0</v>
      </c>
      <c r="D11" s="10">
        <v>270.68333333333334</v>
      </c>
      <c r="E11" s="10">
        <v>341</v>
      </c>
      <c r="F11" s="10">
        <v>1.2597746444184472</v>
      </c>
      <c r="G11" s="10">
        <v>0</v>
      </c>
      <c r="H11" s="10">
        <v>0.3775</v>
      </c>
      <c r="I11" s="9">
        <f>Table3[[#This Row],[Hours worked]]*0.8+(Table3[[#This Row],[Orders delivered]]+Table3[[#This Row],[Double pay orders]])*0.4</f>
        <v>352.94666666666672</v>
      </c>
      <c r="J11" s="9">
        <f>Table3[[#This Row],[Days deduction]]*'Drivers Consolidated'!$J$5</f>
        <v>4.9475510917810315</v>
      </c>
      <c r="K11" s="9">
        <f>Table3[[#This Row],[Rider pay]]-Table3[[#This Row],[Deduction]]</f>
        <v>347.99911557488571</v>
      </c>
    </row>
    <row r="12" spans="1:11" x14ac:dyDescent="0.3">
      <c r="A12" s="11">
        <v>58707</v>
      </c>
      <c r="B12" s="9" t="s">
        <v>45</v>
      </c>
      <c r="C12" s="9" t="s">
        <v>0</v>
      </c>
      <c r="D12" s="9">
        <v>256.09999999999997</v>
      </c>
      <c r="E12" s="9">
        <v>298</v>
      </c>
      <c r="F12" s="9">
        <v>1.1636079656384226</v>
      </c>
      <c r="G12" s="9">
        <v>0</v>
      </c>
      <c r="H12" s="9">
        <v>0.375</v>
      </c>
      <c r="I12" s="9">
        <f>Table3[[#This Row],[Hours worked]]*0.8+(Table3[[#This Row],[Orders delivered]]+Table3[[#This Row],[Double pay orders]])*0.4</f>
        <v>324.08</v>
      </c>
      <c r="J12" s="9">
        <f>Table3[[#This Row],[Days deduction]]*'Drivers Consolidated'!$J$5</f>
        <v>4.9147858527626145</v>
      </c>
      <c r="K12" s="9">
        <f>Table3[[#This Row],[Rider pay]]-Table3[[#This Row],[Deduction]]</f>
        <v>319.16521414723735</v>
      </c>
    </row>
    <row r="13" spans="1:11" x14ac:dyDescent="0.3">
      <c r="A13" s="12">
        <v>461833</v>
      </c>
      <c r="B13" s="10" t="s">
        <v>46</v>
      </c>
      <c r="C13" s="10" t="s">
        <v>0</v>
      </c>
      <c r="D13" s="10">
        <v>292.04999999999995</v>
      </c>
      <c r="E13" s="10">
        <v>462</v>
      </c>
      <c r="F13" s="10">
        <v>1.5819209039548026</v>
      </c>
      <c r="G13" s="10">
        <v>0</v>
      </c>
      <c r="H13" s="10">
        <v>0.36249999999999999</v>
      </c>
      <c r="I13" s="9">
        <f>Table3[[#This Row],[Hours worked]]*0.8+(Table3[[#This Row],[Orders delivered]]+Table3[[#This Row],[Double pay orders]])*0.4</f>
        <v>418.44</v>
      </c>
      <c r="J13" s="9">
        <f>Table3[[#This Row],[Days deduction]]*'Drivers Consolidated'!$J$5</f>
        <v>4.7509596576705269</v>
      </c>
      <c r="K13" s="9">
        <f>Table3[[#This Row],[Rider pay]]-Table3[[#This Row],[Deduction]]</f>
        <v>413.68904034232946</v>
      </c>
    </row>
    <row r="14" spans="1:11" x14ac:dyDescent="0.3">
      <c r="A14" s="11">
        <v>73237</v>
      </c>
      <c r="B14" s="9" t="s">
        <v>47</v>
      </c>
      <c r="C14" s="9" t="s">
        <v>0</v>
      </c>
      <c r="D14" s="9">
        <v>300.10000000000002</v>
      </c>
      <c r="E14" s="9">
        <v>454</v>
      </c>
      <c r="F14" s="9">
        <v>1.5128290569810061</v>
      </c>
      <c r="G14" s="9">
        <v>0</v>
      </c>
      <c r="H14" s="9">
        <v>0.35</v>
      </c>
      <c r="I14" s="9">
        <f>Table3[[#This Row],[Hours worked]]*0.8+(Table3[[#This Row],[Orders delivered]]+Table3[[#This Row],[Double pay orders]])*0.4</f>
        <v>421.68000000000006</v>
      </c>
      <c r="J14" s="9">
        <f>Table3[[#This Row],[Days deduction]]*'Drivers Consolidated'!$J$5</f>
        <v>4.5871334625784392</v>
      </c>
      <c r="K14" s="9">
        <f>Table3[[#This Row],[Rider pay]]-Table3[[#This Row],[Deduction]]</f>
        <v>417.09286653742163</v>
      </c>
    </row>
    <row r="15" spans="1:11" x14ac:dyDescent="0.3">
      <c r="A15" s="12">
        <v>49857</v>
      </c>
      <c r="B15" s="10" t="s">
        <v>48</v>
      </c>
      <c r="C15" s="10" t="s">
        <v>0</v>
      </c>
      <c r="D15" s="10">
        <v>299.91666666666674</v>
      </c>
      <c r="E15" s="10">
        <v>515</v>
      </c>
      <c r="F15" s="10">
        <v>1.7171436510141702</v>
      </c>
      <c r="G15" s="10">
        <v>0</v>
      </c>
      <c r="H15" s="10">
        <v>0.35</v>
      </c>
      <c r="I15" s="9">
        <f>Table3[[#This Row],[Hours worked]]*0.8+(Table3[[#This Row],[Orders delivered]]+Table3[[#This Row],[Double pay orders]])*0.4</f>
        <v>445.93333333333339</v>
      </c>
      <c r="J15" s="9">
        <f>Table3[[#This Row],[Days deduction]]*'Drivers Consolidated'!$J$5</f>
        <v>4.5871334625784392</v>
      </c>
      <c r="K15" s="9">
        <f>Table3[[#This Row],[Rider pay]]-Table3[[#This Row],[Deduction]]</f>
        <v>441.34619987075496</v>
      </c>
    </row>
    <row r="16" spans="1:11" x14ac:dyDescent="0.3">
      <c r="A16" s="11">
        <v>63463</v>
      </c>
      <c r="B16" s="9" t="s">
        <v>49</v>
      </c>
      <c r="C16" s="9" t="s">
        <v>0</v>
      </c>
      <c r="D16" s="9">
        <v>207.60000000000002</v>
      </c>
      <c r="E16" s="9">
        <v>262</v>
      </c>
      <c r="F16" s="9">
        <v>1.2620423892100192</v>
      </c>
      <c r="G16" s="9">
        <v>0</v>
      </c>
      <c r="H16" s="9">
        <v>0.32500000000000001</v>
      </c>
      <c r="I16" s="9">
        <f>Table3[[#This Row],[Hours worked]]*0.8+(Table3[[#This Row],[Orders delivered]]+Table3[[#This Row],[Double pay orders]])*0.4</f>
        <v>270.88000000000005</v>
      </c>
      <c r="J16" s="9">
        <f>Table3[[#This Row],[Days deduction]]*'Drivers Consolidated'!$J$5</f>
        <v>4.2594810723942658</v>
      </c>
      <c r="K16" s="9">
        <f>Table3[[#This Row],[Rider pay]]-Table3[[#This Row],[Deduction]]</f>
        <v>266.62051892760576</v>
      </c>
    </row>
    <row r="17" spans="1:11" x14ac:dyDescent="0.3">
      <c r="A17" s="12">
        <v>67612</v>
      </c>
      <c r="B17" s="10" t="s">
        <v>50</v>
      </c>
      <c r="C17" s="10" t="s">
        <v>0</v>
      </c>
      <c r="D17" s="10">
        <v>241.54999999999998</v>
      </c>
      <c r="E17" s="10">
        <v>227</v>
      </c>
      <c r="F17" s="10">
        <v>0.93976402401159187</v>
      </c>
      <c r="G17" s="10">
        <v>1</v>
      </c>
      <c r="H17" s="10">
        <v>0.315</v>
      </c>
      <c r="I17" s="9">
        <f>Table3[[#This Row],[Hours worked]]*0.8+(Table3[[#This Row],[Orders delivered]]+Table3[[#This Row],[Double pay orders]])*0.4</f>
        <v>284.44</v>
      </c>
      <c r="J17" s="9">
        <f>Table3[[#This Row],[Days deduction]]*'Drivers Consolidated'!$J$5</f>
        <v>4.128420116320596</v>
      </c>
      <c r="K17" s="9">
        <f>Table3[[#This Row],[Rider pay]]-Table3[[#This Row],[Deduction]]</f>
        <v>280.31157988367943</v>
      </c>
    </row>
    <row r="18" spans="1:11" x14ac:dyDescent="0.3">
      <c r="A18" s="11">
        <v>74704</v>
      </c>
      <c r="B18" s="9" t="s">
        <v>51</v>
      </c>
      <c r="C18" s="9" t="s">
        <v>0</v>
      </c>
      <c r="D18" s="9">
        <v>273.55</v>
      </c>
      <c r="E18" s="9">
        <v>432</v>
      </c>
      <c r="F18" s="9">
        <v>1.5792359714860171</v>
      </c>
      <c r="G18" s="9">
        <v>1</v>
      </c>
      <c r="H18" s="9">
        <v>0.29296875</v>
      </c>
      <c r="I18" s="9">
        <f>Table3[[#This Row],[Hours worked]]*0.8+(Table3[[#This Row],[Orders delivered]]+Table3[[#This Row],[Double pay orders]])*0.4</f>
        <v>392.04000000000008</v>
      </c>
      <c r="J18" s="9">
        <f>Table3[[#This Row],[Days deduction]]*'Drivers Consolidated'!$J$5</f>
        <v>3.8396764474707923</v>
      </c>
      <c r="K18" s="9">
        <f>Table3[[#This Row],[Rider pay]]-Table3[[#This Row],[Deduction]]</f>
        <v>388.20032355252931</v>
      </c>
    </row>
    <row r="19" spans="1:11" x14ac:dyDescent="0.3">
      <c r="A19" s="12">
        <v>36583</v>
      </c>
      <c r="B19" s="10" t="s">
        <v>52</v>
      </c>
      <c r="C19" s="10" t="s">
        <v>0</v>
      </c>
      <c r="D19" s="10">
        <v>150.35</v>
      </c>
      <c r="E19" s="10">
        <v>171</v>
      </c>
      <c r="F19" s="10">
        <v>1.1373461922181576</v>
      </c>
      <c r="G19" s="10">
        <v>61</v>
      </c>
      <c r="H19" s="10">
        <v>0.27500000000000002</v>
      </c>
      <c r="I19" s="9">
        <f>Table3[[#This Row],[Hours worked]]*0.8+(Table3[[#This Row],[Orders delivered]]+Table3[[#This Row],[Double pay orders]])*0.4</f>
        <v>213.08</v>
      </c>
      <c r="J19" s="9">
        <f>Table3[[#This Row],[Days deduction]]*'Drivers Consolidated'!$J$5</f>
        <v>3.604176292025917</v>
      </c>
      <c r="K19" s="9">
        <f>Table3[[#This Row],[Rider pay]]-Table3[[#This Row],[Deduction]]</f>
        <v>209.47582370797409</v>
      </c>
    </row>
    <row r="20" spans="1:11" x14ac:dyDescent="0.3">
      <c r="A20" s="11">
        <v>49858</v>
      </c>
      <c r="B20" s="9" t="s">
        <v>53</v>
      </c>
      <c r="C20" s="9" t="s">
        <v>0</v>
      </c>
      <c r="D20" s="9">
        <v>305.98333333333329</v>
      </c>
      <c r="E20" s="9">
        <v>407</v>
      </c>
      <c r="F20" s="9">
        <v>1.330137807070102</v>
      </c>
      <c r="G20" s="9">
        <v>1</v>
      </c>
      <c r="H20" s="9">
        <v>0.27500000000000002</v>
      </c>
      <c r="I20" s="9">
        <f>Table3[[#This Row],[Hours worked]]*0.8+(Table3[[#This Row],[Orders delivered]]+Table3[[#This Row],[Double pay orders]])*0.4</f>
        <v>407.98666666666668</v>
      </c>
      <c r="J20" s="9">
        <f>Table3[[#This Row],[Days deduction]]*'Drivers Consolidated'!$J$5</f>
        <v>3.604176292025917</v>
      </c>
      <c r="K20" s="9">
        <f>Table3[[#This Row],[Rider pay]]-Table3[[#This Row],[Deduction]]</f>
        <v>404.38249037464078</v>
      </c>
    </row>
    <row r="21" spans="1:11" x14ac:dyDescent="0.3">
      <c r="A21" s="12">
        <v>71710</v>
      </c>
      <c r="B21" s="10" t="s">
        <v>54</v>
      </c>
      <c r="C21" s="10" t="s">
        <v>0</v>
      </c>
      <c r="D21" s="10">
        <v>338.84999999999997</v>
      </c>
      <c r="E21" s="10">
        <v>519</v>
      </c>
      <c r="F21" s="10">
        <v>1.5316511730854361</v>
      </c>
      <c r="G21" s="10">
        <v>3</v>
      </c>
      <c r="H21" s="10">
        <v>0.27500000000000002</v>
      </c>
      <c r="I21" s="9">
        <f>Table3[[#This Row],[Hours worked]]*0.8+(Table3[[#This Row],[Orders delivered]]+Table3[[#This Row],[Double pay orders]])*0.4</f>
        <v>479.88</v>
      </c>
      <c r="J21" s="9">
        <f>Table3[[#This Row],[Days deduction]]*'Drivers Consolidated'!$J$5</f>
        <v>3.604176292025917</v>
      </c>
      <c r="K21" s="9">
        <f>Table3[[#This Row],[Rider pay]]-Table3[[#This Row],[Deduction]]</f>
        <v>476.2758237079741</v>
      </c>
    </row>
    <row r="22" spans="1:11" x14ac:dyDescent="0.3">
      <c r="A22" s="11">
        <v>48145</v>
      </c>
      <c r="B22" s="9" t="s">
        <v>55</v>
      </c>
      <c r="C22" s="9" t="s">
        <v>0</v>
      </c>
      <c r="D22" s="9">
        <v>110.96666666666664</v>
      </c>
      <c r="E22" s="9">
        <v>156</v>
      </c>
      <c r="F22" s="9">
        <v>1.4058275758486036</v>
      </c>
      <c r="G22" s="9">
        <v>0</v>
      </c>
      <c r="H22" s="9">
        <v>0</v>
      </c>
      <c r="I22" s="9">
        <f>Table3[[#This Row],[Hours worked]]*0.8+(Table3[[#This Row],[Orders delivered]]+Table3[[#This Row],[Double pay orders]])*0.4</f>
        <v>151.17333333333332</v>
      </c>
      <c r="J22" s="9">
        <f>Table3[[#This Row],[Days deduction]]*'Drivers Consolidated'!$J$5</f>
        <v>0</v>
      </c>
      <c r="K22" s="9">
        <f>Table3[[#This Row],[Rider pay]]-Table3[[#This Row],[Deduction]]</f>
        <v>151.17333333333332</v>
      </c>
    </row>
    <row r="23" spans="1:11" x14ac:dyDescent="0.3">
      <c r="A23" s="12">
        <v>58698</v>
      </c>
      <c r="B23" s="10" t="s">
        <v>56</v>
      </c>
      <c r="C23" s="10" t="s">
        <v>0</v>
      </c>
      <c r="D23" s="10">
        <v>253.4</v>
      </c>
      <c r="E23" s="10">
        <v>311</v>
      </c>
      <c r="F23" s="10">
        <v>1.2273086029992106</v>
      </c>
      <c r="G23" s="10">
        <v>0</v>
      </c>
      <c r="H23" s="10">
        <v>0</v>
      </c>
      <c r="I23" s="9">
        <f>Table3[[#This Row],[Hours worked]]*0.8+(Table3[[#This Row],[Orders delivered]]+Table3[[#This Row],[Double pay orders]])*0.4</f>
        <v>327.12</v>
      </c>
      <c r="J23" s="9">
        <f>Table3[[#This Row],[Days deduction]]*'Drivers Consolidated'!$J$5</f>
        <v>0</v>
      </c>
      <c r="K23" s="9">
        <f>Table3[[#This Row],[Rider pay]]-Table3[[#This Row],[Deduction]]</f>
        <v>327.12</v>
      </c>
    </row>
    <row r="24" spans="1:11" x14ac:dyDescent="0.3">
      <c r="A24" s="11">
        <v>71265</v>
      </c>
      <c r="B24" s="9" t="s">
        <v>57</v>
      </c>
      <c r="C24" s="9" t="s">
        <v>0</v>
      </c>
      <c r="D24" s="9">
        <v>280.73333333333341</v>
      </c>
      <c r="E24" s="9">
        <v>453</v>
      </c>
      <c r="F24" s="9">
        <v>1.6136309665162665</v>
      </c>
      <c r="G24" s="9">
        <v>0</v>
      </c>
      <c r="H24" s="9">
        <v>0</v>
      </c>
      <c r="I24" s="9">
        <f>Table3[[#This Row],[Hours worked]]*0.8+(Table3[[#This Row],[Orders delivered]]+Table3[[#This Row],[Double pay orders]])*0.4</f>
        <v>405.78666666666675</v>
      </c>
      <c r="J24" s="9">
        <f>Table3[[#This Row],[Days deduction]]*'Drivers Consolidated'!$J$5</f>
        <v>0</v>
      </c>
      <c r="K24" s="9">
        <f>Table3[[#This Row],[Rider pay]]-Table3[[#This Row],[Deduction]]</f>
        <v>405.78666666666675</v>
      </c>
    </row>
    <row r="25" spans="1:11" x14ac:dyDescent="0.3">
      <c r="A25" s="12">
        <v>73848</v>
      </c>
      <c r="B25" s="10" t="s">
        <v>58</v>
      </c>
      <c r="C25" s="10" t="s">
        <v>0</v>
      </c>
      <c r="D25" s="10">
        <v>195.78333333333333</v>
      </c>
      <c r="E25" s="10">
        <v>320</v>
      </c>
      <c r="F25" s="10">
        <v>1.6344598620924491</v>
      </c>
      <c r="G25" s="10">
        <v>1</v>
      </c>
      <c r="H25" s="10">
        <v>0</v>
      </c>
      <c r="I25" s="9">
        <f>Table3[[#This Row],[Hours worked]]*0.8+(Table3[[#This Row],[Orders delivered]]+Table3[[#This Row],[Double pay orders]])*0.4</f>
        <v>285.02666666666664</v>
      </c>
      <c r="J25" s="9">
        <f>Table3[[#This Row],[Days deduction]]*'Drivers Consolidated'!$J$5</f>
        <v>0</v>
      </c>
      <c r="K25" s="9">
        <f>Table3[[#This Row],[Rider pay]]-Table3[[#This Row],[Deduction]]</f>
        <v>285.02666666666664</v>
      </c>
    </row>
    <row r="26" spans="1:11" x14ac:dyDescent="0.3">
      <c r="A26" s="11">
        <v>67613</v>
      </c>
      <c r="B26" s="9" t="s">
        <v>59</v>
      </c>
      <c r="C26" s="9" t="s">
        <v>0</v>
      </c>
      <c r="D26" s="9">
        <v>308.2</v>
      </c>
      <c r="E26" s="9">
        <v>449</v>
      </c>
      <c r="F26" s="9">
        <v>1.4568462037637897</v>
      </c>
      <c r="G26" s="9">
        <v>0</v>
      </c>
      <c r="H26" s="9">
        <v>0</v>
      </c>
      <c r="I26" s="9">
        <f>Table3[[#This Row],[Hours worked]]*0.8+(Table3[[#This Row],[Orders delivered]]+Table3[[#This Row],[Double pay orders]])*0.4</f>
        <v>426.16</v>
      </c>
      <c r="J26" s="9">
        <f>Table3[[#This Row],[Days deduction]]*'Drivers Consolidated'!$J$5</f>
        <v>0</v>
      </c>
      <c r="K26" s="9">
        <f>Table3[[#This Row],[Rider pay]]-Table3[[#This Row],[Deduction]]</f>
        <v>426.16</v>
      </c>
    </row>
    <row r="27" spans="1:11" x14ac:dyDescent="0.3">
      <c r="A27" s="12">
        <v>71269</v>
      </c>
      <c r="B27" s="10" t="s">
        <v>60</v>
      </c>
      <c r="C27" s="10" t="s">
        <v>0</v>
      </c>
      <c r="D27" s="10">
        <v>286.63333333333333</v>
      </c>
      <c r="E27" s="10">
        <v>226</v>
      </c>
      <c r="F27" s="10">
        <v>0.7884637748575416</v>
      </c>
      <c r="G27" s="10">
        <v>0</v>
      </c>
      <c r="H27" s="10">
        <v>0</v>
      </c>
      <c r="I27" s="9">
        <f>Table3[[#This Row],[Hours worked]]*0.8+(Table3[[#This Row],[Orders delivered]]+Table3[[#This Row],[Double pay orders]])*0.4</f>
        <v>319.70666666666671</v>
      </c>
      <c r="J27" s="9">
        <f>Table3[[#This Row],[Days deduction]]*'Drivers Consolidated'!$J$5</f>
        <v>0</v>
      </c>
      <c r="K27" s="9">
        <f>Table3[[#This Row],[Rider pay]]-Table3[[#This Row],[Deduction]]</f>
        <v>319.70666666666671</v>
      </c>
    </row>
    <row r="28" spans="1:11" x14ac:dyDescent="0.3">
      <c r="A28" s="11">
        <v>71934</v>
      </c>
      <c r="B28" s="9" t="s">
        <v>61</v>
      </c>
      <c r="C28" s="9" t="s">
        <v>0</v>
      </c>
      <c r="D28" s="9">
        <v>130.73333333333335</v>
      </c>
      <c r="E28" s="9">
        <v>206</v>
      </c>
      <c r="F28" s="9">
        <v>1.5757266700662926</v>
      </c>
      <c r="G28" s="9">
        <v>0</v>
      </c>
      <c r="H28" s="9">
        <v>0</v>
      </c>
      <c r="I28" s="9">
        <f>Table3[[#This Row],[Hours worked]]*0.8+(Table3[[#This Row],[Orders delivered]]+Table3[[#This Row],[Double pay orders]])*0.4</f>
        <v>186.98666666666668</v>
      </c>
      <c r="J28" s="9">
        <f>Table3[[#This Row],[Days deduction]]*'Drivers Consolidated'!$J$5</f>
        <v>0</v>
      </c>
      <c r="K28" s="9">
        <f>Table3[[#This Row],[Rider pay]]-Table3[[#This Row],[Deduction]]</f>
        <v>186.98666666666668</v>
      </c>
    </row>
    <row r="29" spans="1:11" x14ac:dyDescent="0.3">
      <c r="A29" s="12">
        <v>73402</v>
      </c>
      <c r="B29" s="10" t="s">
        <v>62</v>
      </c>
      <c r="C29" s="10" t="s">
        <v>0</v>
      </c>
      <c r="D29" s="10">
        <v>279.13333333333327</v>
      </c>
      <c r="E29" s="10">
        <v>457</v>
      </c>
      <c r="F29" s="10">
        <v>1.637210413183664</v>
      </c>
      <c r="G29" s="10">
        <v>1</v>
      </c>
      <c r="H29" s="10">
        <v>0</v>
      </c>
      <c r="I29" s="9">
        <f>Table3[[#This Row],[Hours worked]]*0.8+(Table3[[#This Row],[Orders delivered]]+Table3[[#This Row],[Double pay orders]])*0.4</f>
        <v>406.50666666666666</v>
      </c>
      <c r="J29" s="9">
        <f>Table3[[#This Row],[Days deduction]]*'Drivers Consolidated'!$J$5</f>
        <v>0</v>
      </c>
      <c r="K29" s="9">
        <f>Table3[[#This Row],[Rider pay]]-Table3[[#This Row],[Deduction]]</f>
        <v>406.50666666666666</v>
      </c>
    </row>
    <row r="30" spans="1:11" x14ac:dyDescent="0.3">
      <c r="A30" s="11">
        <v>49864</v>
      </c>
      <c r="B30" s="9" t="s">
        <v>63</v>
      </c>
      <c r="C30" s="9" t="s">
        <v>0</v>
      </c>
      <c r="D30" s="9">
        <v>303.34999999999997</v>
      </c>
      <c r="E30" s="9">
        <v>529</v>
      </c>
      <c r="F30" s="9">
        <v>1.7438602274600299</v>
      </c>
      <c r="G30" s="9">
        <v>1</v>
      </c>
      <c r="H30" s="9">
        <v>0</v>
      </c>
      <c r="I30" s="9">
        <f>Table3[[#This Row],[Hours worked]]*0.8+(Table3[[#This Row],[Orders delivered]]+Table3[[#This Row],[Double pay orders]])*0.4</f>
        <v>454.67999999999995</v>
      </c>
      <c r="J30" s="9">
        <f>Table3[[#This Row],[Days deduction]]*'Drivers Consolidated'!$J$5</f>
        <v>0</v>
      </c>
      <c r="K30" s="9">
        <f>Table3[[#This Row],[Rider pay]]-Table3[[#This Row],[Deduction]]</f>
        <v>454.67999999999995</v>
      </c>
    </row>
    <row r="31" spans="1:11" x14ac:dyDescent="0.3">
      <c r="A31" s="12">
        <v>71651</v>
      </c>
      <c r="B31" s="10" t="s">
        <v>64</v>
      </c>
      <c r="C31" s="10" t="s">
        <v>0</v>
      </c>
      <c r="D31" s="10">
        <v>236.49999999999997</v>
      </c>
      <c r="E31" s="10">
        <v>363</v>
      </c>
      <c r="F31" s="10">
        <v>1.5348837209302328</v>
      </c>
      <c r="G31" s="10">
        <v>0</v>
      </c>
      <c r="H31" s="10">
        <v>0</v>
      </c>
      <c r="I31" s="9">
        <f>Table3[[#This Row],[Hours worked]]*0.8+(Table3[[#This Row],[Orders delivered]]+Table3[[#This Row],[Double pay orders]])*0.4</f>
        <v>334.4</v>
      </c>
      <c r="J31" s="9">
        <f>Table3[[#This Row],[Days deduction]]*'Drivers Consolidated'!$J$5</f>
        <v>0</v>
      </c>
      <c r="K31" s="9">
        <f>Table3[[#This Row],[Rider pay]]-Table3[[#This Row],[Deduction]]</f>
        <v>334.4</v>
      </c>
    </row>
    <row r="32" spans="1:11" x14ac:dyDescent="0.3">
      <c r="A32" s="11">
        <v>74142</v>
      </c>
      <c r="B32" s="9" t="s">
        <v>65</v>
      </c>
      <c r="C32" s="9" t="s">
        <v>0</v>
      </c>
      <c r="D32" s="9">
        <v>208.38333333333335</v>
      </c>
      <c r="E32" s="9">
        <v>312</v>
      </c>
      <c r="F32" s="9">
        <v>1.4972406622410619</v>
      </c>
      <c r="G32" s="9">
        <v>0</v>
      </c>
      <c r="H32" s="9">
        <v>0</v>
      </c>
      <c r="I32" s="9">
        <f>Table3[[#This Row],[Hours worked]]*0.8+(Table3[[#This Row],[Orders delivered]]+Table3[[#This Row],[Double pay orders]])*0.4</f>
        <v>291.50666666666672</v>
      </c>
      <c r="J32" s="9">
        <f>Table3[[#This Row],[Days deduction]]*'Drivers Consolidated'!$J$5</f>
        <v>0</v>
      </c>
      <c r="K32" s="9">
        <f>Table3[[#This Row],[Rider pay]]-Table3[[#This Row],[Deduction]]</f>
        <v>291.50666666666672</v>
      </c>
    </row>
    <row r="33" spans="1:11" x14ac:dyDescent="0.3">
      <c r="A33" s="12">
        <v>44282</v>
      </c>
      <c r="B33" s="10" t="s">
        <v>66</v>
      </c>
      <c r="C33" s="10" t="s">
        <v>0</v>
      </c>
      <c r="D33" s="10">
        <v>284.48333333333329</v>
      </c>
      <c r="E33" s="10">
        <v>436</v>
      </c>
      <c r="F33" s="10">
        <v>1.532602964438456</v>
      </c>
      <c r="G33" s="10">
        <v>0</v>
      </c>
      <c r="H33" s="10">
        <v>0</v>
      </c>
      <c r="I33" s="9">
        <f>Table3[[#This Row],[Hours worked]]*0.8+(Table3[[#This Row],[Orders delivered]]+Table3[[#This Row],[Double pay orders]])*0.4</f>
        <v>401.98666666666668</v>
      </c>
      <c r="J33" s="9">
        <f>Table3[[#This Row],[Days deduction]]*'Drivers Consolidated'!$J$5</f>
        <v>0</v>
      </c>
      <c r="K33" s="9">
        <f>Table3[[#This Row],[Rider pay]]-Table3[[#This Row],[Deduction]]</f>
        <v>401.98666666666668</v>
      </c>
    </row>
    <row r="34" spans="1:11" x14ac:dyDescent="0.3">
      <c r="A34" s="11">
        <v>71927</v>
      </c>
      <c r="B34" s="9" t="s">
        <v>67</v>
      </c>
      <c r="C34" s="9" t="s">
        <v>0</v>
      </c>
      <c r="D34" s="9">
        <v>286.76666666666665</v>
      </c>
      <c r="E34" s="9">
        <v>421</v>
      </c>
      <c r="F34" s="9">
        <v>1.468092525863071</v>
      </c>
      <c r="G34" s="9">
        <v>0</v>
      </c>
      <c r="H34" s="9">
        <v>0</v>
      </c>
      <c r="I34" s="9">
        <f>Table3[[#This Row],[Hours worked]]*0.8+(Table3[[#This Row],[Orders delivered]]+Table3[[#This Row],[Double pay orders]])*0.4</f>
        <v>397.81333333333333</v>
      </c>
      <c r="J34" s="9">
        <f>Table3[[#This Row],[Days deduction]]*'Drivers Consolidated'!$J$5</f>
        <v>0</v>
      </c>
      <c r="K34" s="9">
        <f>Table3[[#This Row],[Rider pay]]-Table3[[#This Row],[Deduction]]</f>
        <v>397.81333333333333</v>
      </c>
    </row>
    <row r="35" spans="1:11" x14ac:dyDescent="0.3">
      <c r="A35" s="12">
        <v>73213</v>
      </c>
      <c r="B35" s="10" t="s">
        <v>68</v>
      </c>
      <c r="C35" s="10" t="s">
        <v>0</v>
      </c>
      <c r="D35" s="10">
        <v>197.74999999999997</v>
      </c>
      <c r="E35" s="10">
        <v>235</v>
      </c>
      <c r="F35" s="10">
        <v>1.188369152970923</v>
      </c>
      <c r="G35" s="10">
        <v>1</v>
      </c>
      <c r="H35" s="10">
        <v>0</v>
      </c>
      <c r="I35" s="9">
        <f>Table3[[#This Row],[Hours worked]]*0.8+(Table3[[#This Row],[Orders delivered]]+Table3[[#This Row],[Double pay orders]])*0.4</f>
        <v>252.6</v>
      </c>
      <c r="J35" s="9">
        <f>Table3[[#This Row],[Days deduction]]*'Drivers Consolidated'!$J$5</f>
        <v>0</v>
      </c>
      <c r="K35" s="9">
        <f>Table3[[#This Row],[Rider pay]]-Table3[[#This Row],[Deduction]]</f>
        <v>252.6</v>
      </c>
    </row>
    <row r="36" spans="1:11" x14ac:dyDescent="0.3">
      <c r="A36" s="11">
        <v>34448</v>
      </c>
      <c r="B36" s="9" t="s">
        <v>69</v>
      </c>
      <c r="C36" s="9" t="s">
        <v>0</v>
      </c>
      <c r="D36" s="9">
        <v>129.63333333333335</v>
      </c>
      <c r="E36" s="9">
        <v>152</v>
      </c>
      <c r="F36" s="9">
        <v>1.1725379274877858</v>
      </c>
      <c r="G36" s="9">
        <v>1</v>
      </c>
      <c r="H36" s="9">
        <v>0</v>
      </c>
      <c r="I36" s="9">
        <f>Table3[[#This Row],[Hours worked]]*0.8+(Table3[[#This Row],[Orders delivered]]+Table3[[#This Row],[Double pay orders]])*0.4</f>
        <v>164.90666666666669</v>
      </c>
      <c r="J36" s="9">
        <f>Table3[[#This Row],[Days deduction]]*'Drivers Consolidated'!$J$5</f>
        <v>0</v>
      </c>
      <c r="K36" s="9">
        <f>Table3[[#This Row],[Rider pay]]-Table3[[#This Row],[Deduction]]</f>
        <v>164.90666666666669</v>
      </c>
    </row>
    <row r="37" spans="1:11" x14ac:dyDescent="0.3">
      <c r="A37" s="12">
        <v>461922</v>
      </c>
      <c r="B37" s="10" t="s">
        <v>70</v>
      </c>
      <c r="C37" s="10" t="s">
        <v>0</v>
      </c>
      <c r="D37" s="10">
        <v>233.54999999999993</v>
      </c>
      <c r="E37" s="10">
        <v>107</v>
      </c>
      <c r="F37" s="10">
        <v>0.45814600727895538</v>
      </c>
      <c r="G37" s="10">
        <v>0</v>
      </c>
      <c r="H37" s="10">
        <v>0</v>
      </c>
      <c r="I37" s="9">
        <f>Table3[[#This Row],[Hours worked]]*0.8+(Table3[[#This Row],[Orders delivered]]+Table3[[#This Row],[Double pay orders]])*0.4</f>
        <v>229.63999999999996</v>
      </c>
      <c r="J37" s="9">
        <f>Table3[[#This Row],[Days deduction]]*'Drivers Consolidated'!$J$5</f>
        <v>0</v>
      </c>
      <c r="K37" s="9">
        <f>Table3[[#This Row],[Rider pay]]-Table3[[#This Row],[Deduction]]</f>
        <v>229.63999999999996</v>
      </c>
    </row>
    <row r="38" spans="1:11" x14ac:dyDescent="0.3">
      <c r="A38" s="11">
        <v>44241</v>
      </c>
      <c r="B38" s="9" t="s">
        <v>71</v>
      </c>
      <c r="C38" s="9" t="s">
        <v>0</v>
      </c>
      <c r="D38" s="9">
        <v>230.54999999999993</v>
      </c>
      <c r="E38" s="9">
        <v>288</v>
      </c>
      <c r="F38" s="9">
        <v>1.2491867273910218</v>
      </c>
      <c r="G38" s="9">
        <v>0</v>
      </c>
      <c r="H38" s="9">
        <v>0</v>
      </c>
      <c r="I38" s="9">
        <f>Table3[[#This Row],[Hours worked]]*0.8+(Table3[[#This Row],[Orders delivered]]+Table3[[#This Row],[Double pay orders]])*0.4</f>
        <v>299.63999999999993</v>
      </c>
      <c r="J38" s="9">
        <f>Table3[[#This Row],[Days deduction]]*'Drivers Consolidated'!$J$5</f>
        <v>0</v>
      </c>
      <c r="K38" s="9">
        <f>Table3[[#This Row],[Rider pay]]-Table3[[#This Row],[Deduction]]</f>
        <v>299.63999999999993</v>
      </c>
    </row>
    <row r="39" spans="1:11" x14ac:dyDescent="0.3">
      <c r="A39" s="12">
        <v>57899</v>
      </c>
      <c r="B39" s="10" t="s">
        <v>72</v>
      </c>
      <c r="C39" s="10" t="s">
        <v>0</v>
      </c>
      <c r="D39" s="10">
        <v>116.6</v>
      </c>
      <c r="E39" s="10">
        <v>159</v>
      </c>
      <c r="F39" s="10">
        <v>1.3636363636363638</v>
      </c>
      <c r="G39" s="10">
        <v>0</v>
      </c>
      <c r="H39" s="10">
        <v>0</v>
      </c>
      <c r="I39" s="9">
        <f>Table3[[#This Row],[Hours worked]]*0.8+(Table3[[#This Row],[Orders delivered]]+Table3[[#This Row],[Double pay orders]])*0.4</f>
        <v>156.88</v>
      </c>
      <c r="J39" s="9">
        <f>Table3[[#This Row],[Days deduction]]*'Drivers Consolidated'!$J$5</f>
        <v>0</v>
      </c>
      <c r="K39" s="9">
        <f>Table3[[#This Row],[Rider pay]]-Table3[[#This Row],[Deduction]]</f>
        <v>156.88</v>
      </c>
    </row>
    <row r="40" spans="1:11" x14ac:dyDescent="0.3">
      <c r="A40" s="11">
        <v>57796</v>
      </c>
      <c r="B40" s="9" t="s">
        <v>73</v>
      </c>
      <c r="C40" s="9" t="s">
        <v>0</v>
      </c>
      <c r="D40" s="9">
        <v>271.94999999999993</v>
      </c>
      <c r="E40" s="9">
        <v>445</v>
      </c>
      <c r="F40" s="9">
        <v>1.6363302077587796</v>
      </c>
      <c r="G40" s="9">
        <v>0</v>
      </c>
      <c r="H40" s="9">
        <v>0</v>
      </c>
      <c r="I40" s="9">
        <f>Table3[[#This Row],[Hours worked]]*0.8+(Table3[[#This Row],[Orders delivered]]+Table3[[#This Row],[Double pay orders]])*0.4</f>
        <v>395.55999999999995</v>
      </c>
      <c r="J40" s="9">
        <f>Table3[[#This Row],[Days deduction]]*'Drivers Consolidated'!$J$5</f>
        <v>0</v>
      </c>
      <c r="K40" s="9">
        <f>Table3[[#This Row],[Rider pay]]-Table3[[#This Row],[Deduction]]</f>
        <v>395.55999999999995</v>
      </c>
    </row>
    <row r="41" spans="1:11" x14ac:dyDescent="0.3">
      <c r="A41" s="12">
        <v>33100</v>
      </c>
      <c r="B41" s="10" t="s">
        <v>74</v>
      </c>
      <c r="C41" s="10" t="s">
        <v>0</v>
      </c>
      <c r="D41" s="10">
        <v>146.53333333333333</v>
      </c>
      <c r="E41" s="10">
        <v>216</v>
      </c>
      <c r="F41" s="10">
        <v>1.4740673339399455</v>
      </c>
      <c r="G41" s="10">
        <v>0</v>
      </c>
      <c r="H41" s="10">
        <v>0</v>
      </c>
      <c r="I41" s="9">
        <f>Table3[[#This Row],[Hours worked]]*0.8+(Table3[[#This Row],[Orders delivered]]+Table3[[#This Row],[Double pay orders]])*0.4</f>
        <v>203.62666666666667</v>
      </c>
      <c r="J41" s="9">
        <f>Table3[[#This Row],[Days deduction]]*'Drivers Consolidated'!$J$5</f>
        <v>0</v>
      </c>
      <c r="K41" s="9">
        <f>Table3[[#This Row],[Rider pay]]-Table3[[#This Row],[Deduction]]</f>
        <v>203.62666666666667</v>
      </c>
    </row>
    <row r="42" spans="1:11" x14ac:dyDescent="0.3">
      <c r="A42" s="11">
        <v>73411</v>
      </c>
      <c r="B42" s="9" t="s">
        <v>75</v>
      </c>
      <c r="C42" s="9" t="s">
        <v>0</v>
      </c>
      <c r="D42" s="9">
        <v>147.44999999999999</v>
      </c>
      <c r="E42" s="9">
        <v>208</v>
      </c>
      <c r="F42" s="9">
        <v>1.4106476771787047</v>
      </c>
      <c r="G42" s="9">
        <v>0</v>
      </c>
      <c r="H42" s="9">
        <v>0</v>
      </c>
      <c r="I42" s="9">
        <f>Table3[[#This Row],[Hours worked]]*0.8+(Table3[[#This Row],[Orders delivered]]+Table3[[#This Row],[Double pay orders]])*0.4</f>
        <v>201.16</v>
      </c>
      <c r="J42" s="9">
        <f>Table3[[#This Row],[Days deduction]]*'Drivers Consolidated'!$J$5</f>
        <v>0</v>
      </c>
      <c r="K42" s="9">
        <f>Table3[[#This Row],[Rider pay]]-Table3[[#This Row],[Deduction]]</f>
        <v>201.16</v>
      </c>
    </row>
    <row r="43" spans="1:11" x14ac:dyDescent="0.3">
      <c r="A43" s="12">
        <v>48117</v>
      </c>
      <c r="B43" s="10" t="s">
        <v>76</v>
      </c>
      <c r="C43" s="10" t="s">
        <v>0</v>
      </c>
      <c r="D43" s="10">
        <v>320.18333333333334</v>
      </c>
      <c r="E43" s="10">
        <v>547</v>
      </c>
      <c r="F43" s="10">
        <v>1.708396231325803</v>
      </c>
      <c r="G43" s="10">
        <v>0</v>
      </c>
      <c r="H43" s="10">
        <v>0</v>
      </c>
      <c r="I43" s="9">
        <f>Table3[[#This Row],[Hours worked]]*0.8+(Table3[[#This Row],[Orders delivered]]+Table3[[#This Row],[Double pay orders]])*0.4</f>
        <v>474.94666666666672</v>
      </c>
      <c r="J43" s="9">
        <f>Table3[[#This Row],[Days deduction]]*'Drivers Consolidated'!$J$5</f>
        <v>0</v>
      </c>
      <c r="K43" s="9">
        <f>Table3[[#This Row],[Rider pay]]-Table3[[#This Row],[Deduction]]</f>
        <v>474.94666666666672</v>
      </c>
    </row>
    <row r="44" spans="1:11" x14ac:dyDescent="0.3">
      <c r="A44" s="11">
        <v>67460</v>
      </c>
      <c r="B44" s="9" t="s">
        <v>77</v>
      </c>
      <c r="C44" s="9" t="s">
        <v>0</v>
      </c>
      <c r="D44" s="9">
        <v>202.93333333333325</v>
      </c>
      <c r="E44" s="9">
        <v>144</v>
      </c>
      <c r="F44" s="9">
        <v>0.70959264126149835</v>
      </c>
      <c r="G44" s="9">
        <v>1</v>
      </c>
      <c r="H44" s="9">
        <v>0</v>
      </c>
      <c r="I44" s="9">
        <f>Table3[[#This Row],[Hours worked]]*0.8+(Table3[[#This Row],[Orders delivered]]+Table3[[#This Row],[Double pay orders]])*0.4</f>
        <v>220.34666666666661</v>
      </c>
      <c r="J44" s="9">
        <f>Table3[[#This Row],[Days deduction]]*'Drivers Consolidated'!$J$5</f>
        <v>0</v>
      </c>
      <c r="K44" s="9">
        <f>Table3[[#This Row],[Rider pay]]-Table3[[#This Row],[Deduction]]</f>
        <v>220.34666666666661</v>
      </c>
    </row>
    <row r="45" spans="1:11" x14ac:dyDescent="0.3">
      <c r="A45" s="12">
        <v>52468</v>
      </c>
      <c r="B45" s="10" t="s">
        <v>78</v>
      </c>
      <c r="C45" s="10" t="s">
        <v>0</v>
      </c>
      <c r="D45" s="10">
        <v>239.70000000000002</v>
      </c>
      <c r="E45" s="10">
        <v>372</v>
      </c>
      <c r="F45" s="10">
        <v>1.5519399249061325</v>
      </c>
      <c r="G45" s="10">
        <v>0</v>
      </c>
      <c r="H45" s="10">
        <v>0</v>
      </c>
      <c r="I45" s="9">
        <f>Table3[[#This Row],[Hours worked]]*0.8+(Table3[[#This Row],[Orders delivered]]+Table3[[#This Row],[Double pay orders]])*0.4</f>
        <v>340.56000000000006</v>
      </c>
      <c r="J45" s="9">
        <f>Table3[[#This Row],[Days deduction]]*'Drivers Consolidated'!$J$5</f>
        <v>0</v>
      </c>
      <c r="K45" s="9">
        <f>Table3[[#This Row],[Rider pay]]-Table3[[#This Row],[Deduction]]</f>
        <v>340.56000000000006</v>
      </c>
    </row>
    <row r="46" spans="1:11" x14ac:dyDescent="0.3">
      <c r="A46" s="11">
        <v>527211</v>
      </c>
      <c r="B46" s="9" t="s">
        <v>79</v>
      </c>
      <c r="C46" s="9" t="s">
        <v>0</v>
      </c>
      <c r="D46" s="9">
        <v>96.15</v>
      </c>
      <c r="E46" s="9">
        <v>138</v>
      </c>
      <c r="F46" s="9">
        <v>1.4352574102964117</v>
      </c>
      <c r="G46" s="9">
        <v>0</v>
      </c>
      <c r="H46" s="9">
        <v>0</v>
      </c>
      <c r="I46" s="9">
        <f>Table3[[#This Row],[Hours worked]]*0.8+(Table3[[#This Row],[Orders delivered]]+Table3[[#This Row],[Double pay orders]])*0.4</f>
        <v>132.12</v>
      </c>
      <c r="J46" s="9">
        <f>Table3[[#This Row],[Days deduction]]*'Drivers Consolidated'!$J$5</f>
        <v>0</v>
      </c>
      <c r="K46" s="9">
        <f>Table3[[#This Row],[Rider pay]]-Table3[[#This Row],[Deduction]]</f>
        <v>132.12</v>
      </c>
    </row>
    <row r="47" spans="1:11" x14ac:dyDescent="0.3">
      <c r="A47" s="12">
        <v>36172</v>
      </c>
      <c r="B47" s="10" t="s">
        <v>80</v>
      </c>
      <c r="C47" s="10" t="s">
        <v>0</v>
      </c>
      <c r="D47" s="10">
        <v>250.06666666666669</v>
      </c>
      <c r="E47" s="10">
        <v>403</v>
      </c>
      <c r="F47" s="10">
        <v>1.611570247933884</v>
      </c>
      <c r="G47" s="10">
        <v>2</v>
      </c>
      <c r="H47" s="10">
        <v>0</v>
      </c>
      <c r="I47" s="9">
        <f>Table3[[#This Row],[Hours worked]]*0.8+(Table3[[#This Row],[Orders delivered]]+Table3[[#This Row],[Double pay orders]])*0.4</f>
        <v>362.0533333333334</v>
      </c>
      <c r="J47" s="9">
        <f>Table3[[#This Row],[Days deduction]]*'Drivers Consolidated'!$J$5</f>
        <v>0</v>
      </c>
      <c r="K47" s="9">
        <f>Table3[[#This Row],[Rider pay]]-Table3[[#This Row],[Deduction]]</f>
        <v>362.0533333333334</v>
      </c>
    </row>
    <row r="48" spans="1:11" x14ac:dyDescent="0.3">
      <c r="A48" s="11">
        <v>63376</v>
      </c>
      <c r="B48" s="9" t="s">
        <v>81</v>
      </c>
      <c r="C48" s="9" t="s">
        <v>0</v>
      </c>
      <c r="D48" s="9">
        <v>145.41666666666663</v>
      </c>
      <c r="E48" s="9">
        <v>111</v>
      </c>
      <c r="F48" s="9">
        <v>0.76332378223495723</v>
      </c>
      <c r="G48" s="9">
        <v>1</v>
      </c>
      <c r="H48" s="9">
        <v>0</v>
      </c>
      <c r="I48" s="9">
        <f>Table3[[#This Row],[Hours worked]]*0.8+(Table3[[#This Row],[Orders delivered]]+Table3[[#This Row],[Double pay orders]])*0.4</f>
        <v>161.13333333333333</v>
      </c>
      <c r="J48" s="9">
        <f>Table3[[#This Row],[Days deduction]]*'Drivers Consolidated'!$J$5</f>
        <v>0</v>
      </c>
      <c r="K48" s="9">
        <f>Table3[[#This Row],[Rider pay]]-Table3[[#This Row],[Deduction]]</f>
        <v>161.13333333333333</v>
      </c>
    </row>
    <row r="49" spans="1:11" x14ac:dyDescent="0.3">
      <c r="A49" s="12">
        <v>71706</v>
      </c>
      <c r="B49" s="10" t="s">
        <v>82</v>
      </c>
      <c r="C49" s="10" t="s">
        <v>0</v>
      </c>
      <c r="D49" s="10">
        <v>16.366666666666667</v>
      </c>
      <c r="E49" s="10">
        <v>27</v>
      </c>
      <c r="F49" s="10">
        <v>1.6496945010183299</v>
      </c>
      <c r="G49" s="10">
        <v>0</v>
      </c>
      <c r="H49" s="10">
        <v>0</v>
      </c>
      <c r="I49" s="9">
        <f>Table3[[#This Row],[Hours worked]]*0.8+(Table3[[#This Row],[Orders delivered]]+Table3[[#This Row],[Double pay orders]])*0.4</f>
        <v>23.893333333333334</v>
      </c>
      <c r="J49" s="9">
        <f>Table3[[#This Row],[Days deduction]]*'Drivers Consolidated'!$J$5</f>
        <v>0</v>
      </c>
      <c r="K49" s="9">
        <f>Table3[[#This Row],[Rider pay]]-Table3[[#This Row],[Deduction]]</f>
        <v>23.893333333333334</v>
      </c>
    </row>
    <row r="50" spans="1:11" x14ac:dyDescent="0.3">
      <c r="A50" s="11">
        <v>63393</v>
      </c>
      <c r="B50" s="9" t="s">
        <v>83</v>
      </c>
      <c r="C50" s="9" t="s">
        <v>0</v>
      </c>
      <c r="D50" s="9">
        <v>129.28333333333333</v>
      </c>
      <c r="E50" s="9">
        <v>216</v>
      </c>
      <c r="F50" s="9">
        <v>1.6707490009024109</v>
      </c>
      <c r="G50" s="9">
        <v>2</v>
      </c>
      <c r="H50" s="9">
        <v>0</v>
      </c>
      <c r="I50" s="9">
        <f>Table3[[#This Row],[Hours worked]]*0.8+(Table3[[#This Row],[Orders delivered]]+Table3[[#This Row],[Double pay orders]])*0.4</f>
        <v>190.62666666666667</v>
      </c>
      <c r="J50" s="9">
        <f>Table3[[#This Row],[Days deduction]]*'Drivers Consolidated'!$J$5</f>
        <v>0</v>
      </c>
      <c r="K50" s="9">
        <f>Table3[[#This Row],[Rider pay]]-Table3[[#This Row],[Deduction]]</f>
        <v>190.62666666666667</v>
      </c>
    </row>
    <row r="51" spans="1:11" x14ac:dyDescent="0.3">
      <c r="A51" s="12">
        <v>73713</v>
      </c>
      <c r="B51" s="10" t="s">
        <v>84</v>
      </c>
      <c r="C51" s="10" t="s">
        <v>0</v>
      </c>
      <c r="D51" s="10">
        <v>117.10000000000001</v>
      </c>
      <c r="E51" s="10">
        <v>167</v>
      </c>
      <c r="F51" s="10">
        <v>1.426131511528608</v>
      </c>
      <c r="G51" s="10">
        <v>1</v>
      </c>
      <c r="H51" s="10">
        <v>0</v>
      </c>
      <c r="I51" s="9">
        <f>Table3[[#This Row],[Hours worked]]*0.8+(Table3[[#This Row],[Orders delivered]]+Table3[[#This Row],[Double pay orders]])*0.4</f>
        <v>160.88</v>
      </c>
      <c r="J51" s="9">
        <f>Table3[[#This Row],[Days deduction]]*'Drivers Consolidated'!$J$5</f>
        <v>0</v>
      </c>
      <c r="K51" s="9">
        <f>Table3[[#This Row],[Rider pay]]-Table3[[#This Row],[Deduction]]</f>
        <v>160.88</v>
      </c>
    </row>
    <row r="52" spans="1:11" x14ac:dyDescent="0.3">
      <c r="A52" s="11">
        <v>479626</v>
      </c>
      <c r="B52" s="9" t="s">
        <v>85</v>
      </c>
      <c r="C52" s="9" t="s">
        <v>0</v>
      </c>
      <c r="D52" s="9">
        <v>233.01666666666662</v>
      </c>
      <c r="E52" s="9">
        <v>450</v>
      </c>
      <c r="F52" s="9">
        <v>1.9311923324511842</v>
      </c>
      <c r="G52" s="9">
        <v>0</v>
      </c>
      <c r="H52" s="9">
        <v>0</v>
      </c>
      <c r="I52" s="9">
        <f>Table3[[#This Row],[Hours worked]]*0.8+(Table3[[#This Row],[Orders delivered]]+Table3[[#This Row],[Double pay orders]])*0.4</f>
        <v>366.4133333333333</v>
      </c>
      <c r="J52" s="9">
        <f>Table3[[#This Row],[Days deduction]]*'Drivers Consolidated'!$J$5</f>
        <v>0</v>
      </c>
      <c r="K52" s="9">
        <f>Table3[[#This Row],[Rider pay]]-Table3[[#This Row],[Deduction]]</f>
        <v>366.4133333333333</v>
      </c>
    </row>
    <row r="53" spans="1:11" x14ac:dyDescent="0.3">
      <c r="A53" s="12">
        <v>64780</v>
      </c>
      <c r="B53" s="10" t="s">
        <v>86</v>
      </c>
      <c r="C53" s="10" t="s">
        <v>0</v>
      </c>
      <c r="D53" s="10">
        <v>108.51666666666667</v>
      </c>
      <c r="E53" s="10">
        <v>134</v>
      </c>
      <c r="F53" s="10">
        <v>1.2348333589310398</v>
      </c>
      <c r="G53" s="10">
        <v>0</v>
      </c>
      <c r="H53" s="10">
        <v>0</v>
      </c>
      <c r="I53" s="9">
        <f>Table3[[#This Row],[Hours worked]]*0.8+(Table3[[#This Row],[Orders delivered]]+Table3[[#This Row],[Double pay orders]])*0.4</f>
        <v>140.41333333333333</v>
      </c>
      <c r="J53" s="9">
        <f>Table3[[#This Row],[Days deduction]]*'Drivers Consolidated'!$J$5</f>
        <v>0</v>
      </c>
      <c r="K53" s="9">
        <f>Table3[[#This Row],[Rider pay]]-Table3[[#This Row],[Deduction]]</f>
        <v>140.41333333333333</v>
      </c>
    </row>
    <row r="54" spans="1:11" x14ac:dyDescent="0.3">
      <c r="A54" s="11">
        <v>73591</v>
      </c>
      <c r="B54" s="9" t="s">
        <v>87</v>
      </c>
      <c r="C54" s="9" t="s">
        <v>0</v>
      </c>
      <c r="D54" s="9">
        <v>99.216666666666683</v>
      </c>
      <c r="E54" s="9">
        <v>172</v>
      </c>
      <c r="F54" s="9">
        <v>1.7335797077103978</v>
      </c>
      <c r="G54" s="9">
        <v>0</v>
      </c>
      <c r="H54" s="9">
        <v>0</v>
      </c>
      <c r="I54" s="9">
        <f>Table3[[#This Row],[Hours worked]]*0.8+(Table3[[#This Row],[Orders delivered]]+Table3[[#This Row],[Double pay orders]])*0.4</f>
        <v>148.17333333333335</v>
      </c>
      <c r="J54" s="9">
        <f>Table3[[#This Row],[Days deduction]]*'Drivers Consolidated'!$J$5</f>
        <v>0</v>
      </c>
      <c r="K54" s="9">
        <f>Table3[[#This Row],[Rider pay]]-Table3[[#This Row],[Deduction]]</f>
        <v>148.17333333333335</v>
      </c>
    </row>
    <row r="55" spans="1:11" x14ac:dyDescent="0.3">
      <c r="A55" s="12">
        <v>34450</v>
      </c>
      <c r="B55" s="10" t="s">
        <v>88</v>
      </c>
      <c r="C55" s="10" t="s">
        <v>0</v>
      </c>
      <c r="D55" s="10">
        <v>164.70000000000002</v>
      </c>
      <c r="E55" s="10">
        <v>200</v>
      </c>
      <c r="F55" s="10">
        <v>1.2143290831815421</v>
      </c>
      <c r="G55" s="10">
        <v>0</v>
      </c>
      <c r="H55" s="10">
        <v>0</v>
      </c>
      <c r="I55" s="9">
        <f>Table3[[#This Row],[Hours worked]]*0.8+(Table3[[#This Row],[Orders delivered]]+Table3[[#This Row],[Double pay orders]])*0.4</f>
        <v>211.76000000000002</v>
      </c>
      <c r="J55" s="9">
        <f>Table3[[#This Row],[Days deduction]]*'Drivers Consolidated'!$J$5</f>
        <v>0</v>
      </c>
      <c r="K55" s="9">
        <f>Table3[[#This Row],[Rider pay]]-Table3[[#This Row],[Deduction]]</f>
        <v>211.76000000000002</v>
      </c>
    </row>
    <row r="56" spans="1:11" x14ac:dyDescent="0.3">
      <c r="A56" s="11">
        <v>45464</v>
      </c>
      <c r="B56" s="9" t="s">
        <v>89</v>
      </c>
      <c r="C56" s="9" t="s">
        <v>0</v>
      </c>
      <c r="D56" s="9">
        <v>181.58333333333334</v>
      </c>
      <c r="E56" s="9">
        <v>247</v>
      </c>
      <c r="F56" s="9">
        <v>1.3602569986232216</v>
      </c>
      <c r="G56" s="9">
        <v>0</v>
      </c>
      <c r="H56" s="9">
        <v>0</v>
      </c>
      <c r="I56" s="9">
        <f>Table3[[#This Row],[Hours worked]]*0.8+(Table3[[#This Row],[Orders delivered]]+Table3[[#This Row],[Double pay orders]])*0.4</f>
        <v>244.06666666666669</v>
      </c>
      <c r="J56" s="9">
        <f>Table3[[#This Row],[Days deduction]]*'Drivers Consolidated'!$J$5</f>
        <v>0</v>
      </c>
      <c r="K56" s="9">
        <f>Table3[[#This Row],[Rider pay]]-Table3[[#This Row],[Deduction]]</f>
        <v>244.06666666666669</v>
      </c>
    </row>
    <row r="57" spans="1:11" x14ac:dyDescent="0.3">
      <c r="A57" s="12">
        <v>48036</v>
      </c>
      <c r="B57" s="10" t="s">
        <v>90</v>
      </c>
      <c r="C57" s="10" t="s">
        <v>0</v>
      </c>
      <c r="D57" s="10">
        <v>293.16666666666657</v>
      </c>
      <c r="E57" s="10">
        <v>337</v>
      </c>
      <c r="F57" s="10">
        <v>1.1495167708925529</v>
      </c>
      <c r="G57" s="10">
        <v>61</v>
      </c>
      <c r="H57" s="10">
        <v>0</v>
      </c>
      <c r="I57" s="9">
        <f>Table3[[#This Row],[Hours worked]]*0.8+(Table3[[#This Row],[Orders delivered]]+Table3[[#This Row],[Double pay orders]])*0.4</f>
        <v>393.73333333333329</v>
      </c>
      <c r="J57" s="9">
        <f>Table3[[#This Row],[Days deduction]]*'Drivers Consolidated'!$J$5</f>
        <v>0</v>
      </c>
      <c r="K57" s="9">
        <f>Table3[[#This Row],[Rider pay]]-Table3[[#This Row],[Deduction]]</f>
        <v>393.73333333333329</v>
      </c>
    </row>
    <row r="58" spans="1:11" x14ac:dyDescent="0.3">
      <c r="A58" s="11">
        <v>48138</v>
      </c>
      <c r="B58" s="9" t="s">
        <v>91</v>
      </c>
      <c r="C58" s="9" t="s">
        <v>0</v>
      </c>
      <c r="D58" s="9">
        <v>17.450000000000003</v>
      </c>
      <c r="E58" s="9">
        <v>17</v>
      </c>
      <c r="F58" s="9">
        <v>0.97421203438395398</v>
      </c>
      <c r="G58" s="9">
        <v>0</v>
      </c>
      <c r="H58" s="9">
        <v>0</v>
      </c>
      <c r="I58" s="9">
        <f>Table3[[#This Row],[Hours worked]]*0.8+(Table3[[#This Row],[Orders delivered]]+Table3[[#This Row],[Double pay orders]])*0.4</f>
        <v>20.760000000000005</v>
      </c>
      <c r="J58" s="9">
        <f>Table3[[#This Row],[Days deduction]]*'Drivers Consolidated'!$J$5</f>
        <v>0</v>
      </c>
      <c r="K58" s="9">
        <f>Table3[[#This Row],[Rider pay]]-Table3[[#This Row],[Deduction]]</f>
        <v>20.760000000000005</v>
      </c>
    </row>
    <row r="59" spans="1:11" x14ac:dyDescent="0.3">
      <c r="A59" s="12">
        <v>63266</v>
      </c>
      <c r="B59" s="10" t="s">
        <v>92</v>
      </c>
      <c r="C59" s="10" t="s">
        <v>0</v>
      </c>
      <c r="D59" s="10">
        <v>330.28333333333325</v>
      </c>
      <c r="E59" s="10">
        <v>466</v>
      </c>
      <c r="F59" s="10">
        <v>1.4109098248978154</v>
      </c>
      <c r="G59" s="10">
        <v>63</v>
      </c>
      <c r="H59" s="10">
        <v>0</v>
      </c>
      <c r="I59" s="9">
        <f>Table3[[#This Row],[Hours worked]]*0.8+(Table3[[#This Row],[Orders delivered]]+Table3[[#This Row],[Double pay orders]])*0.4</f>
        <v>475.82666666666665</v>
      </c>
      <c r="J59" s="9">
        <f>Table3[[#This Row],[Days deduction]]*'Drivers Consolidated'!$J$5</f>
        <v>0</v>
      </c>
      <c r="K59" s="9">
        <f>Table3[[#This Row],[Rider pay]]-Table3[[#This Row],[Deduction]]</f>
        <v>475.82666666666665</v>
      </c>
    </row>
    <row r="60" spans="1:11" x14ac:dyDescent="0.3">
      <c r="A60" s="11">
        <v>64050</v>
      </c>
      <c r="B60" s="9" t="s">
        <v>93</v>
      </c>
      <c r="C60" s="9" t="s">
        <v>0</v>
      </c>
      <c r="D60" s="9">
        <v>180.71666666666664</v>
      </c>
      <c r="E60" s="9">
        <v>308</v>
      </c>
      <c r="F60" s="9">
        <v>1.7043253712072308</v>
      </c>
      <c r="G60" s="9">
        <v>0</v>
      </c>
      <c r="H60" s="9">
        <v>0</v>
      </c>
      <c r="I60" s="9">
        <f>Table3[[#This Row],[Hours worked]]*0.8+(Table3[[#This Row],[Orders delivered]]+Table3[[#This Row],[Double pay orders]])*0.4</f>
        <v>267.77333333333331</v>
      </c>
      <c r="J60" s="9">
        <f>Table3[[#This Row],[Days deduction]]*'Drivers Consolidated'!$J$5</f>
        <v>0</v>
      </c>
      <c r="K60" s="9">
        <f>Table3[[#This Row],[Rider pay]]-Table3[[#This Row],[Deduction]]</f>
        <v>267.77333333333331</v>
      </c>
    </row>
    <row r="61" spans="1:11" x14ac:dyDescent="0.3">
      <c r="A61" s="12">
        <v>64263</v>
      </c>
      <c r="B61" s="10" t="s">
        <v>94</v>
      </c>
      <c r="C61" s="10" t="s">
        <v>0</v>
      </c>
      <c r="D61" s="10">
        <v>272.05</v>
      </c>
      <c r="E61" s="10">
        <v>366</v>
      </c>
      <c r="F61" s="10">
        <v>1.3453409299761072</v>
      </c>
      <c r="G61" s="10">
        <v>0</v>
      </c>
      <c r="H61" s="10">
        <v>0</v>
      </c>
      <c r="I61" s="9">
        <f>Table3[[#This Row],[Hours worked]]*0.8+(Table3[[#This Row],[Orders delivered]]+Table3[[#This Row],[Double pay orders]])*0.4</f>
        <v>364.04</v>
      </c>
      <c r="J61" s="9">
        <f>Table3[[#This Row],[Days deduction]]*'Drivers Consolidated'!$J$5</f>
        <v>0</v>
      </c>
      <c r="K61" s="9">
        <f>Table3[[#This Row],[Rider pay]]-Table3[[#This Row],[Deduction]]</f>
        <v>364.04</v>
      </c>
    </row>
    <row r="62" spans="1:11" x14ac:dyDescent="0.3">
      <c r="A62" s="11">
        <v>64962</v>
      </c>
      <c r="B62" s="9" t="s">
        <v>95</v>
      </c>
      <c r="C62" s="9" t="s">
        <v>0</v>
      </c>
      <c r="D62" s="9">
        <v>260.09999999999997</v>
      </c>
      <c r="E62" s="9">
        <v>418</v>
      </c>
      <c r="F62" s="9">
        <v>1.6070742022299118</v>
      </c>
      <c r="G62" s="9">
        <v>1</v>
      </c>
      <c r="H62" s="9">
        <v>0</v>
      </c>
      <c r="I62" s="9">
        <f>Table3[[#This Row],[Hours worked]]*0.8+(Table3[[#This Row],[Orders delivered]]+Table3[[#This Row],[Double pay orders]])*0.4</f>
        <v>375.68</v>
      </c>
      <c r="J62" s="9">
        <f>Table3[[#This Row],[Days deduction]]*'Drivers Consolidated'!$J$5</f>
        <v>0</v>
      </c>
      <c r="K62" s="9">
        <f>Table3[[#This Row],[Rider pay]]-Table3[[#This Row],[Deduction]]</f>
        <v>375.68</v>
      </c>
    </row>
    <row r="63" spans="1:11" x14ac:dyDescent="0.3">
      <c r="A63" s="12">
        <v>65183</v>
      </c>
      <c r="B63" s="10" t="s">
        <v>96</v>
      </c>
      <c r="C63" s="10" t="s">
        <v>0</v>
      </c>
      <c r="D63" s="10">
        <v>205.81666666666666</v>
      </c>
      <c r="E63" s="10">
        <v>301</v>
      </c>
      <c r="F63" s="10">
        <v>1.4624665964855454</v>
      </c>
      <c r="G63" s="10">
        <v>0</v>
      </c>
      <c r="H63" s="10">
        <v>0</v>
      </c>
      <c r="I63" s="9">
        <f>Table3[[#This Row],[Hours worked]]*0.8+(Table3[[#This Row],[Orders delivered]]+Table3[[#This Row],[Double pay orders]])*0.4</f>
        <v>285.05333333333334</v>
      </c>
      <c r="J63" s="9">
        <f>Table3[[#This Row],[Days deduction]]*'Drivers Consolidated'!$J$5</f>
        <v>0</v>
      </c>
      <c r="K63" s="9">
        <f>Table3[[#This Row],[Rider pay]]-Table3[[#This Row],[Deduction]]</f>
        <v>285.05333333333334</v>
      </c>
    </row>
    <row r="64" spans="1:11" x14ac:dyDescent="0.3">
      <c r="A64" s="11">
        <v>67464</v>
      </c>
      <c r="B64" s="9" t="s">
        <v>97</v>
      </c>
      <c r="C64" s="9" t="s">
        <v>0</v>
      </c>
      <c r="D64" s="9">
        <v>238.58333333333337</v>
      </c>
      <c r="E64" s="9">
        <v>330</v>
      </c>
      <c r="F64" s="9">
        <v>1.3831645127488645</v>
      </c>
      <c r="G64" s="9">
        <v>0</v>
      </c>
      <c r="H64" s="9">
        <v>0</v>
      </c>
      <c r="I64" s="9">
        <f>Table3[[#This Row],[Hours worked]]*0.8+(Table3[[#This Row],[Orders delivered]]+Table3[[#This Row],[Double pay orders]])*0.4</f>
        <v>322.86666666666667</v>
      </c>
      <c r="J64" s="9">
        <f>Table3[[#This Row],[Days deduction]]*'Drivers Consolidated'!$J$5</f>
        <v>0</v>
      </c>
      <c r="K64" s="9">
        <f>Table3[[#This Row],[Rider pay]]-Table3[[#This Row],[Deduction]]</f>
        <v>322.86666666666667</v>
      </c>
    </row>
    <row r="65" spans="1:11" x14ac:dyDescent="0.3">
      <c r="A65" s="12">
        <v>71009</v>
      </c>
      <c r="B65" s="10" t="s">
        <v>98</v>
      </c>
      <c r="C65" s="10" t="s">
        <v>0</v>
      </c>
      <c r="D65" s="10">
        <v>214.01666666666665</v>
      </c>
      <c r="E65" s="10">
        <v>309</v>
      </c>
      <c r="F65" s="10">
        <v>1.4438127871661086</v>
      </c>
      <c r="G65" s="10">
        <v>1</v>
      </c>
      <c r="H65" s="10">
        <v>0</v>
      </c>
      <c r="I65" s="9">
        <f>Table3[[#This Row],[Hours worked]]*0.8+(Table3[[#This Row],[Orders delivered]]+Table3[[#This Row],[Double pay orders]])*0.4</f>
        <v>295.21333333333337</v>
      </c>
      <c r="J65" s="9">
        <f>Table3[[#This Row],[Days deduction]]*'Drivers Consolidated'!$J$5</f>
        <v>0</v>
      </c>
      <c r="K65" s="9">
        <f>Table3[[#This Row],[Rider pay]]-Table3[[#This Row],[Deduction]]</f>
        <v>295.21333333333337</v>
      </c>
    </row>
    <row r="66" spans="1:11" x14ac:dyDescent="0.3">
      <c r="A66" s="11">
        <v>71156</v>
      </c>
      <c r="B66" s="9" t="s">
        <v>99</v>
      </c>
      <c r="C66" s="9" t="s">
        <v>0</v>
      </c>
      <c r="D66" s="9">
        <v>177.43333333333337</v>
      </c>
      <c r="E66" s="9">
        <v>158</v>
      </c>
      <c r="F66" s="9">
        <v>0.89047529588577856</v>
      </c>
      <c r="G66" s="9">
        <v>0</v>
      </c>
      <c r="H66" s="9">
        <v>0</v>
      </c>
      <c r="I66" s="9">
        <f>Table3[[#This Row],[Hours worked]]*0.8+(Table3[[#This Row],[Orders delivered]]+Table3[[#This Row],[Double pay orders]])*0.4</f>
        <v>205.1466666666667</v>
      </c>
      <c r="J66" s="9">
        <f>Table3[[#This Row],[Days deduction]]*'Drivers Consolidated'!$J$5</f>
        <v>0</v>
      </c>
      <c r="K66" s="9">
        <f>Table3[[#This Row],[Rider pay]]-Table3[[#This Row],[Deduction]]</f>
        <v>205.1466666666667</v>
      </c>
    </row>
    <row r="67" spans="1:11" x14ac:dyDescent="0.3">
      <c r="A67" s="12">
        <v>71266</v>
      </c>
      <c r="B67" s="10" t="s">
        <v>100</v>
      </c>
      <c r="C67" s="10" t="s">
        <v>0</v>
      </c>
      <c r="D67" s="10">
        <v>310.59999999999991</v>
      </c>
      <c r="E67" s="10">
        <v>612</v>
      </c>
      <c r="F67" s="10">
        <v>1.9703799098519001</v>
      </c>
      <c r="G67" s="10">
        <v>0</v>
      </c>
      <c r="H67" s="10">
        <v>0</v>
      </c>
      <c r="I67" s="9">
        <f>Table3[[#This Row],[Hours worked]]*0.8+(Table3[[#This Row],[Orders delivered]]+Table3[[#This Row],[Double pay orders]])*0.4</f>
        <v>493.28</v>
      </c>
      <c r="J67" s="9">
        <f>Table3[[#This Row],[Days deduction]]*'Drivers Consolidated'!$J$5</f>
        <v>0</v>
      </c>
      <c r="K67" s="9">
        <f>Table3[[#This Row],[Rider pay]]-Table3[[#This Row],[Deduction]]</f>
        <v>493.28</v>
      </c>
    </row>
    <row r="68" spans="1:11" x14ac:dyDescent="0.3">
      <c r="A68" s="11">
        <v>71268</v>
      </c>
      <c r="B68" s="9" t="s">
        <v>101</v>
      </c>
      <c r="C68" s="9" t="s">
        <v>0</v>
      </c>
      <c r="D68" s="9">
        <v>116.16666666666666</v>
      </c>
      <c r="E68" s="9">
        <v>132</v>
      </c>
      <c r="F68" s="9">
        <v>1.1362984218077476</v>
      </c>
      <c r="G68" s="9">
        <v>0</v>
      </c>
      <c r="H68" s="9">
        <v>0</v>
      </c>
      <c r="I68" s="9">
        <f>Table3[[#This Row],[Hours worked]]*0.8+(Table3[[#This Row],[Orders delivered]]+Table3[[#This Row],[Double pay orders]])*0.4</f>
        <v>145.73333333333335</v>
      </c>
      <c r="J68" s="9">
        <f>Table3[[#This Row],[Days deduction]]*'Drivers Consolidated'!$J$5</f>
        <v>0</v>
      </c>
      <c r="K68" s="9">
        <f>Table3[[#This Row],[Rider pay]]-Table3[[#This Row],[Deduction]]</f>
        <v>145.73333333333335</v>
      </c>
    </row>
    <row r="69" spans="1:11" x14ac:dyDescent="0.3">
      <c r="A69" s="12">
        <v>71270</v>
      </c>
      <c r="B69" s="10" t="s">
        <v>102</v>
      </c>
      <c r="C69" s="10" t="s">
        <v>0</v>
      </c>
      <c r="D69" s="10">
        <v>237.01666666666662</v>
      </c>
      <c r="E69" s="10">
        <v>368</v>
      </c>
      <c r="F69" s="10">
        <v>1.5526334294353423</v>
      </c>
      <c r="G69" s="10">
        <v>0</v>
      </c>
      <c r="H69" s="10">
        <v>0</v>
      </c>
      <c r="I69" s="9">
        <f>Table3[[#This Row],[Hours worked]]*0.8+(Table3[[#This Row],[Orders delivered]]+Table3[[#This Row],[Double pay orders]])*0.4</f>
        <v>336.81333333333333</v>
      </c>
      <c r="J69" s="9">
        <f>Table3[[#This Row],[Days deduction]]*'Drivers Consolidated'!$J$5</f>
        <v>0</v>
      </c>
      <c r="K69" s="9">
        <f>Table3[[#This Row],[Rider pay]]-Table3[[#This Row],[Deduction]]</f>
        <v>336.81333333333333</v>
      </c>
    </row>
    <row r="70" spans="1:11" x14ac:dyDescent="0.3">
      <c r="A70" s="11">
        <v>71271</v>
      </c>
      <c r="B70" s="9" t="s">
        <v>103</v>
      </c>
      <c r="C70" s="9" t="s">
        <v>0</v>
      </c>
      <c r="D70" s="9">
        <v>294.51666666666671</v>
      </c>
      <c r="E70" s="9">
        <v>433</v>
      </c>
      <c r="F70" s="9">
        <v>1.4702054213117535</v>
      </c>
      <c r="G70" s="9">
        <v>1</v>
      </c>
      <c r="H70" s="9">
        <v>0</v>
      </c>
      <c r="I70" s="9">
        <f>Table3[[#This Row],[Hours worked]]*0.8+(Table3[[#This Row],[Orders delivered]]+Table3[[#This Row],[Double pay orders]])*0.4</f>
        <v>409.21333333333337</v>
      </c>
      <c r="J70" s="9">
        <f>Table3[[#This Row],[Days deduction]]*'Drivers Consolidated'!$J$5</f>
        <v>0</v>
      </c>
      <c r="K70" s="9">
        <f>Table3[[#This Row],[Rider pay]]-Table3[[#This Row],[Deduction]]</f>
        <v>409.21333333333337</v>
      </c>
    </row>
    <row r="71" spans="1:11" x14ac:dyDescent="0.3">
      <c r="A71" s="12">
        <v>71273</v>
      </c>
      <c r="B71" s="10" t="s">
        <v>104</v>
      </c>
      <c r="C71" s="10" t="s">
        <v>0</v>
      </c>
      <c r="D71" s="10">
        <v>198.66666666666663</v>
      </c>
      <c r="E71" s="10">
        <v>184</v>
      </c>
      <c r="F71" s="10">
        <v>0.92617449664429552</v>
      </c>
      <c r="G71" s="10">
        <v>0</v>
      </c>
      <c r="H71" s="10">
        <v>0</v>
      </c>
      <c r="I71" s="9">
        <f>Table3[[#This Row],[Hours worked]]*0.8+(Table3[[#This Row],[Orders delivered]]+Table3[[#This Row],[Double pay orders]])*0.4</f>
        <v>232.5333333333333</v>
      </c>
      <c r="J71" s="9">
        <f>Table3[[#This Row],[Days deduction]]*'Drivers Consolidated'!$J$5</f>
        <v>0</v>
      </c>
      <c r="K71" s="9">
        <f>Table3[[#This Row],[Rider pay]]-Table3[[#This Row],[Deduction]]</f>
        <v>232.5333333333333</v>
      </c>
    </row>
    <row r="72" spans="1:11" x14ac:dyDescent="0.3">
      <c r="A72" s="11">
        <v>71650</v>
      </c>
      <c r="B72" s="9" t="s">
        <v>105</v>
      </c>
      <c r="C72" s="9" t="s">
        <v>0</v>
      </c>
      <c r="D72" s="9">
        <v>208.39999999999995</v>
      </c>
      <c r="E72" s="9">
        <v>172</v>
      </c>
      <c r="F72" s="9">
        <v>0.82533589251439554</v>
      </c>
      <c r="G72" s="9">
        <v>0</v>
      </c>
      <c r="H72" s="9">
        <v>0</v>
      </c>
      <c r="I72" s="9">
        <f>Table3[[#This Row],[Hours worked]]*0.8+(Table3[[#This Row],[Orders delivered]]+Table3[[#This Row],[Double pay orders]])*0.4</f>
        <v>235.51999999999998</v>
      </c>
      <c r="J72" s="9">
        <f>Table3[[#This Row],[Days deduction]]*'Drivers Consolidated'!$J$5</f>
        <v>0</v>
      </c>
      <c r="K72" s="9">
        <f>Table3[[#This Row],[Rider pay]]-Table3[[#This Row],[Deduction]]</f>
        <v>235.51999999999998</v>
      </c>
    </row>
    <row r="73" spans="1:11" x14ac:dyDescent="0.3">
      <c r="A73" s="12">
        <v>71929</v>
      </c>
      <c r="B73" s="10" t="s">
        <v>106</v>
      </c>
      <c r="C73" s="10" t="s">
        <v>0</v>
      </c>
      <c r="D73" s="10">
        <v>299.21666666666658</v>
      </c>
      <c r="E73" s="10">
        <v>549</v>
      </c>
      <c r="F73" s="10">
        <v>1.8347908427560859</v>
      </c>
      <c r="G73" s="10">
        <v>1</v>
      </c>
      <c r="H73" s="10">
        <v>0</v>
      </c>
      <c r="I73" s="9">
        <f>Table3[[#This Row],[Hours worked]]*0.8+(Table3[[#This Row],[Orders delivered]]+Table3[[#This Row],[Double pay orders]])*0.4</f>
        <v>459.37333333333328</v>
      </c>
      <c r="J73" s="9">
        <f>Table3[[#This Row],[Days deduction]]*'Drivers Consolidated'!$J$5</f>
        <v>0</v>
      </c>
      <c r="K73" s="9">
        <f>Table3[[#This Row],[Rider pay]]-Table3[[#This Row],[Deduction]]</f>
        <v>459.37333333333328</v>
      </c>
    </row>
    <row r="74" spans="1:11" x14ac:dyDescent="0.3">
      <c r="A74" s="11">
        <v>74122</v>
      </c>
      <c r="B74" s="9" t="s">
        <v>107</v>
      </c>
      <c r="C74" s="9" t="s">
        <v>0</v>
      </c>
      <c r="D74" s="9">
        <v>152.20000000000002</v>
      </c>
      <c r="E74" s="9">
        <v>223</v>
      </c>
      <c r="F74" s="9">
        <v>1.4651773981603151</v>
      </c>
      <c r="G74" s="9">
        <v>0</v>
      </c>
      <c r="H74" s="9">
        <v>0</v>
      </c>
      <c r="I74" s="9">
        <f>Table3[[#This Row],[Hours worked]]*0.8+(Table3[[#This Row],[Orders delivered]]+Table3[[#This Row],[Double pay orders]])*0.4</f>
        <v>210.96000000000004</v>
      </c>
      <c r="J74" s="9">
        <f>Table3[[#This Row],[Days deduction]]*'Drivers Consolidated'!$J$5</f>
        <v>0</v>
      </c>
      <c r="K74" s="9">
        <f>Table3[[#This Row],[Rider pay]]-Table3[[#This Row],[Deduction]]</f>
        <v>210.96000000000004</v>
      </c>
    </row>
    <row r="75" spans="1:11" x14ac:dyDescent="0.3">
      <c r="A75" s="12">
        <v>461815</v>
      </c>
      <c r="B75" s="10" t="s">
        <v>108</v>
      </c>
      <c r="C75" s="10" t="s">
        <v>0</v>
      </c>
      <c r="D75" s="10">
        <v>283.89999999999998</v>
      </c>
      <c r="E75" s="10">
        <v>451</v>
      </c>
      <c r="F75" s="10">
        <v>1.5885875308207116</v>
      </c>
      <c r="G75" s="10">
        <v>1</v>
      </c>
      <c r="H75" s="10">
        <v>0</v>
      </c>
      <c r="I75" s="9">
        <f>Table3[[#This Row],[Hours worked]]*0.8+(Table3[[#This Row],[Orders delivered]]+Table3[[#This Row],[Double pay orders]])*0.4</f>
        <v>407.92</v>
      </c>
      <c r="J75" s="9">
        <f>Table3[[#This Row],[Days deduction]]*'Drivers Consolidated'!$J$5</f>
        <v>0</v>
      </c>
      <c r="K75" s="9">
        <f>Table3[[#This Row],[Rider pay]]-Table3[[#This Row],[Deduction]]</f>
        <v>407.92</v>
      </c>
    </row>
    <row r="76" spans="1:11" x14ac:dyDescent="0.3">
      <c r="A76" s="14">
        <v>461913</v>
      </c>
      <c r="B76" s="15" t="s">
        <v>109</v>
      </c>
      <c r="C76" s="15" t="s">
        <v>0</v>
      </c>
      <c r="D76" s="15">
        <v>304.38333333333344</v>
      </c>
      <c r="E76" s="15">
        <v>384</v>
      </c>
      <c r="F76" s="15">
        <v>1.2615671028856152</v>
      </c>
      <c r="G76" s="15">
        <v>0</v>
      </c>
      <c r="H76" s="15">
        <v>0</v>
      </c>
      <c r="I76" s="15">
        <f>Table3[[#This Row],[Hours worked]]*0.8+(Table3[[#This Row],[Orders delivered]]+Table3[[#This Row],[Double pay orders]])*0.4</f>
        <v>397.1066666666668</v>
      </c>
      <c r="J76" s="15">
        <f>Table3[[#This Row],[Days deduction]]*'Drivers Consolidated'!$J$5</f>
        <v>0</v>
      </c>
      <c r="K76" s="15">
        <f>Table3[[#This Row],[Rider pay]]-Table3[[#This Row],[Deduction]]</f>
        <v>397.1066666666668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F164-5B73-4FCE-B13D-C0EEB2BFF6AD}">
  <dimension ref="A1:D2"/>
  <sheetViews>
    <sheetView workbookViewId="0">
      <selection activeCell="C7" sqref="C7"/>
    </sheetView>
  </sheetViews>
  <sheetFormatPr defaultRowHeight="14.4" x14ac:dyDescent="0.3"/>
  <cols>
    <col min="1" max="1" width="12.21875" customWidth="1"/>
    <col min="2" max="2" width="14.44140625" customWidth="1"/>
    <col min="3" max="4" width="17.109375" customWidth="1"/>
  </cols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t="s">
        <v>0</v>
      </c>
      <c r="B2">
        <v>448.00000000000006</v>
      </c>
      <c r="C2">
        <v>136.84999999999997</v>
      </c>
      <c r="D2">
        <v>584.85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B29F-FC03-4009-B69F-DF982C4F3060}">
  <dimension ref="A1:J7"/>
  <sheetViews>
    <sheetView workbookViewId="0">
      <selection activeCell="A14" sqref="A14"/>
    </sheetView>
  </sheetViews>
  <sheetFormatPr defaultRowHeight="14.4" x14ac:dyDescent="0.3"/>
  <cols>
    <col min="1" max="1" width="24.6640625" bestFit="1" customWidth="1"/>
    <col min="2" max="2" width="16.44140625" customWidth="1"/>
    <col min="3" max="3" width="11" customWidth="1"/>
    <col min="4" max="4" width="14.44140625" customWidth="1"/>
    <col min="5" max="5" width="11.88671875" customWidth="1"/>
    <col min="6" max="6" width="11" customWidth="1"/>
    <col min="7" max="7" width="15.33203125" customWidth="1"/>
    <col min="9" max="10" width="10.6640625" customWidth="1"/>
  </cols>
  <sheetData>
    <row r="1" spans="1:10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3">
      <c r="A2" t="s">
        <v>25</v>
      </c>
      <c r="B2" t="s">
        <v>0</v>
      </c>
      <c r="C2" t="s">
        <v>26</v>
      </c>
      <c r="D2">
        <v>14</v>
      </c>
      <c r="E2" t="s">
        <v>27</v>
      </c>
      <c r="F2">
        <v>0</v>
      </c>
      <c r="G2">
        <v>34</v>
      </c>
      <c r="H2">
        <v>130.66666666666666</v>
      </c>
      <c r="I2">
        <v>57.8</v>
      </c>
      <c r="J2">
        <v>188.46666666666664</v>
      </c>
    </row>
    <row r="3" spans="1:10" x14ac:dyDescent="0.3">
      <c r="A3" t="s">
        <v>28</v>
      </c>
      <c r="B3" t="s">
        <v>0</v>
      </c>
      <c r="C3" t="s">
        <v>29</v>
      </c>
      <c r="D3">
        <v>8</v>
      </c>
      <c r="E3">
        <v>0.33333333333333331</v>
      </c>
      <c r="F3">
        <v>8.3333333333333329E-2</v>
      </c>
      <c r="G3">
        <v>6</v>
      </c>
      <c r="H3">
        <v>74.666666666666671</v>
      </c>
      <c r="I3">
        <v>13.6</v>
      </c>
      <c r="J3">
        <v>88.266666666666666</v>
      </c>
    </row>
    <row r="4" spans="1:10" x14ac:dyDescent="0.3">
      <c r="A4" t="s">
        <v>30</v>
      </c>
      <c r="B4" t="s">
        <v>0</v>
      </c>
      <c r="C4" t="s">
        <v>29</v>
      </c>
      <c r="D4">
        <v>8</v>
      </c>
      <c r="E4">
        <v>0.5</v>
      </c>
      <c r="F4">
        <v>0</v>
      </c>
      <c r="G4">
        <v>12</v>
      </c>
      <c r="H4">
        <v>74.666666666666671</v>
      </c>
      <c r="I4">
        <v>20.399999999999999</v>
      </c>
      <c r="J4">
        <v>95.066666666666663</v>
      </c>
    </row>
    <row r="5" spans="1:10" x14ac:dyDescent="0.3">
      <c r="A5" t="s">
        <v>31</v>
      </c>
      <c r="B5" t="s">
        <v>0</v>
      </c>
      <c r="C5" t="s">
        <v>29</v>
      </c>
      <c r="D5">
        <v>8</v>
      </c>
      <c r="E5">
        <v>0.83333333333333337</v>
      </c>
      <c r="F5">
        <v>0</v>
      </c>
      <c r="G5">
        <v>20</v>
      </c>
      <c r="H5">
        <v>74.666666666666671</v>
      </c>
      <c r="I5">
        <v>34</v>
      </c>
      <c r="J5">
        <v>108.66666666666667</v>
      </c>
    </row>
    <row r="6" spans="1:10" x14ac:dyDescent="0.3">
      <c r="A6" t="s">
        <v>32</v>
      </c>
      <c r="B6" t="s">
        <v>0</v>
      </c>
      <c r="C6" t="s">
        <v>33</v>
      </c>
      <c r="D6">
        <v>5</v>
      </c>
      <c r="E6">
        <v>0.125</v>
      </c>
      <c r="F6">
        <v>0</v>
      </c>
      <c r="G6">
        <v>3</v>
      </c>
      <c r="H6">
        <v>46.666666666666664</v>
      </c>
      <c r="I6">
        <v>5.0999999999999996</v>
      </c>
      <c r="J6">
        <v>51.766666666666666</v>
      </c>
    </row>
    <row r="7" spans="1:10" x14ac:dyDescent="0.3">
      <c r="A7" t="s">
        <v>34</v>
      </c>
      <c r="B7" t="s">
        <v>0</v>
      </c>
      <c r="C7" t="s">
        <v>33</v>
      </c>
      <c r="D7">
        <v>5</v>
      </c>
      <c r="E7">
        <v>0.14583333333333334</v>
      </c>
      <c r="F7">
        <v>1.0416666666666666E-2</v>
      </c>
      <c r="G7">
        <v>3.2500000000000004</v>
      </c>
      <c r="H7">
        <v>46.666666666666664</v>
      </c>
      <c r="I7">
        <v>5.95</v>
      </c>
      <c r="J7">
        <v>52.616666666666667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Drivers Consolidated</vt:lpstr>
      <vt:lpstr>Per driver</vt:lpstr>
      <vt:lpstr>Pickers consolidated</vt:lpstr>
      <vt:lpstr>Per picker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aabdali</dc:creator>
  <cp:lastModifiedBy>user</cp:lastModifiedBy>
  <dcterms:created xsi:type="dcterms:W3CDTF">2019-10-04T14:45:26Z</dcterms:created>
  <dcterms:modified xsi:type="dcterms:W3CDTF">2019-10-07T09:43:49Z</dcterms:modified>
</cp:coreProperties>
</file>