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341F47C-B86C-4C28-B666-375BE6C2E9BE}" xr6:coauthVersionLast="47" xr6:coauthVersionMax="47" xr10:uidLastSave="{00000000-0000-0000-0000-000000000000}"/>
  <bookViews>
    <workbookView xWindow="-110" yWindow="-110" windowWidth="19420" windowHeight="10420" tabRatio="659" activeTab="3" xr2:uid="{00000000-000D-0000-FFFF-FFFF00000000}"/>
  </bookViews>
  <sheets>
    <sheet name="summary" sheetId="7" r:id="rId1"/>
    <sheet name="Checker_Plan" sheetId="8" r:id="rId2"/>
    <sheet name="Assertion_Plan" sheetId="25" r:id="rId3"/>
    <sheet name="master_sheet" sheetId="9" r:id="rId4"/>
  </sheets>
  <definedNames>
    <definedName name="_xlnm._FilterDatabase" localSheetId="2" hidden="1">Assertion_Plan!$C$7:$J$7</definedName>
    <definedName name="_xlnm._FilterDatabase" localSheetId="1" hidden="1">Checker_Plan!$C$7:$C$7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8" l="1" a="1"/>
  <c r="D6" i="8" s="1"/>
  <c r="C6" i="8" a="1"/>
  <c r="C6" i="8" s="1"/>
  <c r="C4" i="8" a="1"/>
  <c r="C4" i="8" s="1"/>
  <c r="G6" i="25"/>
  <c r="C6" i="25"/>
  <c r="I6" i="7" s="1"/>
  <c r="C4" i="25"/>
  <c r="H6" i="7" s="1"/>
  <c r="D4" i="25" l="1" a="1"/>
  <c r="D4" i="25" s="1"/>
  <c r="G6" i="7" s="1"/>
  <c r="D6" i="25" a="1"/>
  <c r="D6" i="25" s="1"/>
  <c r="D6" i="7" s="1"/>
  <c r="D2" i="25" a="1"/>
  <c r="D2" i="25" s="1"/>
  <c r="F6" i="7" s="1"/>
  <c r="D2" i="8" a="1"/>
  <c r="D2" i="8" s="1"/>
  <c r="C2" i="25" a="1"/>
  <c r="C2" i="25" s="1"/>
  <c r="C2" i="8" a="1"/>
  <c r="C2" i="8" s="1"/>
  <c r="B2" i="8" s="1"/>
  <c r="D4" i="8" a="1"/>
  <c r="D4" i="8" s="1"/>
  <c r="E2" i="8" l="1"/>
  <c r="C5" i="7"/>
  <c r="B2" i="25"/>
  <c r="C6" i="7" s="1"/>
  <c r="G2" i="25"/>
  <c r="B6" i="7" s="1"/>
  <c r="E6" i="7"/>
  <c r="J6" i="7" s="1"/>
  <c r="E6" i="8"/>
  <c r="D5" i="7" l="1"/>
  <c r="I5" i="7" l="1"/>
  <c r="I8" i="7" s="1"/>
  <c r="I3" i="7" s="1"/>
  <c r="H5" i="7"/>
  <c r="H8" i="7" s="1"/>
  <c r="G5" i="7"/>
  <c r="F5" i="7"/>
  <c r="D8" i="7"/>
  <c r="E5" i="7" l="1"/>
  <c r="J5" i="7" s="1"/>
  <c r="D3" i="7"/>
  <c r="B5" i="7"/>
  <c r="C8" i="7"/>
  <c r="G8" i="7"/>
  <c r="G3" i="7" s="1"/>
  <c r="F8" i="7"/>
  <c r="H9" i="7"/>
  <c r="H3" i="7"/>
  <c r="H4" i="7" s="1"/>
  <c r="A9" i="7" l="1"/>
  <c r="F3" i="7"/>
  <c r="C9" i="7"/>
  <c r="E8" i="7"/>
  <c r="E3" i="7" s="1"/>
  <c r="B8" i="7"/>
  <c r="C3" i="7"/>
  <c r="B3" i="7" l="1"/>
  <c r="C4" i="7" s="1"/>
  <c r="A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<sst xmlns="http://schemas.openxmlformats.org/spreadsheetml/2006/main" count="85" uniqueCount="47">
  <si>
    <t>Block List</t>
  </si>
  <si>
    <t>Pending Implementation</t>
  </si>
  <si>
    <t>Testcase Status</t>
  </si>
  <si>
    <t>Review Status</t>
  </si>
  <si>
    <t>% Done</t>
  </si>
  <si>
    <t>Total</t>
  </si>
  <si>
    <t>Suspended</t>
  </si>
  <si>
    <t>Identified</t>
  </si>
  <si>
    <t>Implemented</t>
  </si>
  <si>
    <t>Non_Implementable</t>
  </si>
  <si>
    <t>Pending Review</t>
  </si>
  <si>
    <t>Reviewed</t>
  </si>
  <si>
    <t>Total Test cases</t>
  </si>
  <si>
    <t>block1</t>
  </si>
  <si>
    <t>block2</t>
  </si>
  <si>
    <t>Checker Status</t>
  </si>
  <si>
    <t>IDENTIFIED</t>
  </si>
  <si>
    <t>IMPLEMENTED</t>
  </si>
  <si>
    <t>Pending</t>
  </si>
  <si>
    <t>Review Pending</t>
  </si>
  <si>
    <t>NON IMPLEMENTABLE</t>
  </si>
  <si>
    <t>INDEX</t>
  </si>
  <si>
    <t>Review Done</t>
  </si>
  <si>
    <t>SUSPENDED</t>
  </si>
  <si>
    <t>Sr. No.</t>
  </si>
  <si>
    <t>CHECKER</t>
  </si>
  <si>
    <t>Code</t>
  </si>
  <si>
    <t>Checker Message/Description</t>
  </si>
  <si>
    <t xml:space="preserve">Feature Reference </t>
  </si>
  <si>
    <t>Owner</t>
  </si>
  <si>
    <t>Reviewer</t>
  </si>
  <si>
    <t>Review Comments</t>
  </si>
  <si>
    <t>Priority</t>
  </si>
  <si>
    <t>Remarks</t>
  </si>
  <si>
    <t>NON_IMPLEMENTABLE</t>
  </si>
  <si>
    <t>PENDING</t>
  </si>
  <si>
    <t>ASSERTION</t>
  </si>
  <si>
    <t>ASSERTION Message/Description</t>
  </si>
  <si>
    <t xml:space="preserve">Channel </t>
  </si>
  <si>
    <t>Property name</t>
  </si>
  <si>
    <t>NetList Review Comments</t>
  </si>
  <si>
    <t>MEDIUM</t>
  </si>
  <si>
    <t>ACTION</t>
  </si>
  <si>
    <t>HIGH</t>
  </si>
  <si>
    <t>REVIEW</t>
  </si>
  <si>
    <t>LOW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</si>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</sst>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35"/>
      </patternFill>
    </fill>
    <fill>
      <patternFill patternType="solid">
        <fgColor theme="6"/>
        <bgColor indexed="49"/>
      </patternFill>
    </fill>
    <fill>
      <patternFill patternType="solid">
        <fgColor theme="3" tint="0.59999389629810485"/>
        <bgColor indexed="22"/>
      </patternFill>
    </fill>
    <fill>
      <patternFill patternType="solid">
        <fgColor theme="5" tint="0.59999389629810485"/>
        <bgColor indexed="24"/>
      </patternFill>
    </fill>
    <fill>
      <patternFill patternType="solid">
        <fgColor theme="5" tint="0.59999389629810485"/>
        <bgColor indexed="45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" fontId="3" fillId="2" borderId="4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" fontId="0" fillId="0" borderId="0" xfId="0" applyNumberFormat="1" applyAlignment="1">
      <alignment vertical="top" wrapText="1"/>
    </xf>
    <xf numFmtId="1" fontId="3" fillId="0" borderId="0" xfId="0" applyNumberFormat="1" applyFont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1" fontId="3" fillId="0" borderId="5" xfId="0" applyNumberFormat="1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 wrapText="1"/>
    </xf>
    <xf numFmtId="0" fontId="6" fillId="9" borderId="5" xfId="0" applyFont="1" applyFill="1" applyBorder="1" applyAlignment="1">
      <alignment horizontal="center" vertical="top"/>
    </xf>
    <xf numFmtId="0" fontId="3" fillId="9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6" fillId="11" borderId="5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 wrapText="1"/>
    </xf>
    <xf numFmtId="1" fontId="0" fillId="0" borderId="5" xfId="0" applyNumberForma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7" borderId="8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justify" vertical="top"/>
    </xf>
    <xf numFmtId="0" fontId="6" fillId="0" borderId="0" xfId="0" applyFont="1" applyAlignment="1">
      <alignment horizontal="center"/>
    </xf>
    <xf numFmtId="1" fontId="3" fillId="0" borderId="10" xfId="0" applyNumberFormat="1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top" wrapText="1"/>
    </xf>
    <xf numFmtId="0" fontId="4" fillId="0" borderId="1" xfId="3" applyNumberFormat="1" applyFill="1" applyBorder="1" applyAlignment="1" applyProtection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4" fillId="0" borderId="4" xfId="3" applyNumberFormat="1" applyFill="1" applyBorder="1" applyAlignment="1" applyProtection="1">
      <alignment horizontal="left" vertical="center"/>
    </xf>
    <xf numFmtId="1" fontId="0" fillId="0" borderId="4" xfId="0" applyNumberFormat="1" applyBorder="1" applyAlignment="1">
      <alignment horizontal="center" vertical="top"/>
    </xf>
    <xf numFmtId="0" fontId="1" fillId="0" borderId="8" xfId="0" applyFont="1" applyBorder="1" applyAlignment="1">
      <alignment vertical="top" wrapText="1"/>
    </xf>
    <xf numFmtId="1" fontId="7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9" fontId="3" fillId="0" borderId="17" xfId="0" applyNumberFormat="1" applyFont="1" applyBorder="1"/>
    <xf numFmtId="9" fontId="3" fillId="0" borderId="0" xfId="0" applyNumberFormat="1" applyFont="1"/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justify" vertical="top"/>
    </xf>
    <xf numFmtId="0" fontId="11" fillId="0" borderId="0" xfId="0" applyFont="1"/>
    <xf numFmtId="1" fontId="11" fillId="0" borderId="0" xfId="0" applyNumberFormat="1" applyFont="1" applyAlignment="1">
      <alignment vertical="top" wrapText="1"/>
    </xf>
    <xf numFmtId="1" fontId="12" fillId="0" borderId="3" xfId="0" applyNumberFormat="1" applyFont="1" applyBorder="1" applyAlignment="1">
      <alignment horizontal="center" vertical="top"/>
    </xf>
    <xf numFmtId="1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top"/>
    </xf>
    <xf numFmtId="1" fontId="1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0" fillId="13" borderId="8" xfId="0" applyNumberFormat="1" applyFill="1" applyBorder="1" applyAlignment="1">
      <alignment horizontal="left" vertical="top" wrapText="1"/>
    </xf>
    <xf numFmtId="49" fontId="13" fillId="0" borderId="8" xfId="0" applyNumberFormat="1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wrapText="1"/>
    </xf>
    <xf numFmtId="49" fontId="0" fillId="0" borderId="8" xfId="0" applyNumberFormat="1" applyBorder="1" applyAlignment="1">
      <alignment wrapText="1"/>
    </xf>
    <xf numFmtId="1" fontId="0" fillId="0" borderId="19" xfId="0" applyNumberFormat="1" applyBorder="1" applyAlignment="1">
      <alignment horizontal="center" vertical="top" wrapText="1"/>
    </xf>
    <xf numFmtId="0" fontId="0" fillId="0" borderId="8" xfId="0" applyBorder="1"/>
    <xf numFmtId="49" fontId="2" fillId="0" borderId="8" xfId="0" applyNumberFormat="1" applyFont="1" applyBorder="1" applyAlignment="1">
      <alignment horizontal="left" vertical="top" wrapText="1"/>
    </xf>
    <xf numFmtId="0" fontId="0" fillId="18" borderId="8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1" fontId="0" fillId="14" borderId="8" xfId="0" applyNumberFormat="1" applyFill="1" applyBorder="1" applyAlignment="1">
      <alignment horizontal="center" vertical="center" wrapText="1"/>
    </xf>
    <xf numFmtId="1" fontId="0" fillId="15" borderId="8" xfId="0" applyNumberFormat="1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20" borderId="8" xfId="0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top" wrapText="1"/>
    </xf>
    <xf numFmtId="1" fontId="3" fillId="0" borderId="17" xfId="0" applyNumberFormat="1" applyFont="1" applyBorder="1" applyAlignment="1">
      <alignment horizontal="center" vertical="top" wrapText="1"/>
    </xf>
    <xf numFmtId="0" fontId="3" fillId="12" borderId="17" xfId="0" applyFont="1" applyFill="1" applyBorder="1" applyAlignment="1">
      <alignment horizontal="center" vertical="top" wrapText="1"/>
    </xf>
    <xf numFmtId="0" fontId="6" fillId="6" borderId="17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49" fontId="3" fillId="0" borderId="20" xfId="0" applyNumberFormat="1" applyFont="1" applyBorder="1" applyAlignment="1">
      <alignment horizontal="center" vertical="center" wrapText="1"/>
    </xf>
    <xf numFmtId="0" fontId="0" fillId="14" borderId="20" xfId="0" applyFill="1" applyBorder="1" applyAlignment="1">
      <alignment horizontal="left" vertical="top" wrapText="1"/>
    </xf>
    <xf numFmtId="0" fontId="5" fillId="14" borderId="20" xfId="0" applyFont="1" applyFill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top" wrapText="1"/>
    </xf>
    <xf numFmtId="0" fontId="0" fillId="15" borderId="20" xfId="0" applyFill="1" applyBorder="1" applyAlignment="1">
      <alignment horizontal="left" vertical="top" wrapText="1"/>
    </xf>
    <xf numFmtId="0" fontId="5" fillId="16" borderId="20" xfId="0" applyFont="1" applyFill="1" applyBorder="1" applyAlignment="1">
      <alignment horizontal="left" vertical="top" wrapText="1"/>
    </xf>
    <xf numFmtId="0" fontId="0" fillId="16" borderId="20" xfId="0" applyFill="1" applyBorder="1" applyAlignment="1">
      <alignment horizontal="left" vertical="top" wrapText="1"/>
    </xf>
    <xf numFmtId="0" fontId="5" fillId="17" borderId="20" xfId="0" applyFont="1" applyFill="1" applyBorder="1" applyAlignment="1">
      <alignment horizontal="left" vertical="top" wrapText="1"/>
    </xf>
    <xf numFmtId="0" fontId="0" fillId="17" borderId="20" xfId="0" applyFill="1" applyBorder="1" applyAlignment="1">
      <alignment horizontal="left" vertical="top" wrapText="1"/>
    </xf>
    <xf numFmtId="0" fontId="0" fillId="17" borderId="20" xfId="0" applyFill="1" applyBorder="1" applyAlignment="1">
      <alignment horizontal="left" vertical="top"/>
    </xf>
    <xf numFmtId="0" fontId="5" fillId="18" borderId="20" xfId="0" applyFont="1" applyFill="1" applyBorder="1" applyAlignment="1">
      <alignment horizontal="left" vertical="top" wrapText="1"/>
    </xf>
    <xf numFmtId="0" fontId="5" fillId="19" borderId="20" xfId="0" applyFont="1" applyFill="1" applyBorder="1" applyAlignment="1">
      <alignment horizontal="left" vertical="top" wrapText="1"/>
    </xf>
    <xf numFmtId="0" fontId="0" fillId="19" borderId="20" xfId="0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49" fontId="3" fillId="0" borderId="21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" fontId="0" fillId="0" borderId="8" xfId="0" applyNumberFormat="1" applyBorder="1" applyAlignment="1">
      <alignment vertical="top" wrapText="1"/>
    </xf>
    <xf numFmtId="1" fontId="3" fillId="0" borderId="8" xfId="0" applyNumberFormat="1" applyFont="1" applyBorder="1" applyAlignment="1">
      <alignment horizontal="center" vertical="top" wrapText="1"/>
    </xf>
    <xf numFmtId="0" fontId="0" fillId="0" borderId="8" xfId="0" applyBorder="1" applyAlignment="1">
      <alignment wrapText="1"/>
    </xf>
    <xf numFmtId="0" fontId="1" fillId="0" borderId="18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" fontId="3" fillId="0" borderId="14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1" fontId="0" fillId="14" borderId="8" xfId="0" applyNumberFormat="1" applyFill="1" applyBorder="1" applyAlignment="1">
      <alignment horizontal="center" vertical="center" wrapText="1"/>
    </xf>
    <xf numFmtId="1" fontId="0" fillId="15" borderId="8" xfId="0" applyNumberFormat="1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</cellXfs>
  <cellStyles count="4">
    <cellStyle name="Excel Built-in Normal" xfId="1" xr:uid="{00000000-0005-0000-0000-000000000000}"/>
    <cellStyle name="Excel Built-in Normal 1" xfId="2" xr:uid="{00000000-0005-0000-0000-000001000000}"/>
    <cellStyle name="Hyperlink" xfId="3" builtinId="8"/>
    <cellStyle name="Normal" xfId="0" builtinId="0"/>
  </cellStyles>
  <dxfs count="14">
    <dxf>
      <fill>
        <patternFill patternType="solid">
          <fgColor indexed="49"/>
          <bgColor rgb="FF92D050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8"/>
      </font>
      <fill>
        <patternFill patternType="solid">
          <fgColor indexed="9"/>
          <bgColor theme="3" tint="0.59996337778862885"/>
        </patternFill>
      </fill>
    </dxf>
    <dxf>
      <fill>
        <patternFill patternType="solid">
          <fgColor indexed="49"/>
          <bgColor theme="6" tint="-0.24994659260841701"/>
        </patternFill>
      </fill>
    </dxf>
    <dxf>
      <fill>
        <patternFill patternType="solid">
          <fgColor indexed="45"/>
          <bgColor indexed="29"/>
        </patternFill>
      </fill>
    </dxf>
    <dxf>
      <fill>
        <patternFill>
          <bgColor theme="8" tint="0.79998168889431442"/>
        </patternFill>
      </fill>
    </dxf>
    <dxf>
      <fill>
        <patternFill patternType="solid">
          <fgColor indexed="49"/>
          <bgColor rgb="FF92D050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8"/>
      </font>
      <fill>
        <patternFill patternType="solid">
          <fgColor indexed="9"/>
          <bgColor theme="3" tint="0.59996337778862885"/>
        </patternFill>
      </fill>
    </dxf>
    <dxf>
      <fill>
        <patternFill patternType="solid">
          <fgColor indexed="49"/>
          <bgColor theme="6" tint="-0.24994659260841701"/>
        </patternFill>
      </fill>
    </dxf>
    <dxf>
      <fill>
        <patternFill patternType="solid">
          <fgColor indexed="45"/>
          <bgColor indexed="29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="90" zoomScaleNormal="90" workbookViewId="0">
      <selection activeCell="F5" sqref="F5"/>
    </sheetView>
  </sheetViews>
  <sheetFormatPr defaultRowHeight="14.5" x14ac:dyDescent="0.35"/>
  <cols>
    <col min="1" max="1" width="16.1796875" bestFit="1" customWidth="1"/>
    <col min="2" max="2" width="16.7265625" customWidth="1"/>
    <col min="4" max="4" width="11.1796875" bestFit="1" customWidth="1"/>
    <col min="6" max="6" width="13.1796875" bestFit="1" customWidth="1"/>
    <col min="7" max="7" width="19.54296875" bestFit="1" customWidth="1"/>
    <col min="9" max="9" width="10" bestFit="1" customWidth="1"/>
  </cols>
  <sheetData>
    <row r="1" spans="1:11" x14ac:dyDescent="0.35">
      <c r="A1" s="127" t="s">
        <v>0</v>
      </c>
      <c r="B1" s="127" t="s">
        <v>1</v>
      </c>
      <c r="C1" s="128" t="s">
        <v>2</v>
      </c>
      <c r="D1" s="128"/>
      <c r="E1" s="128"/>
      <c r="F1" s="128"/>
      <c r="G1" s="128"/>
      <c r="H1" s="128" t="s">
        <v>3</v>
      </c>
      <c r="I1" s="128"/>
      <c r="J1" s="124" t="s">
        <v>4</v>
      </c>
    </row>
    <row r="2" spans="1:11" ht="26" x14ac:dyDescent="0.35">
      <c r="A2" s="127"/>
      <c r="B2" s="127"/>
      <c r="C2" s="2" t="s">
        <v>5</v>
      </c>
      <c r="D2" s="2" t="s">
        <v>6</v>
      </c>
      <c r="E2" s="3" t="s">
        <v>7</v>
      </c>
      <c r="F2" s="3" t="s">
        <v>8</v>
      </c>
      <c r="G2" s="3" t="s">
        <v>9</v>
      </c>
      <c r="H2" s="47" t="s">
        <v>10</v>
      </c>
      <c r="I2" s="48" t="s">
        <v>11</v>
      </c>
      <c r="J2" s="124"/>
    </row>
    <row r="3" spans="1:11" hidden="1" x14ac:dyDescent="0.35">
      <c r="A3" s="4" t="s">
        <v>12</v>
      </c>
      <c r="B3" s="5">
        <f>B8+B15</f>
        <v>0</v>
      </c>
      <c r="C3" s="5">
        <f t="shared" ref="C3:I3" si="0">C8+C15+C22</f>
        <v>0</v>
      </c>
      <c r="D3" s="5">
        <f t="shared" si="0"/>
        <v>0</v>
      </c>
      <c r="E3" s="5">
        <f t="shared" si="0"/>
        <v>0</v>
      </c>
      <c r="F3" s="5">
        <f t="shared" si="0"/>
        <v>0</v>
      </c>
      <c r="G3" s="5">
        <f t="shared" si="0"/>
        <v>0</v>
      </c>
      <c r="H3" s="5">
        <f t="shared" si="0"/>
        <v>0</v>
      </c>
      <c r="I3" s="5">
        <f t="shared" si="0"/>
        <v>0</v>
      </c>
    </row>
    <row r="4" spans="1:11" hidden="1" x14ac:dyDescent="0.35">
      <c r="A4" s="125">
        <f>IF(C3&gt;D3,E3/(C3-D3),0)</f>
        <v>0</v>
      </c>
      <c r="B4" s="125"/>
      <c r="C4" s="126" t="str">
        <f>CONCATENATE(C3-D3-B3,"/",C3-D3)</f>
        <v>0/0</v>
      </c>
      <c r="D4" s="126"/>
      <c r="E4" s="126"/>
      <c r="F4" s="126"/>
      <c r="G4" s="126"/>
      <c r="H4" s="126">
        <f>SUM(H3,I3)</f>
        <v>0</v>
      </c>
      <c r="I4" s="126"/>
    </row>
    <row r="5" spans="1:11" x14ac:dyDescent="0.35">
      <c r="A5" s="44" t="s">
        <v>13</v>
      </c>
      <c r="B5" s="54">
        <f>Checker_Plan!E$2</f>
        <v>0</v>
      </c>
      <c r="C5" s="56">
        <f>Checker_Plan!$B$2</f>
        <v>0</v>
      </c>
      <c r="D5" s="55">
        <f>Checker_Plan!$D$6</f>
        <v>0</v>
      </c>
      <c r="E5" s="56">
        <f>Checker_Plan!$C$2</f>
        <v>0</v>
      </c>
      <c r="F5" s="56">
        <f>Checker_Plan!$D$2</f>
        <v>0</v>
      </c>
      <c r="G5" s="56">
        <f>Checker_Plan!$D$4</f>
        <v>0</v>
      </c>
      <c r="H5" s="56">
        <f>Checker_Plan!$C$4</f>
        <v>0</v>
      </c>
      <c r="I5" s="56">
        <f>Checker_Plan!$C$6</f>
        <v>0</v>
      </c>
      <c r="J5" s="57" t="e">
        <f t="shared" ref="J5:J6" si="1">(F5)/(E5-G5)</f>
        <v>#DIV/0!</v>
      </c>
      <c r="K5" s="58"/>
    </row>
    <row r="6" spans="1:11" x14ac:dyDescent="0.35">
      <c r="A6" s="44" t="s">
        <v>14</v>
      </c>
      <c r="B6" s="54">
        <f>Assertion_Plan!G$2</f>
        <v>0</v>
      </c>
      <c r="C6" s="56">
        <f>Assertion_Plan!$B$2</f>
        <v>0</v>
      </c>
      <c r="D6" s="55">
        <f>Assertion_Plan!$D$6</f>
        <v>0</v>
      </c>
      <c r="E6" s="56">
        <f>Assertion_Plan!$C$2</f>
        <v>0</v>
      </c>
      <c r="F6" s="56">
        <f>Assertion_Plan!$D$2</f>
        <v>0</v>
      </c>
      <c r="G6" s="56">
        <f>Assertion_Plan!$D$4</f>
        <v>0</v>
      </c>
      <c r="H6" s="56">
        <f>Assertion_Plan!$C$4</f>
        <v>0</v>
      </c>
      <c r="I6" s="56">
        <f>Assertion_Plan!$C$6</f>
        <v>0</v>
      </c>
      <c r="J6" s="57" t="e">
        <f t="shared" si="1"/>
        <v>#DIV/0!</v>
      </c>
    </row>
    <row r="7" spans="1:11" x14ac:dyDescent="0.35">
      <c r="A7" s="50"/>
      <c r="B7" s="51"/>
      <c r="C7" s="6"/>
      <c r="D7" s="6"/>
      <c r="E7" s="6"/>
      <c r="F7" s="6"/>
      <c r="G7" s="6"/>
      <c r="H7" s="6"/>
      <c r="I7" s="6"/>
    </row>
    <row r="8" spans="1:11" x14ac:dyDescent="0.35">
      <c r="A8" s="4" t="s">
        <v>12</v>
      </c>
      <c r="B8" s="5">
        <f t="shared" ref="B8:I8" si="2">SUM(B5:B6)</f>
        <v>0</v>
      </c>
      <c r="C8" s="53">
        <f t="shared" si="2"/>
        <v>0</v>
      </c>
      <c r="D8" s="53">
        <f t="shared" si="2"/>
        <v>0</v>
      </c>
      <c r="E8" s="53">
        <f t="shared" si="2"/>
        <v>0</v>
      </c>
      <c r="F8" s="53">
        <f t="shared" si="2"/>
        <v>0</v>
      </c>
      <c r="G8" s="53">
        <f t="shared" si="2"/>
        <v>0</v>
      </c>
      <c r="H8" s="53">
        <f t="shared" si="2"/>
        <v>0</v>
      </c>
      <c r="I8" s="53">
        <f t="shared" si="2"/>
        <v>0</v>
      </c>
    </row>
    <row r="9" spans="1:11" x14ac:dyDescent="0.35">
      <c r="A9" s="125">
        <f>IF(C8&gt;D8,F8/(C8-D8),0)</f>
        <v>0</v>
      </c>
      <c r="B9" s="125"/>
      <c r="C9" s="126" t="str">
        <f>CONCATENATE(F8,"/",C8-D8)</f>
        <v>0/0</v>
      </c>
      <c r="D9" s="126"/>
      <c r="E9" s="126"/>
      <c r="F9" s="126"/>
      <c r="G9" s="126"/>
      <c r="H9" s="126">
        <f>SUM(H8,I8)</f>
        <v>0</v>
      </c>
      <c r="I9" s="126"/>
    </row>
  </sheetData>
  <mergeCells count="11">
    <mergeCell ref="J1:J2"/>
    <mergeCell ref="A9:B9"/>
    <mergeCell ref="C9:G9"/>
    <mergeCell ref="H9:I9"/>
    <mergeCell ref="A1:A2"/>
    <mergeCell ref="B1:B2"/>
    <mergeCell ref="C1:G1"/>
    <mergeCell ref="H1:I1"/>
    <mergeCell ref="A4:B4"/>
    <mergeCell ref="C4:G4"/>
    <mergeCell ref="H4:I4"/>
  </mergeCells>
  <conditionalFormatting sqref="F5:F6">
    <cfRule type="cellIs" dxfId="13" priority="2" operator="greaterThan">
      <formula>0</formula>
    </cfRule>
  </conditionalFormatting>
  <conditionalFormatting sqref="G5:G6">
    <cfRule type="cellIs" dxfId="12" priority="1" operator="greaterThan">
      <formula>0</formula>
    </cfRule>
  </conditionalFormatting>
  <hyperlinks>
    <hyperlink ref="A5" location="internal_mem!A1" display="internal_mem" xr:uid="{00000000-0004-0000-0000-000000000000}"/>
    <hyperlink ref="A6" location="external_mem!A1" display="external_mem" xr:uid="{00000000-0004-0000-0000-00000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3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16" sqref="D16"/>
    </sheetView>
  </sheetViews>
  <sheetFormatPr defaultRowHeight="14.5" x14ac:dyDescent="0.35"/>
  <cols>
    <col min="1" max="1" width="18.7265625" customWidth="1"/>
    <col min="2" max="2" width="23.81640625" customWidth="1"/>
    <col min="3" max="3" width="23.26953125" customWidth="1"/>
    <col min="4" max="4" width="67.7265625" customWidth="1"/>
    <col min="5" max="5" width="52.7265625" customWidth="1"/>
    <col min="6" max="6" width="13.54296875" style="15" bestFit="1" customWidth="1"/>
    <col min="7" max="7" width="19.453125" customWidth="1"/>
    <col min="8" max="8" width="16.26953125" bestFit="1" customWidth="1"/>
    <col min="9" max="9" width="19" customWidth="1"/>
    <col min="10" max="10" width="11.54296875" bestFit="1" customWidth="1"/>
    <col min="11" max="11" width="32.453125" customWidth="1"/>
    <col min="12" max="12" width="30" customWidth="1"/>
    <col min="13" max="13" width="22.81640625" customWidth="1"/>
    <col min="14" max="15" width="15.54296875" style="1" customWidth="1"/>
    <col min="16" max="16" width="12.26953125" bestFit="1" customWidth="1"/>
    <col min="17" max="17" width="11.453125" customWidth="1"/>
    <col min="18" max="20" width="16.453125" customWidth="1"/>
    <col min="21" max="21" width="13.81640625" customWidth="1"/>
    <col min="23" max="26" width="9.1796875" customWidth="1"/>
  </cols>
  <sheetData>
    <row r="1" spans="1:24" s="77" customFormat="1" ht="15" customHeight="1" x14ac:dyDescent="0.3">
      <c r="A1" s="59" t="s">
        <v>15</v>
      </c>
      <c r="B1" s="26" t="s">
        <v>5</v>
      </c>
      <c r="C1" s="29" t="s">
        <v>16</v>
      </c>
      <c r="D1" s="28" t="s">
        <v>17</v>
      </c>
      <c r="E1" s="7" t="s">
        <v>18</v>
      </c>
      <c r="F1" s="17"/>
      <c r="G1" s="18"/>
      <c r="H1" s="18"/>
      <c r="J1" s="20"/>
      <c r="N1" s="78"/>
      <c r="O1" s="78"/>
      <c r="P1" s="20"/>
      <c r="Q1" s="18"/>
      <c r="W1" s="78"/>
      <c r="X1" s="78"/>
    </row>
    <row r="2" spans="1:24" s="77" customFormat="1" ht="13" x14ac:dyDescent="0.3">
      <c r="A2" s="60"/>
      <c r="B2" s="129">
        <f>C2+D6</f>
        <v>0</v>
      </c>
      <c r="C2" s="23" cm="1">
        <f t="array" ref="C2">SUMPRODUCT(($L8:$L290=1)*1)</f>
        <v>0</v>
      </c>
      <c r="D2" s="10" cm="1">
        <f t="array" ref="D2">SUMPRODUCT(($M8:$M290=1)*1)</f>
        <v>0</v>
      </c>
      <c r="E2" s="79">
        <f>C2-(D2+D4)</f>
        <v>0</v>
      </c>
      <c r="F2" s="80"/>
      <c r="G2" s="81"/>
      <c r="H2" s="81"/>
      <c r="J2" s="9"/>
      <c r="N2" s="9"/>
      <c r="O2" s="9"/>
      <c r="P2" s="9"/>
      <c r="Q2" s="82"/>
    </row>
    <row r="3" spans="1:24" s="77" customFormat="1" ht="13" x14ac:dyDescent="0.3">
      <c r="A3" s="60"/>
      <c r="B3" s="130"/>
      <c r="C3" s="30" t="s">
        <v>19</v>
      </c>
      <c r="D3" s="31" t="s">
        <v>20</v>
      </c>
      <c r="J3" s="14"/>
      <c r="N3" s="9"/>
      <c r="O3" s="9"/>
      <c r="P3" s="20"/>
      <c r="Q3" s="20"/>
    </row>
    <row r="4" spans="1:24" s="77" customFormat="1" ht="13" x14ac:dyDescent="0.3">
      <c r="A4" s="60"/>
      <c r="B4" s="130"/>
      <c r="C4" s="24" cm="1">
        <f t="array" ref="C4">SUM((SUMPRODUCT(($G8:$G290="PENDING")*1)),(SUMPRODUCT(($G8:$G290="REVIEW")*1)))</f>
        <v>0</v>
      </c>
      <c r="D4" s="10" cm="1">
        <f t="array" ref="D4">SUMPRODUCT(($N8:$N290=1)*1)</f>
        <v>0</v>
      </c>
      <c r="J4" s="14"/>
      <c r="N4" s="78"/>
      <c r="O4" s="78"/>
      <c r="P4" s="9"/>
      <c r="Q4" s="20"/>
    </row>
    <row r="5" spans="1:24" s="77" customFormat="1" ht="13" x14ac:dyDescent="0.3">
      <c r="A5" s="11" t="s">
        <v>21</v>
      </c>
      <c r="B5" s="130"/>
      <c r="C5" s="27" t="s">
        <v>22</v>
      </c>
      <c r="D5" s="12" t="s">
        <v>23</v>
      </c>
      <c r="J5" s="14"/>
      <c r="N5" s="78"/>
      <c r="O5" s="78"/>
      <c r="P5" s="39"/>
      <c r="Q5" s="9"/>
    </row>
    <row r="6" spans="1:24" s="77" customFormat="1" ht="13" x14ac:dyDescent="0.3">
      <c r="A6" s="11"/>
      <c r="B6" s="131"/>
      <c r="C6" s="25" cm="1">
        <f t="array" ref="C6">SUM((SUMPRODUCT(($G8:$G290="ACTION")*1)),(SUMPRODUCT(($G8:$G290="DONE")*1)))</f>
        <v>0</v>
      </c>
      <c r="D6" s="21" cm="1">
        <f t="array" ref="D6">(SUMPRODUCT(($O8:$O296=1)*1))</f>
        <v>0</v>
      </c>
      <c r="E6" s="22">
        <f>SUMPRODUCT(($I19:$I290="NORMAL")*1)</f>
        <v>0</v>
      </c>
      <c r="F6" s="63"/>
      <c r="G6" s="20"/>
      <c r="H6" s="20"/>
      <c r="J6" s="14"/>
      <c r="N6" s="78"/>
      <c r="O6" s="78"/>
      <c r="P6" s="14"/>
      <c r="Q6" s="20"/>
    </row>
    <row r="7" spans="1:24" s="77" customFormat="1" ht="30.75" customHeight="1" x14ac:dyDescent="0.3">
      <c r="A7" s="33" t="s">
        <v>24</v>
      </c>
      <c r="B7" s="33" t="s">
        <v>25</v>
      </c>
      <c r="C7" s="34" t="s">
        <v>26</v>
      </c>
      <c r="D7" s="33" t="s">
        <v>27</v>
      </c>
      <c r="E7" s="33" t="s">
        <v>28</v>
      </c>
      <c r="F7" s="33" t="s">
        <v>29</v>
      </c>
      <c r="G7" s="33" t="s">
        <v>3</v>
      </c>
      <c r="H7" s="33" t="s">
        <v>30</v>
      </c>
      <c r="I7" s="35" t="s">
        <v>31</v>
      </c>
      <c r="J7" s="35" t="s">
        <v>32</v>
      </c>
      <c r="K7" s="36" t="s">
        <v>33</v>
      </c>
      <c r="L7" s="65" t="s">
        <v>16</v>
      </c>
      <c r="M7" s="65" t="s">
        <v>17</v>
      </c>
      <c r="N7" s="65" t="s">
        <v>34</v>
      </c>
      <c r="O7" s="65" t="s">
        <v>23</v>
      </c>
    </row>
    <row r="8" spans="1:24" x14ac:dyDescent="0.35">
      <c r="A8" s="37"/>
      <c r="B8" s="69"/>
      <c r="C8" s="67"/>
      <c r="D8" s="90"/>
      <c r="E8" s="68"/>
      <c r="F8" s="75"/>
      <c r="G8" s="45"/>
      <c r="H8" s="46"/>
      <c r="I8" s="52"/>
      <c r="J8" s="46"/>
      <c r="K8" s="76"/>
      <c r="L8" s="66"/>
      <c r="M8" s="66"/>
      <c r="N8" s="66"/>
      <c r="O8" s="66"/>
    </row>
    <row r="9" spans="1:24" x14ac:dyDescent="0.35">
      <c r="A9" s="83"/>
      <c r="B9" s="69"/>
      <c r="C9" s="67"/>
      <c r="D9" s="86"/>
      <c r="E9" s="68"/>
      <c r="F9" s="75"/>
      <c r="G9" s="45"/>
      <c r="H9" s="89"/>
      <c r="I9" s="89"/>
      <c r="J9" s="89"/>
      <c r="K9" s="89"/>
      <c r="L9" s="66"/>
      <c r="M9" s="66"/>
      <c r="N9" s="66"/>
      <c r="O9" s="66"/>
    </row>
    <row r="10" spans="1:24" x14ac:dyDescent="0.35">
      <c r="A10" s="83"/>
      <c r="B10" s="69"/>
      <c r="C10" s="67"/>
      <c r="D10" s="86"/>
      <c r="E10" s="68"/>
      <c r="F10" s="75"/>
      <c r="G10" s="45"/>
      <c r="H10" s="89"/>
      <c r="I10" s="89"/>
      <c r="J10" s="89"/>
      <c r="K10" s="89"/>
      <c r="L10" s="66"/>
      <c r="M10" s="66"/>
      <c r="N10" s="66"/>
      <c r="O10" s="66"/>
    </row>
    <row r="11" spans="1:24" x14ac:dyDescent="0.35">
      <c r="A11" s="37"/>
      <c r="B11" s="69"/>
      <c r="C11" s="67"/>
      <c r="D11" s="86"/>
      <c r="E11" s="68"/>
      <c r="F11" s="75"/>
      <c r="G11" s="45"/>
      <c r="H11" s="89"/>
      <c r="I11" s="89"/>
      <c r="J11" s="89"/>
      <c r="K11" s="89"/>
      <c r="L11" s="66"/>
      <c r="M11" s="66"/>
      <c r="N11" s="66"/>
      <c r="O11" s="66"/>
    </row>
    <row r="12" spans="1:24" x14ac:dyDescent="0.35">
      <c r="A12" s="83"/>
      <c r="B12" s="69"/>
      <c r="C12" s="67"/>
      <c r="D12" s="86"/>
      <c r="E12" s="68"/>
      <c r="F12" s="75"/>
      <c r="G12" s="45"/>
      <c r="H12" s="89"/>
      <c r="I12" s="89"/>
      <c r="J12" s="89"/>
      <c r="K12" s="89"/>
      <c r="L12" s="66"/>
      <c r="M12" s="66"/>
      <c r="N12" s="66"/>
      <c r="O12" s="66"/>
    </row>
    <row r="13" spans="1:24" x14ac:dyDescent="0.35">
      <c r="A13" s="83"/>
      <c r="B13" s="69"/>
      <c r="C13" s="67"/>
      <c r="D13" s="86"/>
      <c r="E13" s="68"/>
      <c r="F13" s="75"/>
      <c r="G13" s="45"/>
      <c r="H13" s="89"/>
      <c r="I13" s="89"/>
      <c r="J13" s="89"/>
      <c r="K13" s="89"/>
      <c r="L13" s="66"/>
      <c r="M13" s="66"/>
      <c r="N13" s="66"/>
      <c r="O13" s="66"/>
    </row>
    <row r="14" spans="1:24" x14ac:dyDescent="0.35">
      <c r="A14" s="37"/>
      <c r="B14" s="69"/>
      <c r="C14" s="67"/>
      <c r="D14" s="86"/>
      <c r="E14" s="68"/>
      <c r="F14" s="75"/>
      <c r="G14" s="45"/>
      <c r="H14" s="89"/>
      <c r="I14" s="89"/>
      <c r="J14" s="89"/>
      <c r="K14" s="89"/>
      <c r="L14" s="66"/>
      <c r="M14" s="66"/>
      <c r="N14" s="66"/>
      <c r="O14" s="66"/>
    </row>
    <row r="15" spans="1:24" x14ac:dyDescent="0.35">
      <c r="A15" s="83"/>
      <c r="B15" s="69"/>
      <c r="C15" s="67"/>
      <c r="D15" s="84"/>
      <c r="E15" s="68"/>
      <c r="F15" s="75"/>
      <c r="G15" s="45"/>
      <c r="H15" s="46"/>
      <c r="I15" s="52"/>
      <c r="J15" s="52"/>
      <c r="K15" s="46"/>
      <c r="L15" s="66"/>
      <c r="M15" s="66"/>
      <c r="N15" s="66"/>
      <c r="O15" s="66"/>
      <c r="P15" s="88"/>
    </row>
    <row r="16" spans="1:24" x14ac:dyDescent="0.35">
      <c r="A16" s="83"/>
      <c r="B16" s="69"/>
      <c r="C16" s="67"/>
      <c r="D16" s="84"/>
      <c r="E16" s="68"/>
      <c r="F16" s="75"/>
      <c r="G16" s="45"/>
      <c r="H16" s="89"/>
      <c r="I16" s="89"/>
      <c r="J16" s="89"/>
      <c r="K16" s="89"/>
      <c r="L16" s="66"/>
      <c r="M16" s="66"/>
      <c r="N16" s="66"/>
      <c r="O16" s="66"/>
    </row>
    <row r="17" spans="1:15" x14ac:dyDescent="0.35">
      <c r="A17" s="37"/>
      <c r="B17" s="69"/>
      <c r="C17" s="67"/>
      <c r="D17" s="85"/>
      <c r="E17" s="68"/>
      <c r="F17" s="75"/>
      <c r="G17" s="45"/>
      <c r="H17" s="46"/>
      <c r="I17" s="52"/>
      <c r="J17" s="46"/>
      <c r="K17" s="76"/>
      <c r="L17" s="66"/>
      <c r="M17" s="66"/>
      <c r="N17" s="66"/>
      <c r="O17" s="66"/>
    </row>
    <row r="18" spans="1:15" x14ac:dyDescent="0.35">
      <c r="A18" s="83"/>
      <c r="B18" s="69"/>
      <c r="C18" s="67"/>
      <c r="D18" s="85"/>
      <c r="E18" s="68"/>
      <c r="F18" s="75"/>
      <c r="G18" s="45"/>
      <c r="H18" s="46"/>
      <c r="I18" s="52"/>
      <c r="J18" s="46"/>
      <c r="K18" s="76"/>
      <c r="L18" s="66"/>
      <c r="M18" s="66"/>
      <c r="N18" s="66"/>
      <c r="O18" s="66"/>
    </row>
    <row r="19" spans="1:15" x14ac:dyDescent="0.35">
      <c r="A19" s="83"/>
      <c r="B19" s="69"/>
      <c r="C19" s="67"/>
      <c r="D19" s="87"/>
      <c r="E19" s="68"/>
      <c r="F19" s="75"/>
      <c r="G19" s="45"/>
      <c r="H19" s="89"/>
      <c r="I19" s="89"/>
      <c r="J19" s="89"/>
      <c r="K19" s="89"/>
      <c r="L19" s="66"/>
      <c r="M19" s="66"/>
      <c r="N19" s="66"/>
      <c r="O19" s="66"/>
    </row>
    <row r="20" spans="1:15" x14ac:dyDescent="0.35">
      <c r="A20" s="37"/>
      <c r="B20" s="69"/>
      <c r="C20" s="67"/>
      <c r="D20" s="87"/>
      <c r="E20" s="68"/>
      <c r="F20" s="75"/>
      <c r="G20" s="45"/>
      <c r="H20" s="89"/>
      <c r="I20" s="89"/>
      <c r="J20" s="89"/>
      <c r="K20" s="89"/>
      <c r="L20" s="66"/>
      <c r="M20" s="66"/>
      <c r="N20" s="66"/>
      <c r="O20" s="66"/>
    </row>
    <row r="21" spans="1:15" x14ac:dyDescent="0.35">
      <c r="A21" s="83"/>
      <c r="B21" s="69"/>
      <c r="C21" s="67"/>
      <c r="D21" s="87"/>
      <c r="E21" s="68"/>
      <c r="F21" s="75"/>
      <c r="G21" s="45"/>
      <c r="H21" s="89"/>
      <c r="I21" s="89"/>
      <c r="J21" s="89"/>
      <c r="K21" s="89"/>
      <c r="L21" s="66"/>
      <c r="M21" s="66"/>
      <c r="N21" s="66"/>
      <c r="O21" s="66"/>
    </row>
    <row r="22" spans="1:15" x14ac:dyDescent="0.35">
      <c r="A22" s="83"/>
      <c r="B22" s="69"/>
      <c r="C22" s="67"/>
      <c r="D22" s="87"/>
      <c r="E22" s="68"/>
      <c r="F22" s="75"/>
      <c r="G22" s="45"/>
      <c r="H22" s="89"/>
      <c r="I22" s="89"/>
      <c r="J22" s="89"/>
      <c r="K22" s="89"/>
      <c r="L22" s="66"/>
      <c r="M22" s="66"/>
      <c r="N22" s="66"/>
      <c r="O22" s="66"/>
    </row>
    <row r="23" spans="1:15" x14ac:dyDescent="0.35">
      <c r="A23" s="37"/>
      <c r="B23" s="69"/>
      <c r="C23" s="67"/>
      <c r="D23" s="87"/>
      <c r="E23" s="68"/>
      <c r="F23" s="75"/>
      <c r="G23" s="45"/>
      <c r="H23" s="89"/>
      <c r="I23" s="89"/>
      <c r="J23" s="89"/>
      <c r="K23" s="89"/>
      <c r="L23" s="66"/>
      <c r="M23" s="66"/>
      <c r="N23" s="66"/>
      <c r="O23" s="66"/>
    </row>
  </sheetData>
  <autoFilter ref="C7:J7" xr:uid="{00000000-0009-0000-0000-000001000000}"/>
  <dataConsolidate/>
  <mergeCells count="1">
    <mergeCell ref="B2:B6"/>
  </mergeCells>
  <conditionalFormatting sqref="C8:C23">
    <cfRule type="cellIs" dxfId="11" priority="15" operator="equal">
      <formula>"IDENTIFIED"</formula>
    </cfRule>
    <cfRule type="cellIs" dxfId="10" priority="25" stopIfTrue="1" operator="equal">
      <formula>"NON_IMPLEMENTABLE"</formula>
    </cfRule>
    <cfRule type="cellIs" dxfId="9" priority="26" stopIfTrue="1" operator="equal">
      <formula>"IMPLEMENTED"</formula>
    </cfRule>
    <cfRule type="cellIs" dxfId="8" priority="27" stopIfTrue="1" operator="equal">
      <formula>"SUSPENDED"</formula>
    </cfRule>
  </conditionalFormatting>
  <conditionalFormatting sqref="G8:G23">
    <cfRule type="cellIs" priority="22" stopIfTrue="1" operator="equal">
      <formula>"REVIEW"</formula>
    </cfRule>
    <cfRule type="cellIs" dxfId="7" priority="23" stopIfTrue="1" operator="equal">
      <formula>"PENDING"</formula>
    </cfRule>
    <cfRule type="cellIs" dxfId="6" priority="24" stopIfTrue="1" operator="equal">
      <formula>"DONE"</formula>
    </cfRule>
  </conditionalFormatting>
  <dataValidations count="1">
    <dataValidation type="list" operator="equal" allowBlank="1" showErrorMessage="1" sqref="C7 G7 P1:P6" xr:uid="{D88EA8DB-52E2-4A48-AFC2-8CA740546EEA}">
      <formula1>NA()</formula1>
      <formula2>0</formula2>
    </dataValidation>
  </dataValidations>
  <hyperlinks>
    <hyperlink ref="A5" location="TEST_INDEX!A1" display="INDEX" xr:uid="{00000000-0004-0000-0100-00000000000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operator="equal" allowBlank="1" showErrorMessage="1" xr:uid="{0A429BDE-2B7F-466F-B659-30B19B13AB7F}">
          <x14:formula1>
            <xm:f>master_sheet!$E$2:$E$4</xm:f>
          </x14:formula1>
          <xm:sqref>K15 J17:J18 J8</xm:sqref>
        </x14:dataValidation>
        <x14:dataValidation type="list" operator="equal" allowBlank="1" showErrorMessage="1" xr:uid="{166E5559-027D-4733-996E-3BDBF68232AE}">
          <x14:formula1>
            <xm:f>master_sheet!$D$2:$D$21</xm:f>
          </x14:formula1>
          <xm:sqref>H8 H15 H17:H18</xm:sqref>
        </x14:dataValidation>
        <x14:dataValidation type="list" allowBlank="1" showInputMessage="1" showErrorMessage="1" xr:uid="{5023ACC4-9BAF-4EA3-84C2-F8226763CEDC}">
          <x14:formula1>
            <xm:f>master_sheet!$B$2:$B$5</xm:f>
          </x14:formula1>
          <xm:sqref>G8:G23</xm:sqref>
        </x14:dataValidation>
        <x14:dataValidation type="list" allowBlank="1" showInputMessage="1" showErrorMessage="1" xr:uid="{9B530CE5-1ABC-4FDC-AFF9-39567FC6B3DD}">
          <x14:formula1>
            <xm:f>master_sheet!$A$2:$A$5</xm:f>
          </x14:formula1>
          <xm:sqref>C8:C23</xm:sqref>
        </x14:dataValidation>
        <x14:dataValidation type="list" allowBlank="1" showInputMessage="1" showErrorMessage="1" xr:uid="{317BB3E6-F27E-4418-B2AE-1B7E521055DC}">
          <x14:formula1>
            <xm:f>master_sheet!$C$2:$C$21</xm:f>
          </x14:formula1>
          <xm:sqref>F8:F23</xm:sqref>
        </x14:dataValidation>
        <x14:dataValidation type="list" operator="equal" allowBlank="1" showErrorMessage="1" xr:uid="{1E8DB990-21F3-465E-8526-3D8B50F3F243}">
          <x14:formula1>
            <xm:f>master_sheet!$B5:$B8</xm:f>
          </x14:formula1>
          <xm:sqref>G9 G11 G13 G15 G17 G19 G21 G23</xm:sqref>
        </x14:dataValidation>
        <x14:dataValidation type="list" operator="equal" allowBlank="1" showErrorMessage="1" xr:uid="{09CB237F-70C2-4313-A15C-E8FCDDD4F094}">
          <x14:formula1>
            <xm:f>master_sheet!$B2:$B5</xm:f>
          </x14:formula1>
          <xm:sqref>G8 G10 G12 G14 G16 G18 G20 G22</xm:sqref>
        </x14:dataValidation>
        <x14:dataValidation type="list" operator="equal" allowBlank="1" showErrorMessage="1" xr:uid="{E5344B10-61D3-423D-9509-C49425CF72FE}">
          <x14:formula1>
            <xm:f>master_sheet!A2:A5</xm:f>
          </x14:formula1>
          <xm:sqref>C8:C23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9F5F-A465-4691-A63D-176BAA1D0057}">
  <dimension ref="A1:AA52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8" sqref="A8:S79"/>
    </sheetView>
  </sheetViews>
  <sheetFormatPr defaultRowHeight="14.5" x14ac:dyDescent="0.35"/>
  <cols>
    <col min="1" max="1" width="18.453125" customWidth="1"/>
    <col min="2" max="2" width="23.54296875" customWidth="1"/>
    <col min="3" max="3" width="27.453125" customWidth="1"/>
    <col min="4" max="4" width="64.81640625" customWidth="1"/>
    <col min="5" max="5" width="15.54296875" style="123" customWidth="1"/>
    <col min="6" max="6" width="33" style="123" customWidth="1"/>
    <col min="7" max="7" width="18.54296875" customWidth="1"/>
    <col min="8" max="8" width="13.54296875" style="15" bestFit="1" customWidth="1"/>
    <col min="9" max="9" width="19.453125" customWidth="1"/>
    <col min="10" max="10" width="16.26953125" bestFit="1" customWidth="1"/>
    <col min="11" max="11" width="19" customWidth="1"/>
    <col min="12" max="12" width="16.26953125" customWidth="1"/>
    <col min="13" max="13" width="11.54296875" bestFit="1" customWidth="1"/>
    <col min="14" max="14" width="32.453125" customWidth="1"/>
    <col min="15" max="15" width="30" customWidth="1"/>
    <col min="16" max="16" width="22.81640625" customWidth="1"/>
    <col min="17" max="18" width="15.54296875" style="1" customWidth="1"/>
    <col min="19" max="19" width="12.26953125" bestFit="1" customWidth="1"/>
    <col min="20" max="20" width="11.453125" customWidth="1"/>
    <col min="21" max="23" width="16.453125" customWidth="1"/>
    <col min="24" max="24" width="13.81640625" customWidth="1"/>
    <col min="26" max="27" width="9.1796875" customWidth="1"/>
  </cols>
  <sheetData>
    <row r="1" spans="1:27" ht="15" customHeight="1" x14ac:dyDescent="0.35">
      <c r="A1" s="59" t="s">
        <v>15</v>
      </c>
      <c r="B1" s="26" t="s">
        <v>5</v>
      </c>
      <c r="C1" s="29" t="s">
        <v>16</v>
      </c>
      <c r="D1" s="98" t="s">
        <v>17</v>
      </c>
      <c r="E1" s="121"/>
      <c r="F1" s="121"/>
      <c r="G1" s="116" t="s">
        <v>18</v>
      </c>
      <c r="H1" s="17"/>
      <c r="I1" s="18"/>
      <c r="J1" s="18"/>
      <c r="M1" s="20"/>
      <c r="Q1" s="8"/>
      <c r="R1" s="8"/>
      <c r="S1" s="20"/>
      <c r="T1" s="18"/>
      <c r="Z1" s="8"/>
      <c r="AA1" s="8"/>
    </row>
    <row r="2" spans="1:27" x14ac:dyDescent="0.35">
      <c r="A2" s="60"/>
      <c r="B2" s="129">
        <f>C2+D6</f>
        <v>0</v>
      </c>
      <c r="C2" s="23" cm="1">
        <f t="array" ref="C2">SUMPRODUCT(($O8:$O294=1)*1)</f>
        <v>0</v>
      </c>
      <c r="D2" s="99" cm="1">
        <f t="array" ref="D2">SUMPRODUCT(($P8:$P294=1)*1)</f>
        <v>0</v>
      </c>
      <c r="E2" s="122"/>
      <c r="F2" s="122"/>
      <c r="G2" s="117">
        <f>C2-(D2+D4)</f>
        <v>0</v>
      </c>
      <c r="H2" s="62"/>
      <c r="I2" s="61"/>
      <c r="J2" s="61"/>
      <c r="M2" s="9"/>
      <c r="Q2" s="9"/>
      <c r="R2" s="9"/>
      <c r="S2" s="9"/>
      <c r="T2" s="19"/>
    </row>
    <row r="3" spans="1:27" x14ac:dyDescent="0.35">
      <c r="A3" s="60"/>
      <c r="B3" s="130"/>
      <c r="C3" s="30" t="s">
        <v>19</v>
      </c>
      <c r="D3" s="100" t="s">
        <v>20</v>
      </c>
      <c r="E3" s="122"/>
      <c r="F3" s="122"/>
      <c r="H3"/>
      <c r="M3" s="14"/>
      <c r="Q3" s="9"/>
      <c r="R3" s="9"/>
      <c r="S3" s="20"/>
      <c r="T3" s="20"/>
    </row>
    <row r="4" spans="1:27" x14ac:dyDescent="0.35">
      <c r="A4" s="60"/>
      <c r="B4" s="130"/>
      <c r="C4" s="24">
        <f>SUM((SUMPRODUCT(($S8:$S294="PENDING")*1)),(SUMPRODUCT(($S8:$S294="REVIEW")*1)))</f>
        <v>0</v>
      </c>
      <c r="D4" s="99" cm="1">
        <f t="array" ref="D4">SUMPRODUCT(($Q8:$Q294=1)*1)</f>
        <v>0</v>
      </c>
      <c r="E4" s="121"/>
      <c r="F4" s="121"/>
      <c r="H4"/>
      <c r="M4" s="14"/>
      <c r="Q4" s="8"/>
      <c r="R4" s="8"/>
      <c r="S4" s="9"/>
      <c r="T4" s="20"/>
    </row>
    <row r="5" spans="1:27" x14ac:dyDescent="0.35">
      <c r="A5" s="11" t="s">
        <v>21</v>
      </c>
      <c r="B5" s="130"/>
      <c r="C5" s="27" t="s">
        <v>22</v>
      </c>
      <c r="D5" s="101" t="s">
        <v>23</v>
      </c>
      <c r="E5" s="121"/>
      <c r="F5" s="121"/>
      <c r="H5"/>
      <c r="M5" s="14"/>
      <c r="Q5" s="8"/>
      <c r="R5" s="8"/>
      <c r="S5" s="39"/>
      <c r="T5" s="9"/>
    </row>
    <row r="6" spans="1:27" x14ac:dyDescent="0.35">
      <c r="A6" s="11"/>
      <c r="B6" s="131"/>
      <c r="C6" s="25">
        <f>SUM((SUMPRODUCT(($S8:$S294="ACTION")*1)),(SUMPRODUCT(($S8:$S294="DONE")*1)))</f>
        <v>0</v>
      </c>
      <c r="D6" s="102" cm="1">
        <f t="array" ref="D6">(SUMPRODUCT(($R8:$R300=1)*1))</f>
        <v>0</v>
      </c>
      <c r="E6" s="121"/>
      <c r="F6" s="121"/>
      <c r="G6" s="118">
        <f>SUMPRODUCT(($K27:$K294="NORMAL")*1)</f>
        <v>0</v>
      </c>
      <c r="H6" s="63"/>
      <c r="I6" s="20"/>
      <c r="J6" s="20"/>
      <c r="M6" s="14"/>
      <c r="Q6" s="8"/>
      <c r="R6" s="8"/>
      <c r="S6" s="14"/>
      <c r="T6" s="20"/>
    </row>
    <row r="7" spans="1:27" ht="30.75" customHeight="1" x14ac:dyDescent="0.35">
      <c r="A7" s="33" t="s">
        <v>24</v>
      </c>
      <c r="B7" s="33" t="s">
        <v>36</v>
      </c>
      <c r="C7" s="34" t="s">
        <v>26</v>
      </c>
      <c r="D7" s="103" t="s">
        <v>37</v>
      </c>
      <c r="E7" s="65" t="s">
        <v>38</v>
      </c>
      <c r="F7" s="65" t="s">
        <v>39</v>
      </c>
      <c r="G7" s="119" t="s">
        <v>28</v>
      </c>
      <c r="H7" s="33" t="s">
        <v>29</v>
      </c>
      <c r="I7" s="33" t="s">
        <v>3</v>
      </c>
      <c r="J7" s="33" t="s">
        <v>30</v>
      </c>
      <c r="K7" s="35" t="s">
        <v>31</v>
      </c>
      <c r="L7" s="35" t="s">
        <v>40</v>
      </c>
      <c r="M7" s="35" t="s">
        <v>32</v>
      </c>
      <c r="N7" s="36" t="s">
        <v>33</v>
      </c>
      <c r="O7" s="41" t="s">
        <v>16</v>
      </c>
      <c r="P7" s="40" t="s">
        <v>17</v>
      </c>
      <c r="Q7" s="40" t="s">
        <v>34</v>
      </c>
      <c r="R7" s="42" t="s">
        <v>23</v>
      </c>
    </row>
    <row r="8" spans="1:27" s="15" customFormat="1" ht="49.5" customHeight="1" x14ac:dyDescent="0.35">
      <c r="A8" s="37"/>
      <c r="B8" s="69"/>
      <c r="C8" s="67"/>
      <c r="D8" s="104"/>
      <c r="E8" s="134"/>
      <c r="F8" s="93"/>
      <c r="G8" s="120"/>
      <c r="H8" s="64"/>
      <c r="I8" s="68"/>
      <c r="J8" s="69"/>
      <c r="K8" s="70"/>
      <c r="L8" s="70"/>
      <c r="M8" s="69"/>
      <c r="N8" s="71"/>
      <c r="O8" s="72"/>
      <c r="P8" s="73"/>
      <c r="Q8" s="73"/>
      <c r="R8" s="74"/>
    </row>
    <row r="9" spans="1:27" ht="34.5" customHeight="1" x14ac:dyDescent="0.35">
      <c r="A9" s="37"/>
      <c r="B9" s="69"/>
      <c r="C9" s="67"/>
      <c r="D9" s="105"/>
      <c r="E9" s="134"/>
      <c r="F9" s="93"/>
      <c r="G9" s="120"/>
      <c r="H9" s="64"/>
      <c r="I9" s="45"/>
      <c r="J9" s="46"/>
      <c r="K9" s="52"/>
      <c r="L9" s="52"/>
      <c r="M9" s="69"/>
      <c r="N9" s="38"/>
      <c r="O9" s="32"/>
      <c r="P9" s="13"/>
      <c r="Q9" s="13"/>
      <c r="R9" s="43"/>
    </row>
    <row r="10" spans="1:27" ht="36.65" customHeight="1" x14ac:dyDescent="0.35">
      <c r="A10" s="37"/>
      <c r="B10" s="69"/>
      <c r="C10" s="67"/>
      <c r="D10" s="105"/>
      <c r="E10" s="134"/>
      <c r="F10" s="93"/>
      <c r="G10" s="120"/>
      <c r="H10" s="64"/>
      <c r="I10" s="45"/>
      <c r="J10" s="46"/>
      <c r="K10" s="52"/>
      <c r="L10" s="52"/>
      <c r="M10" s="69"/>
      <c r="N10" s="38"/>
      <c r="O10" s="32"/>
      <c r="P10" s="13"/>
      <c r="Q10" s="13"/>
      <c r="R10" s="43"/>
    </row>
    <row r="11" spans="1:27" x14ac:dyDescent="0.35">
      <c r="A11" s="37"/>
      <c r="B11" s="69"/>
      <c r="C11" s="67"/>
      <c r="D11" s="104"/>
      <c r="E11" s="134"/>
      <c r="F11" s="93"/>
      <c r="G11" s="120"/>
      <c r="H11" s="64"/>
      <c r="I11" s="45"/>
      <c r="J11" s="46"/>
      <c r="K11" s="52"/>
      <c r="L11" s="52"/>
      <c r="M11" s="69"/>
      <c r="N11" s="38"/>
      <c r="O11" s="32"/>
      <c r="P11" s="13"/>
      <c r="Q11" s="13"/>
      <c r="R11" s="43"/>
    </row>
    <row r="12" spans="1:27" ht="31.5" customHeight="1" x14ac:dyDescent="0.35">
      <c r="A12" s="37"/>
      <c r="B12" s="69"/>
      <c r="C12" s="67"/>
      <c r="D12" s="105"/>
      <c r="E12" s="134"/>
      <c r="F12" s="93"/>
      <c r="G12" s="120"/>
      <c r="H12" s="64"/>
      <c r="I12" s="45"/>
      <c r="J12" s="46"/>
      <c r="K12" s="52"/>
      <c r="L12" s="52"/>
      <c r="M12" s="69"/>
      <c r="N12" s="38"/>
      <c r="O12" s="32"/>
      <c r="P12" s="13"/>
      <c r="Q12" s="13"/>
      <c r="R12" s="43"/>
    </row>
    <row r="13" spans="1:27" ht="65.5" customHeight="1" x14ac:dyDescent="0.35">
      <c r="A13" s="37"/>
      <c r="B13" s="69"/>
      <c r="C13" s="67"/>
      <c r="D13" s="104"/>
      <c r="E13" s="134"/>
      <c r="F13" s="93"/>
      <c r="G13" s="120"/>
      <c r="H13" s="64"/>
      <c r="I13" s="45"/>
      <c r="J13" s="46"/>
      <c r="K13" s="52"/>
      <c r="L13" s="52"/>
      <c r="M13" s="69"/>
      <c r="N13" s="38"/>
      <c r="O13" s="32"/>
      <c r="P13" s="13"/>
      <c r="Q13" s="13"/>
      <c r="R13" s="43"/>
    </row>
    <row r="14" spans="1:27" ht="66" customHeight="1" x14ac:dyDescent="0.35">
      <c r="A14" s="37"/>
      <c r="B14" s="69"/>
      <c r="C14" s="67"/>
      <c r="D14" s="105"/>
      <c r="E14" s="134"/>
      <c r="F14" s="93"/>
      <c r="G14" s="120"/>
      <c r="H14" s="64"/>
      <c r="I14" s="45"/>
      <c r="J14" s="46"/>
      <c r="K14" s="52"/>
      <c r="L14" s="52"/>
      <c r="M14" s="69"/>
      <c r="N14" s="38"/>
      <c r="O14" s="32"/>
      <c r="P14" s="13"/>
      <c r="Q14" s="13"/>
      <c r="R14" s="43"/>
    </row>
    <row r="15" spans="1:27" ht="56.5" customHeight="1" x14ac:dyDescent="0.35">
      <c r="A15" s="37"/>
      <c r="B15" s="69"/>
      <c r="C15" s="67"/>
      <c r="D15" s="105"/>
      <c r="E15" s="134"/>
      <c r="F15" s="93"/>
      <c r="G15" s="120"/>
      <c r="H15" s="64"/>
      <c r="I15" s="45"/>
      <c r="J15" s="46"/>
      <c r="K15" s="49"/>
      <c r="L15" s="49"/>
      <c r="M15" s="69"/>
      <c r="N15" s="38"/>
      <c r="O15" s="32"/>
      <c r="P15" s="13"/>
      <c r="Q15" s="13"/>
      <c r="R15" s="43"/>
    </row>
    <row r="16" spans="1:27" ht="94" customHeight="1" x14ac:dyDescent="0.35">
      <c r="A16" s="37"/>
      <c r="B16" s="69"/>
      <c r="C16" s="67"/>
      <c r="D16" s="105"/>
      <c r="E16" s="93"/>
      <c r="F16" s="93"/>
      <c r="G16" s="120"/>
      <c r="H16" s="64"/>
      <c r="I16" s="45"/>
      <c r="J16" s="46"/>
      <c r="K16" s="49"/>
      <c r="L16" s="49"/>
      <c r="M16" s="69"/>
      <c r="N16" s="38"/>
      <c r="O16" s="32"/>
      <c r="P16" s="13"/>
      <c r="Q16" s="13"/>
      <c r="R16" s="43"/>
    </row>
    <row r="17" spans="1:18" ht="94" customHeight="1" x14ac:dyDescent="0.35">
      <c r="A17" s="37"/>
      <c r="B17" s="69"/>
      <c r="C17" s="67"/>
      <c r="D17" s="105"/>
      <c r="E17" s="93"/>
      <c r="F17" s="93"/>
      <c r="G17" s="120"/>
      <c r="H17" s="64"/>
      <c r="I17" s="45"/>
      <c r="J17" s="46"/>
      <c r="K17" s="49"/>
      <c r="L17" s="49"/>
      <c r="M17" s="69"/>
      <c r="N17" s="38"/>
      <c r="O17" s="32"/>
      <c r="P17" s="13"/>
      <c r="Q17" s="13"/>
      <c r="R17" s="43"/>
    </row>
    <row r="18" spans="1:18" ht="94" customHeight="1" x14ac:dyDescent="0.35">
      <c r="A18" s="37"/>
      <c r="B18" s="69"/>
      <c r="C18" s="67"/>
      <c r="D18" s="105"/>
      <c r="E18" s="93"/>
      <c r="F18" s="93"/>
      <c r="G18" s="120"/>
      <c r="H18" s="64"/>
      <c r="I18" s="45"/>
      <c r="J18" s="46"/>
      <c r="K18" s="49"/>
      <c r="L18" s="49"/>
      <c r="M18" s="69"/>
      <c r="N18" s="38"/>
      <c r="O18" s="32"/>
      <c r="P18" s="13"/>
      <c r="Q18" s="13"/>
      <c r="R18" s="43"/>
    </row>
    <row r="19" spans="1:18" ht="94" customHeight="1" x14ac:dyDescent="0.35">
      <c r="A19" s="37"/>
      <c r="B19" s="69"/>
      <c r="C19" s="67"/>
      <c r="D19" s="105"/>
      <c r="E19" s="93"/>
      <c r="F19" s="93"/>
      <c r="G19" s="120"/>
      <c r="H19" s="64"/>
      <c r="I19" s="45"/>
      <c r="J19" s="46"/>
      <c r="K19" s="49"/>
      <c r="L19" s="49"/>
      <c r="M19" s="69"/>
      <c r="N19" s="38"/>
      <c r="O19" s="32"/>
      <c r="P19" s="13"/>
      <c r="Q19" s="13"/>
      <c r="R19" s="43"/>
    </row>
    <row r="20" spans="1:18" ht="94" customHeight="1" x14ac:dyDescent="0.35">
      <c r="A20" s="37"/>
      <c r="B20" s="69"/>
      <c r="C20" s="67"/>
      <c r="D20" s="105"/>
      <c r="E20" s="93"/>
      <c r="F20" s="93"/>
      <c r="G20" s="120"/>
      <c r="H20" s="64"/>
      <c r="I20" s="45"/>
      <c r="J20" s="46"/>
      <c r="K20" s="49"/>
      <c r="L20" s="49"/>
      <c r="M20" s="69"/>
      <c r="N20" s="38"/>
      <c r="O20" s="32"/>
      <c r="P20" s="13"/>
      <c r="Q20" s="13"/>
      <c r="R20" s="43"/>
    </row>
    <row r="21" spans="1:18" ht="32.5" customHeight="1" x14ac:dyDescent="0.35">
      <c r="A21" s="37"/>
      <c r="B21" s="69"/>
      <c r="C21" s="67"/>
      <c r="D21" s="106"/>
      <c r="E21" s="135"/>
      <c r="F21" s="94"/>
      <c r="G21" s="120"/>
      <c r="H21" s="64"/>
      <c r="I21" s="45"/>
      <c r="J21" s="46"/>
      <c r="K21" s="49"/>
      <c r="L21" s="49"/>
      <c r="M21" s="69"/>
      <c r="N21" s="38"/>
      <c r="O21" s="32"/>
      <c r="P21" s="13"/>
      <c r="Q21" s="13"/>
      <c r="R21" s="43"/>
    </row>
    <row r="22" spans="1:18" ht="38.15" customHeight="1" x14ac:dyDescent="0.35">
      <c r="A22" s="37"/>
      <c r="B22" s="97"/>
      <c r="C22" s="67"/>
      <c r="D22" s="107"/>
      <c r="E22" s="135"/>
      <c r="F22" s="94"/>
      <c r="G22" s="120"/>
      <c r="H22" s="64"/>
      <c r="I22" s="45"/>
      <c r="J22" s="46"/>
      <c r="K22" s="52"/>
      <c r="L22" s="52"/>
      <c r="M22" s="69"/>
      <c r="N22" s="38"/>
      <c r="O22" s="32"/>
      <c r="P22" s="13"/>
      <c r="Q22" s="13"/>
      <c r="R22" s="43"/>
    </row>
    <row r="23" spans="1:18" x14ac:dyDescent="0.35">
      <c r="A23" s="37"/>
      <c r="B23" s="69"/>
      <c r="C23" s="67"/>
      <c r="D23" s="107"/>
      <c r="E23" s="135"/>
      <c r="F23" s="94"/>
      <c r="G23" s="120"/>
      <c r="H23" s="64"/>
      <c r="I23" s="45"/>
      <c r="J23" s="46"/>
      <c r="K23" s="52"/>
      <c r="L23" s="52"/>
      <c r="M23" s="69"/>
      <c r="N23" s="38"/>
      <c r="O23" s="32"/>
      <c r="P23" s="13"/>
      <c r="Q23" s="13"/>
      <c r="R23" s="43"/>
    </row>
    <row r="24" spans="1:18" x14ac:dyDescent="0.35">
      <c r="A24" s="37"/>
      <c r="B24" s="97"/>
      <c r="C24" s="67"/>
      <c r="D24" s="107"/>
      <c r="E24" s="135"/>
      <c r="F24" s="94"/>
      <c r="G24" s="120"/>
      <c r="H24" s="64"/>
      <c r="I24" s="45"/>
      <c r="J24" s="46"/>
      <c r="K24" s="52"/>
      <c r="L24" s="52"/>
      <c r="M24" s="69"/>
      <c r="N24" s="38"/>
      <c r="O24" s="32"/>
      <c r="P24" s="13"/>
      <c r="Q24" s="13"/>
      <c r="R24" s="43"/>
    </row>
    <row r="25" spans="1:18" x14ac:dyDescent="0.35">
      <c r="A25" s="37"/>
      <c r="B25" s="69"/>
      <c r="C25" s="67"/>
      <c r="D25" s="107"/>
      <c r="E25" s="135"/>
      <c r="F25" s="94"/>
      <c r="G25" s="120"/>
      <c r="H25" s="64"/>
      <c r="I25" s="45"/>
      <c r="J25" s="46"/>
      <c r="K25" s="52"/>
      <c r="L25" s="52"/>
      <c r="M25" s="69"/>
      <c r="N25" s="38"/>
      <c r="O25" s="32"/>
      <c r="P25" s="13"/>
      <c r="Q25" s="13"/>
      <c r="R25" s="43"/>
    </row>
    <row r="26" spans="1:18" x14ac:dyDescent="0.35">
      <c r="A26" s="37"/>
      <c r="B26" s="97"/>
      <c r="C26" s="67"/>
      <c r="D26" s="107"/>
      <c r="E26" s="135"/>
      <c r="F26" s="94"/>
      <c r="G26" s="120"/>
      <c r="H26" s="64"/>
      <c r="I26" s="45"/>
      <c r="J26" s="46"/>
      <c r="K26" s="52"/>
      <c r="L26" s="52"/>
      <c r="M26" s="69"/>
      <c r="N26" s="38"/>
      <c r="O26" s="32"/>
      <c r="P26" s="13"/>
      <c r="Q26" s="13"/>
      <c r="R26" s="43"/>
    </row>
    <row r="27" spans="1:18" x14ac:dyDescent="0.35">
      <c r="A27" s="37"/>
      <c r="B27" s="69"/>
      <c r="C27" s="67"/>
      <c r="D27" s="107"/>
      <c r="E27" s="135"/>
      <c r="F27" s="94"/>
      <c r="G27" s="120"/>
      <c r="H27" s="64"/>
      <c r="I27" s="45"/>
      <c r="J27" s="46"/>
      <c r="K27" s="52"/>
      <c r="L27" s="52"/>
      <c r="M27" s="69"/>
      <c r="N27" s="38"/>
      <c r="O27" s="32"/>
      <c r="P27" s="13"/>
      <c r="Q27" s="13"/>
      <c r="R27" s="43"/>
    </row>
    <row r="28" spans="1:18" x14ac:dyDescent="0.35">
      <c r="A28" s="37"/>
      <c r="B28" s="69"/>
      <c r="C28" s="67"/>
      <c r="D28" s="108"/>
      <c r="E28" s="136"/>
      <c r="F28" s="95"/>
      <c r="G28" s="120"/>
      <c r="H28" s="64"/>
      <c r="I28" s="45"/>
      <c r="J28" s="46"/>
      <c r="K28" s="52"/>
      <c r="L28" s="52"/>
      <c r="M28" s="69"/>
      <c r="N28" s="38"/>
      <c r="O28" s="32"/>
      <c r="P28" s="13"/>
      <c r="Q28" s="13"/>
      <c r="R28" s="43"/>
    </row>
    <row r="29" spans="1:18" x14ac:dyDescent="0.35">
      <c r="A29" s="37"/>
      <c r="B29" s="97"/>
      <c r="C29" s="67"/>
      <c r="D29" s="109"/>
      <c r="E29" s="136"/>
      <c r="F29" s="95"/>
      <c r="G29" s="120"/>
      <c r="H29" s="64"/>
      <c r="I29" s="45"/>
      <c r="J29" s="46"/>
      <c r="K29" s="52"/>
      <c r="L29" s="52"/>
      <c r="M29" s="69"/>
      <c r="N29" s="38"/>
      <c r="O29" s="32"/>
      <c r="P29" s="13"/>
      <c r="Q29" s="13"/>
      <c r="R29" s="43"/>
    </row>
    <row r="30" spans="1:18" x14ac:dyDescent="0.35">
      <c r="A30" s="37"/>
      <c r="B30" s="69"/>
      <c r="C30" s="67"/>
      <c r="D30" s="109"/>
      <c r="E30" s="136"/>
      <c r="F30" s="95"/>
      <c r="G30" s="120"/>
      <c r="H30" s="64"/>
      <c r="I30" s="45"/>
      <c r="J30" s="46"/>
      <c r="K30" s="52"/>
      <c r="L30" s="52"/>
      <c r="M30" s="69"/>
      <c r="N30" s="38"/>
      <c r="O30" s="32"/>
      <c r="P30" s="13"/>
      <c r="Q30" s="13"/>
      <c r="R30" s="43"/>
    </row>
    <row r="31" spans="1:18" x14ac:dyDescent="0.35">
      <c r="A31" s="37"/>
      <c r="B31" s="97"/>
      <c r="C31" s="67"/>
      <c r="D31" s="109"/>
      <c r="E31" s="136"/>
      <c r="F31" s="95"/>
      <c r="G31" s="120"/>
      <c r="H31" s="64"/>
      <c r="I31" s="45"/>
      <c r="J31" s="46"/>
      <c r="K31" s="52"/>
      <c r="L31" s="52"/>
      <c r="M31" s="69"/>
      <c r="N31" s="38"/>
      <c r="O31" s="32"/>
      <c r="P31" s="13"/>
      <c r="Q31" s="13"/>
      <c r="R31" s="43"/>
    </row>
    <row r="32" spans="1:18" x14ac:dyDescent="0.35">
      <c r="A32" s="37"/>
      <c r="B32" s="69"/>
      <c r="C32" s="67"/>
      <c r="D32" s="109"/>
      <c r="E32" s="136"/>
      <c r="F32" s="95"/>
      <c r="G32" s="120"/>
      <c r="H32" s="64"/>
      <c r="I32" s="45"/>
      <c r="J32" s="46"/>
      <c r="K32" s="52"/>
      <c r="L32" s="52"/>
      <c r="M32" s="69"/>
      <c r="N32" s="38"/>
      <c r="O32" s="32"/>
      <c r="P32" s="13"/>
      <c r="Q32" s="13"/>
      <c r="R32" s="43"/>
    </row>
    <row r="33" spans="1:18" x14ac:dyDescent="0.35">
      <c r="A33" s="37"/>
      <c r="B33" s="97"/>
      <c r="C33" s="67"/>
      <c r="D33" s="109"/>
      <c r="E33" s="136"/>
      <c r="F33" s="95"/>
      <c r="G33" s="120"/>
      <c r="H33" s="64"/>
      <c r="I33" s="45"/>
      <c r="J33" s="46"/>
      <c r="K33" s="52"/>
      <c r="L33" s="52"/>
      <c r="M33" s="69"/>
      <c r="N33" s="38"/>
      <c r="O33" s="32"/>
      <c r="P33" s="13"/>
      <c r="Q33" s="13"/>
      <c r="R33" s="43"/>
    </row>
    <row r="34" spans="1:18" x14ac:dyDescent="0.35">
      <c r="A34" s="37"/>
      <c r="B34" s="69"/>
      <c r="C34" s="67"/>
      <c r="D34" s="109"/>
      <c r="E34" s="136"/>
      <c r="F34" s="95"/>
      <c r="G34" s="120"/>
      <c r="H34" s="64"/>
      <c r="I34" s="45"/>
      <c r="J34" s="46"/>
      <c r="K34" s="52"/>
      <c r="L34" s="52"/>
      <c r="M34" s="69"/>
      <c r="N34" s="38"/>
      <c r="O34" s="32"/>
      <c r="P34" s="13"/>
      <c r="Q34" s="13"/>
      <c r="R34" s="43"/>
    </row>
    <row r="35" spans="1:18" x14ac:dyDescent="0.35">
      <c r="A35" s="37"/>
      <c r="B35" s="69"/>
      <c r="C35" s="67"/>
      <c r="D35" s="110"/>
      <c r="E35" s="137"/>
      <c r="F35" s="96"/>
      <c r="G35" s="120"/>
      <c r="H35" s="64"/>
      <c r="I35" s="45"/>
      <c r="J35" s="46"/>
      <c r="K35" s="52"/>
      <c r="L35" s="52"/>
      <c r="M35" s="69"/>
      <c r="N35" s="38"/>
      <c r="O35" s="32"/>
      <c r="P35" s="13"/>
      <c r="Q35" s="13"/>
      <c r="R35" s="43"/>
    </row>
    <row r="36" spans="1:18" x14ac:dyDescent="0.35">
      <c r="A36" s="37"/>
      <c r="B36" s="97"/>
      <c r="C36" s="67"/>
      <c r="D36" s="111"/>
      <c r="E36" s="137"/>
      <c r="F36" s="96"/>
      <c r="G36" s="120"/>
      <c r="H36" s="64"/>
      <c r="I36" s="45"/>
      <c r="J36" s="46"/>
      <c r="K36" s="52"/>
      <c r="L36" s="52"/>
      <c r="M36" s="69"/>
      <c r="N36" s="38"/>
      <c r="O36" s="32"/>
      <c r="P36" s="13"/>
      <c r="Q36" s="13"/>
      <c r="R36" s="43"/>
    </row>
    <row r="37" spans="1:18" x14ac:dyDescent="0.35">
      <c r="A37" s="37"/>
      <c r="B37" s="69"/>
      <c r="C37" s="67"/>
      <c r="D37" s="111"/>
      <c r="E37" s="137"/>
      <c r="F37" s="96"/>
      <c r="G37" s="120"/>
      <c r="H37" s="64"/>
      <c r="I37" s="45"/>
      <c r="J37" s="46"/>
      <c r="K37" s="52"/>
      <c r="L37" s="52"/>
      <c r="M37" s="69"/>
      <c r="N37" s="38"/>
      <c r="O37" s="32"/>
      <c r="P37" s="13"/>
      <c r="Q37" s="13"/>
      <c r="R37" s="43"/>
    </row>
    <row r="38" spans="1:18" ht="33" customHeight="1" x14ac:dyDescent="0.35">
      <c r="A38" s="37"/>
      <c r="B38" s="97"/>
      <c r="C38" s="67"/>
      <c r="D38" s="112"/>
      <c r="E38" s="137"/>
      <c r="F38" s="96"/>
      <c r="G38" s="120"/>
      <c r="H38" s="64"/>
      <c r="I38" s="45"/>
      <c r="J38" s="46"/>
      <c r="K38" s="52"/>
      <c r="L38" s="52"/>
      <c r="M38" s="69"/>
      <c r="N38" s="38"/>
      <c r="O38" s="32"/>
      <c r="P38" s="13"/>
      <c r="Q38" s="13"/>
      <c r="R38" s="43"/>
    </row>
    <row r="39" spans="1:18" x14ac:dyDescent="0.35">
      <c r="A39" s="37"/>
      <c r="B39" s="69"/>
      <c r="C39" s="67"/>
      <c r="D39" s="111"/>
      <c r="E39" s="137"/>
      <c r="F39" s="96"/>
      <c r="G39" s="120"/>
      <c r="H39" s="64"/>
      <c r="I39" s="45"/>
      <c r="J39" s="46"/>
      <c r="K39" s="52"/>
      <c r="L39" s="52"/>
      <c r="M39" s="69"/>
      <c r="N39" s="38"/>
      <c r="O39" s="32"/>
      <c r="P39" s="13"/>
      <c r="Q39" s="13"/>
      <c r="R39" s="43"/>
    </row>
    <row r="40" spans="1:18" x14ac:dyDescent="0.35">
      <c r="A40" s="37"/>
      <c r="B40" s="97"/>
      <c r="C40" s="67"/>
      <c r="D40" s="112"/>
      <c r="E40" s="137"/>
      <c r="F40" s="96"/>
      <c r="G40" s="120"/>
      <c r="H40" s="64"/>
      <c r="I40" s="45"/>
      <c r="J40" s="46"/>
      <c r="K40" s="52"/>
      <c r="L40" s="52"/>
      <c r="M40" s="69"/>
      <c r="N40" s="38"/>
      <c r="O40" s="32"/>
      <c r="P40" s="13"/>
      <c r="Q40" s="13"/>
      <c r="R40" s="43"/>
    </row>
    <row r="41" spans="1:18" x14ac:dyDescent="0.35">
      <c r="A41" s="37"/>
      <c r="B41" s="97"/>
      <c r="C41" s="67"/>
      <c r="D41" s="112"/>
      <c r="E41" s="137"/>
      <c r="F41" s="96"/>
      <c r="G41" s="120"/>
      <c r="H41" s="64"/>
      <c r="I41" s="45"/>
      <c r="J41" s="46"/>
      <c r="K41" s="52"/>
      <c r="L41" s="52"/>
      <c r="M41" s="69"/>
      <c r="N41" s="38"/>
      <c r="O41" s="32"/>
      <c r="P41" s="13"/>
      <c r="Q41" s="13"/>
      <c r="R41" s="43"/>
    </row>
    <row r="42" spans="1:18" x14ac:dyDescent="0.35">
      <c r="A42" s="37"/>
      <c r="B42" s="69"/>
      <c r="C42" s="67"/>
      <c r="D42" s="113"/>
      <c r="E42" s="132"/>
      <c r="F42" s="91"/>
      <c r="G42" s="120"/>
      <c r="H42" s="64"/>
      <c r="I42" s="45"/>
      <c r="J42" s="46"/>
      <c r="K42" s="52"/>
      <c r="L42" s="52"/>
      <c r="M42" s="69"/>
      <c r="N42" s="38"/>
      <c r="O42" s="32"/>
      <c r="P42" s="13"/>
      <c r="Q42" s="13"/>
      <c r="R42" s="43"/>
    </row>
    <row r="43" spans="1:18" x14ac:dyDescent="0.35">
      <c r="A43" s="37"/>
      <c r="B43" s="97"/>
      <c r="C43" s="67"/>
      <c r="D43" s="113"/>
      <c r="E43" s="132"/>
      <c r="F43" s="91"/>
      <c r="G43" s="120"/>
      <c r="H43" s="64"/>
      <c r="I43" s="45"/>
      <c r="J43" s="46"/>
      <c r="K43" s="52"/>
      <c r="L43" s="52"/>
      <c r="M43" s="69"/>
      <c r="N43" s="38"/>
      <c r="O43" s="32"/>
      <c r="P43" s="13"/>
      <c r="Q43" s="13"/>
      <c r="R43" s="43"/>
    </row>
    <row r="44" spans="1:18" x14ac:dyDescent="0.35">
      <c r="A44" s="37"/>
      <c r="B44" s="69"/>
      <c r="C44" s="67"/>
      <c r="D44" s="113"/>
      <c r="E44" s="132"/>
      <c r="F44" s="91"/>
      <c r="G44" s="120"/>
      <c r="H44" s="64"/>
      <c r="I44" s="45"/>
      <c r="J44" s="46"/>
      <c r="K44" s="52"/>
      <c r="L44" s="52"/>
      <c r="M44" s="69"/>
      <c r="N44" s="38"/>
      <c r="O44" s="32"/>
      <c r="P44" s="13"/>
      <c r="Q44" s="13"/>
      <c r="R44" s="43"/>
    </row>
    <row r="45" spans="1:18" x14ac:dyDescent="0.35">
      <c r="A45" s="37"/>
      <c r="B45" s="97"/>
      <c r="C45" s="67"/>
      <c r="D45" s="113"/>
      <c r="E45" s="132"/>
      <c r="F45" s="91"/>
      <c r="G45" s="120"/>
      <c r="H45" s="64"/>
      <c r="I45" s="45"/>
      <c r="J45" s="46"/>
      <c r="K45" s="52"/>
      <c r="L45" s="52"/>
      <c r="M45" s="69"/>
      <c r="N45" s="38"/>
      <c r="O45" s="32"/>
      <c r="P45" s="13"/>
      <c r="Q45" s="13"/>
      <c r="R45" s="43"/>
    </row>
    <row r="46" spans="1:18" x14ac:dyDescent="0.35">
      <c r="A46" s="37"/>
      <c r="B46" s="69"/>
      <c r="C46" s="67"/>
      <c r="D46" s="113"/>
      <c r="E46" s="132"/>
      <c r="F46" s="91"/>
      <c r="G46" s="120"/>
      <c r="H46" s="64"/>
      <c r="I46" s="45"/>
      <c r="J46" s="46"/>
      <c r="K46" s="52"/>
      <c r="L46" s="52"/>
      <c r="M46" s="69"/>
      <c r="N46" s="38"/>
      <c r="O46" s="32"/>
      <c r="P46" s="13"/>
      <c r="Q46" s="13"/>
      <c r="R46" s="43"/>
    </row>
    <row r="47" spans="1:18" x14ac:dyDescent="0.35">
      <c r="A47" s="37"/>
      <c r="B47" s="97"/>
      <c r="C47" s="67"/>
      <c r="D47" s="113"/>
      <c r="E47" s="132"/>
      <c r="F47" s="91"/>
      <c r="G47" s="120"/>
      <c r="H47" s="64"/>
      <c r="I47" s="45"/>
      <c r="J47" s="46"/>
      <c r="K47" s="52"/>
      <c r="L47" s="52"/>
      <c r="M47" s="69"/>
      <c r="N47" s="38"/>
      <c r="O47" s="32"/>
      <c r="P47" s="13"/>
      <c r="Q47" s="13"/>
      <c r="R47" s="43"/>
    </row>
    <row r="48" spans="1:18" ht="35.5" customHeight="1" x14ac:dyDescent="0.35">
      <c r="A48" s="37"/>
      <c r="B48" s="69"/>
      <c r="C48" s="67"/>
      <c r="D48" s="114"/>
      <c r="E48" s="133"/>
      <c r="F48" s="92"/>
      <c r="G48" s="120"/>
      <c r="H48" s="64"/>
      <c r="I48" s="45"/>
      <c r="J48" s="46"/>
      <c r="K48" s="52"/>
      <c r="L48" s="52"/>
      <c r="M48" s="69"/>
      <c r="N48" s="38"/>
      <c r="O48" s="32"/>
      <c r="P48" s="13"/>
      <c r="Q48" s="13"/>
      <c r="R48" s="43"/>
    </row>
    <row r="49" spans="1:18" ht="33" customHeight="1" x14ac:dyDescent="0.35">
      <c r="A49" s="37"/>
      <c r="B49" s="97"/>
      <c r="C49" s="67"/>
      <c r="D49" s="114"/>
      <c r="E49" s="133"/>
      <c r="F49" s="92"/>
      <c r="G49" s="120"/>
      <c r="H49" s="64"/>
      <c r="I49" s="45"/>
      <c r="J49" s="46"/>
      <c r="K49" s="52"/>
      <c r="L49" s="52"/>
      <c r="M49" s="69"/>
      <c r="N49" s="38"/>
      <c r="O49" s="32"/>
      <c r="P49" s="13"/>
      <c r="Q49" s="13"/>
      <c r="R49" s="43"/>
    </row>
    <row r="50" spans="1:18" ht="30.65" customHeight="1" x14ac:dyDescent="0.35">
      <c r="A50" s="37"/>
      <c r="B50" s="97"/>
      <c r="C50" s="67"/>
      <c r="D50" s="114"/>
      <c r="E50" s="133"/>
      <c r="F50" s="92"/>
      <c r="G50" s="120"/>
      <c r="H50" s="64"/>
      <c r="I50" s="45"/>
      <c r="J50" s="46"/>
      <c r="K50" s="52"/>
      <c r="L50" s="52"/>
      <c r="M50" s="69"/>
      <c r="N50" s="38"/>
      <c r="O50" s="32"/>
      <c r="P50" s="13"/>
      <c r="Q50" s="13"/>
      <c r="R50" s="43"/>
    </row>
    <row r="51" spans="1:18" x14ac:dyDescent="0.35">
      <c r="A51" s="37"/>
      <c r="B51" s="97"/>
      <c r="C51" s="67"/>
      <c r="D51" s="115"/>
      <c r="E51" s="133"/>
      <c r="F51" s="92"/>
      <c r="G51" s="120"/>
      <c r="H51" s="64"/>
      <c r="I51" s="45"/>
      <c r="J51" s="46"/>
      <c r="K51" s="52"/>
      <c r="L51" s="52"/>
      <c r="M51" s="69"/>
      <c r="N51" s="38"/>
      <c r="O51" s="32"/>
      <c r="P51" s="13"/>
      <c r="Q51" s="13"/>
      <c r="R51" s="43"/>
    </row>
    <row r="52" spans="1:18" x14ac:dyDescent="0.35">
      <c r="O52" s="32"/>
      <c r="P52" s="13"/>
      <c r="Q52" s="13"/>
      <c r="R52" s="43"/>
    </row>
  </sheetData>
  <autoFilter ref="C7:J7" xr:uid="{00000000-0009-0000-0000-000001000000}"/>
  <mergeCells count="7">
    <mergeCell ref="E42:E47"/>
    <mergeCell ref="E48:E51"/>
    <mergeCell ref="B2:B6"/>
    <mergeCell ref="E8:E15"/>
    <mergeCell ref="E21:E27"/>
    <mergeCell ref="E28:E34"/>
    <mergeCell ref="E35:E41"/>
  </mergeCells>
  <phoneticPr fontId="9" type="noConversion"/>
  <conditionalFormatting sqref="C8:C51">
    <cfRule type="cellIs" dxfId="5" priority="8" operator="equal">
      <formula>"IDENTIFIED"</formula>
    </cfRule>
    <cfRule type="cellIs" dxfId="4" priority="12" stopIfTrue="1" operator="equal">
      <formula>"NON_IMPLEMENTABLE"</formula>
    </cfRule>
    <cfRule type="cellIs" dxfId="3" priority="13" stopIfTrue="1" operator="equal">
      <formula>"IMPLEMENTED"</formula>
    </cfRule>
    <cfRule type="cellIs" dxfId="2" priority="14" stopIfTrue="1" operator="equal">
      <formula>"SUSPENDED"</formula>
    </cfRule>
  </conditionalFormatting>
  <conditionalFormatting sqref="I8:I51">
    <cfRule type="cellIs" priority="9" stopIfTrue="1" operator="equal">
      <formula>"REVIEW"</formula>
    </cfRule>
    <cfRule type="cellIs" dxfId="1" priority="10" stopIfTrue="1" operator="equal">
      <formula>"PENDING"</formula>
    </cfRule>
    <cfRule type="cellIs" dxfId="0" priority="11" stopIfTrue="1" operator="equal">
      <formula>"DONE"</formula>
    </cfRule>
  </conditionalFormatting>
  <dataValidations count="1">
    <dataValidation type="list" operator="equal" allowBlank="1" showErrorMessage="1" sqref="C7 I7 S1:S6" xr:uid="{BF6A4014-8A19-4AF4-997E-4F1E3383AB69}">
      <formula1>NA()</formula1>
      <formula2>0</formula2>
    </dataValidation>
  </dataValidations>
  <hyperlinks>
    <hyperlink ref="A5" location="TEST_INDEX!A1" display="INDEX" xr:uid="{6A7359EE-B02A-4210-96DA-5A9E70D2182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operator="equal" allowBlank="1" showErrorMessage="1" xr:uid="{17015398-A6BC-4AE3-A34B-65635312C592}">
          <x14:formula1>
            <xm:f>master_sheet!$E$2:$E$4</xm:f>
          </x14:formula1>
          <xm:sqref>M8:M51</xm:sqref>
        </x14:dataValidation>
        <x14:dataValidation type="list" allowBlank="1" showInputMessage="1" showErrorMessage="1" xr:uid="{191978D6-E1BA-46F2-A0EE-FA3A37F424F8}">
          <x14:formula1>
            <xm:f>master_sheet!$C$2:$C$21</xm:f>
          </x14:formula1>
          <xm:sqref>H8:H51</xm:sqref>
        </x14:dataValidation>
        <x14:dataValidation type="list" allowBlank="1" showInputMessage="1" showErrorMessage="1" xr:uid="{1C814AA1-3DD8-4F0D-A7DE-E23C0D7F233B}">
          <x14:formula1>
            <xm:f>master_sheet!$A$2:$A$5</xm:f>
          </x14:formula1>
          <xm:sqref>C8:C51</xm:sqref>
        </x14:dataValidation>
        <x14:dataValidation type="list" operator="equal" allowBlank="1" showErrorMessage="1" xr:uid="{9C6A6096-31A9-4D12-A967-8CDBF0065141}">
          <x14:formula1>
            <xm:f>master_sheet!$D$2:$D$21</xm:f>
          </x14:formula1>
          <xm:sqref>J8:J51</xm:sqref>
        </x14:dataValidation>
        <x14:dataValidation type="list" allowBlank="1" showInputMessage="1" showErrorMessage="1" xr:uid="{89175FAD-684B-495E-B655-1244075A9C13}">
          <x14:formula1>
            <xm:f>master_sheet!$B$2:$B$5</xm:f>
          </x14:formula1>
          <xm:sqref>I8:I51</xm:sqref>
        </x14:dataValidation>
        <x14:dataValidation type="list" operator="equal" allowBlank="1" showErrorMessage="1" xr:uid="{475AD056-99A7-43D6-B431-AEC3A6F9E0EB}">
          <x14:formula1>
            <xm:f>master_sheet!$B2:$B5</xm:f>
          </x14:formula1>
          <xm:sqref>I8:I40</xm:sqref>
        </x14:dataValidation>
        <x14:dataValidation type="list" operator="equal" allowBlank="1" showErrorMessage="1" xr:uid="{BAE684DA-7438-466D-AB8C-23593E4B6ECE}">
          <x14:formula1>
            <xm:f>master_sheet!$B33:$B36</xm:f>
          </x14:formula1>
          <xm:sqref>I48 I43 I45:I46 I50:I51 I41</xm:sqref>
        </x14:dataValidation>
        <x14:dataValidation type="list" operator="equal" allowBlank="1" showErrorMessage="1" xr:uid="{714C3329-5BF9-477D-B806-AF3C878CA6F6}">
          <x14:formula1>
            <xm:f>master_sheet!$B35:$B38</xm:f>
          </x14:formula1>
          <xm:sqref>I42 I44 I47 I49</xm:sqref>
        </x14:dataValidation>
        <x14:dataValidation type="list" operator="equal" allowBlank="1" showErrorMessage="1" xr:uid="{22D76EDF-72A3-4C4B-BDB1-E9AA4415DCCC}">
          <x14:formula1>
            <xm:f>master_sheet!A2:A5</xm:f>
          </x14:formula1>
          <xm:sqref>C8:C51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tabSelected="1" workbookViewId="0">
      <selection activeCell="C6" sqref="C6"/>
    </sheetView>
  </sheetViews>
  <sheetFormatPr defaultRowHeight="14.5" x14ac:dyDescent="0.35"/>
  <cols>
    <col min="1" max="1" width="21.453125" bestFit="1" customWidth="1"/>
    <col min="2" max="2" width="14" bestFit="1" customWidth="1"/>
    <col min="3" max="3" width="14" customWidth="1"/>
    <col min="4" max="4" width="11.26953125" bestFit="1" customWidth="1"/>
  </cols>
  <sheetData>
    <row r="1" spans="1:5" x14ac:dyDescent="0.35">
      <c r="A1" s="17" t="s">
        <v>15</v>
      </c>
      <c r="B1" s="17" t="s">
        <v>3</v>
      </c>
      <c r="C1" s="17" t="s">
        <v>29</v>
      </c>
      <c r="D1" s="17" t="s">
        <v>30</v>
      </c>
      <c r="E1" s="17" t="s">
        <v>32</v>
      </c>
    </row>
    <row r="2" spans="1:5" x14ac:dyDescent="0.35">
      <c r="A2" s="16" t="s">
        <v>16</v>
      </c>
      <c r="B2" s="16" t="s">
        <v>42</v>
      </c>
      <c r="C2" s="15"/>
      <c r="D2" s="15"/>
      <c r="E2" s="16" t="s">
        <v>43</v>
      </c>
    </row>
    <row r="3" spans="1:5" x14ac:dyDescent="0.35">
      <c r="A3" s="16" t="s">
        <v>17</v>
      </c>
      <c r="B3" s="15" t="s">
        <v>44</v>
      </c>
      <c r="C3" s="15"/>
      <c r="D3" s="15"/>
      <c r="E3" s="15" t="s">
        <v>41</v>
      </c>
    </row>
    <row r="4" spans="1:5" x14ac:dyDescent="0.35">
      <c r="A4" s="16" t="s">
        <v>34</v>
      </c>
      <c r="B4" s="16" t="s">
        <v>35</v>
      </c>
      <c r="C4" s="15"/>
      <c r="D4" s="15"/>
      <c r="E4" s="16" t="s">
        <v>45</v>
      </c>
    </row>
    <row r="5" spans="1:5" x14ac:dyDescent="0.35">
      <c r="A5" s="16" t="s">
        <v>23</v>
      </c>
      <c r="B5" s="15" t="s">
        <v>46</v>
      </c>
      <c r="C5" s="15"/>
      <c r="D5" s="15"/>
    </row>
    <row r="6" spans="1:5" x14ac:dyDescent="0.35">
      <c r="C6" s="15"/>
    </row>
    <row r="7" spans="1:5" x14ac:dyDescent="0.35">
      <c r="D7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e3b1d012-8d6e-4bff-9829-57a5229b06af">4J67CQ7F7KHM-305-1014</_dlc_DocId>
    <_dlc_DocIdUrl xmlns="e3b1d012-8d6e-4bff-9829-57a5229b06af">
      <Url>http://cso.intranet.danahertm.com/Microelectronics/Groups/SantaClara/_layouts/DocIdRedir.aspx?ID=4J67CQ7F7KHM-305-1014</Url>
      <Description>4J67CQ7F7KHM-305-1014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66BD7F38F8B468FB41DF233F21F4E" ma:contentTypeVersion="1" ma:contentTypeDescription="Create a new document." ma:contentTypeScope="" ma:versionID="b97a8a2eacf0154e3ebafed731ab8b30">
  <xsd:schema xmlns:xsd="http://www.w3.org/2001/XMLSchema" xmlns:xs="http://www.w3.org/2001/XMLSchema" xmlns:p="http://schemas.microsoft.com/office/2006/metadata/properties" xmlns:ns2="e3b1d012-8d6e-4bff-9829-57a5229b06af" xmlns:ns3="http://schemas.microsoft.com/sharepoint/v4" targetNamespace="http://schemas.microsoft.com/office/2006/metadata/properties" ma:root="true" ma:fieldsID="43e6861d4bde314aa35fdac2512a261a" ns2:_="" ns3:_="">
    <xsd:import namespace="e3b1d012-8d6e-4bff-9829-57a5229b06af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d012-8d6e-4bff-9829-57a5229b06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EB073F7-CFCE-4FBF-A4A7-798D5201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93D1DC-1224-4F15-9F13-E9C7FDF203F6}">
  <ds:schemaRefs>
    <ds:schemaRef ds:uri="http://www.w3.org/XML/1998/namespace"/>
    <ds:schemaRef ds:uri="http://purl.org/dc/terms/"/>
    <ds:schemaRef ds:uri="http://schemas.microsoft.com/office/2006/documentManagement/types"/>
    <ds:schemaRef ds:uri="e3b1d012-8d6e-4bff-9829-57a5229b06af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sharepoint/v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32D550-C30E-4D61-B084-992197407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1d012-8d6e-4bff-9829-57a5229b06af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1E2EDC-0A24-46E4-88C9-89F5E8F2643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Checker_Plan</vt:lpstr>
      <vt:lpstr>Assertion_Plan</vt:lpstr>
      <vt:lpstr>master_sheet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SOCMega_TestPlan</dc:title>
  <dc:subject/>
  <dc:creator/>
  <cp:keywords/>
  <dc:description/>
  <cp:lastModifiedBy/>
  <cp:revision/>
  <dcterms:created xsi:type="dcterms:W3CDTF">2006-09-16T00:00:00Z</dcterms:created>
  <dcterms:modified xsi:type="dcterms:W3CDTF">2022-12-01T00:23:15Z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23cbb1f1-76b0-40b8-add4-0cbde5766871</vt:lpwstr>
  </property>
  <property fmtid="{D5CDD505-2E9C-101B-9397-08002B2CF9AE}" pid="3" name="ContentTypeId">
    <vt:lpwstr>0x010100CF466BD7F38F8B468FB41DF233F21F4E</vt:lpwstr>
  </property>
  <property fmtid="{D5CDD505-2E9C-101B-9397-08002B2CF9AE}" pid="4" name="MSIP_Label_879e395e-e3b5-421f-8616-70a10f9451af_Enabled">
    <vt:lpwstr>true</vt:lpwstr>
  </property>
  <property fmtid="{D5CDD505-2E9C-101B-9397-08002B2CF9AE}" pid="5" name="MSIP_Label_879e395e-e3b5-421f-8616-70a10f9451af_SetDate">
    <vt:lpwstr>2021-09-28T10:42:34Z</vt:lpwstr>
  </property>
  <property fmtid="{D5CDD505-2E9C-101B-9397-08002B2CF9AE}" pid="6" name="MSIP_Label_879e395e-e3b5-421f-8616-70a10f9451af_Method">
    <vt:lpwstr>Standard</vt:lpwstr>
  </property>
  <property fmtid="{D5CDD505-2E9C-101B-9397-08002B2CF9AE}" pid="7" name="MSIP_Label_879e395e-e3b5-421f-8616-70a10f9451af_Name">
    <vt:lpwstr>879e395e-e3b5-421f-8616-70a10f9451af</vt:lpwstr>
  </property>
  <property fmtid="{D5CDD505-2E9C-101B-9397-08002B2CF9AE}" pid="8" name="MSIP_Label_879e395e-e3b5-421f-8616-70a10f9451af_SiteId">
    <vt:lpwstr>0beb0c35-9cbb-4feb-99e5-589e415c7944</vt:lpwstr>
  </property>
  <property fmtid="{D5CDD505-2E9C-101B-9397-08002B2CF9AE}" pid="9" name="MSIP_Label_879e395e-e3b5-421f-8616-70a10f9451af_ActionId">
    <vt:lpwstr>b77ccf18-e7a8-4da9-ac72-b0ba45ec8757</vt:lpwstr>
  </property>
  <property fmtid="{D5CDD505-2E9C-101B-9397-08002B2CF9AE}" pid="10" name="MSIP_Label_879e395e-e3b5-421f-8616-70a10f9451af_ContentBits">
    <vt:lpwstr>0</vt:lpwstr>
  </property>
</Properties>
</file>