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BI\Online Course\Excel to MySql\Capstone\"/>
    </mc:Choice>
  </mc:AlternateContent>
  <bookViews>
    <workbookView xWindow="0" yWindow="0" windowWidth="20490" windowHeight="7755" tabRatio="500"/>
  </bookViews>
  <sheets>
    <sheet name=" 4- Alternative to &quot;Solver&quot;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M4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R2" i="1"/>
  <c r="S2" i="1"/>
  <c r="K2" i="1"/>
  <c r="AD1" i="1"/>
</calcChain>
</file>

<file path=xl/sharedStrings.xml><?xml version="1.0" encoding="utf-8"?>
<sst xmlns="http://schemas.openxmlformats.org/spreadsheetml/2006/main" count="793" uniqueCount="369">
  <si>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</si>
  <si>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</si>
  <si>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</si>
  <si>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</si>
  <si>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</si>
  <si>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</si>
  <si>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</si>
  <si>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</si>
  <si>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</si>
  <si>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</si>
  <si>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</si>
  <si>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>Note: if "optimal rent" is less than this value, use this value</t>
  </si>
  <si>
    <t xml:space="preserve">Use MS "If" statement 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</si>
  <si>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</si>
  <si>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</si>
  <si>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</si>
  <si>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</si>
  <si>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</si>
  <si>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</si>
  <si>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</si>
  <si>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</si>
  <si>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</si>
  <si>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</si>
  <si>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</si>
  <si>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</si>
  <si>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</si>
  <si>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</si>
  <si>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</si>
  <si>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=(correct $ Rent)*(Forecast Occupancy Rate)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</si>
  <si>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</si>
  <si>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</si>
  <si>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</si>
  <si>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</si>
  <si>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</si>
  <si>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</si>
  <si>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</si>
  <si>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</si>
  <si>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</si>
  <si>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</si>
  <si>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</si>
  <si>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</si>
  <si>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</si>
  <si>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</si>
  <si>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</si>
  <si>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</si>
  <si>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</si>
  <si>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</si>
  <si>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</si>
  <si>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</si>
  <si>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</si>
  <si>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</si>
  <si>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</si>
  <si>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Optimal Rent</t>
  </si>
  <si>
    <t>Correct $ Rent, given constraint that rent must be &gt;= 10th percentile</t>
  </si>
  <si>
    <t>Correct Rent Normalized to Percentile</t>
  </si>
  <si>
    <t xml:space="preserve">Correct Forecast Occupancy Rate </t>
  </si>
  <si>
    <t>Forecast ST Revenues Before Transaction Fees</t>
  </si>
  <si>
    <t>Forecast ST Revenues After Transaction Fees</t>
  </si>
  <si>
    <t>1.25*($ 90th - $ 10th)/(2*beta)</t>
  </si>
  <si>
    <t>W1</t>
  </si>
  <si>
    <t>L9531</t>
  </si>
  <si>
    <t>R6</t>
  </si>
  <si>
    <t>W10</t>
  </si>
  <si>
    <t>L9533</t>
  </si>
  <si>
    <t>W100</t>
  </si>
  <si>
    <t>L1944</t>
  </si>
  <si>
    <t>R2</t>
  </si>
  <si>
    <t>W101</t>
  </si>
  <si>
    <t>L15257</t>
  </si>
  <si>
    <t>W102</t>
  </si>
  <si>
    <t>W103</t>
  </si>
  <si>
    <t>R10</t>
  </si>
  <si>
    <t>W104</t>
  </si>
  <si>
    <t>R14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</si>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</sst>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1" fillId="2" borderId="5" xfId="1" applyBorder="1"/>
    <xf numFmtId="0" fontId="5" fillId="0" borderId="6" xfId="0" applyFont="1" applyBorder="1"/>
    <xf numFmtId="0" fontId="4" fillId="0" borderId="0" xfId="0" quotePrefix="1" applyFont="1" applyFill="1" applyBorder="1"/>
    <xf numFmtId="0" fontId="3" fillId="4" borderId="1" xfId="3"/>
    <xf numFmtId="0" fontId="4" fillId="0" borderId="0" xfId="0" applyFont="1" applyBorder="1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1" fillId="2" borderId="3" xfId="1" applyBorder="1"/>
    <xf numFmtId="0" fontId="5" fillId="0" borderId="4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1" fillId="2" borderId="12" xfId="1" applyBorder="1"/>
    <xf numFmtId="0" fontId="5" fillId="0" borderId="13" xfId="0" applyFont="1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2" fillId="3" borderId="2" xfId="2" applyFont="1" applyBorder="1"/>
    <xf numFmtId="0" fontId="2" fillId="3" borderId="14" xfId="2" applyBorder="1"/>
    <xf numFmtId="0" fontId="4" fillId="0" borderId="5" xfId="0" applyFont="1" applyFill="1" applyBorder="1"/>
    <xf numFmtId="0" fontId="4" fillId="0" borderId="12" xfId="0" applyFont="1" applyBorder="1"/>
    <xf numFmtId="0" fontId="4" fillId="0" borderId="9" xfId="0" applyFont="1" applyFill="1" applyBorder="1"/>
    <xf numFmtId="0" fontId="4" fillId="0" borderId="15" xfId="0" applyFont="1" applyBorder="1"/>
    <xf numFmtId="0" fontId="2" fillId="3" borderId="6" xfId="2" quotePrefix="1" applyBorder="1"/>
    <xf numFmtId="0" fontId="4" fillId="0" borderId="11" xfId="0" quotePrefix="1" applyFont="1" applyFill="1" applyBorder="1"/>
    <xf numFmtId="9" fontId="4" fillId="0" borderId="10" xfId="0" applyNumberFormat="1" applyFont="1" applyBorder="1"/>
    <xf numFmtId="0" fontId="0" fillId="0" borderId="0" xfId="0" applyAlignment="1">
      <alignment horizontal="center"/>
    </xf>
    <xf numFmtId="2" fontId="0" fillId="0" borderId="0" xfId="0" applyNumberFormat="1"/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7"/>
  <sheetViews>
    <sheetView tabSelected="1" topLeftCell="AE1" zoomScaleNormal="100" workbookViewId="0">
      <selection activeCell="A27" sqref="A27:XFD27"/>
    </sheetView>
  </sheetViews>
  <sheetFormatPr defaultColWidth="11" defaultRowHeight="15.75" x14ac:dyDescent="0.25"/>
  <cols>
    <col min="1" max="1" width="22.125" customWidth="1"/>
    <col min="3" max="3" width="38.5" customWidth="1"/>
    <col min="4" max="4" width="26.125" customWidth="1"/>
    <col min="5" max="5" width="33.875" customWidth="1"/>
    <col min="6" max="6" width="18.125" customWidth="1"/>
    <col min="7" max="7" width="39.125" style="4" customWidth="1"/>
    <col min="8" max="8" width="21.5" customWidth="1"/>
    <col min="9" max="9" width="25.625" customWidth="1"/>
    <col min="10" max="10" width="28" customWidth="1"/>
    <col min="11" max="11" width="27.875" style="13" customWidth="1"/>
    <col min="12" max="12" width="18.5" customWidth="1"/>
    <col min="13" max="13" width="27.625" customWidth="1"/>
    <col min="14" max="14" width="62.375" customWidth="1"/>
    <col min="15" max="15" width="35.375" style="13" customWidth="1"/>
    <col min="16" max="16" width="49.125" customWidth="1"/>
    <col min="17" max="17" width="62" customWidth="1"/>
    <col min="18" max="18" width="35" customWidth="1"/>
    <col min="19" max="19" width="77.375" customWidth="1"/>
    <col min="20" max="20" width="68.875" customWidth="1"/>
    <col min="21" max="21" width="45.375" style="13" customWidth="1"/>
    <col min="22" max="22" width="55" style="4" customWidth="1"/>
    <col min="23" max="23" width="28.875" customWidth="1"/>
    <col min="24" max="24" width="31.375" customWidth="1"/>
    <col min="25" max="25" width="28.625" customWidth="1"/>
    <col min="26" max="26" width="61.5" customWidth="1"/>
    <col min="27" max="27" width="69.375" customWidth="1"/>
    <col min="28" max="29" width="76" customWidth="1"/>
    <col min="30" max="30" width="68.875" customWidth="1"/>
    <col min="31" max="31" width="54.125" style="13" customWidth="1"/>
  </cols>
  <sheetData>
    <row r="1" spans="1:66" x14ac:dyDescent="0.25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6" t="s">
        <v>5</v>
      </c>
      <c r="O1" s="7" t="s">
        <v>6</v>
      </c>
      <c r="Q1" s="8" t="s">
        <v>7</v>
      </c>
      <c r="R1" s="48" t="s">
        <v>8</v>
      </c>
      <c r="S1" s="46" t="s">
        <v>9</v>
      </c>
      <c r="T1" s="51" t="s">
        <v>10</v>
      </c>
      <c r="U1" s="52">
        <v>0.3</v>
      </c>
      <c r="V1" s="9" t="s">
        <v>11</v>
      </c>
      <c r="X1" s="10"/>
      <c r="Y1" s="10"/>
      <c r="Z1" s="11"/>
      <c r="AA1" s="11" t="s">
        <v>12</v>
      </c>
      <c r="AB1" s="11"/>
      <c r="AC1" s="11"/>
      <c r="AD1" s="12">
        <f>(0.1*R2) +S2</f>
        <v>0.77146000000000003</v>
      </c>
    </row>
    <row r="2" spans="1:66" x14ac:dyDescent="0.25">
      <c r="E2" t="s">
        <v>13</v>
      </c>
      <c r="F2">
        <v>0.97299999999999998</v>
      </c>
      <c r="G2" s="14" t="s">
        <v>14</v>
      </c>
      <c r="H2" t="s">
        <v>15</v>
      </c>
      <c r="K2" s="5">
        <f>0.9-0.1</f>
        <v>0.8</v>
      </c>
      <c r="N2" s="15" t="s">
        <v>16</v>
      </c>
      <c r="O2" s="16" t="s">
        <v>17</v>
      </c>
      <c r="R2" s="49">
        <f>-0.7914</f>
        <v>-0.79139999999999999</v>
      </c>
      <c r="S2" s="47">
        <f>0.8506</f>
        <v>0.85060000000000002</v>
      </c>
      <c r="T2" s="50" t="s">
        <v>18</v>
      </c>
      <c r="U2" s="18" t="s">
        <v>19</v>
      </c>
      <c r="V2" s="19" t="s">
        <v>20</v>
      </c>
      <c r="W2" s="20" t="s">
        <v>21</v>
      </c>
      <c r="X2" s="21" t="s">
        <v>22</v>
      </c>
      <c r="Y2" s="21" t="s">
        <v>23</v>
      </c>
      <c r="Z2" s="17" t="s">
        <v>24</v>
      </c>
      <c r="AA2" s="17" t="s">
        <v>25</v>
      </c>
      <c r="AB2" s="22" t="s">
        <v>26</v>
      </c>
      <c r="AC2" s="17" t="s">
        <v>27</v>
      </c>
      <c r="AD2" s="23" t="s">
        <v>28</v>
      </c>
      <c r="AE2" s="24" t="s">
        <v>29</v>
      </c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1:66" s="43" customFormat="1" x14ac:dyDescent="0.25">
      <c r="A3" s="26" t="s">
        <v>30</v>
      </c>
      <c r="B3" s="26" t="s">
        <v>31</v>
      </c>
      <c r="C3" s="26" t="s">
        <v>32</v>
      </c>
      <c r="D3" s="26" t="s">
        <v>33</v>
      </c>
      <c r="E3" s="26" t="s">
        <v>34</v>
      </c>
      <c r="F3" s="26" t="s">
        <v>35</v>
      </c>
      <c r="G3" s="27" t="s">
        <v>36</v>
      </c>
      <c r="H3" s="26" t="s">
        <v>37</v>
      </c>
      <c r="I3" s="26" t="s">
        <v>38</v>
      </c>
      <c r="J3" s="26" t="s">
        <v>39</v>
      </c>
      <c r="K3" s="28" t="s">
        <v>40</v>
      </c>
      <c r="L3" s="3" t="s">
        <v>41</v>
      </c>
      <c r="M3" s="29" t="s">
        <v>42</v>
      </c>
      <c r="N3" s="30" t="s">
        <v>43</v>
      </c>
      <c r="O3" s="31" t="s">
        <v>38</v>
      </c>
      <c r="P3" s="32" t="s">
        <v>44</v>
      </c>
      <c r="Q3" s="44" t="s">
        <v>53</v>
      </c>
      <c r="R3" s="45" t="s">
        <v>45</v>
      </c>
      <c r="S3" s="45" t="s">
        <v>46</v>
      </c>
      <c r="T3" s="33" t="s">
        <v>47</v>
      </c>
      <c r="U3" s="34" t="s">
        <v>48</v>
      </c>
      <c r="V3" s="35" t="s">
        <v>49</v>
      </c>
      <c r="W3" s="36" t="s">
        <v>50</v>
      </c>
      <c r="X3" s="33" t="s">
        <v>51</v>
      </c>
      <c r="Y3" s="37" t="s">
        <v>58</v>
      </c>
      <c r="Z3" s="38" t="s">
        <v>52</v>
      </c>
      <c r="AA3" s="38" t="s">
        <v>53</v>
      </c>
      <c r="AB3" s="39" t="s">
        <v>54</v>
      </c>
      <c r="AC3" s="40" t="s">
        <v>55</v>
      </c>
      <c r="AD3" s="41" t="s">
        <v>56</v>
      </c>
      <c r="AE3" s="42" t="s">
        <v>57</v>
      </c>
      <c r="AF3"/>
      <c r="AG3"/>
      <c r="AH3"/>
      <c r="AI3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</row>
    <row r="4" spans="1:66" x14ac:dyDescent="0.25">
      <c r="A4" t="s">
        <v>59</v>
      </c>
      <c r="B4" t="s">
        <v>60</v>
      </c>
      <c r="C4" t="s">
        <v>61</v>
      </c>
      <c r="D4" s="53">
        <f>IF(OR(C4="R1",C4="R2",C4="R3",C4="R4",C4="R9",C4="R10",C4="R11",C4="R12"),1,2)</f>
        <v>2</v>
      </c>
      <c r="E4">
        <v>1060</v>
      </c>
      <c r="F4">
        <f>F$2</f>
        <v>0.97299999999999998</v>
      </c>
      <c r="G4" s="4">
        <f>E4*F4*12</f>
        <v>12376.559999999998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($K$2*(M4/L4))+0.1</f>
        <v>0.79743589743589749</v>
      </c>
      <c r="O4" s="13">
        <f>I4</f>
        <v>0.16159999999999999</v>
      </c>
      <c r="P4">
        <v>100</v>
      </c>
      <c r="R4">
        <f>N4</f>
        <v>0.79743589743589749</v>
      </c>
      <c r="S4">
        <f>($R$2*R4)+$S$2</f>
        <v>0.21950923076923079</v>
      </c>
      <c r="T4">
        <f>365*P4*S4</f>
        <v>8012.086923076924</v>
      </c>
      <c r="U4" s="13">
        <f>T4*(1-$U$1)</f>
        <v>5608.4608461538464</v>
      </c>
      <c r="V4" s="4">
        <f>J4</f>
        <v>114</v>
      </c>
      <c r="W4">
        <f>1.25*L4</f>
        <v>48.75</v>
      </c>
      <c r="X4">
        <f>V4-(L4/8)</f>
        <v>109.125</v>
      </c>
      <c r="Y4">
        <f>1.25*L4/(2*$R$2)</f>
        <v>-30.799848369977255</v>
      </c>
      <c r="Z4">
        <f>((($R$2*X4)/W4)-$S$2)*Y4</f>
        <v>80.760851023502653</v>
      </c>
      <c r="AA4" s="54">
        <f>IF(Z4&gt;V4,Z4,V4)</f>
        <v>114</v>
      </c>
      <c r="AB4" s="54">
        <f>(AA4-X4)/W4</f>
        <v>0.1</v>
      </c>
      <c r="AC4">
        <f>($R$2*AB4)+$S$2</f>
        <v>0.77146000000000003</v>
      </c>
      <c r="AD4">
        <f>AA4*AC4*365</f>
        <v>32100.450600000004</v>
      </c>
      <c r="AE4" s="13">
        <f>AD4*(1-$U$1)</f>
        <v>22470.315420000003</v>
      </c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spans="1:66" x14ac:dyDescent="0.25">
      <c r="A5" t="s">
        <v>62</v>
      </c>
      <c r="B5" t="s">
        <v>63</v>
      </c>
      <c r="C5" t="s">
        <v>61</v>
      </c>
      <c r="D5" s="53">
        <f t="shared" ref="D5:D68" si="0">IF(OR(C5="R1",C5="R2",C5="R3",C5="R4",C5="R9",C5="R10",C5="R11",C5="R12"),1,2)</f>
        <v>2</v>
      </c>
      <c r="E5">
        <v>1200</v>
      </c>
      <c r="F5">
        <f t="shared" ref="F5:F68" si="1">F$2</f>
        <v>0.97299999999999998</v>
      </c>
      <c r="G5" s="4">
        <f t="shared" ref="G5:G68" si="2">E5*F5*12</f>
        <v>14011.199999999999</v>
      </c>
      <c r="H5">
        <v>133</v>
      </c>
      <c r="I5">
        <v>0.34789999999999999</v>
      </c>
      <c r="J5">
        <v>111</v>
      </c>
      <c r="K5">
        <v>149</v>
      </c>
      <c r="L5">
        <f t="shared" ref="L5:L68" si="3">K5-J5</f>
        <v>38</v>
      </c>
      <c r="M5">
        <f t="shared" ref="M5:M68" si="4">H5-J5</f>
        <v>22</v>
      </c>
      <c r="N5">
        <f t="shared" ref="N5:N68" si="5">($K$2*(M5/L5))+0.1</f>
        <v>0.56315789473684219</v>
      </c>
      <c r="O5" s="13">
        <f t="shared" ref="O5:O68" si="6">I5</f>
        <v>0.34789999999999999</v>
      </c>
      <c r="P5">
        <v>100</v>
      </c>
      <c r="R5">
        <f t="shared" ref="R5:R68" si="7">N5</f>
        <v>0.56315789473684219</v>
      </c>
      <c r="S5">
        <f t="shared" ref="S5:S68" si="8">($R$2*R5)+$S$2</f>
        <v>0.40491684210526313</v>
      </c>
      <c r="T5">
        <f t="shared" ref="T5:T68" si="9">365*P5*S5</f>
        <v>14779.464736842105</v>
      </c>
      <c r="U5" s="13">
        <f t="shared" ref="U5:U68" si="10">T5*(1-$U$1)</f>
        <v>10345.625315789473</v>
      </c>
      <c r="V5" s="4">
        <f t="shared" ref="V5:V68" si="11">J5</f>
        <v>111</v>
      </c>
      <c r="W5">
        <f t="shared" ref="W5:W68" si="12">1.25*L5</f>
        <v>47.5</v>
      </c>
      <c r="X5">
        <f t="shared" ref="X5:X68" si="13">V5-(L5/8)</f>
        <v>106.25</v>
      </c>
      <c r="Y5">
        <f t="shared" ref="Y5:Y68" si="14">1.25*L5/(2*$R$2)</f>
        <v>-30.010108668182966</v>
      </c>
      <c r="Z5">
        <f t="shared" ref="Z5:Z68" si="15">((($R$2*X5)/W5)-$S$2)*Y5</f>
        <v>78.651598433156423</v>
      </c>
      <c r="AA5" s="54">
        <f t="shared" ref="AA5:AA68" si="16">IF(Z5&gt;V5,Z5,V5)</f>
        <v>111</v>
      </c>
      <c r="AB5" s="54">
        <f t="shared" ref="AB5:AB68" si="17">(AA5-X5)/W5</f>
        <v>0.1</v>
      </c>
      <c r="AC5">
        <f t="shared" ref="AC5:AC68" si="18">($R$2*AB5)+$S$2</f>
        <v>0.77146000000000003</v>
      </c>
      <c r="AD5">
        <f t="shared" ref="AD5:AD68" si="19">AA5*AC5*365</f>
        <v>31255.701900000004</v>
      </c>
      <c r="AE5" s="13">
        <f t="shared" ref="AE5:AE68" si="20">AD5*(1-$U$1)</f>
        <v>21878.991330000001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  <row r="6" spans="1:66" x14ac:dyDescent="0.25">
      <c r="A6" t="s">
        <v>64</v>
      </c>
      <c r="B6" t="s">
        <v>65</v>
      </c>
      <c r="C6" t="s">
        <v>66</v>
      </c>
      <c r="D6" s="53">
        <f t="shared" si="0"/>
        <v>1</v>
      </c>
      <c r="E6">
        <v>3300</v>
      </c>
      <c r="F6">
        <f t="shared" si="1"/>
        <v>0.97299999999999998</v>
      </c>
      <c r="G6" s="4">
        <f t="shared" si="2"/>
        <v>38530.800000000003</v>
      </c>
      <c r="H6">
        <v>372</v>
      </c>
      <c r="I6">
        <v>0.39729999999999999</v>
      </c>
      <c r="J6">
        <v>108</v>
      </c>
      <c r="K6">
        <v>610</v>
      </c>
      <c r="L6">
        <f t="shared" si="3"/>
        <v>502</v>
      </c>
      <c r="M6">
        <f t="shared" si="4"/>
        <v>264</v>
      </c>
      <c r="N6">
        <f t="shared" si="5"/>
        <v>0.52071713147410359</v>
      </c>
      <c r="O6" s="13">
        <f t="shared" si="6"/>
        <v>0.39729999999999999</v>
      </c>
      <c r="P6">
        <v>100</v>
      </c>
      <c r="R6">
        <f t="shared" si="7"/>
        <v>0.52071713147410359</v>
      </c>
      <c r="S6">
        <f t="shared" si="8"/>
        <v>0.43850446215139444</v>
      </c>
      <c r="T6">
        <f t="shared" si="9"/>
        <v>16005.412868525897</v>
      </c>
      <c r="U6" s="13">
        <f t="shared" si="10"/>
        <v>11203.789007968127</v>
      </c>
      <c r="V6" s="4">
        <f t="shared" si="11"/>
        <v>108</v>
      </c>
      <c r="W6">
        <f t="shared" si="12"/>
        <v>627.5</v>
      </c>
      <c r="X6">
        <f t="shared" si="13"/>
        <v>45.25</v>
      </c>
      <c r="Y6">
        <f t="shared" si="14"/>
        <v>-396.44933030073287</v>
      </c>
      <c r="Z6">
        <f t="shared" si="15"/>
        <v>359.84480035380341</v>
      </c>
      <c r="AA6" s="54">
        <f t="shared" si="16"/>
        <v>359.84480035380341</v>
      </c>
      <c r="AB6" s="54">
        <f t="shared" si="17"/>
        <v>0.50134629538454722</v>
      </c>
      <c r="AC6">
        <f t="shared" si="18"/>
        <v>0.45383454183266936</v>
      </c>
      <c r="AD6">
        <f t="shared" si="19"/>
        <v>59608.150036294406</v>
      </c>
      <c r="AE6" s="13">
        <f t="shared" si="20"/>
        <v>41725.705025406081</v>
      </c>
    </row>
    <row r="7" spans="1:66" x14ac:dyDescent="0.25">
      <c r="A7" t="s">
        <v>67</v>
      </c>
      <c r="B7" t="s">
        <v>68</v>
      </c>
      <c r="C7" t="s">
        <v>66</v>
      </c>
      <c r="D7" s="53">
        <f t="shared" si="0"/>
        <v>1</v>
      </c>
      <c r="E7">
        <v>1400</v>
      </c>
      <c r="F7">
        <f t="shared" si="1"/>
        <v>0.97299999999999998</v>
      </c>
      <c r="G7" s="4">
        <f t="shared" si="2"/>
        <v>16346.400000000001</v>
      </c>
      <c r="H7">
        <v>302</v>
      </c>
      <c r="I7">
        <v>0.3644</v>
      </c>
      <c r="J7">
        <v>178</v>
      </c>
      <c r="K7">
        <v>533</v>
      </c>
      <c r="L7">
        <f t="shared" si="3"/>
        <v>355</v>
      </c>
      <c r="M7">
        <f t="shared" si="4"/>
        <v>124</v>
      </c>
      <c r="N7">
        <f t="shared" si="5"/>
        <v>0.37943661971830989</v>
      </c>
      <c r="O7" s="13">
        <f t="shared" si="6"/>
        <v>0.3644</v>
      </c>
      <c r="P7">
        <v>100</v>
      </c>
      <c r="R7">
        <f t="shared" si="7"/>
        <v>0.37943661971830989</v>
      </c>
      <c r="S7">
        <f t="shared" si="8"/>
        <v>0.55031385915492959</v>
      </c>
      <c r="T7">
        <f t="shared" si="9"/>
        <v>20086.455859154928</v>
      </c>
      <c r="U7" s="13">
        <f t="shared" si="10"/>
        <v>14060.519101408448</v>
      </c>
      <c r="V7" s="4">
        <f t="shared" si="11"/>
        <v>178</v>
      </c>
      <c r="W7">
        <f t="shared" si="12"/>
        <v>443.75</v>
      </c>
      <c r="X7">
        <f t="shared" si="13"/>
        <v>133.625</v>
      </c>
      <c r="Y7">
        <f t="shared" si="14"/>
        <v>-280.35759413697247</v>
      </c>
      <c r="Z7">
        <f t="shared" si="15"/>
        <v>305.2846695729088</v>
      </c>
      <c r="AA7" s="54">
        <f t="shared" si="16"/>
        <v>305.2846695729088</v>
      </c>
      <c r="AB7" s="54">
        <f t="shared" si="17"/>
        <v>0.38683869199528742</v>
      </c>
      <c r="AC7">
        <f t="shared" si="18"/>
        <v>0.54445585915492956</v>
      </c>
      <c r="AD7">
        <f t="shared" si="19"/>
        <v>60668.1198765886</v>
      </c>
      <c r="AE7" s="13">
        <f t="shared" si="20"/>
        <v>42467.683913612018</v>
      </c>
    </row>
    <row r="8" spans="1:66" x14ac:dyDescent="0.25">
      <c r="A8" t="s">
        <v>69</v>
      </c>
      <c r="B8" t="s">
        <v>68</v>
      </c>
      <c r="C8" t="s">
        <v>61</v>
      </c>
      <c r="D8" s="53">
        <f t="shared" si="0"/>
        <v>2</v>
      </c>
      <c r="E8">
        <v>2000</v>
      </c>
      <c r="F8">
        <f t="shared" si="1"/>
        <v>0.97299999999999998</v>
      </c>
      <c r="G8" s="4">
        <f t="shared" si="2"/>
        <v>23352</v>
      </c>
      <c r="H8">
        <v>429</v>
      </c>
      <c r="I8">
        <v>0.41099999999999998</v>
      </c>
      <c r="J8">
        <v>221</v>
      </c>
      <c r="K8">
        <v>617</v>
      </c>
      <c r="L8">
        <f t="shared" si="3"/>
        <v>396</v>
      </c>
      <c r="M8">
        <f t="shared" si="4"/>
        <v>208</v>
      </c>
      <c r="N8">
        <f t="shared" si="5"/>
        <v>0.52020202020202022</v>
      </c>
      <c r="O8" s="13">
        <f t="shared" si="6"/>
        <v>0.41099999999999998</v>
      </c>
      <c r="P8">
        <v>100</v>
      </c>
      <c r="R8">
        <f t="shared" si="7"/>
        <v>0.52020202020202022</v>
      </c>
      <c r="S8">
        <f t="shared" si="8"/>
        <v>0.4389121212121212</v>
      </c>
      <c r="T8">
        <f t="shared" si="9"/>
        <v>16020.292424242423</v>
      </c>
      <c r="U8" s="13">
        <f t="shared" si="10"/>
        <v>11214.204696969695</v>
      </c>
      <c r="V8" s="4">
        <f t="shared" si="11"/>
        <v>221</v>
      </c>
      <c r="W8">
        <f t="shared" si="12"/>
        <v>495</v>
      </c>
      <c r="X8">
        <f t="shared" si="13"/>
        <v>171.5</v>
      </c>
      <c r="Y8">
        <f t="shared" si="14"/>
        <v>-312.73692191053829</v>
      </c>
      <c r="Z8">
        <f t="shared" si="15"/>
        <v>351.76402577710388</v>
      </c>
      <c r="AA8" s="54">
        <f t="shared" si="16"/>
        <v>351.76402577710388</v>
      </c>
      <c r="AB8" s="54">
        <f t="shared" si="17"/>
        <v>0.36416974904465432</v>
      </c>
      <c r="AC8">
        <f t="shared" si="18"/>
        <v>0.56239606060606062</v>
      </c>
      <c r="AD8">
        <f t="shared" si="19"/>
        <v>72208.206361389777</v>
      </c>
      <c r="AE8" s="13">
        <f t="shared" si="20"/>
        <v>50545.744452972838</v>
      </c>
    </row>
    <row r="9" spans="1:66" x14ac:dyDescent="0.25">
      <c r="A9" t="s">
        <v>70</v>
      </c>
      <c r="B9" t="s">
        <v>68</v>
      </c>
      <c r="C9" t="s">
        <v>71</v>
      </c>
      <c r="D9" s="53">
        <f t="shared" si="0"/>
        <v>1</v>
      </c>
      <c r="E9">
        <v>1600</v>
      </c>
      <c r="F9">
        <f t="shared" si="1"/>
        <v>0.97299999999999998</v>
      </c>
      <c r="G9" s="4">
        <f t="shared" si="2"/>
        <v>18681.599999999999</v>
      </c>
      <c r="H9">
        <v>380</v>
      </c>
      <c r="I9">
        <v>0.41099999999999998</v>
      </c>
      <c r="J9">
        <v>202</v>
      </c>
      <c r="K9">
        <v>646</v>
      </c>
      <c r="L9">
        <f t="shared" si="3"/>
        <v>444</v>
      </c>
      <c r="M9">
        <f t="shared" si="4"/>
        <v>178</v>
      </c>
      <c r="N9">
        <f t="shared" si="5"/>
        <v>0.42072072072072075</v>
      </c>
      <c r="O9" s="13">
        <f t="shared" si="6"/>
        <v>0.41099999999999998</v>
      </c>
      <c r="P9">
        <v>100</v>
      </c>
      <c r="R9">
        <f t="shared" si="7"/>
        <v>0.42072072072072075</v>
      </c>
      <c r="S9">
        <f t="shared" si="8"/>
        <v>0.51764162162162164</v>
      </c>
      <c r="T9">
        <f t="shared" si="9"/>
        <v>18893.91918918919</v>
      </c>
      <c r="U9" s="13">
        <f t="shared" si="10"/>
        <v>13225.743432432431</v>
      </c>
      <c r="V9" s="4">
        <f t="shared" si="11"/>
        <v>202</v>
      </c>
      <c r="W9">
        <f t="shared" si="12"/>
        <v>555</v>
      </c>
      <c r="X9">
        <f t="shared" si="13"/>
        <v>146.5</v>
      </c>
      <c r="Y9">
        <f t="shared" si="14"/>
        <v>-350.64442759666412</v>
      </c>
      <c r="Z9">
        <f t="shared" si="15"/>
        <v>371.50815011372248</v>
      </c>
      <c r="AA9" s="54">
        <f t="shared" si="16"/>
        <v>371.50815011372248</v>
      </c>
      <c r="AB9" s="54">
        <f t="shared" si="17"/>
        <v>0.40542009029499548</v>
      </c>
      <c r="AC9">
        <f t="shared" si="18"/>
        <v>0.5297505405405406</v>
      </c>
      <c r="AD9">
        <f t="shared" si="19"/>
        <v>71834.424818355692</v>
      </c>
      <c r="AE9" s="13">
        <f t="shared" si="20"/>
        <v>50284.097372848984</v>
      </c>
    </row>
    <row r="10" spans="1:66" x14ac:dyDescent="0.25">
      <c r="A10" t="s">
        <v>72</v>
      </c>
      <c r="B10" t="s">
        <v>68</v>
      </c>
      <c r="C10" t="s">
        <v>73</v>
      </c>
      <c r="D10" s="53">
        <f t="shared" si="0"/>
        <v>2</v>
      </c>
      <c r="E10">
        <v>2800</v>
      </c>
      <c r="F10">
        <f t="shared" si="1"/>
        <v>0.97299999999999998</v>
      </c>
      <c r="G10" s="4">
        <f t="shared" si="2"/>
        <v>32692.800000000003</v>
      </c>
      <c r="H10">
        <v>374</v>
      </c>
      <c r="I10">
        <v>0.52600000000000002</v>
      </c>
      <c r="J10">
        <v>197</v>
      </c>
      <c r="K10">
        <v>639</v>
      </c>
      <c r="L10">
        <f t="shared" si="3"/>
        <v>442</v>
      </c>
      <c r="M10">
        <f t="shared" si="4"/>
        <v>177</v>
      </c>
      <c r="N10">
        <f t="shared" si="5"/>
        <v>0.42036199095022631</v>
      </c>
      <c r="O10" s="13">
        <f t="shared" si="6"/>
        <v>0.52600000000000002</v>
      </c>
      <c r="P10">
        <v>100</v>
      </c>
      <c r="R10">
        <f t="shared" si="7"/>
        <v>0.42036199095022631</v>
      </c>
      <c r="S10">
        <f t="shared" si="8"/>
        <v>0.51792552036199091</v>
      </c>
      <c r="T10">
        <f t="shared" si="9"/>
        <v>18904.281493212668</v>
      </c>
      <c r="U10" s="13">
        <f t="shared" si="10"/>
        <v>13232.997045248867</v>
      </c>
      <c r="V10" s="4">
        <f t="shared" si="11"/>
        <v>197</v>
      </c>
      <c r="W10">
        <f t="shared" si="12"/>
        <v>552.5</v>
      </c>
      <c r="X10">
        <f t="shared" si="13"/>
        <v>141.75</v>
      </c>
      <c r="Y10">
        <f t="shared" si="14"/>
        <v>-349.06494819307557</v>
      </c>
      <c r="Z10">
        <f t="shared" si="15"/>
        <v>367.78964493303005</v>
      </c>
      <c r="AA10" s="54">
        <f t="shared" si="16"/>
        <v>367.78964493303005</v>
      </c>
      <c r="AB10" s="54">
        <f t="shared" si="17"/>
        <v>0.40912152929055212</v>
      </c>
      <c r="AC10">
        <f t="shared" si="18"/>
        <v>0.526821221719457</v>
      </c>
      <c r="AD10">
        <f t="shared" si="19"/>
        <v>70722.177378975233</v>
      </c>
      <c r="AE10" s="13">
        <f t="shared" si="20"/>
        <v>49505.524165282659</v>
      </c>
    </row>
    <row r="11" spans="1:66" x14ac:dyDescent="0.25">
      <c r="A11" t="s">
        <v>74</v>
      </c>
      <c r="B11" t="s">
        <v>75</v>
      </c>
      <c r="C11" t="s">
        <v>66</v>
      </c>
      <c r="D11" s="53">
        <f t="shared" si="0"/>
        <v>1</v>
      </c>
      <c r="E11">
        <v>1100</v>
      </c>
      <c r="F11">
        <f t="shared" si="1"/>
        <v>0.97299999999999998</v>
      </c>
      <c r="G11" s="4">
        <f t="shared" si="2"/>
        <v>12843.599999999999</v>
      </c>
      <c r="H11">
        <v>386</v>
      </c>
      <c r="I11">
        <v>0.43290000000000001</v>
      </c>
      <c r="J11">
        <v>114</v>
      </c>
      <c r="K11">
        <v>477</v>
      </c>
      <c r="L11">
        <f t="shared" si="3"/>
        <v>363</v>
      </c>
      <c r="M11">
        <f t="shared" si="4"/>
        <v>272</v>
      </c>
      <c r="N11">
        <f t="shared" si="5"/>
        <v>0.69944903581267215</v>
      </c>
      <c r="O11" s="13">
        <f t="shared" si="6"/>
        <v>0.43290000000000001</v>
      </c>
      <c r="P11">
        <v>100</v>
      </c>
      <c r="R11">
        <f t="shared" si="7"/>
        <v>0.69944903581267215</v>
      </c>
      <c r="S11">
        <f t="shared" si="8"/>
        <v>0.29705603305785133</v>
      </c>
      <c r="T11">
        <f t="shared" si="9"/>
        <v>10842.545206611574</v>
      </c>
      <c r="U11" s="13">
        <f t="shared" si="10"/>
        <v>7589.7816446281013</v>
      </c>
      <c r="V11" s="4">
        <f t="shared" si="11"/>
        <v>114</v>
      </c>
      <c r="W11">
        <f t="shared" si="12"/>
        <v>453.75</v>
      </c>
      <c r="X11">
        <f t="shared" si="13"/>
        <v>68.625</v>
      </c>
      <c r="Y11">
        <f t="shared" si="14"/>
        <v>-286.67551175132678</v>
      </c>
      <c r="Z11">
        <f t="shared" si="15"/>
        <v>278.15869029567858</v>
      </c>
      <c r="AA11" s="54">
        <f t="shared" si="16"/>
        <v>278.15869029567858</v>
      </c>
      <c r="AB11" s="54">
        <f t="shared" si="17"/>
        <v>0.46178223756623377</v>
      </c>
      <c r="AC11">
        <f t="shared" si="18"/>
        <v>0.48514553719008263</v>
      </c>
      <c r="AD11">
        <f t="shared" si="19"/>
        <v>49255.818238069187</v>
      </c>
      <c r="AE11" s="13">
        <f t="shared" si="20"/>
        <v>34479.072766648431</v>
      </c>
    </row>
    <row r="12" spans="1:66" x14ac:dyDescent="0.25">
      <c r="A12" t="s">
        <v>76</v>
      </c>
      <c r="B12" t="s">
        <v>75</v>
      </c>
      <c r="C12" t="s">
        <v>61</v>
      </c>
      <c r="D12" s="53">
        <f t="shared" si="0"/>
        <v>2</v>
      </c>
      <c r="E12">
        <v>1900</v>
      </c>
      <c r="F12">
        <f t="shared" si="1"/>
        <v>0.97299999999999998</v>
      </c>
      <c r="G12" s="4">
        <f t="shared" si="2"/>
        <v>22184.400000000001</v>
      </c>
      <c r="H12">
        <v>212</v>
      </c>
      <c r="I12">
        <v>0.69589999999999996</v>
      </c>
      <c r="J12">
        <v>80</v>
      </c>
      <c r="K12">
        <v>583</v>
      </c>
      <c r="L12">
        <f t="shared" si="3"/>
        <v>503</v>
      </c>
      <c r="M12">
        <f t="shared" si="4"/>
        <v>132</v>
      </c>
      <c r="N12">
        <f t="shared" si="5"/>
        <v>0.30994035785288276</v>
      </c>
      <c r="O12" s="13">
        <f t="shared" si="6"/>
        <v>0.69589999999999996</v>
      </c>
      <c r="P12">
        <v>100</v>
      </c>
      <c r="R12">
        <f t="shared" si="7"/>
        <v>0.30994035785288276</v>
      </c>
      <c r="S12">
        <f t="shared" si="8"/>
        <v>0.60531320079522866</v>
      </c>
      <c r="T12">
        <f t="shared" si="9"/>
        <v>22093.931829025845</v>
      </c>
      <c r="U12" s="13">
        <f t="shared" si="10"/>
        <v>15465.752280318091</v>
      </c>
      <c r="V12" s="4">
        <f t="shared" si="11"/>
        <v>80</v>
      </c>
      <c r="W12">
        <f t="shared" si="12"/>
        <v>628.75</v>
      </c>
      <c r="X12">
        <f t="shared" si="13"/>
        <v>17.125</v>
      </c>
      <c r="Y12">
        <f t="shared" si="14"/>
        <v>-397.23907000252717</v>
      </c>
      <c r="Z12">
        <f t="shared" si="15"/>
        <v>346.45405294414962</v>
      </c>
      <c r="AA12" s="54">
        <f t="shared" si="16"/>
        <v>346.45405294414962</v>
      </c>
      <c r="AB12" s="54">
        <f t="shared" si="17"/>
        <v>0.52378378201852827</v>
      </c>
      <c r="AC12">
        <f t="shared" si="18"/>
        <v>0.43607751491053676</v>
      </c>
      <c r="AD12">
        <f t="shared" si="19"/>
        <v>55144.50019007743</v>
      </c>
      <c r="AE12" s="13">
        <f t="shared" si="20"/>
        <v>38601.150133054201</v>
      </c>
    </row>
    <row r="13" spans="1:66" x14ac:dyDescent="0.25">
      <c r="A13" t="s">
        <v>77</v>
      </c>
      <c r="B13" t="s">
        <v>75</v>
      </c>
      <c r="C13" t="s">
        <v>71</v>
      </c>
      <c r="D13" s="53">
        <f t="shared" si="0"/>
        <v>1</v>
      </c>
      <c r="E13">
        <v>1800</v>
      </c>
      <c r="F13">
        <f t="shared" si="1"/>
        <v>0.97299999999999998</v>
      </c>
      <c r="G13" s="4">
        <f t="shared" si="2"/>
        <v>21016.799999999999</v>
      </c>
      <c r="H13">
        <v>969</v>
      </c>
      <c r="I13">
        <v>0.1096</v>
      </c>
      <c r="J13">
        <v>239</v>
      </c>
      <c r="K13">
        <v>1431</v>
      </c>
      <c r="L13">
        <f t="shared" si="3"/>
        <v>1192</v>
      </c>
      <c r="M13">
        <f t="shared" si="4"/>
        <v>730</v>
      </c>
      <c r="N13">
        <f t="shared" si="5"/>
        <v>0.58993288590604032</v>
      </c>
      <c r="O13" s="13">
        <f t="shared" si="6"/>
        <v>0.1096</v>
      </c>
      <c r="P13">
        <v>100</v>
      </c>
      <c r="R13">
        <f t="shared" si="7"/>
        <v>0.58993288590604032</v>
      </c>
      <c r="S13">
        <f t="shared" si="8"/>
        <v>0.38372711409395971</v>
      </c>
      <c r="T13">
        <f t="shared" si="9"/>
        <v>14006.039664429529</v>
      </c>
      <c r="U13" s="13">
        <f t="shared" si="10"/>
        <v>9804.2277651006698</v>
      </c>
      <c r="V13" s="4">
        <f t="shared" si="11"/>
        <v>239</v>
      </c>
      <c r="W13">
        <f t="shared" si="12"/>
        <v>1490</v>
      </c>
      <c r="X13">
        <f t="shared" si="13"/>
        <v>90</v>
      </c>
      <c r="Y13">
        <f t="shared" si="14"/>
        <v>-941.36972453879207</v>
      </c>
      <c r="Z13">
        <f t="shared" si="15"/>
        <v>845.72908769269657</v>
      </c>
      <c r="AA13" s="54">
        <f t="shared" si="16"/>
        <v>845.72908769269657</v>
      </c>
      <c r="AB13" s="54">
        <f t="shared" si="17"/>
        <v>0.50720072999509835</v>
      </c>
      <c r="AC13">
        <f t="shared" si="18"/>
        <v>0.44920134228187919</v>
      </c>
      <c r="AD13">
        <f t="shared" si="19"/>
        <v>138664.46411041176</v>
      </c>
      <c r="AE13" s="13">
        <f t="shared" si="20"/>
        <v>97065.124877288225</v>
      </c>
    </row>
    <row r="14" spans="1:66" x14ac:dyDescent="0.25">
      <c r="A14" t="s">
        <v>78</v>
      </c>
      <c r="B14" t="s">
        <v>75</v>
      </c>
      <c r="C14" t="s">
        <v>73</v>
      </c>
      <c r="D14" s="53">
        <f t="shared" si="0"/>
        <v>2</v>
      </c>
      <c r="E14">
        <v>3200</v>
      </c>
      <c r="F14">
        <f t="shared" si="1"/>
        <v>0.97299999999999998</v>
      </c>
      <c r="G14" s="4">
        <f t="shared" si="2"/>
        <v>37363.199999999997</v>
      </c>
      <c r="H14">
        <v>885</v>
      </c>
      <c r="I14">
        <v>0.22470000000000001</v>
      </c>
      <c r="J14">
        <v>236</v>
      </c>
      <c r="K14">
        <v>1533</v>
      </c>
      <c r="L14">
        <f t="shared" si="3"/>
        <v>1297</v>
      </c>
      <c r="M14">
        <f t="shared" si="4"/>
        <v>649</v>
      </c>
      <c r="N14">
        <f t="shared" si="5"/>
        <v>0.50030840400925214</v>
      </c>
      <c r="O14" s="13">
        <f t="shared" si="6"/>
        <v>0.22470000000000001</v>
      </c>
      <c r="P14">
        <v>100</v>
      </c>
      <c r="R14">
        <f t="shared" si="7"/>
        <v>0.50030840400925214</v>
      </c>
      <c r="S14">
        <f t="shared" si="8"/>
        <v>0.45465592906707786</v>
      </c>
      <c r="T14">
        <f t="shared" si="9"/>
        <v>16594.94141094834</v>
      </c>
      <c r="U14" s="13">
        <f t="shared" si="10"/>
        <v>11616.458987663838</v>
      </c>
      <c r="V14" s="4">
        <f t="shared" si="11"/>
        <v>236</v>
      </c>
      <c r="W14">
        <f t="shared" si="12"/>
        <v>1621.25</v>
      </c>
      <c r="X14">
        <f t="shared" si="13"/>
        <v>73.875</v>
      </c>
      <c r="Y14">
        <f t="shared" si="14"/>
        <v>-1024.2923932271924</v>
      </c>
      <c r="Z14">
        <f t="shared" si="15"/>
        <v>908.20060967904988</v>
      </c>
      <c r="AA14" s="54">
        <f t="shared" si="16"/>
        <v>908.20060967904988</v>
      </c>
      <c r="AB14" s="54">
        <f t="shared" si="17"/>
        <v>0.51461872609347714</v>
      </c>
      <c r="AC14">
        <f t="shared" si="18"/>
        <v>0.44333074016962221</v>
      </c>
      <c r="AD14">
        <f t="shared" si="19"/>
        <v>146961.13570670309</v>
      </c>
      <c r="AE14" s="13">
        <f t="shared" si="20"/>
        <v>102872.79499469216</v>
      </c>
    </row>
    <row r="15" spans="1:66" x14ac:dyDescent="0.25">
      <c r="A15" t="s">
        <v>79</v>
      </c>
      <c r="B15" t="s">
        <v>80</v>
      </c>
      <c r="C15" t="s">
        <v>66</v>
      </c>
      <c r="D15" s="53">
        <f t="shared" si="0"/>
        <v>1</v>
      </c>
      <c r="E15">
        <v>1000</v>
      </c>
      <c r="F15">
        <f t="shared" si="1"/>
        <v>0.97299999999999998</v>
      </c>
      <c r="G15" s="4">
        <f t="shared" si="2"/>
        <v>11676</v>
      </c>
      <c r="H15">
        <v>287</v>
      </c>
      <c r="I15">
        <v>0.21920000000000001</v>
      </c>
      <c r="J15">
        <v>138</v>
      </c>
      <c r="K15">
        <v>550</v>
      </c>
      <c r="L15">
        <f t="shared" si="3"/>
        <v>412</v>
      </c>
      <c r="M15">
        <f t="shared" si="4"/>
        <v>149</v>
      </c>
      <c r="N15">
        <f t="shared" si="5"/>
        <v>0.38932038834951455</v>
      </c>
      <c r="O15" s="13">
        <f t="shared" si="6"/>
        <v>0.21920000000000001</v>
      </c>
      <c r="P15">
        <v>100</v>
      </c>
      <c r="R15">
        <f t="shared" si="7"/>
        <v>0.38932038834951455</v>
      </c>
      <c r="S15">
        <f t="shared" si="8"/>
        <v>0.54249184466019429</v>
      </c>
      <c r="T15">
        <f t="shared" si="9"/>
        <v>19800.95233009709</v>
      </c>
      <c r="U15" s="13">
        <f t="shared" si="10"/>
        <v>13860.666631067963</v>
      </c>
      <c r="V15" s="4">
        <f t="shared" si="11"/>
        <v>138</v>
      </c>
      <c r="W15">
        <f t="shared" si="12"/>
        <v>515</v>
      </c>
      <c r="X15">
        <f t="shared" si="13"/>
        <v>86.5</v>
      </c>
      <c r="Y15">
        <f t="shared" si="14"/>
        <v>-325.37275713924691</v>
      </c>
      <c r="Z15">
        <f t="shared" si="15"/>
        <v>320.01206722264345</v>
      </c>
      <c r="AA15" s="54">
        <f t="shared" si="16"/>
        <v>320.01206722264345</v>
      </c>
      <c r="AB15" s="54">
        <f t="shared" si="17"/>
        <v>0.45342148975270574</v>
      </c>
      <c r="AC15">
        <f t="shared" si="18"/>
        <v>0.49176223300970873</v>
      </c>
      <c r="AD15">
        <f t="shared" si="19"/>
        <v>57439.994800122957</v>
      </c>
      <c r="AE15" s="13">
        <f t="shared" si="20"/>
        <v>40207.996360086065</v>
      </c>
    </row>
    <row r="16" spans="1:66" x14ac:dyDescent="0.25">
      <c r="A16" t="s">
        <v>81</v>
      </c>
      <c r="B16" t="s">
        <v>63</v>
      </c>
      <c r="C16" t="s">
        <v>71</v>
      </c>
      <c r="D16" s="53">
        <f t="shared" si="0"/>
        <v>1</v>
      </c>
      <c r="E16">
        <v>1000</v>
      </c>
      <c r="F16">
        <f t="shared" si="1"/>
        <v>0.97299999999999998</v>
      </c>
      <c r="G16" s="4">
        <f t="shared" si="2"/>
        <v>11676</v>
      </c>
      <c r="H16">
        <v>206</v>
      </c>
      <c r="I16">
        <v>0.39179999999999998</v>
      </c>
      <c r="J16">
        <v>116</v>
      </c>
      <c r="K16">
        <v>296</v>
      </c>
      <c r="L16">
        <f t="shared" si="3"/>
        <v>180</v>
      </c>
      <c r="M16">
        <f t="shared" si="4"/>
        <v>90</v>
      </c>
      <c r="N16">
        <f t="shared" si="5"/>
        <v>0.5</v>
      </c>
      <c r="O16" s="13">
        <f t="shared" si="6"/>
        <v>0.39179999999999998</v>
      </c>
      <c r="P16">
        <v>100</v>
      </c>
      <c r="R16">
        <f t="shared" si="7"/>
        <v>0.5</v>
      </c>
      <c r="S16">
        <f t="shared" si="8"/>
        <v>0.45490000000000003</v>
      </c>
      <c r="T16">
        <f t="shared" si="9"/>
        <v>16603.850000000002</v>
      </c>
      <c r="U16" s="13">
        <f t="shared" si="10"/>
        <v>11622.695000000002</v>
      </c>
      <c r="V16" s="4">
        <f t="shared" si="11"/>
        <v>116</v>
      </c>
      <c r="W16">
        <f t="shared" si="12"/>
        <v>225</v>
      </c>
      <c r="X16">
        <f t="shared" si="13"/>
        <v>93.5</v>
      </c>
      <c r="Y16">
        <f t="shared" si="14"/>
        <v>-142.15314632297196</v>
      </c>
      <c r="Z16">
        <f t="shared" si="15"/>
        <v>167.66546626231997</v>
      </c>
      <c r="AA16" s="54">
        <f t="shared" si="16"/>
        <v>167.66546626231997</v>
      </c>
      <c r="AB16" s="54">
        <f t="shared" si="17"/>
        <v>0.32962429449919983</v>
      </c>
      <c r="AC16">
        <f t="shared" si="18"/>
        <v>0.58973533333333328</v>
      </c>
      <c r="AD16">
        <f t="shared" si="19"/>
        <v>36090.561116664772</v>
      </c>
      <c r="AE16" s="13">
        <f t="shared" si="20"/>
        <v>25263.392781665338</v>
      </c>
    </row>
    <row r="17" spans="1:31" x14ac:dyDescent="0.25">
      <c r="A17" t="s">
        <v>82</v>
      </c>
      <c r="B17" t="s">
        <v>80</v>
      </c>
      <c r="C17" t="s">
        <v>61</v>
      </c>
      <c r="D17" s="53">
        <f t="shared" si="0"/>
        <v>2</v>
      </c>
      <c r="E17">
        <v>1300</v>
      </c>
      <c r="F17">
        <f t="shared" si="1"/>
        <v>0.97299999999999998</v>
      </c>
      <c r="G17" s="4">
        <f t="shared" si="2"/>
        <v>15178.8</v>
      </c>
      <c r="H17">
        <v>462</v>
      </c>
      <c r="I17">
        <v>0.53700000000000003</v>
      </c>
      <c r="J17">
        <v>175</v>
      </c>
      <c r="K17">
        <v>917</v>
      </c>
      <c r="L17">
        <f t="shared" si="3"/>
        <v>742</v>
      </c>
      <c r="M17">
        <f t="shared" si="4"/>
        <v>287</v>
      </c>
      <c r="N17">
        <f t="shared" si="5"/>
        <v>0.40943396226415096</v>
      </c>
      <c r="O17" s="13">
        <f t="shared" si="6"/>
        <v>0.53700000000000003</v>
      </c>
      <c r="P17">
        <v>100</v>
      </c>
      <c r="R17">
        <f t="shared" si="7"/>
        <v>0.40943396226415096</v>
      </c>
      <c r="S17">
        <f t="shared" si="8"/>
        <v>0.52657396226415099</v>
      </c>
      <c r="T17">
        <f t="shared" si="9"/>
        <v>19219.94962264151</v>
      </c>
      <c r="U17" s="13">
        <f t="shared" si="10"/>
        <v>13453.964735849057</v>
      </c>
      <c r="V17" s="4">
        <f t="shared" si="11"/>
        <v>175</v>
      </c>
      <c r="W17">
        <f t="shared" si="12"/>
        <v>927.5</v>
      </c>
      <c r="X17">
        <f t="shared" si="13"/>
        <v>82.25</v>
      </c>
      <c r="Y17">
        <f t="shared" si="14"/>
        <v>-585.98685873136219</v>
      </c>
      <c r="Z17">
        <f t="shared" si="15"/>
        <v>539.56542203689673</v>
      </c>
      <c r="AA17" s="54">
        <f t="shared" si="16"/>
        <v>539.56542203689673</v>
      </c>
      <c r="AB17" s="54">
        <f t="shared" si="17"/>
        <v>0.49306244963546819</v>
      </c>
      <c r="AC17">
        <f t="shared" si="18"/>
        <v>0.46039037735849048</v>
      </c>
      <c r="AD17">
        <f t="shared" si="19"/>
        <v>90669.915815323431</v>
      </c>
      <c r="AE17" s="13">
        <f t="shared" si="20"/>
        <v>63468.941070726396</v>
      </c>
    </row>
    <row r="18" spans="1:31" x14ac:dyDescent="0.25">
      <c r="A18" t="s">
        <v>83</v>
      </c>
      <c r="B18" t="s">
        <v>80</v>
      </c>
      <c r="C18" t="s">
        <v>71</v>
      </c>
      <c r="D18" s="53">
        <f t="shared" si="0"/>
        <v>1</v>
      </c>
      <c r="E18">
        <v>1200</v>
      </c>
      <c r="F18">
        <f t="shared" si="1"/>
        <v>0.97299999999999998</v>
      </c>
      <c r="G18" s="4">
        <f t="shared" si="2"/>
        <v>14011.199999999999</v>
      </c>
      <c r="H18">
        <v>389</v>
      </c>
      <c r="I18">
        <v>0.51229999999999998</v>
      </c>
      <c r="J18">
        <v>130</v>
      </c>
      <c r="K18">
        <v>821</v>
      </c>
      <c r="L18">
        <f t="shared" si="3"/>
        <v>691</v>
      </c>
      <c r="M18">
        <f t="shared" si="4"/>
        <v>259</v>
      </c>
      <c r="N18">
        <f t="shared" si="5"/>
        <v>0.39985528219971056</v>
      </c>
      <c r="O18" s="13">
        <f t="shared" si="6"/>
        <v>0.51229999999999998</v>
      </c>
      <c r="P18">
        <v>100</v>
      </c>
      <c r="R18">
        <f t="shared" si="7"/>
        <v>0.39985528219971056</v>
      </c>
      <c r="S18">
        <f t="shared" si="8"/>
        <v>0.53415452966714905</v>
      </c>
      <c r="T18">
        <f t="shared" si="9"/>
        <v>19496.64033285094</v>
      </c>
      <c r="U18" s="13">
        <f t="shared" si="10"/>
        <v>13647.648232995658</v>
      </c>
      <c r="V18" s="4">
        <f t="shared" si="11"/>
        <v>130</v>
      </c>
      <c r="W18">
        <f t="shared" si="12"/>
        <v>863.75</v>
      </c>
      <c r="X18">
        <f t="shared" si="13"/>
        <v>43.625</v>
      </c>
      <c r="Y18">
        <f t="shared" si="14"/>
        <v>-545.71013393985345</v>
      </c>
      <c r="Z18">
        <f t="shared" si="15"/>
        <v>485.99353992923938</v>
      </c>
      <c r="AA18" s="54">
        <f t="shared" si="16"/>
        <v>485.99353992923938</v>
      </c>
      <c r="AB18" s="54">
        <f t="shared" si="17"/>
        <v>0.51214881612647101</v>
      </c>
      <c r="AC18">
        <f t="shared" si="18"/>
        <v>0.44528542691751088</v>
      </c>
      <c r="AD18">
        <f t="shared" si="19"/>
        <v>78988.131930888456</v>
      </c>
      <c r="AE18" s="13">
        <f t="shared" si="20"/>
        <v>55291.692351621918</v>
      </c>
    </row>
    <row r="19" spans="1:31" x14ac:dyDescent="0.25">
      <c r="A19" t="s">
        <v>84</v>
      </c>
      <c r="B19" t="s">
        <v>80</v>
      </c>
      <c r="C19" t="s">
        <v>73</v>
      </c>
      <c r="D19" s="53">
        <f t="shared" si="0"/>
        <v>2</v>
      </c>
      <c r="E19">
        <v>1600</v>
      </c>
      <c r="F19">
        <f t="shared" si="1"/>
        <v>0.97299999999999998</v>
      </c>
      <c r="G19" s="4">
        <f t="shared" si="2"/>
        <v>18681.599999999999</v>
      </c>
      <c r="H19">
        <v>678</v>
      </c>
      <c r="I19">
        <v>0.36159999999999998</v>
      </c>
      <c r="J19">
        <v>241</v>
      </c>
      <c r="K19">
        <v>866</v>
      </c>
      <c r="L19">
        <f t="shared" si="3"/>
        <v>625</v>
      </c>
      <c r="M19">
        <f t="shared" si="4"/>
        <v>437</v>
      </c>
      <c r="N19">
        <f t="shared" si="5"/>
        <v>0.65936000000000006</v>
      </c>
      <c r="O19" s="13">
        <f t="shared" si="6"/>
        <v>0.36159999999999998</v>
      </c>
      <c r="P19">
        <v>100</v>
      </c>
      <c r="R19">
        <f t="shared" si="7"/>
        <v>0.65936000000000006</v>
      </c>
      <c r="S19">
        <f t="shared" si="8"/>
        <v>0.32878249599999998</v>
      </c>
      <c r="T19">
        <f t="shared" si="9"/>
        <v>12000.561103999999</v>
      </c>
      <c r="U19" s="13">
        <f t="shared" si="10"/>
        <v>8400.3927727999981</v>
      </c>
      <c r="V19" s="4">
        <f t="shared" si="11"/>
        <v>241</v>
      </c>
      <c r="W19">
        <f t="shared" si="12"/>
        <v>781.25</v>
      </c>
      <c r="X19">
        <f t="shared" si="13"/>
        <v>162.875</v>
      </c>
      <c r="Y19">
        <f t="shared" si="14"/>
        <v>-493.58731362143038</v>
      </c>
      <c r="Z19">
        <f t="shared" si="15"/>
        <v>501.28286896638872</v>
      </c>
      <c r="AA19" s="54">
        <f t="shared" si="16"/>
        <v>501.28286896638872</v>
      </c>
      <c r="AB19" s="54">
        <f t="shared" si="17"/>
        <v>0.43316207227697756</v>
      </c>
      <c r="AC19">
        <f t="shared" si="18"/>
        <v>0.50779553599999994</v>
      </c>
      <c r="AD19">
        <f t="shared" si="19"/>
        <v>92910.459144057866</v>
      </c>
      <c r="AE19" s="13">
        <f t="shared" si="20"/>
        <v>65037.321400840505</v>
      </c>
    </row>
    <row r="20" spans="1:31" x14ac:dyDescent="0.25">
      <c r="A20" t="s">
        <v>85</v>
      </c>
      <c r="B20" t="s">
        <v>86</v>
      </c>
      <c r="C20" t="s">
        <v>66</v>
      </c>
      <c r="D20" s="53">
        <f t="shared" si="0"/>
        <v>1</v>
      </c>
      <c r="E20">
        <v>800</v>
      </c>
      <c r="F20">
        <f t="shared" si="1"/>
        <v>0.97299999999999998</v>
      </c>
      <c r="G20" s="4">
        <f t="shared" si="2"/>
        <v>9340.7999999999993</v>
      </c>
      <c r="H20">
        <v>163</v>
      </c>
      <c r="I20">
        <v>0.84379999999999999</v>
      </c>
      <c r="J20">
        <v>134</v>
      </c>
      <c r="K20">
        <v>288</v>
      </c>
      <c r="L20">
        <f t="shared" si="3"/>
        <v>154</v>
      </c>
      <c r="M20">
        <f t="shared" si="4"/>
        <v>29</v>
      </c>
      <c r="N20">
        <f t="shared" si="5"/>
        <v>0.25064935064935068</v>
      </c>
      <c r="O20" s="13">
        <f t="shared" si="6"/>
        <v>0.84379999999999999</v>
      </c>
      <c r="P20">
        <v>100</v>
      </c>
      <c r="R20">
        <f t="shared" si="7"/>
        <v>0.25064935064935068</v>
      </c>
      <c r="S20">
        <f t="shared" si="8"/>
        <v>0.65223610389610387</v>
      </c>
      <c r="T20">
        <f t="shared" si="9"/>
        <v>23806.617792207791</v>
      </c>
      <c r="U20" s="13">
        <f t="shared" si="10"/>
        <v>16664.632454545452</v>
      </c>
      <c r="V20" s="4">
        <f t="shared" si="11"/>
        <v>134</v>
      </c>
      <c r="W20">
        <f t="shared" si="12"/>
        <v>192.5</v>
      </c>
      <c r="X20">
        <f t="shared" si="13"/>
        <v>114.75</v>
      </c>
      <c r="Y20">
        <f t="shared" si="14"/>
        <v>-121.61991407632044</v>
      </c>
      <c r="Z20">
        <f t="shared" si="15"/>
        <v>160.82489891331815</v>
      </c>
      <c r="AA20" s="54">
        <f t="shared" si="16"/>
        <v>160.82489891331815</v>
      </c>
      <c r="AB20" s="54">
        <f t="shared" si="17"/>
        <v>0.23935012422502935</v>
      </c>
      <c r="AC20">
        <f t="shared" si="18"/>
        <v>0.66117831168831176</v>
      </c>
      <c r="AD20">
        <f t="shared" si="19"/>
        <v>38811.886326447151</v>
      </c>
      <c r="AE20" s="13">
        <f t="shared" si="20"/>
        <v>27168.320428513005</v>
      </c>
    </row>
    <row r="21" spans="1:31" x14ac:dyDescent="0.25">
      <c r="A21" t="s">
        <v>87</v>
      </c>
      <c r="B21" t="s">
        <v>86</v>
      </c>
      <c r="C21" t="s">
        <v>61</v>
      </c>
      <c r="D21" s="53">
        <f t="shared" si="0"/>
        <v>2</v>
      </c>
      <c r="E21">
        <v>1200</v>
      </c>
      <c r="F21">
        <f t="shared" si="1"/>
        <v>0.97299999999999998</v>
      </c>
      <c r="G21" s="4">
        <f t="shared" si="2"/>
        <v>14011.199999999999</v>
      </c>
      <c r="H21">
        <v>374</v>
      </c>
      <c r="I21">
        <v>0.91510000000000002</v>
      </c>
      <c r="J21">
        <v>234</v>
      </c>
      <c r="K21">
        <v>794</v>
      </c>
      <c r="L21">
        <f t="shared" si="3"/>
        <v>560</v>
      </c>
      <c r="M21">
        <f t="shared" si="4"/>
        <v>140</v>
      </c>
      <c r="N21">
        <f t="shared" si="5"/>
        <v>0.30000000000000004</v>
      </c>
      <c r="O21" s="13">
        <f t="shared" si="6"/>
        <v>0.91510000000000002</v>
      </c>
      <c r="P21">
        <v>100</v>
      </c>
      <c r="R21">
        <f t="shared" si="7"/>
        <v>0.30000000000000004</v>
      </c>
      <c r="S21">
        <f t="shared" si="8"/>
        <v>0.61318000000000006</v>
      </c>
      <c r="T21">
        <f t="shared" si="9"/>
        <v>22381.070000000003</v>
      </c>
      <c r="U21" s="13">
        <f t="shared" si="10"/>
        <v>15666.749000000002</v>
      </c>
      <c r="V21" s="4">
        <f t="shared" si="11"/>
        <v>234</v>
      </c>
      <c r="W21">
        <f t="shared" si="12"/>
        <v>700</v>
      </c>
      <c r="X21">
        <f t="shared" si="13"/>
        <v>164</v>
      </c>
      <c r="Y21">
        <f t="shared" si="14"/>
        <v>-442.25423300480162</v>
      </c>
      <c r="Z21">
        <f t="shared" si="15"/>
        <v>458.18145059388422</v>
      </c>
      <c r="AA21" s="54">
        <f t="shared" si="16"/>
        <v>458.18145059388422</v>
      </c>
      <c r="AB21" s="54">
        <f t="shared" si="17"/>
        <v>0.42025921513412029</v>
      </c>
      <c r="AC21">
        <f t="shared" si="18"/>
        <v>0.51800685714285721</v>
      </c>
      <c r="AD21">
        <f t="shared" si="19"/>
        <v>86629.513626502041</v>
      </c>
      <c r="AE21" s="13">
        <f t="shared" si="20"/>
        <v>60640.659538551423</v>
      </c>
    </row>
    <row r="22" spans="1:31" x14ac:dyDescent="0.25">
      <c r="A22" t="s">
        <v>88</v>
      </c>
      <c r="B22" t="s">
        <v>86</v>
      </c>
      <c r="C22" t="s">
        <v>71</v>
      </c>
      <c r="D22" s="53">
        <f t="shared" si="0"/>
        <v>1</v>
      </c>
      <c r="E22">
        <v>900</v>
      </c>
      <c r="F22">
        <f t="shared" si="1"/>
        <v>0.97299999999999998</v>
      </c>
      <c r="G22" s="4">
        <f t="shared" si="2"/>
        <v>10508.4</v>
      </c>
      <c r="H22">
        <v>444</v>
      </c>
      <c r="I22">
        <v>0.43009999999999998</v>
      </c>
      <c r="J22">
        <v>252</v>
      </c>
      <c r="K22">
        <v>547</v>
      </c>
      <c r="L22">
        <f t="shared" si="3"/>
        <v>295</v>
      </c>
      <c r="M22">
        <f t="shared" si="4"/>
        <v>192</v>
      </c>
      <c r="N22">
        <f t="shared" si="5"/>
        <v>0.6206779661016949</v>
      </c>
      <c r="O22" s="13">
        <f t="shared" si="6"/>
        <v>0.43009999999999998</v>
      </c>
      <c r="P22">
        <v>100</v>
      </c>
      <c r="R22">
        <f t="shared" si="7"/>
        <v>0.6206779661016949</v>
      </c>
      <c r="S22">
        <f t="shared" si="8"/>
        <v>0.35939545762711866</v>
      </c>
      <c r="T22">
        <f t="shared" si="9"/>
        <v>13117.934203389832</v>
      </c>
      <c r="U22" s="13">
        <f t="shared" si="10"/>
        <v>9182.5539423728824</v>
      </c>
      <c r="V22" s="4">
        <f t="shared" si="11"/>
        <v>252</v>
      </c>
      <c r="W22">
        <f t="shared" si="12"/>
        <v>368.75</v>
      </c>
      <c r="X22">
        <f t="shared" si="13"/>
        <v>215.125</v>
      </c>
      <c r="Y22">
        <f t="shared" si="14"/>
        <v>-232.97321202931514</v>
      </c>
      <c r="Z22">
        <f t="shared" si="15"/>
        <v>305.72951415213544</v>
      </c>
      <c r="AA22" s="54">
        <f t="shared" si="16"/>
        <v>305.72951415213544</v>
      </c>
      <c r="AB22" s="54">
        <f t="shared" si="17"/>
        <v>0.24570715702274018</v>
      </c>
      <c r="AC22">
        <f t="shared" si="18"/>
        <v>0.65614735593220341</v>
      </c>
      <c r="AD22">
        <f t="shared" si="19"/>
        <v>73220.318504596711</v>
      </c>
      <c r="AE22" s="13">
        <f t="shared" si="20"/>
        <v>51254.222953217693</v>
      </c>
    </row>
    <row r="23" spans="1:31" x14ac:dyDescent="0.25">
      <c r="A23" t="s">
        <v>89</v>
      </c>
      <c r="B23" t="s">
        <v>86</v>
      </c>
      <c r="C23" t="s">
        <v>73</v>
      </c>
      <c r="D23" s="53">
        <f t="shared" si="0"/>
        <v>2</v>
      </c>
      <c r="E23">
        <v>1100</v>
      </c>
      <c r="F23">
        <f t="shared" si="1"/>
        <v>0.97299999999999998</v>
      </c>
      <c r="G23" s="4">
        <f t="shared" si="2"/>
        <v>12843.599999999999</v>
      </c>
      <c r="H23">
        <v>426</v>
      </c>
      <c r="I23">
        <v>0.48220000000000002</v>
      </c>
      <c r="J23">
        <v>246</v>
      </c>
      <c r="K23">
        <v>616</v>
      </c>
      <c r="L23">
        <f t="shared" si="3"/>
        <v>370</v>
      </c>
      <c r="M23">
        <f t="shared" si="4"/>
        <v>180</v>
      </c>
      <c r="N23">
        <f t="shared" si="5"/>
        <v>0.48918918918918919</v>
      </c>
      <c r="O23" s="13">
        <f t="shared" si="6"/>
        <v>0.48220000000000002</v>
      </c>
      <c r="P23">
        <v>100</v>
      </c>
      <c r="R23">
        <f t="shared" si="7"/>
        <v>0.48918918918918919</v>
      </c>
      <c r="S23">
        <f t="shared" si="8"/>
        <v>0.46345567567567569</v>
      </c>
      <c r="T23">
        <f t="shared" si="9"/>
        <v>16916.132162162165</v>
      </c>
      <c r="U23" s="13">
        <f t="shared" si="10"/>
        <v>11841.292513513514</v>
      </c>
      <c r="V23" s="4">
        <f t="shared" si="11"/>
        <v>246</v>
      </c>
      <c r="W23">
        <f t="shared" si="12"/>
        <v>462.5</v>
      </c>
      <c r="X23">
        <f t="shared" si="13"/>
        <v>199.75</v>
      </c>
      <c r="Y23">
        <f t="shared" si="14"/>
        <v>-292.20368966388679</v>
      </c>
      <c r="Z23">
        <f t="shared" si="15"/>
        <v>348.42345842810215</v>
      </c>
      <c r="AA23" s="54">
        <f t="shared" si="16"/>
        <v>348.42345842810215</v>
      </c>
      <c r="AB23" s="54">
        <f t="shared" si="17"/>
        <v>0.32145612633103166</v>
      </c>
      <c r="AC23">
        <f t="shared" si="18"/>
        <v>0.59619962162162166</v>
      </c>
      <c r="AD23">
        <f t="shared" si="19"/>
        <v>75821.425938809931</v>
      </c>
      <c r="AE23" s="13">
        <f t="shared" si="20"/>
        <v>53074.998157166949</v>
      </c>
    </row>
    <row r="24" spans="1:31" x14ac:dyDescent="0.25">
      <c r="A24" t="s">
        <v>90</v>
      </c>
      <c r="B24" t="s">
        <v>91</v>
      </c>
      <c r="C24" t="s">
        <v>66</v>
      </c>
      <c r="D24" s="53">
        <f t="shared" si="0"/>
        <v>1</v>
      </c>
      <c r="E24">
        <v>1000</v>
      </c>
      <c r="F24">
        <f t="shared" si="1"/>
        <v>0.97299999999999998</v>
      </c>
      <c r="G24" s="4">
        <f t="shared" si="2"/>
        <v>11676</v>
      </c>
      <c r="H24">
        <v>332</v>
      </c>
      <c r="I24">
        <v>0.4904</v>
      </c>
      <c r="J24">
        <v>171</v>
      </c>
      <c r="K24">
        <v>457</v>
      </c>
      <c r="L24">
        <f t="shared" si="3"/>
        <v>286</v>
      </c>
      <c r="M24">
        <f t="shared" si="4"/>
        <v>161</v>
      </c>
      <c r="N24">
        <f t="shared" si="5"/>
        <v>0.55034965034965033</v>
      </c>
      <c r="O24" s="13">
        <f t="shared" si="6"/>
        <v>0.4904</v>
      </c>
      <c r="P24">
        <v>100</v>
      </c>
      <c r="R24">
        <f t="shared" si="7"/>
        <v>0.55034965034965033</v>
      </c>
      <c r="S24">
        <f t="shared" si="8"/>
        <v>0.41505328671328673</v>
      </c>
      <c r="T24">
        <f t="shared" si="9"/>
        <v>15149.444965034965</v>
      </c>
      <c r="U24" s="13">
        <f t="shared" si="10"/>
        <v>10604.611475524474</v>
      </c>
      <c r="V24" s="4">
        <f t="shared" si="11"/>
        <v>171</v>
      </c>
      <c r="W24">
        <f t="shared" si="12"/>
        <v>357.5</v>
      </c>
      <c r="X24">
        <f t="shared" si="13"/>
        <v>135.25</v>
      </c>
      <c r="Y24">
        <f t="shared" si="14"/>
        <v>-225.86555471316655</v>
      </c>
      <c r="Z24">
        <f t="shared" si="15"/>
        <v>259.74624083901949</v>
      </c>
      <c r="AA24" s="54">
        <f t="shared" si="16"/>
        <v>259.74624083901949</v>
      </c>
      <c r="AB24" s="54">
        <f t="shared" si="17"/>
        <v>0.34824123311613842</v>
      </c>
      <c r="AC24">
        <f t="shared" si="18"/>
        <v>0.57500188811188813</v>
      </c>
      <c r="AD24">
        <f t="shared" si="19"/>
        <v>54514.421303026516</v>
      </c>
      <c r="AE24" s="13">
        <f t="shared" si="20"/>
        <v>38160.094912118562</v>
      </c>
    </row>
    <row r="25" spans="1:31" x14ac:dyDescent="0.25">
      <c r="A25" t="s">
        <v>92</v>
      </c>
      <c r="B25" t="s">
        <v>91</v>
      </c>
      <c r="C25" t="s">
        <v>61</v>
      </c>
      <c r="D25" s="53">
        <f t="shared" si="0"/>
        <v>2</v>
      </c>
      <c r="E25">
        <v>1400</v>
      </c>
      <c r="F25">
        <f t="shared" si="1"/>
        <v>0.97299999999999998</v>
      </c>
      <c r="G25" s="4">
        <f t="shared" si="2"/>
        <v>16346.400000000001</v>
      </c>
      <c r="H25">
        <v>430</v>
      </c>
      <c r="I25">
        <v>0.52329999999999999</v>
      </c>
      <c r="J25">
        <v>262</v>
      </c>
      <c r="K25">
        <v>567</v>
      </c>
      <c r="L25">
        <f t="shared" si="3"/>
        <v>305</v>
      </c>
      <c r="M25">
        <f t="shared" si="4"/>
        <v>168</v>
      </c>
      <c r="N25">
        <f t="shared" si="5"/>
        <v>0.54065573770491804</v>
      </c>
      <c r="O25" s="13">
        <f t="shared" si="6"/>
        <v>0.52329999999999999</v>
      </c>
      <c r="P25">
        <v>100</v>
      </c>
      <c r="R25">
        <f t="shared" si="7"/>
        <v>0.54065573770491804</v>
      </c>
      <c r="S25">
        <f t="shared" si="8"/>
        <v>0.42272504918032788</v>
      </c>
      <c r="T25">
        <f t="shared" si="9"/>
        <v>15429.464295081967</v>
      </c>
      <c r="U25" s="13">
        <f t="shared" si="10"/>
        <v>10800.625006557377</v>
      </c>
      <c r="V25" s="4">
        <f t="shared" si="11"/>
        <v>262</v>
      </c>
      <c r="W25">
        <f t="shared" si="12"/>
        <v>381.25</v>
      </c>
      <c r="X25">
        <f t="shared" si="13"/>
        <v>223.875</v>
      </c>
      <c r="Y25">
        <f t="shared" si="14"/>
        <v>-240.87060904725803</v>
      </c>
      <c r="Z25">
        <f t="shared" si="15"/>
        <v>316.82204005559771</v>
      </c>
      <c r="AA25" s="54">
        <f t="shared" si="16"/>
        <v>316.82204005559771</v>
      </c>
      <c r="AB25" s="54">
        <f t="shared" si="17"/>
        <v>0.24379551489992843</v>
      </c>
      <c r="AC25">
        <f t="shared" si="18"/>
        <v>0.65766022950819669</v>
      </c>
      <c r="AD25">
        <f t="shared" si="19"/>
        <v>76051.858285320108</v>
      </c>
      <c r="AE25" s="13">
        <f t="shared" si="20"/>
        <v>53236.300799724071</v>
      </c>
    </row>
    <row r="26" spans="1:31" x14ac:dyDescent="0.25">
      <c r="A26" t="s">
        <v>93</v>
      </c>
      <c r="B26" t="s">
        <v>91</v>
      </c>
      <c r="C26" t="s">
        <v>71</v>
      </c>
      <c r="D26" s="53">
        <f t="shared" si="0"/>
        <v>1</v>
      </c>
      <c r="E26">
        <v>1500</v>
      </c>
      <c r="F26">
        <f t="shared" si="1"/>
        <v>0.97299999999999998</v>
      </c>
      <c r="G26" s="4">
        <f t="shared" si="2"/>
        <v>17514</v>
      </c>
      <c r="H26">
        <v>662</v>
      </c>
      <c r="I26">
        <v>0.44929999999999998</v>
      </c>
      <c r="J26">
        <v>229</v>
      </c>
      <c r="K26">
        <v>859</v>
      </c>
      <c r="L26">
        <f t="shared" si="3"/>
        <v>630</v>
      </c>
      <c r="M26">
        <f t="shared" si="4"/>
        <v>433</v>
      </c>
      <c r="N26">
        <f t="shared" si="5"/>
        <v>0.64984126984126989</v>
      </c>
      <c r="O26" s="13">
        <f t="shared" si="6"/>
        <v>0.44929999999999998</v>
      </c>
      <c r="P26">
        <v>100</v>
      </c>
      <c r="R26">
        <f t="shared" si="7"/>
        <v>0.64984126984126989</v>
      </c>
      <c r="S26">
        <f t="shared" si="8"/>
        <v>0.33631561904761909</v>
      </c>
      <c r="T26">
        <f t="shared" si="9"/>
        <v>12275.520095238096</v>
      </c>
      <c r="U26" s="13">
        <f t="shared" si="10"/>
        <v>8592.864066666667</v>
      </c>
      <c r="V26" s="4">
        <f t="shared" si="11"/>
        <v>229</v>
      </c>
      <c r="W26">
        <f t="shared" si="12"/>
        <v>787.5</v>
      </c>
      <c r="X26">
        <f t="shared" si="13"/>
        <v>150.25</v>
      </c>
      <c r="Y26">
        <f t="shared" si="14"/>
        <v>-497.53601213040184</v>
      </c>
      <c r="Z26">
        <f t="shared" si="15"/>
        <v>498.32913191811986</v>
      </c>
      <c r="AA26" s="54">
        <f t="shared" si="16"/>
        <v>498.32913191811986</v>
      </c>
      <c r="AB26" s="54">
        <f t="shared" si="17"/>
        <v>0.44200524688015219</v>
      </c>
      <c r="AC26">
        <f t="shared" si="18"/>
        <v>0.50079704761904753</v>
      </c>
      <c r="AD26">
        <f t="shared" si="19"/>
        <v>91090.041672612409</v>
      </c>
      <c r="AE26" s="13">
        <f t="shared" si="20"/>
        <v>63763.029170828682</v>
      </c>
    </row>
    <row r="27" spans="1:31" x14ac:dyDescent="0.25">
      <c r="A27" t="s">
        <v>94</v>
      </c>
      <c r="B27" t="s">
        <v>63</v>
      </c>
      <c r="C27" t="s">
        <v>73</v>
      </c>
      <c r="D27" s="53">
        <f t="shared" si="0"/>
        <v>2</v>
      </c>
      <c r="E27">
        <v>1300</v>
      </c>
      <c r="F27">
        <f t="shared" si="1"/>
        <v>0.97299999999999998</v>
      </c>
      <c r="G27" s="4">
        <f t="shared" si="2"/>
        <v>15178.8</v>
      </c>
      <c r="H27">
        <v>186</v>
      </c>
      <c r="I27">
        <v>0.6603</v>
      </c>
      <c r="J27">
        <v>136</v>
      </c>
      <c r="K27">
        <v>336</v>
      </c>
      <c r="L27">
        <f t="shared" si="3"/>
        <v>200</v>
      </c>
      <c r="M27">
        <f t="shared" si="4"/>
        <v>50</v>
      </c>
      <c r="N27">
        <f t="shared" si="5"/>
        <v>0.30000000000000004</v>
      </c>
      <c r="O27" s="13">
        <f t="shared" si="6"/>
        <v>0.6603</v>
      </c>
      <c r="P27">
        <v>100</v>
      </c>
      <c r="R27">
        <f t="shared" si="7"/>
        <v>0.30000000000000004</v>
      </c>
      <c r="S27">
        <f t="shared" si="8"/>
        <v>0.61318000000000006</v>
      </c>
      <c r="T27">
        <f t="shared" si="9"/>
        <v>22381.070000000003</v>
      </c>
      <c r="U27" s="13">
        <f t="shared" si="10"/>
        <v>15666.749000000002</v>
      </c>
      <c r="V27" s="4">
        <f t="shared" si="11"/>
        <v>136</v>
      </c>
      <c r="W27">
        <f t="shared" si="12"/>
        <v>250</v>
      </c>
      <c r="X27">
        <f t="shared" si="13"/>
        <v>111</v>
      </c>
      <c r="Y27">
        <f t="shared" si="14"/>
        <v>-157.94794035885772</v>
      </c>
      <c r="Z27">
        <f t="shared" si="15"/>
        <v>189.8505180692444</v>
      </c>
      <c r="AA27" s="54">
        <f t="shared" si="16"/>
        <v>189.8505180692444</v>
      </c>
      <c r="AB27" s="54">
        <f t="shared" si="17"/>
        <v>0.31540207227697759</v>
      </c>
      <c r="AC27">
        <f t="shared" si="18"/>
        <v>0.60099079999999994</v>
      </c>
      <c r="AD27">
        <f t="shared" si="19"/>
        <v>41645.921378220119</v>
      </c>
      <c r="AE27" s="13">
        <f t="shared" si="20"/>
        <v>29152.144964754079</v>
      </c>
    </row>
    <row r="28" spans="1:31" x14ac:dyDescent="0.25">
      <c r="A28" t="s">
        <v>95</v>
      </c>
      <c r="B28" t="s">
        <v>91</v>
      </c>
      <c r="C28" t="s">
        <v>73</v>
      </c>
      <c r="D28" s="53">
        <f t="shared" si="0"/>
        <v>2</v>
      </c>
      <c r="E28">
        <v>1600</v>
      </c>
      <c r="F28">
        <f t="shared" si="1"/>
        <v>0.97299999999999998</v>
      </c>
      <c r="G28" s="4">
        <f t="shared" si="2"/>
        <v>18681.599999999999</v>
      </c>
      <c r="H28">
        <v>696</v>
      </c>
      <c r="I28">
        <v>0.48770000000000002</v>
      </c>
      <c r="J28">
        <v>449</v>
      </c>
      <c r="K28">
        <v>899</v>
      </c>
      <c r="L28">
        <f t="shared" si="3"/>
        <v>450</v>
      </c>
      <c r="M28">
        <f t="shared" si="4"/>
        <v>247</v>
      </c>
      <c r="N28">
        <f t="shared" si="5"/>
        <v>0.5391111111111111</v>
      </c>
      <c r="O28" s="13">
        <f t="shared" si="6"/>
        <v>0.48770000000000002</v>
      </c>
      <c r="P28">
        <v>100</v>
      </c>
      <c r="R28">
        <f t="shared" si="7"/>
        <v>0.5391111111111111</v>
      </c>
      <c r="S28">
        <f t="shared" si="8"/>
        <v>0.42394746666666672</v>
      </c>
      <c r="T28">
        <f t="shared" si="9"/>
        <v>15474.082533333336</v>
      </c>
      <c r="U28" s="13">
        <f t="shared" si="10"/>
        <v>10831.857773333335</v>
      </c>
      <c r="V28" s="4">
        <f t="shared" si="11"/>
        <v>449</v>
      </c>
      <c r="W28">
        <f t="shared" si="12"/>
        <v>562.5</v>
      </c>
      <c r="X28">
        <f t="shared" si="13"/>
        <v>392.75</v>
      </c>
      <c r="Y28">
        <f t="shared" si="14"/>
        <v>-355.38286580742988</v>
      </c>
      <c r="Z28">
        <f t="shared" si="15"/>
        <v>498.66366565579983</v>
      </c>
      <c r="AA28" s="54">
        <f t="shared" si="16"/>
        <v>498.66366565579983</v>
      </c>
      <c r="AB28" s="54">
        <f t="shared" si="17"/>
        <v>0.18829096116586636</v>
      </c>
      <c r="AC28">
        <f t="shared" si="18"/>
        <v>0.70158653333333343</v>
      </c>
      <c r="AD28">
        <f t="shared" si="19"/>
        <v>127697.33505766194</v>
      </c>
      <c r="AE28" s="13">
        <f t="shared" si="20"/>
        <v>89388.13454036336</v>
      </c>
    </row>
    <row r="29" spans="1:31" x14ac:dyDescent="0.25">
      <c r="A29" t="s">
        <v>96</v>
      </c>
      <c r="B29" t="s">
        <v>97</v>
      </c>
      <c r="C29" t="s">
        <v>66</v>
      </c>
      <c r="D29" s="53">
        <f t="shared" si="0"/>
        <v>1</v>
      </c>
      <c r="E29">
        <v>600</v>
      </c>
      <c r="F29">
        <f t="shared" si="1"/>
        <v>0.97299999999999998</v>
      </c>
      <c r="G29" s="4">
        <f t="shared" si="2"/>
        <v>7005.5999999999995</v>
      </c>
      <c r="H29">
        <v>182</v>
      </c>
      <c r="I29">
        <v>0.43840000000000001</v>
      </c>
      <c r="J29">
        <v>132</v>
      </c>
      <c r="K29">
        <v>226</v>
      </c>
      <c r="L29">
        <f t="shared" si="3"/>
        <v>94</v>
      </c>
      <c r="M29">
        <f t="shared" si="4"/>
        <v>50</v>
      </c>
      <c r="N29">
        <f t="shared" si="5"/>
        <v>0.52553191489361706</v>
      </c>
      <c r="O29" s="13">
        <f t="shared" si="6"/>
        <v>0.43840000000000001</v>
      </c>
      <c r="P29">
        <v>100</v>
      </c>
      <c r="R29">
        <f t="shared" si="7"/>
        <v>0.52553191489361706</v>
      </c>
      <c r="S29">
        <f t="shared" si="8"/>
        <v>0.4346940425531915</v>
      </c>
      <c r="T29">
        <f t="shared" si="9"/>
        <v>15866.332553191489</v>
      </c>
      <c r="U29" s="13">
        <f t="shared" si="10"/>
        <v>11106.432787234042</v>
      </c>
      <c r="V29" s="4">
        <f t="shared" si="11"/>
        <v>132</v>
      </c>
      <c r="W29">
        <f t="shared" si="12"/>
        <v>117.5</v>
      </c>
      <c r="X29">
        <f t="shared" si="13"/>
        <v>120.25</v>
      </c>
      <c r="Y29">
        <f t="shared" si="14"/>
        <v>-74.235531968663125</v>
      </c>
      <c r="Z29">
        <f t="shared" si="15"/>
        <v>123.26974349254485</v>
      </c>
      <c r="AA29" s="54">
        <f t="shared" si="16"/>
        <v>132</v>
      </c>
      <c r="AB29" s="54">
        <f t="shared" si="17"/>
        <v>0.1</v>
      </c>
      <c r="AC29">
        <f t="shared" si="18"/>
        <v>0.77146000000000003</v>
      </c>
      <c r="AD29">
        <f t="shared" si="19"/>
        <v>37168.942800000004</v>
      </c>
      <c r="AE29" s="13">
        <f t="shared" si="20"/>
        <v>26018.259960000003</v>
      </c>
    </row>
    <row r="30" spans="1:31" x14ac:dyDescent="0.25">
      <c r="A30" t="s">
        <v>98</v>
      </c>
      <c r="B30" t="s">
        <v>97</v>
      </c>
      <c r="C30" t="s">
        <v>61</v>
      </c>
      <c r="D30" s="53">
        <f t="shared" si="0"/>
        <v>2</v>
      </c>
      <c r="E30">
        <v>800</v>
      </c>
      <c r="F30">
        <f t="shared" si="1"/>
        <v>0.97299999999999998</v>
      </c>
      <c r="G30" s="4">
        <f t="shared" si="2"/>
        <v>9340.7999999999993</v>
      </c>
      <c r="H30">
        <v>241</v>
      </c>
      <c r="I30">
        <v>0.53149999999999997</v>
      </c>
      <c r="J30">
        <v>157</v>
      </c>
      <c r="K30">
        <v>340</v>
      </c>
      <c r="L30">
        <f t="shared" si="3"/>
        <v>183</v>
      </c>
      <c r="M30">
        <f t="shared" si="4"/>
        <v>84</v>
      </c>
      <c r="N30">
        <f t="shared" si="5"/>
        <v>0.46721311475409844</v>
      </c>
      <c r="O30" s="13">
        <f t="shared" si="6"/>
        <v>0.53149999999999997</v>
      </c>
      <c r="P30">
        <v>100</v>
      </c>
      <c r="R30">
        <f t="shared" si="7"/>
        <v>0.46721311475409844</v>
      </c>
      <c r="S30">
        <f t="shared" si="8"/>
        <v>0.48084754098360655</v>
      </c>
      <c r="T30">
        <f t="shared" si="9"/>
        <v>17550.935245901637</v>
      </c>
      <c r="U30" s="13">
        <f t="shared" si="10"/>
        <v>12285.654672131146</v>
      </c>
      <c r="V30" s="4">
        <f t="shared" si="11"/>
        <v>157</v>
      </c>
      <c r="W30">
        <f t="shared" si="12"/>
        <v>228.75</v>
      </c>
      <c r="X30">
        <f t="shared" si="13"/>
        <v>134.125</v>
      </c>
      <c r="Y30">
        <f t="shared" si="14"/>
        <v>-144.52236542835482</v>
      </c>
      <c r="Z30">
        <f t="shared" si="15"/>
        <v>189.99322403335862</v>
      </c>
      <c r="AA30" s="54">
        <f t="shared" si="16"/>
        <v>189.99322403335862</v>
      </c>
      <c r="AB30" s="54">
        <f t="shared" si="17"/>
        <v>0.24423267336987373</v>
      </c>
      <c r="AC30">
        <f t="shared" si="18"/>
        <v>0.65731426229508194</v>
      </c>
      <c r="AD30">
        <f t="shared" si="19"/>
        <v>45583.118402241242</v>
      </c>
      <c r="AE30" s="13">
        <f t="shared" si="20"/>
        <v>31908.182881568868</v>
      </c>
    </row>
    <row r="31" spans="1:31" x14ac:dyDescent="0.25">
      <c r="A31" t="s">
        <v>99</v>
      </c>
      <c r="B31" t="s">
        <v>97</v>
      </c>
      <c r="C31" t="s">
        <v>71</v>
      </c>
      <c r="D31" s="53">
        <f t="shared" si="0"/>
        <v>1</v>
      </c>
      <c r="E31">
        <v>700</v>
      </c>
      <c r="F31">
        <f t="shared" si="1"/>
        <v>0.97299999999999998</v>
      </c>
      <c r="G31" s="4">
        <f t="shared" si="2"/>
        <v>8173.2000000000007</v>
      </c>
      <c r="H31">
        <v>363</v>
      </c>
      <c r="I31">
        <v>0.13969999999999999</v>
      </c>
      <c r="J31">
        <v>215</v>
      </c>
      <c r="K31">
        <v>377</v>
      </c>
      <c r="L31">
        <f t="shared" si="3"/>
        <v>162</v>
      </c>
      <c r="M31">
        <f t="shared" si="4"/>
        <v>148</v>
      </c>
      <c r="N31">
        <f t="shared" si="5"/>
        <v>0.83086419753086416</v>
      </c>
      <c r="O31" s="13">
        <f t="shared" si="6"/>
        <v>0.13969999999999999</v>
      </c>
      <c r="P31">
        <v>100</v>
      </c>
      <c r="R31">
        <f t="shared" si="7"/>
        <v>0.83086419753086416</v>
      </c>
      <c r="S31">
        <f t="shared" si="8"/>
        <v>0.19305407407407416</v>
      </c>
      <c r="T31">
        <f t="shared" si="9"/>
        <v>7046.4737037037066</v>
      </c>
      <c r="U31" s="13">
        <f t="shared" si="10"/>
        <v>4932.5315925925943</v>
      </c>
      <c r="V31" s="4">
        <f t="shared" si="11"/>
        <v>215</v>
      </c>
      <c r="W31">
        <f t="shared" si="12"/>
        <v>202.5</v>
      </c>
      <c r="X31">
        <f t="shared" si="13"/>
        <v>194.75</v>
      </c>
      <c r="Y31">
        <f t="shared" si="14"/>
        <v>-127.93783169067476</v>
      </c>
      <c r="Z31">
        <f t="shared" si="15"/>
        <v>206.19891963608794</v>
      </c>
      <c r="AA31" s="54">
        <f t="shared" si="16"/>
        <v>215</v>
      </c>
      <c r="AB31" s="54">
        <f t="shared" si="17"/>
        <v>0.1</v>
      </c>
      <c r="AC31">
        <f t="shared" si="18"/>
        <v>0.77146000000000003</v>
      </c>
      <c r="AD31">
        <f t="shared" si="19"/>
        <v>60540.323499999999</v>
      </c>
      <c r="AE31" s="13">
        <f t="shared" si="20"/>
        <v>42378.226449999995</v>
      </c>
    </row>
    <row r="32" spans="1:31" x14ac:dyDescent="0.25">
      <c r="A32" t="s">
        <v>100</v>
      </c>
      <c r="B32" t="s">
        <v>97</v>
      </c>
      <c r="C32" t="s">
        <v>73</v>
      </c>
      <c r="D32" s="53">
        <f t="shared" si="0"/>
        <v>2</v>
      </c>
      <c r="E32">
        <v>1000</v>
      </c>
      <c r="F32">
        <f t="shared" si="1"/>
        <v>0.97299999999999998</v>
      </c>
      <c r="G32" s="4">
        <f t="shared" si="2"/>
        <v>11676</v>
      </c>
      <c r="H32">
        <v>301</v>
      </c>
      <c r="I32">
        <v>0.46850000000000003</v>
      </c>
      <c r="J32">
        <v>202</v>
      </c>
      <c r="K32">
        <v>374</v>
      </c>
      <c r="L32">
        <f t="shared" si="3"/>
        <v>172</v>
      </c>
      <c r="M32">
        <f t="shared" si="4"/>
        <v>99</v>
      </c>
      <c r="N32">
        <f t="shared" si="5"/>
        <v>0.56046511627906981</v>
      </c>
      <c r="O32" s="13">
        <f t="shared" si="6"/>
        <v>0.46850000000000003</v>
      </c>
      <c r="P32">
        <v>100</v>
      </c>
      <c r="R32">
        <f t="shared" si="7"/>
        <v>0.56046511627906981</v>
      </c>
      <c r="S32">
        <f t="shared" si="8"/>
        <v>0.4070479069767442</v>
      </c>
      <c r="T32">
        <f t="shared" si="9"/>
        <v>14857.248604651164</v>
      </c>
      <c r="U32" s="13">
        <f t="shared" si="10"/>
        <v>10400.074023255815</v>
      </c>
      <c r="V32" s="4">
        <f t="shared" si="11"/>
        <v>202</v>
      </c>
      <c r="W32">
        <f t="shared" si="12"/>
        <v>215</v>
      </c>
      <c r="X32">
        <f t="shared" si="13"/>
        <v>180.5</v>
      </c>
      <c r="Y32">
        <f t="shared" si="14"/>
        <v>-135.83522870861765</v>
      </c>
      <c r="Z32">
        <f t="shared" si="15"/>
        <v>205.79144553955018</v>
      </c>
      <c r="AA32" s="54">
        <f t="shared" si="16"/>
        <v>205.79144553955018</v>
      </c>
      <c r="AB32" s="54">
        <f t="shared" si="17"/>
        <v>0.11763463041651247</v>
      </c>
      <c r="AC32">
        <f t="shared" si="18"/>
        <v>0.75750395348837207</v>
      </c>
      <c r="AD32">
        <f t="shared" si="19"/>
        <v>56899.05926045814</v>
      </c>
      <c r="AE32" s="13">
        <f t="shared" si="20"/>
        <v>39829.341482320699</v>
      </c>
    </row>
    <row r="33" spans="1:31" x14ac:dyDescent="0.25">
      <c r="A33" t="s">
        <v>101</v>
      </c>
      <c r="B33" t="s">
        <v>102</v>
      </c>
      <c r="C33" t="s">
        <v>66</v>
      </c>
      <c r="D33" s="53">
        <f t="shared" si="0"/>
        <v>1</v>
      </c>
      <c r="E33">
        <v>700</v>
      </c>
      <c r="F33">
        <f t="shared" si="1"/>
        <v>0.97299999999999998</v>
      </c>
      <c r="G33" s="4">
        <f t="shared" si="2"/>
        <v>8173.2000000000007</v>
      </c>
      <c r="H33">
        <v>212</v>
      </c>
      <c r="I33">
        <v>0.50139999999999996</v>
      </c>
      <c r="J33">
        <v>94</v>
      </c>
      <c r="K33">
        <v>356</v>
      </c>
      <c r="L33">
        <f t="shared" si="3"/>
        <v>262</v>
      </c>
      <c r="M33">
        <f t="shared" si="4"/>
        <v>118</v>
      </c>
      <c r="N33">
        <f t="shared" si="5"/>
        <v>0.46030534351145036</v>
      </c>
      <c r="O33" s="13">
        <f t="shared" si="6"/>
        <v>0.50139999999999996</v>
      </c>
      <c r="P33">
        <v>100</v>
      </c>
      <c r="R33">
        <f t="shared" si="7"/>
        <v>0.46030534351145036</v>
      </c>
      <c r="S33">
        <f t="shared" si="8"/>
        <v>0.48631435114503824</v>
      </c>
      <c r="T33">
        <f t="shared" si="9"/>
        <v>17750.473816793896</v>
      </c>
      <c r="U33" s="13">
        <f t="shared" si="10"/>
        <v>12425.331671755726</v>
      </c>
      <c r="V33" s="4">
        <f t="shared" si="11"/>
        <v>94</v>
      </c>
      <c r="W33">
        <f t="shared" si="12"/>
        <v>327.5</v>
      </c>
      <c r="X33">
        <f t="shared" si="13"/>
        <v>61.25</v>
      </c>
      <c r="Y33">
        <f t="shared" si="14"/>
        <v>-206.9118018701036</v>
      </c>
      <c r="Z33">
        <f t="shared" si="15"/>
        <v>206.62417867071014</v>
      </c>
      <c r="AA33" s="54">
        <f t="shared" si="16"/>
        <v>206.62417867071014</v>
      </c>
      <c r="AB33" s="54">
        <f t="shared" si="17"/>
        <v>0.44389062189529815</v>
      </c>
      <c r="AC33">
        <f t="shared" si="18"/>
        <v>0.49930496183206108</v>
      </c>
      <c r="AD33">
        <f t="shared" si="19"/>
        <v>37656.494340337362</v>
      </c>
      <c r="AE33" s="13">
        <f t="shared" si="20"/>
        <v>26359.546038236153</v>
      </c>
    </row>
    <row r="34" spans="1:31" x14ac:dyDescent="0.25">
      <c r="A34" t="s">
        <v>103</v>
      </c>
      <c r="B34" t="s">
        <v>102</v>
      </c>
      <c r="C34" t="s">
        <v>61</v>
      </c>
      <c r="D34" s="53">
        <f t="shared" si="0"/>
        <v>2</v>
      </c>
      <c r="E34">
        <v>900</v>
      </c>
      <c r="F34">
        <f t="shared" si="1"/>
        <v>0.97299999999999998</v>
      </c>
      <c r="G34" s="4">
        <f t="shared" si="2"/>
        <v>10508.4</v>
      </c>
      <c r="H34">
        <v>340</v>
      </c>
      <c r="I34">
        <v>0.30680000000000002</v>
      </c>
      <c r="J34">
        <v>69</v>
      </c>
      <c r="K34">
        <v>485</v>
      </c>
      <c r="L34">
        <f t="shared" si="3"/>
        <v>416</v>
      </c>
      <c r="M34">
        <f t="shared" si="4"/>
        <v>271</v>
      </c>
      <c r="N34">
        <f t="shared" si="5"/>
        <v>0.62115384615384617</v>
      </c>
      <c r="O34" s="13">
        <f t="shared" si="6"/>
        <v>0.30680000000000002</v>
      </c>
      <c r="P34">
        <v>100</v>
      </c>
      <c r="R34">
        <f t="shared" si="7"/>
        <v>0.62115384615384617</v>
      </c>
      <c r="S34">
        <f t="shared" si="8"/>
        <v>0.35901884615384616</v>
      </c>
      <c r="T34">
        <f t="shared" si="9"/>
        <v>13104.187884615385</v>
      </c>
      <c r="U34" s="13">
        <f t="shared" si="10"/>
        <v>9172.9315192307695</v>
      </c>
      <c r="V34" s="4">
        <f t="shared" si="11"/>
        <v>69</v>
      </c>
      <c r="W34">
        <f t="shared" si="12"/>
        <v>520</v>
      </c>
      <c r="X34">
        <f t="shared" si="13"/>
        <v>17</v>
      </c>
      <c r="Y34">
        <f t="shared" si="14"/>
        <v>-328.53171594642407</v>
      </c>
      <c r="Z34">
        <f t="shared" si="15"/>
        <v>287.94907758402832</v>
      </c>
      <c r="AA34" s="54">
        <f t="shared" si="16"/>
        <v>287.94907758402832</v>
      </c>
      <c r="AB34" s="54">
        <f t="shared" si="17"/>
        <v>0.52105591843082366</v>
      </c>
      <c r="AC34">
        <f t="shared" si="18"/>
        <v>0.43823634615384616</v>
      </c>
      <c r="AD34">
        <f t="shared" si="19"/>
        <v>46059.259348160151</v>
      </c>
      <c r="AE34" s="13">
        <f t="shared" si="20"/>
        <v>32241.481543712103</v>
      </c>
    </row>
    <row r="35" spans="1:31" x14ac:dyDescent="0.25">
      <c r="A35" t="s">
        <v>104</v>
      </c>
      <c r="B35" t="s">
        <v>102</v>
      </c>
      <c r="C35" t="s">
        <v>71</v>
      </c>
      <c r="D35" s="53">
        <f t="shared" si="0"/>
        <v>1</v>
      </c>
      <c r="E35">
        <v>1000</v>
      </c>
      <c r="F35">
        <f t="shared" si="1"/>
        <v>0.97299999999999998</v>
      </c>
      <c r="G35" s="4">
        <f t="shared" si="2"/>
        <v>11676</v>
      </c>
      <c r="H35">
        <v>266</v>
      </c>
      <c r="I35">
        <v>0.52049999999999996</v>
      </c>
      <c r="J35">
        <v>84</v>
      </c>
      <c r="K35">
        <v>376</v>
      </c>
      <c r="L35">
        <f t="shared" si="3"/>
        <v>292</v>
      </c>
      <c r="M35">
        <f t="shared" si="4"/>
        <v>182</v>
      </c>
      <c r="N35">
        <f t="shared" si="5"/>
        <v>0.59863013698630141</v>
      </c>
      <c r="O35" s="13">
        <f t="shared" si="6"/>
        <v>0.52049999999999996</v>
      </c>
      <c r="P35">
        <v>100</v>
      </c>
      <c r="R35">
        <f t="shared" si="7"/>
        <v>0.59863013698630141</v>
      </c>
      <c r="S35">
        <f t="shared" si="8"/>
        <v>0.37684410958904108</v>
      </c>
      <c r="T35">
        <f t="shared" si="9"/>
        <v>13754.81</v>
      </c>
      <c r="U35" s="13">
        <f t="shared" si="10"/>
        <v>9628.3669999999984</v>
      </c>
      <c r="V35" s="4">
        <f t="shared" si="11"/>
        <v>84</v>
      </c>
      <c r="W35">
        <f t="shared" si="12"/>
        <v>365</v>
      </c>
      <c r="X35">
        <f t="shared" si="13"/>
        <v>47.5</v>
      </c>
      <c r="Y35">
        <f t="shared" si="14"/>
        <v>-230.60399292393228</v>
      </c>
      <c r="Z35">
        <f t="shared" si="15"/>
        <v>219.90175638109682</v>
      </c>
      <c r="AA35" s="54">
        <f t="shared" si="16"/>
        <v>219.90175638109682</v>
      </c>
      <c r="AB35" s="54">
        <f t="shared" si="17"/>
        <v>0.47233357912629265</v>
      </c>
      <c r="AC35">
        <f t="shared" si="18"/>
        <v>0.47679520547945203</v>
      </c>
      <c r="AD35">
        <f t="shared" si="19"/>
        <v>38269.557638441373</v>
      </c>
      <c r="AE35" s="13">
        <f t="shared" si="20"/>
        <v>26788.690346908959</v>
      </c>
    </row>
    <row r="36" spans="1:31" x14ac:dyDescent="0.25">
      <c r="A36" t="s">
        <v>105</v>
      </c>
      <c r="B36" t="s">
        <v>102</v>
      </c>
      <c r="C36" t="s">
        <v>73</v>
      </c>
      <c r="D36" s="53">
        <f t="shared" si="0"/>
        <v>2</v>
      </c>
      <c r="E36">
        <v>1200</v>
      </c>
      <c r="F36">
        <f t="shared" si="1"/>
        <v>0.97299999999999998</v>
      </c>
      <c r="G36" s="4">
        <f t="shared" si="2"/>
        <v>14011.199999999999</v>
      </c>
      <c r="H36">
        <v>442</v>
      </c>
      <c r="I36">
        <v>0.1288</v>
      </c>
      <c r="J36">
        <v>109</v>
      </c>
      <c r="K36">
        <v>490</v>
      </c>
      <c r="L36">
        <f t="shared" si="3"/>
        <v>381</v>
      </c>
      <c r="M36">
        <f t="shared" si="4"/>
        <v>333</v>
      </c>
      <c r="N36">
        <f t="shared" si="5"/>
        <v>0.79921259842519687</v>
      </c>
      <c r="O36" s="13">
        <f t="shared" si="6"/>
        <v>0.1288</v>
      </c>
      <c r="P36">
        <v>100</v>
      </c>
      <c r="R36">
        <f t="shared" si="7"/>
        <v>0.79921259842519687</v>
      </c>
      <c r="S36">
        <f t="shared" si="8"/>
        <v>0.21810314960629917</v>
      </c>
      <c r="T36">
        <f t="shared" si="9"/>
        <v>7960.7649606299201</v>
      </c>
      <c r="U36" s="13">
        <f t="shared" si="10"/>
        <v>5572.5354724409435</v>
      </c>
      <c r="V36" s="4">
        <f t="shared" si="11"/>
        <v>109</v>
      </c>
      <c r="W36">
        <f t="shared" si="12"/>
        <v>476.25</v>
      </c>
      <c r="X36">
        <f t="shared" si="13"/>
        <v>61.375</v>
      </c>
      <c r="Y36">
        <f t="shared" si="14"/>
        <v>-300.89082638362396</v>
      </c>
      <c r="Z36">
        <f t="shared" si="15"/>
        <v>286.62523692191053</v>
      </c>
      <c r="AA36" s="54">
        <f t="shared" si="16"/>
        <v>286.62523692191053</v>
      </c>
      <c r="AB36" s="54">
        <f t="shared" si="17"/>
        <v>0.47296637673891972</v>
      </c>
      <c r="AC36">
        <f t="shared" si="18"/>
        <v>0.47629440944881896</v>
      </c>
      <c r="AD36">
        <f t="shared" si="19"/>
        <v>49829.069252789952</v>
      </c>
      <c r="AE36" s="13">
        <f t="shared" si="20"/>
        <v>34880.34847695296</v>
      </c>
    </row>
    <row r="37" spans="1:31" x14ac:dyDescent="0.25">
      <c r="A37" t="s">
        <v>106</v>
      </c>
      <c r="B37" t="s">
        <v>107</v>
      </c>
      <c r="C37" t="s">
        <v>66</v>
      </c>
      <c r="D37" s="53">
        <f t="shared" si="0"/>
        <v>1</v>
      </c>
      <c r="E37">
        <v>1200</v>
      </c>
      <c r="F37">
        <f t="shared" si="1"/>
        <v>0.97299999999999998</v>
      </c>
      <c r="G37" s="4">
        <f t="shared" si="2"/>
        <v>14011.199999999999</v>
      </c>
      <c r="H37">
        <v>354</v>
      </c>
      <c r="I37">
        <v>0.24110000000000001</v>
      </c>
      <c r="J37">
        <v>145</v>
      </c>
      <c r="K37">
        <v>434</v>
      </c>
      <c r="L37">
        <f t="shared" si="3"/>
        <v>289</v>
      </c>
      <c r="M37">
        <f t="shared" si="4"/>
        <v>209</v>
      </c>
      <c r="N37">
        <f t="shared" si="5"/>
        <v>0.67854671280276813</v>
      </c>
      <c r="O37" s="13">
        <f t="shared" si="6"/>
        <v>0.24110000000000001</v>
      </c>
      <c r="P37">
        <v>100</v>
      </c>
      <c r="R37">
        <f t="shared" si="7"/>
        <v>0.67854671280276813</v>
      </c>
      <c r="S37">
        <f t="shared" si="8"/>
        <v>0.31359813148788929</v>
      </c>
      <c r="T37">
        <f t="shared" si="9"/>
        <v>11446.331799307958</v>
      </c>
      <c r="U37" s="13">
        <f t="shared" si="10"/>
        <v>8012.43225951557</v>
      </c>
      <c r="V37" s="4">
        <f t="shared" si="11"/>
        <v>145</v>
      </c>
      <c r="W37">
        <f t="shared" si="12"/>
        <v>361.25</v>
      </c>
      <c r="X37">
        <f t="shared" si="13"/>
        <v>108.875</v>
      </c>
      <c r="Y37">
        <f t="shared" si="14"/>
        <v>-228.2347738185494</v>
      </c>
      <c r="Z37">
        <f t="shared" si="15"/>
        <v>248.57399861005814</v>
      </c>
      <c r="AA37" s="54">
        <f t="shared" si="16"/>
        <v>248.57399861005814</v>
      </c>
      <c r="AB37" s="54">
        <f t="shared" si="17"/>
        <v>0.38671003075448618</v>
      </c>
      <c r="AC37">
        <f t="shared" si="18"/>
        <v>0.54455768166089968</v>
      </c>
      <c r="AD37">
        <f t="shared" si="19"/>
        <v>49407.451347559632</v>
      </c>
      <c r="AE37" s="13">
        <f t="shared" si="20"/>
        <v>34585.21594329174</v>
      </c>
    </row>
    <row r="38" spans="1:31" x14ac:dyDescent="0.25">
      <c r="A38" t="s">
        <v>108</v>
      </c>
      <c r="B38" t="s">
        <v>109</v>
      </c>
      <c r="C38" t="s">
        <v>61</v>
      </c>
      <c r="D38" s="53">
        <f t="shared" si="0"/>
        <v>2</v>
      </c>
      <c r="E38">
        <v>920</v>
      </c>
      <c r="F38">
        <f t="shared" si="1"/>
        <v>0.97299999999999998</v>
      </c>
      <c r="G38" s="4">
        <f t="shared" si="2"/>
        <v>10741.92</v>
      </c>
      <c r="H38">
        <v>123</v>
      </c>
      <c r="I38">
        <v>0.4521</v>
      </c>
      <c r="J38">
        <v>111</v>
      </c>
      <c r="K38">
        <v>147</v>
      </c>
      <c r="L38">
        <f t="shared" si="3"/>
        <v>36</v>
      </c>
      <c r="M38">
        <f t="shared" si="4"/>
        <v>12</v>
      </c>
      <c r="N38">
        <f t="shared" si="5"/>
        <v>0.3666666666666667</v>
      </c>
      <c r="O38" s="13">
        <f t="shared" si="6"/>
        <v>0.4521</v>
      </c>
      <c r="P38">
        <v>100</v>
      </c>
      <c r="R38">
        <f t="shared" si="7"/>
        <v>0.3666666666666667</v>
      </c>
      <c r="S38">
        <f t="shared" si="8"/>
        <v>0.56042000000000003</v>
      </c>
      <c r="T38">
        <f t="shared" si="9"/>
        <v>20455.330000000002</v>
      </c>
      <c r="U38" s="13">
        <f t="shared" si="10"/>
        <v>14318.731</v>
      </c>
      <c r="V38" s="4">
        <f t="shared" si="11"/>
        <v>111</v>
      </c>
      <c r="W38">
        <f t="shared" si="12"/>
        <v>45</v>
      </c>
      <c r="X38">
        <f t="shared" si="13"/>
        <v>106.5</v>
      </c>
      <c r="Y38">
        <f t="shared" si="14"/>
        <v>-28.430629264594391</v>
      </c>
      <c r="Z38">
        <f t="shared" si="15"/>
        <v>77.433093252463991</v>
      </c>
      <c r="AA38" s="54">
        <f t="shared" si="16"/>
        <v>111</v>
      </c>
      <c r="AB38" s="54">
        <f t="shared" si="17"/>
        <v>0.1</v>
      </c>
      <c r="AC38">
        <f t="shared" si="18"/>
        <v>0.77146000000000003</v>
      </c>
      <c r="AD38">
        <f t="shared" si="19"/>
        <v>31255.701900000004</v>
      </c>
      <c r="AE38" s="13">
        <f t="shared" si="20"/>
        <v>21878.991330000001</v>
      </c>
    </row>
    <row r="39" spans="1:31" x14ac:dyDescent="0.25">
      <c r="A39" t="s">
        <v>110</v>
      </c>
      <c r="B39" t="s">
        <v>107</v>
      </c>
      <c r="C39" t="s">
        <v>61</v>
      </c>
      <c r="D39" s="53">
        <f t="shared" si="0"/>
        <v>2</v>
      </c>
      <c r="E39">
        <v>1300</v>
      </c>
      <c r="F39">
        <f t="shared" si="1"/>
        <v>0.97299999999999998</v>
      </c>
      <c r="G39" s="4">
        <f t="shared" si="2"/>
        <v>15178.8</v>
      </c>
      <c r="H39">
        <v>377</v>
      </c>
      <c r="I39">
        <v>0.47949999999999998</v>
      </c>
      <c r="J39">
        <v>228</v>
      </c>
      <c r="K39">
        <v>457</v>
      </c>
      <c r="L39">
        <f t="shared" si="3"/>
        <v>229</v>
      </c>
      <c r="M39">
        <f t="shared" si="4"/>
        <v>149</v>
      </c>
      <c r="N39">
        <f t="shared" si="5"/>
        <v>0.62052401746724883</v>
      </c>
      <c r="O39" s="13">
        <f t="shared" si="6"/>
        <v>0.47949999999999998</v>
      </c>
      <c r="P39">
        <v>100</v>
      </c>
      <c r="R39">
        <f t="shared" si="7"/>
        <v>0.62052401746724883</v>
      </c>
      <c r="S39">
        <f t="shared" si="8"/>
        <v>0.35951729257641929</v>
      </c>
      <c r="T39">
        <f t="shared" si="9"/>
        <v>13122.381179039305</v>
      </c>
      <c r="U39" s="13">
        <f t="shared" si="10"/>
        <v>9185.6668253275129</v>
      </c>
      <c r="V39" s="4">
        <f t="shared" si="11"/>
        <v>228</v>
      </c>
      <c r="W39">
        <f t="shared" si="12"/>
        <v>286.25</v>
      </c>
      <c r="X39">
        <f t="shared" si="13"/>
        <v>199.375</v>
      </c>
      <c r="Y39">
        <f t="shared" si="14"/>
        <v>-180.8503917108921</v>
      </c>
      <c r="Z39">
        <f t="shared" si="15"/>
        <v>253.51884318928481</v>
      </c>
      <c r="AA39" s="54">
        <f t="shared" si="16"/>
        <v>253.51884318928481</v>
      </c>
      <c r="AB39" s="54">
        <f t="shared" si="17"/>
        <v>0.18914879716780719</v>
      </c>
      <c r="AC39">
        <f t="shared" si="18"/>
        <v>0.70090764192139743</v>
      </c>
      <c r="AD39">
        <f t="shared" si="19"/>
        <v>64858.052515291376</v>
      </c>
      <c r="AE39" s="13">
        <f t="shared" si="20"/>
        <v>45400.636760703957</v>
      </c>
    </row>
    <row r="40" spans="1:31" x14ac:dyDescent="0.25">
      <c r="A40" t="s">
        <v>111</v>
      </c>
      <c r="B40" t="s">
        <v>107</v>
      </c>
      <c r="C40" t="s">
        <v>71</v>
      </c>
      <c r="D40" s="53">
        <f t="shared" si="0"/>
        <v>1</v>
      </c>
      <c r="E40">
        <v>1100</v>
      </c>
      <c r="F40">
        <f t="shared" si="1"/>
        <v>0.97299999999999998</v>
      </c>
      <c r="G40" s="4">
        <f t="shared" si="2"/>
        <v>12843.599999999999</v>
      </c>
      <c r="H40">
        <v>318</v>
      </c>
      <c r="I40">
        <v>0.2712</v>
      </c>
      <c r="J40">
        <v>90</v>
      </c>
      <c r="K40">
        <v>375</v>
      </c>
      <c r="L40">
        <f t="shared" si="3"/>
        <v>285</v>
      </c>
      <c r="M40">
        <f t="shared" si="4"/>
        <v>228</v>
      </c>
      <c r="N40">
        <f t="shared" si="5"/>
        <v>0.7400000000000001</v>
      </c>
      <c r="O40" s="13">
        <f t="shared" si="6"/>
        <v>0.2712</v>
      </c>
      <c r="P40">
        <v>100</v>
      </c>
      <c r="R40">
        <f t="shared" si="7"/>
        <v>0.7400000000000001</v>
      </c>
      <c r="S40">
        <f t="shared" si="8"/>
        <v>0.26496399999999998</v>
      </c>
      <c r="T40">
        <f t="shared" si="9"/>
        <v>9671.1859999999997</v>
      </c>
      <c r="U40" s="13">
        <f t="shared" si="10"/>
        <v>6769.8301999999994</v>
      </c>
      <c r="V40" s="4">
        <f t="shared" si="11"/>
        <v>90</v>
      </c>
      <c r="W40">
        <f t="shared" si="12"/>
        <v>356.25</v>
      </c>
      <c r="X40">
        <f t="shared" si="13"/>
        <v>54.375</v>
      </c>
      <c r="Y40">
        <f t="shared" si="14"/>
        <v>-225.07581501137224</v>
      </c>
      <c r="Z40">
        <f t="shared" si="15"/>
        <v>218.63698824867325</v>
      </c>
      <c r="AA40" s="54">
        <f t="shared" si="16"/>
        <v>218.63698824867325</v>
      </c>
      <c r="AB40" s="54">
        <f t="shared" si="17"/>
        <v>0.46108628280329333</v>
      </c>
      <c r="AC40">
        <f t="shared" si="18"/>
        <v>0.4856963157894737</v>
      </c>
      <c r="AD40">
        <f t="shared" si="19"/>
        <v>38759.780586005778</v>
      </c>
      <c r="AE40" s="13">
        <f t="shared" si="20"/>
        <v>27131.846410204042</v>
      </c>
    </row>
    <row r="41" spans="1:31" x14ac:dyDescent="0.25">
      <c r="A41" t="s">
        <v>112</v>
      </c>
      <c r="B41" t="s">
        <v>107</v>
      </c>
      <c r="C41" t="s">
        <v>73</v>
      </c>
      <c r="D41" s="53">
        <f t="shared" si="0"/>
        <v>2</v>
      </c>
      <c r="E41">
        <v>1200</v>
      </c>
      <c r="F41">
        <f t="shared" si="1"/>
        <v>0.97299999999999998</v>
      </c>
      <c r="G41" s="4">
        <f t="shared" si="2"/>
        <v>14011.199999999999</v>
      </c>
      <c r="H41">
        <v>198</v>
      </c>
      <c r="I41">
        <v>0.43009999999999998</v>
      </c>
      <c r="J41">
        <v>128</v>
      </c>
      <c r="K41">
        <v>238</v>
      </c>
      <c r="L41">
        <f t="shared" si="3"/>
        <v>110</v>
      </c>
      <c r="M41">
        <f t="shared" si="4"/>
        <v>70</v>
      </c>
      <c r="N41">
        <f t="shared" si="5"/>
        <v>0.60909090909090913</v>
      </c>
      <c r="O41" s="13">
        <f t="shared" si="6"/>
        <v>0.43009999999999998</v>
      </c>
      <c r="P41">
        <v>100</v>
      </c>
      <c r="R41">
        <f t="shared" si="7"/>
        <v>0.60909090909090913</v>
      </c>
      <c r="S41">
        <f t="shared" si="8"/>
        <v>0.36856545454545453</v>
      </c>
      <c r="T41">
        <f t="shared" si="9"/>
        <v>13452.63909090909</v>
      </c>
      <c r="U41" s="13">
        <f t="shared" si="10"/>
        <v>9416.8473636363615</v>
      </c>
      <c r="V41" s="4">
        <f t="shared" si="11"/>
        <v>128</v>
      </c>
      <c r="W41">
        <f t="shared" si="12"/>
        <v>137.5</v>
      </c>
      <c r="X41">
        <f t="shared" si="13"/>
        <v>114.25</v>
      </c>
      <c r="Y41">
        <f t="shared" si="14"/>
        <v>-86.871367197371754</v>
      </c>
      <c r="Z41">
        <f t="shared" si="15"/>
        <v>131.01778493808442</v>
      </c>
      <c r="AA41" s="54">
        <f t="shared" si="16"/>
        <v>131.01778493808442</v>
      </c>
      <c r="AB41" s="54">
        <f t="shared" si="17"/>
        <v>0.12194752682243214</v>
      </c>
      <c r="AC41">
        <f t="shared" si="18"/>
        <v>0.75409072727272719</v>
      </c>
      <c r="AD41">
        <f t="shared" si="19"/>
        <v>36061.743306311975</v>
      </c>
      <c r="AE41" s="13">
        <f t="shared" si="20"/>
        <v>25243.22031441838</v>
      </c>
    </row>
    <row r="42" spans="1:31" x14ac:dyDescent="0.25">
      <c r="A42" t="s">
        <v>113</v>
      </c>
      <c r="B42" t="s">
        <v>114</v>
      </c>
      <c r="C42" t="s">
        <v>66</v>
      </c>
      <c r="D42" s="53">
        <f t="shared" si="0"/>
        <v>1</v>
      </c>
      <c r="E42">
        <v>1300</v>
      </c>
      <c r="F42">
        <f t="shared" si="1"/>
        <v>0.97299999999999998</v>
      </c>
      <c r="G42" s="4">
        <f t="shared" si="2"/>
        <v>15178.8</v>
      </c>
      <c r="H42">
        <v>149</v>
      </c>
      <c r="I42">
        <v>0.56710000000000005</v>
      </c>
      <c r="J42">
        <v>126</v>
      </c>
      <c r="K42">
        <v>188</v>
      </c>
      <c r="L42">
        <f t="shared" si="3"/>
        <v>62</v>
      </c>
      <c r="M42">
        <f t="shared" si="4"/>
        <v>23</v>
      </c>
      <c r="N42">
        <f t="shared" si="5"/>
        <v>0.39677419354838717</v>
      </c>
      <c r="O42" s="13">
        <f t="shared" si="6"/>
        <v>0.56710000000000005</v>
      </c>
      <c r="P42">
        <v>100</v>
      </c>
      <c r="R42">
        <f t="shared" si="7"/>
        <v>0.39677419354838717</v>
      </c>
      <c r="S42">
        <f t="shared" si="8"/>
        <v>0.53659290322580644</v>
      </c>
      <c r="T42">
        <f t="shared" si="9"/>
        <v>19585.640967741936</v>
      </c>
      <c r="U42" s="13">
        <f t="shared" si="10"/>
        <v>13709.948677419354</v>
      </c>
      <c r="V42" s="4">
        <f t="shared" si="11"/>
        <v>126</v>
      </c>
      <c r="W42">
        <f t="shared" si="12"/>
        <v>77.5</v>
      </c>
      <c r="X42">
        <f t="shared" si="13"/>
        <v>118.25</v>
      </c>
      <c r="Y42">
        <f t="shared" si="14"/>
        <v>-48.963861511245895</v>
      </c>
      <c r="Z42">
        <f t="shared" si="15"/>
        <v>100.77366060146578</v>
      </c>
      <c r="AA42" s="54">
        <f t="shared" si="16"/>
        <v>126</v>
      </c>
      <c r="AB42" s="54">
        <f t="shared" si="17"/>
        <v>0.1</v>
      </c>
      <c r="AC42">
        <f t="shared" si="18"/>
        <v>0.77146000000000003</v>
      </c>
      <c r="AD42">
        <f t="shared" si="19"/>
        <v>35479.445400000004</v>
      </c>
      <c r="AE42" s="13">
        <f t="shared" si="20"/>
        <v>24835.611780000003</v>
      </c>
    </row>
    <row r="43" spans="1:31" x14ac:dyDescent="0.25">
      <c r="A43" t="s">
        <v>115</v>
      </c>
      <c r="B43" t="s">
        <v>114</v>
      </c>
      <c r="C43" t="s">
        <v>61</v>
      </c>
      <c r="D43" s="53">
        <f t="shared" si="0"/>
        <v>2</v>
      </c>
      <c r="E43">
        <v>1700</v>
      </c>
      <c r="F43">
        <f t="shared" si="1"/>
        <v>0.97299999999999998</v>
      </c>
      <c r="G43" s="4">
        <f t="shared" si="2"/>
        <v>19849.199999999997</v>
      </c>
      <c r="H43">
        <v>210</v>
      </c>
      <c r="I43">
        <v>0.32050000000000001</v>
      </c>
      <c r="J43">
        <v>152</v>
      </c>
      <c r="K43">
        <v>247</v>
      </c>
      <c r="L43">
        <f t="shared" si="3"/>
        <v>95</v>
      </c>
      <c r="M43">
        <f t="shared" si="4"/>
        <v>58</v>
      </c>
      <c r="N43">
        <f t="shared" si="5"/>
        <v>0.58842105263157896</v>
      </c>
      <c r="O43" s="13">
        <f t="shared" si="6"/>
        <v>0.32050000000000001</v>
      </c>
      <c r="P43">
        <v>100</v>
      </c>
      <c r="R43">
        <f t="shared" si="7"/>
        <v>0.58842105263157896</v>
      </c>
      <c r="S43">
        <f t="shared" si="8"/>
        <v>0.38492357894736845</v>
      </c>
      <c r="T43">
        <f t="shared" si="9"/>
        <v>14049.710631578948</v>
      </c>
      <c r="U43" s="13">
        <f t="shared" si="10"/>
        <v>9834.7974421052622</v>
      </c>
      <c r="V43" s="4">
        <f t="shared" si="11"/>
        <v>152</v>
      </c>
      <c r="W43">
        <f t="shared" si="12"/>
        <v>118.75</v>
      </c>
      <c r="X43">
        <f t="shared" si="13"/>
        <v>140.125</v>
      </c>
      <c r="Y43">
        <f t="shared" si="14"/>
        <v>-75.025271670457414</v>
      </c>
      <c r="Z43">
        <f t="shared" si="15"/>
        <v>133.87899608289106</v>
      </c>
      <c r="AA43" s="54">
        <f t="shared" si="16"/>
        <v>152</v>
      </c>
      <c r="AB43" s="54">
        <f t="shared" si="17"/>
        <v>0.1</v>
      </c>
      <c r="AC43">
        <f t="shared" si="18"/>
        <v>0.77146000000000003</v>
      </c>
      <c r="AD43">
        <f t="shared" si="19"/>
        <v>42800.6008</v>
      </c>
      <c r="AE43" s="13">
        <f t="shared" si="20"/>
        <v>29960.420559999999</v>
      </c>
    </row>
    <row r="44" spans="1:31" x14ac:dyDescent="0.25">
      <c r="A44" t="s">
        <v>116</v>
      </c>
      <c r="B44" t="s">
        <v>114</v>
      </c>
      <c r="C44" t="s">
        <v>71</v>
      </c>
      <c r="D44" s="53">
        <f t="shared" si="0"/>
        <v>1</v>
      </c>
      <c r="E44">
        <v>1200</v>
      </c>
      <c r="F44">
        <f t="shared" si="1"/>
        <v>0.97299999999999998</v>
      </c>
      <c r="G44" s="4">
        <f t="shared" si="2"/>
        <v>14011.199999999999</v>
      </c>
      <c r="H44">
        <v>187</v>
      </c>
      <c r="I44">
        <v>0.44929999999999998</v>
      </c>
      <c r="J44">
        <v>141</v>
      </c>
      <c r="K44">
        <v>263</v>
      </c>
      <c r="L44">
        <f t="shared" si="3"/>
        <v>122</v>
      </c>
      <c r="M44">
        <f t="shared" si="4"/>
        <v>46</v>
      </c>
      <c r="N44">
        <f t="shared" si="5"/>
        <v>0.40163934426229508</v>
      </c>
      <c r="O44" s="13">
        <f t="shared" si="6"/>
        <v>0.44929999999999998</v>
      </c>
      <c r="P44">
        <v>100</v>
      </c>
      <c r="R44">
        <f t="shared" si="7"/>
        <v>0.40163934426229508</v>
      </c>
      <c r="S44">
        <f t="shared" si="8"/>
        <v>0.53274262295081964</v>
      </c>
      <c r="T44">
        <f t="shared" si="9"/>
        <v>19445.105737704918</v>
      </c>
      <c r="U44" s="13">
        <f t="shared" si="10"/>
        <v>13611.574016393442</v>
      </c>
      <c r="V44" s="4">
        <f t="shared" si="11"/>
        <v>141</v>
      </c>
      <c r="W44">
        <f t="shared" si="12"/>
        <v>152.5</v>
      </c>
      <c r="X44">
        <f t="shared" si="13"/>
        <v>125.75</v>
      </c>
      <c r="Y44">
        <f t="shared" si="14"/>
        <v>-96.348243618903211</v>
      </c>
      <c r="Z44">
        <f t="shared" si="15"/>
        <v>144.82881602223907</v>
      </c>
      <c r="AA44" s="54">
        <f t="shared" si="16"/>
        <v>144.82881602223907</v>
      </c>
      <c r="AB44" s="54">
        <f t="shared" si="17"/>
        <v>0.12510699030976438</v>
      </c>
      <c r="AC44">
        <f t="shared" si="18"/>
        <v>0.75159032786885249</v>
      </c>
      <c r="AD44">
        <f t="shared" si="19"/>
        <v>39730.957121439518</v>
      </c>
      <c r="AE44" s="13">
        <f t="shared" si="20"/>
        <v>27811.669985007662</v>
      </c>
    </row>
    <row r="45" spans="1:31" x14ac:dyDescent="0.25">
      <c r="A45" t="s">
        <v>117</v>
      </c>
      <c r="B45" t="s">
        <v>114</v>
      </c>
      <c r="C45" t="s">
        <v>73</v>
      </c>
      <c r="D45" s="53">
        <f t="shared" si="0"/>
        <v>2</v>
      </c>
      <c r="E45">
        <v>1900</v>
      </c>
      <c r="F45">
        <f t="shared" si="1"/>
        <v>0.97299999999999998</v>
      </c>
      <c r="G45" s="4">
        <f t="shared" si="2"/>
        <v>22184.400000000001</v>
      </c>
      <c r="H45">
        <v>225</v>
      </c>
      <c r="I45">
        <v>0.50960000000000005</v>
      </c>
      <c r="J45">
        <v>157</v>
      </c>
      <c r="K45">
        <v>314</v>
      </c>
      <c r="L45">
        <f t="shared" si="3"/>
        <v>157</v>
      </c>
      <c r="M45">
        <f t="shared" si="4"/>
        <v>68</v>
      </c>
      <c r="N45">
        <f t="shared" si="5"/>
        <v>0.44649681528662422</v>
      </c>
      <c r="O45" s="13">
        <f t="shared" si="6"/>
        <v>0.50960000000000005</v>
      </c>
      <c r="P45">
        <v>100</v>
      </c>
      <c r="R45">
        <f t="shared" si="7"/>
        <v>0.44649681528662422</v>
      </c>
      <c r="S45">
        <f t="shared" si="8"/>
        <v>0.4972424203821656</v>
      </c>
      <c r="T45">
        <f t="shared" si="9"/>
        <v>18149.348343949045</v>
      </c>
      <c r="U45" s="13">
        <f t="shared" si="10"/>
        <v>12704.543840764331</v>
      </c>
      <c r="V45" s="4">
        <f t="shared" si="11"/>
        <v>157</v>
      </c>
      <c r="W45">
        <f t="shared" si="12"/>
        <v>196.25</v>
      </c>
      <c r="X45">
        <f t="shared" si="13"/>
        <v>137.375</v>
      </c>
      <c r="Y45">
        <f t="shared" si="14"/>
        <v>-123.98913318170331</v>
      </c>
      <c r="Z45">
        <f t="shared" si="15"/>
        <v>174.15265668435686</v>
      </c>
      <c r="AA45" s="54">
        <f t="shared" si="16"/>
        <v>174.15265668435686</v>
      </c>
      <c r="AB45" s="54">
        <f t="shared" si="17"/>
        <v>0.18740207227697761</v>
      </c>
      <c r="AC45">
        <f t="shared" si="18"/>
        <v>0.70228999999999997</v>
      </c>
      <c r="AD45">
        <f t="shared" si="19"/>
        <v>44641.569280942793</v>
      </c>
      <c r="AE45" s="13">
        <f t="shared" si="20"/>
        <v>31249.098496659954</v>
      </c>
    </row>
    <row r="46" spans="1:31" x14ac:dyDescent="0.25">
      <c r="A46" t="s">
        <v>118</v>
      </c>
      <c r="B46" t="s">
        <v>119</v>
      </c>
      <c r="C46" t="s">
        <v>66</v>
      </c>
      <c r="D46" s="53">
        <f t="shared" si="0"/>
        <v>1</v>
      </c>
      <c r="E46">
        <v>1000</v>
      </c>
      <c r="F46">
        <f t="shared" si="1"/>
        <v>0.97299999999999998</v>
      </c>
      <c r="G46" s="4">
        <f t="shared" si="2"/>
        <v>11676</v>
      </c>
      <c r="H46">
        <v>123</v>
      </c>
      <c r="I46">
        <v>0.72050000000000003</v>
      </c>
      <c r="J46">
        <v>93</v>
      </c>
      <c r="K46">
        <v>159</v>
      </c>
      <c r="L46">
        <f t="shared" si="3"/>
        <v>66</v>
      </c>
      <c r="M46">
        <f t="shared" si="4"/>
        <v>30</v>
      </c>
      <c r="N46">
        <f t="shared" si="5"/>
        <v>0.46363636363636362</v>
      </c>
      <c r="O46" s="13">
        <f t="shared" si="6"/>
        <v>0.72050000000000003</v>
      </c>
      <c r="P46">
        <v>100</v>
      </c>
      <c r="R46">
        <f t="shared" si="7"/>
        <v>0.46363636363636362</v>
      </c>
      <c r="S46">
        <f t="shared" si="8"/>
        <v>0.48367818181818184</v>
      </c>
      <c r="T46">
        <f t="shared" si="9"/>
        <v>17654.253636363635</v>
      </c>
      <c r="U46" s="13">
        <f t="shared" si="10"/>
        <v>12357.977545454543</v>
      </c>
      <c r="V46" s="4">
        <f t="shared" si="11"/>
        <v>93</v>
      </c>
      <c r="W46">
        <f t="shared" si="12"/>
        <v>82.5</v>
      </c>
      <c r="X46">
        <f t="shared" si="13"/>
        <v>84.75</v>
      </c>
      <c r="Y46">
        <f t="shared" si="14"/>
        <v>-52.122820318423045</v>
      </c>
      <c r="Z46">
        <f t="shared" si="15"/>
        <v>86.710670962850642</v>
      </c>
      <c r="AA46" s="54">
        <f t="shared" si="16"/>
        <v>93</v>
      </c>
      <c r="AB46" s="54">
        <f t="shared" si="17"/>
        <v>0.1</v>
      </c>
      <c r="AC46">
        <f t="shared" si="18"/>
        <v>0.77146000000000003</v>
      </c>
      <c r="AD46">
        <f t="shared" si="19"/>
        <v>26187.209699999999</v>
      </c>
      <c r="AE46" s="13">
        <f t="shared" si="20"/>
        <v>18331.046789999997</v>
      </c>
    </row>
    <row r="47" spans="1:31" x14ac:dyDescent="0.25">
      <c r="A47" t="s">
        <v>120</v>
      </c>
      <c r="B47" t="s">
        <v>119</v>
      </c>
      <c r="C47" t="s">
        <v>61</v>
      </c>
      <c r="D47" s="53">
        <f t="shared" si="0"/>
        <v>2</v>
      </c>
      <c r="E47">
        <v>1500</v>
      </c>
      <c r="F47">
        <f t="shared" si="1"/>
        <v>0.97299999999999998</v>
      </c>
      <c r="G47" s="4">
        <f t="shared" si="2"/>
        <v>17514</v>
      </c>
      <c r="H47">
        <v>263</v>
      </c>
      <c r="I47">
        <v>0.49590000000000001</v>
      </c>
      <c r="J47">
        <v>145</v>
      </c>
      <c r="K47">
        <v>462</v>
      </c>
      <c r="L47">
        <f t="shared" si="3"/>
        <v>317</v>
      </c>
      <c r="M47">
        <f t="shared" si="4"/>
        <v>118</v>
      </c>
      <c r="N47">
        <f t="shared" si="5"/>
        <v>0.39779179810725551</v>
      </c>
      <c r="O47" s="13">
        <f t="shared" si="6"/>
        <v>0.49590000000000001</v>
      </c>
      <c r="P47">
        <v>100</v>
      </c>
      <c r="R47">
        <f t="shared" si="7"/>
        <v>0.39779179810725551</v>
      </c>
      <c r="S47">
        <f t="shared" si="8"/>
        <v>0.53578757097791807</v>
      </c>
      <c r="T47">
        <f t="shared" si="9"/>
        <v>19556.246340694008</v>
      </c>
      <c r="U47" s="13">
        <f t="shared" si="10"/>
        <v>13689.372438485805</v>
      </c>
      <c r="V47" s="4">
        <f t="shared" si="11"/>
        <v>145</v>
      </c>
      <c r="W47">
        <f t="shared" si="12"/>
        <v>396.25</v>
      </c>
      <c r="X47">
        <f t="shared" si="13"/>
        <v>105.375</v>
      </c>
      <c r="Y47">
        <f t="shared" si="14"/>
        <v>-250.3474854687895</v>
      </c>
      <c r="Z47">
        <f t="shared" si="15"/>
        <v>265.63307113975236</v>
      </c>
      <c r="AA47" s="54">
        <f t="shared" si="16"/>
        <v>265.63307113975236</v>
      </c>
      <c r="AB47" s="54">
        <f t="shared" si="17"/>
        <v>0.40443677259243499</v>
      </c>
      <c r="AC47">
        <f t="shared" si="18"/>
        <v>0.53052873817034696</v>
      </c>
      <c r="AD47">
        <f t="shared" si="19"/>
        <v>51437.981987551691</v>
      </c>
      <c r="AE47" s="13">
        <f t="shared" si="20"/>
        <v>36006.587391286179</v>
      </c>
    </row>
    <row r="48" spans="1:31" x14ac:dyDescent="0.25">
      <c r="A48" t="s">
        <v>121</v>
      </c>
      <c r="B48" t="s">
        <v>119</v>
      </c>
      <c r="C48" t="s">
        <v>71</v>
      </c>
      <c r="D48" s="53">
        <f t="shared" si="0"/>
        <v>1</v>
      </c>
      <c r="E48">
        <v>1300</v>
      </c>
      <c r="F48">
        <f t="shared" si="1"/>
        <v>0.97299999999999998</v>
      </c>
      <c r="G48" s="4">
        <f t="shared" si="2"/>
        <v>15178.8</v>
      </c>
      <c r="H48">
        <v>238</v>
      </c>
      <c r="I48">
        <v>0.44929999999999998</v>
      </c>
      <c r="J48">
        <v>181</v>
      </c>
      <c r="K48">
        <v>316</v>
      </c>
      <c r="L48">
        <f t="shared" si="3"/>
        <v>135</v>
      </c>
      <c r="M48">
        <f t="shared" si="4"/>
        <v>57</v>
      </c>
      <c r="N48">
        <f t="shared" si="5"/>
        <v>0.43777777777777782</v>
      </c>
      <c r="O48" s="13">
        <f t="shared" si="6"/>
        <v>0.44929999999999998</v>
      </c>
      <c r="P48">
        <v>100</v>
      </c>
      <c r="R48">
        <f t="shared" si="7"/>
        <v>0.43777777777777782</v>
      </c>
      <c r="S48">
        <f t="shared" si="8"/>
        <v>0.50414266666666663</v>
      </c>
      <c r="T48">
        <f t="shared" si="9"/>
        <v>18401.207333333332</v>
      </c>
      <c r="U48" s="13">
        <f t="shared" si="10"/>
        <v>12880.845133333332</v>
      </c>
      <c r="V48" s="4">
        <f t="shared" si="11"/>
        <v>181</v>
      </c>
      <c r="W48">
        <f t="shared" si="12"/>
        <v>168.75</v>
      </c>
      <c r="X48">
        <f t="shared" si="13"/>
        <v>164.125</v>
      </c>
      <c r="Y48">
        <f t="shared" si="14"/>
        <v>-106.61485974222896</v>
      </c>
      <c r="Z48">
        <f t="shared" si="15"/>
        <v>172.74909969673993</v>
      </c>
      <c r="AA48" s="54">
        <f t="shared" si="16"/>
        <v>181</v>
      </c>
      <c r="AB48" s="54">
        <f t="shared" si="17"/>
        <v>0.1</v>
      </c>
      <c r="AC48">
        <f t="shared" si="18"/>
        <v>0.77146000000000003</v>
      </c>
      <c r="AD48">
        <f t="shared" si="19"/>
        <v>50966.504900000007</v>
      </c>
      <c r="AE48" s="13">
        <f t="shared" si="20"/>
        <v>35676.55343</v>
      </c>
    </row>
    <row r="49" spans="1:31" x14ac:dyDescent="0.25">
      <c r="A49" t="s">
        <v>122</v>
      </c>
      <c r="B49" t="s">
        <v>109</v>
      </c>
      <c r="C49" t="s">
        <v>71</v>
      </c>
      <c r="D49" s="53">
        <f t="shared" si="0"/>
        <v>1</v>
      </c>
      <c r="E49">
        <v>850</v>
      </c>
      <c r="F49">
        <f t="shared" si="1"/>
        <v>0.97299999999999998</v>
      </c>
      <c r="G49" s="4">
        <f t="shared" si="2"/>
        <v>9924.5999999999985</v>
      </c>
      <c r="H49">
        <v>146</v>
      </c>
      <c r="I49">
        <v>0.53149999999999997</v>
      </c>
      <c r="J49">
        <v>96</v>
      </c>
      <c r="K49">
        <v>245</v>
      </c>
      <c r="L49">
        <f t="shared" si="3"/>
        <v>149</v>
      </c>
      <c r="M49">
        <f t="shared" si="4"/>
        <v>50</v>
      </c>
      <c r="N49">
        <f t="shared" si="5"/>
        <v>0.36845637583892621</v>
      </c>
      <c r="O49" s="13">
        <f t="shared" si="6"/>
        <v>0.53149999999999997</v>
      </c>
      <c r="P49">
        <v>100</v>
      </c>
      <c r="R49">
        <f t="shared" si="7"/>
        <v>0.36845637583892621</v>
      </c>
      <c r="S49">
        <f t="shared" si="8"/>
        <v>0.55900362416107385</v>
      </c>
      <c r="T49">
        <f t="shared" si="9"/>
        <v>20403.632281879196</v>
      </c>
      <c r="U49" s="13">
        <f t="shared" si="10"/>
        <v>14282.542597315436</v>
      </c>
      <c r="V49" s="4">
        <f t="shared" si="11"/>
        <v>96</v>
      </c>
      <c r="W49">
        <f t="shared" si="12"/>
        <v>186.25</v>
      </c>
      <c r="X49">
        <f t="shared" si="13"/>
        <v>77.375</v>
      </c>
      <c r="Y49">
        <f t="shared" si="14"/>
        <v>-117.67121556734901</v>
      </c>
      <c r="Z49">
        <f t="shared" si="15"/>
        <v>138.77863596158707</v>
      </c>
      <c r="AA49" s="54">
        <f t="shared" si="16"/>
        <v>138.77863596158707</v>
      </c>
      <c r="AB49" s="54">
        <f t="shared" si="17"/>
        <v>0.32968395147160845</v>
      </c>
      <c r="AC49">
        <f t="shared" si="18"/>
        <v>0.58968812080536903</v>
      </c>
      <c r="AD49">
        <f t="shared" si="19"/>
        <v>29870.181262564052</v>
      </c>
      <c r="AE49" s="13">
        <f t="shared" si="20"/>
        <v>20909.126883794834</v>
      </c>
    </row>
    <row r="50" spans="1:31" x14ac:dyDescent="0.25">
      <c r="A50" t="s">
        <v>123</v>
      </c>
      <c r="B50" t="s">
        <v>119</v>
      </c>
      <c r="C50" t="s">
        <v>73</v>
      </c>
      <c r="D50" s="53">
        <f t="shared" si="0"/>
        <v>2</v>
      </c>
      <c r="E50">
        <v>1800</v>
      </c>
      <c r="F50">
        <f t="shared" si="1"/>
        <v>0.97299999999999998</v>
      </c>
      <c r="G50" s="4">
        <f t="shared" si="2"/>
        <v>21016.799999999999</v>
      </c>
      <c r="H50">
        <v>349</v>
      </c>
      <c r="I50">
        <v>0.1507</v>
      </c>
      <c r="J50">
        <v>145</v>
      </c>
      <c r="K50">
        <v>412</v>
      </c>
      <c r="L50">
        <f t="shared" si="3"/>
        <v>267</v>
      </c>
      <c r="M50">
        <f t="shared" si="4"/>
        <v>204</v>
      </c>
      <c r="N50">
        <f t="shared" si="5"/>
        <v>0.71123595505617976</v>
      </c>
      <c r="O50" s="13">
        <f t="shared" si="6"/>
        <v>0.1507</v>
      </c>
      <c r="P50">
        <v>100</v>
      </c>
      <c r="R50">
        <f t="shared" si="7"/>
        <v>0.71123595505617976</v>
      </c>
      <c r="S50">
        <f t="shared" si="8"/>
        <v>0.28772786516853932</v>
      </c>
      <c r="T50">
        <f t="shared" si="9"/>
        <v>10502.067078651686</v>
      </c>
      <c r="U50" s="13">
        <f t="shared" si="10"/>
        <v>7351.4469550561798</v>
      </c>
      <c r="V50" s="4">
        <f t="shared" si="11"/>
        <v>145</v>
      </c>
      <c r="W50">
        <f t="shared" si="12"/>
        <v>333.75</v>
      </c>
      <c r="X50">
        <f t="shared" si="13"/>
        <v>111.625</v>
      </c>
      <c r="Y50">
        <f t="shared" si="14"/>
        <v>-210.86050037907506</v>
      </c>
      <c r="Z50">
        <f t="shared" si="15"/>
        <v>235.17044162244125</v>
      </c>
      <c r="AA50" s="54">
        <f t="shared" si="16"/>
        <v>235.17044162244125</v>
      </c>
      <c r="AB50" s="54">
        <f t="shared" si="17"/>
        <v>0.37017360785750186</v>
      </c>
      <c r="AC50">
        <f t="shared" si="18"/>
        <v>0.55764460674157301</v>
      </c>
      <c r="AD50">
        <f t="shared" si="19"/>
        <v>47866.657879062732</v>
      </c>
      <c r="AE50" s="13">
        <f t="shared" si="20"/>
        <v>33506.660515343909</v>
      </c>
    </row>
    <row r="51" spans="1:31" x14ac:dyDescent="0.25">
      <c r="A51" t="s">
        <v>124</v>
      </c>
      <c r="B51" t="s">
        <v>125</v>
      </c>
      <c r="C51" t="s">
        <v>66</v>
      </c>
      <c r="D51" s="53">
        <f t="shared" si="0"/>
        <v>1</v>
      </c>
      <c r="E51">
        <v>1100</v>
      </c>
      <c r="F51">
        <f t="shared" si="1"/>
        <v>0.97299999999999998</v>
      </c>
      <c r="G51" s="4">
        <f t="shared" si="2"/>
        <v>12843.599999999999</v>
      </c>
      <c r="H51">
        <v>147</v>
      </c>
      <c r="I51">
        <v>0.6</v>
      </c>
      <c r="J51">
        <v>99</v>
      </c>
      <c r="K51">
        <v>215</v>
      </c>
      <c r="L51">
        <f t="shared" si="3"/>
        <v>116</v>
      </c>
      <c r="M51">
        <f t="shared" si="4"/>
        <v>48</v>
      </c>
      <c r="N51">
        <f t="shared" si="5"/>
        <v>0.43103448275862066</v>
      </c>
      <c r="O51" s="13">
        <f t="shared" si="6"/>
        <v>0.6</v>
      </c>
      <c r="P51">
        <v>100</v>
      </c>
      <c r="R51">
        <f t="shared" si="7"/>
        <v>0.43103448275862066</v>
      </c>
      <c r="S51">
        <f t="shared" si="8"/>
        <v>0.50947931034482763</v>
      </c>
      <c r="T51">
        <f t="shared" si="9"/>
        <v>18595.994827586208</v>
      </c>
      <c r="U51" s="13">
        <f t="shared" si="10"/>
        <v>13017.196379310344</v>
      </c>
      <c r="V51" s="4">
        <f t="shared" si="11"/>
        <v>99</v>
      </c>
      <c r="W51">
        <f t="shared" si="12"/>
        <v>145</v>
      </c>
      <c r="X51">
        <f t="shared" si="13"/>
        <v>84.5</v>
      </c>
      <c r="Y51">
        <f t="shared" si="14"/>
        <v>-91.609805408137476</v>
      </c>
      <c r="Z51">
        <f t="shared" si="15"/>
        <v>120.17330048016173</v>
      </c>
      <c r="AA51" s="54">
        <f t="shared" si="16"/>
        <v>120.17330048016173</v>
      </c>
      <c r="AB51" s="54">
        <f t="shared" si="17"/>
        <v>0.24602276193214986</v>
      </c>
      <c r="AC51">
        <f t="shared" si="18"/>
        <v>0.65589758620689664</v>
      </c>
      <c r="AD51">
        <f t="shared" si="19"/>
        <v>28769.802864680772</v>
      </c>
      <c r="AE51" s="13">
        <f t="shared" si="20"/>
        <v>20138.86200527654</v>
      </c>
    </row>
    <row r="52" spans="1:31" x14ac:dyDescent="0.25">
      <c r="A52" t="s">
        <v>126</v>
      </c>
      <c r="B52" t="s">
        <v>125</v>
      </c>
      <c r="C52" t="s">
        <v>61</v>
      </c>
      <c r="D52" s="53">
        <f t="shared" si="0"/>
        <v>2</v>
      </c>
      <c r="E52">
        <v>1400</v>
      </c>
      <c r="F52">
        <f t="shared" si="1"/>
        <v>0.97299999999999998</v>
      </c>
      <c r="G52" s="4">
        <f t="shared" si="2"/>
        <v>16346.400000000001</v>
      </c>
      <c r="H52">
        <v>151</v>
      </c>
      <c r="I52">
        <v>0.52600000000000002</v>
      </c>
      <c r="J52">
        <v>120</v>
      </c>
      <c r="K52">
        <v>188</v>
      </c>
      <c r="L52">
        <f t="shared" si="3"/>
        <v>68</v>
      </c>
      <c r="M52">
        <f t="shared" si="4"/>
        <v>31</v>
      </c>
      <c r="N52">
        <f t="shared" si="5"/>
        <v>0.46470588235294119</v>
      </c>
      <c r="O52" s="13">
        <f t="shared" si="6"/>
        <v>0.52600000000000002</v>
      </c>
      <c r="P52">
        <v>100</v>
      </c>
      <c r="R52">
        <f t="shared" si="7"/>
        <v>0.46470588235294119</v>
      </c>
      <c r="S52">
        <f t="shared" si="8"/>
        <v>0.48283176470588235</v>
      </c>
      <c r="T52">
        <f t="shared" si="9"/>
        <v>17623.359411764704</v>
      </c>
      <c r="U52" s="13">
        <f t="shared" si="10"/>
        <v>12336.351588235293</v>
      </c>
      <c r="V52" s="4">
        <f t="shared" si="11"/>
        <v>120</v>
      </c>
      <c r="W52">
        <f t="shared" si="12"/>
        <v>85</v>
      </c>
      <c r="X52">
        <f t="shared" si="13"/>
        <v>111.5</v>
      </c>
      <c r="Y52">
        <f t="shared" si="14"/>
        <v>-53.702299722011624</v>
      </c>
      <c r="Z52">
        <f t="shared" si="15"/>
        <v>101.42917614354309</v>
      </c>
      <c r="AA52" s="54">
        <f t="shared" si="16"/>
        <v>120</v>
      </c>
      <c r="AB52" s="54">
        <f t="shared" si="17"/>
        <v>0.1</v>
      </c>
      <c r="AC52">
        <f t="shared" si="18"/>
        <v>0.77146000000000003</v>
      </c>
      <c r="AD52">
        <f t="shared" si="19"/>
        <v>33789.948000000004</v>
      </c>
      <c r="AE52" s="13">
        <f t="shared" si="20"/>
        <v>23652.963600000003</v>
      </c>
    </row>
    <row r="53" spans="1:31" x14ac:dyDescent="0.25">
      <c r="A53" t="s">
        <v>127</v>
      </c>
      <c r="B53" t="s">
        <v>125</v>
      </c>
      <c r="C53" t="s">
        <v>71</v>
      </c>
      <c r="D53" s="53">
        <f t="shared" si="0"/>
        <v>1</v>
      </c>
      <c r="E53">
        <v>1300</v>
      </c>
      <c r="F53">
        <f t="shared" si="1"/>
        <v>0.97299999999999998</v>
      </c>
      <c r="G53" s="4">
        <f t="shared" si="2"/>
        <v>15178.8</v>
      </c>
      <c r="H53">
        <v>429</v>
      </c>
      <c r="I53">
        <v>0.21099999999999999</v>
      </c>
      <c r="J53">
        <v>263</v>
      </c>
      <c r="K53">
        <v>489</v>
      </c>
      <c r="L53">
        <f t="shared" si="3"/>
        <v>226</v>
      </c>
      <c r="M53">
        <f t="shared" si="4"/>
        <v>166</v>
      </c>
      <c r="N53">
        <f t="shared" si="5"/>
        <v>0.68761061946902657</v>
      </c>
      <c r="O53" s="13">
        <f t="shared" si="6"/>
        <v>0.21099999999999999</v>
      </c>
      <c r="P53">
        <v>100</v>
      </c>
      <c r="R53">
        <f t="shared" si="7"/>
        <v>0.68761061946902657</v>
      </c>
      <c r="S53">
        <f t="shared" si="8"/>
        <v>0.3064249557522124</v>
      </c>
      <c r="T53">
        <f t="shared" si="9"/>
        <v>11184.510884955753</v>
      </c>
      <c r="U53" s="13">
        <f t="shared" si="10"/>
        <v>7829.157619469026</v>
      </c>
      <c r="V53" s="4">
        <f t="shared" si="11"/>
        <v>263</v>
      </c>
      <c r="W53">
        <f t="shared" si="12"/>
        <v>282.5</v>
      </c>
      <c r="X53">
        <f t="shared" si="13"/>
        <v>234.75</v>
      </c>
      <c r="Y53">
        <f t="shared" si="14"/>
        <v>-178.48117260550922</v>
      </c>
      <c r="Z53">
        <f t="shared" si="15"/>
        <v>269.19108541824613</v>
      </c>
      <c r="AA53" s="54">
        <f t="shared" si="16"/>
        <v>269.19108541824613</v>
      </c>
      <c r="AB53" s="54">
        <f t="shared" si="17"/>
        <v>0.12191534661326064</v>
      </c>
      <c r="AC53">
        <f t="shared" si="18"/>
        <v>0.75411619469026558</v>
      </c>
      <c r="AD53">
        <f t="shared" si="19"/>
        <v>74095.495297754751</v>
      </c>
      <c r="AE53" s="13">
        <f t="shared" si="20"/>
        <v>51866.846708428326</v>
      </c>
    </row>
    <row r="54" spans="1:31" x14ac:dyDescent="0.25">
      <c r="A54" t="s">
        <v>128</v>
      </c>
      <c r="B54" t="s">
        <v>125</v>
      </c>
      <c r="C54" t="s">
        <v>73</v>
      </c>
      <c r="D54" s="53">
        <f t="shared" si="0"/>
        <v>2</v>
      </c>
      <c r="E54">
        <v>1900</v>
      </c>
      <c r="F54">
        <f t="shared" si="1"/>
        <v>0.97299999999999998</v>
      </c>
      <c r="G54" s="4">
        <f t="shared" si="2"/>
        <v>22184.400000000001</v>
      </c>
      <c r="H54">
        <v>441</v>
      </c>
      <c r="I54">
        <v>0.33150000000000002</v>
      </c>
      <c r="J54">
        <v>335</v>
      </c>
      <c r="K54">
        <v>502</v>
      </c>
      <c r="L54">
        <f t="shared" si="3"/>
        <v>167</v>
      </c>
      <c r="M54">
        <f t="shared" si="4"/>
        <v>106</v>
      </c>
      <c r="N54">
        <f t="shared" si="5"/>
        <v>0.60778443113772451</v>
      </c>
      <c r="O54" s="13">
        <f t="shared" si="6"/>
        <v>0.33150000000000002</v>
      </c>
      <c r="P54">
        <v>100</v>
      </c>
      <c r="R54">
        <f t="shared" si="7"/>
        <v>0.60778443113772451</v>
      </c>
      <c r="S54">
        <f t="shared" si="8"/>
        <v>0.36959940119760487</v>
      </c>
      <c r="T54">
        <f t="shared" si="9"/>
        <v>13490.378143712578</v>
      </c>
      <c r="U54" s="13">
        <f t="shared" si="10"/>
        <v>9443.2647005988038</v>
      </c>
      <c r="V54" s="4">
        <f t="shared" si="11"/>
        <v>335</v>
      </c>
      <c r="W54">
        <f t="shared" si="12"/>
        <v>208.75</v>
      </c>
      <c r="X54">
        <f t="shared" si="13"/>
        <v>314.125</v>
      </c>
      <c r="Y54">
        <f t="shared" si="14"/>
        <v>-131.88653019964619</v>
      </c>
      <c r="Z54">
        <f t="shared" si="15"/>
        <v>269.24518258781899</v>
      </c>
      <c r="AA54" s="54">
        <f t="shared" si="16"/>
        <v>335</v>
      </c>
      <c r="AB54" s="54">
        <f t="shared" si="17"/>
        <v>0.1</v>
      </c>
      <c r="AC54">
        <f t="shared" si="18"/>
        <v>0.77146000000000003</v>
      </c>
      <c r="AD54">
        <f t="shared" si="19"/>
        <v>94330.271500000003</v>
      </c>
      <c r="AE54" s="13">
        <f t="shared" si="20"/>
        <v>66031.190050000005</v>
      </c>
    </row>
    <row r="55" spans="1:31" x14ac:dyDescent="0.25">
      <c r="A55" t="s">
        <v>129</v>
      </c>
      <c r="B55" t="s">
        <v>130</v>
      </c>
      <c r="C55" t="s">
        <v>66</v>
      </c>
      <c r="D55" s="53">
        <f t="shared" si="0"/>
        <v>1</v>
      </c>
      <c r="E55">
        <v>900</v>
      </c>
      <c r="F55">
        <f t="shared" si="1"/>
        <v>0.97299999999999998</v>
      </c>
      <c r="G55" s="4">
        <f t="shared" si="2"/>
        <v>10508.4</v>
      </c>
      <c r="H55">
        <v>144</v>
      </c>
      <c r="I55">
        <v>0.32879999999999998</v>
      </c>
      <c r="J55">
        <v>98</v>
      </c>
      <c r="K55">
        <v>195</v>
      </c>
      <c r="L55">
        <f t="shared" si="3"/>
        <v>97</v>
      </c>
      <c r="M55">
        <f t="shared" si="4"/>
        <v>46</v>
      </c>
      <c r="N55">
        <f t="shared" si="5"/>
        <v>0.47938144329896903</v>
      </c>
      <c r="O55" s="13">
        <f t="shared" si="6"/>
        <v>0.32879999999999998</v>
      </c>
      <c r="P55">
        <v>100</v>
      </c>
      <c r="R55">
        <f t="shared" si="7"/>
        <v>0.47938144329896903</v>
      </c>
      <c r="S55">
        <f t="shared" si="8"/>
        <v>0.47121752577319592</v>
      </c>
      <c r="T55">
        <f t="shared" si="9"/>
        <v>17199.439690721651</v>
      </c>
      <c r="U55" s="13">
        <f t="shared" si="10"/>
        <v>12039.607783505155</v>
      </c>
      <c r="V55" s="4">
        <f t="shared" si="11"/>
        <v>98</v>
      </c>
      <c r="W55">
        <f t="shared" si="12"/>
        <v>121.25</v>
      </c>
      <c r="X55">
        <f t="shared" si="13"/>
        <v>85.875</v>
      </c>
      <c r="Y55">
        <f t="shared" si="14"/>
        <v>-76.604751074045993</v>
      </c>
      <c r="Z55">
        <f t="shared" si="15"/>
        <v>108.09750126358351</v>
      </c>
      <c r="AA55" s="54">
        <f t="shared" si="16"/>
        <v>108.09750126358351</v>
      </c>
      <c r="AB55" s="54">
        <f t="shared" si="17"/>
        <v>0.18327836093677122</v>
      </c>
      <c r="AC55">
        <f t="shared" si="18"/>
        <v>0.70555350515463933</v>
      </c>
      <c r="AD55">
        <f t="shared" si="19"/>
        <v>27838.028383967478</v>
      </c>
      <c r="AE55" s="13">
        <f t="shared" si="20"/>
        <v>19486.619868777234</v>
      </c>
    </row>
    <row r="56" spans="1:31" x14ac:dyDescent="0.25">
      <c r="A56" t="s">
        <v>131</v>
      </c>
      <c r="B56" t="s">
        <v>130</v>
      </c>
      <c r="C56" t="s">
        <v>61</v>
      </c>
      <c r="D56" s="53">
        <f t="shared" si="0"/>
        <v>2</v>
      </c>
      <c r="E56">
        <v>1400</v>
      </c>
      <c r="F56">
        <f t="shared" si="1"/>
        <v>0.97299999999999998</v>
      </c>
      <c r="G56" s="4">
        <f t="shared" si="2"/>
        <v>16346.400000000001</v>
      </c>
      <c r="H56">
        <v>136</v>
      </c>
      <c r="I56">
        <v>0.61919999999999997</v>
      </c>
      <c r="J56">
        <v>77</v>
      </c>
      <c r="K56">
        <v>260</v>
      </c>
      <c r="L56">
        <f t="shared" si="3"/>
        <v>183</v>
      </c>
      <c r="M56">
        <f t="shared" si="4"/>
        <v>59</v>
      </c>
      <c r="N56">
        <f t="shared" si="5"/>
        <v>0.35792349726775963</v>
      </c>
      <c r="O56" s="13">
        <f t="shared" si="6"/>
        <v>0.61919999999999997</v>
      </c>
      <c r="P56">
        <v>100</v>
      </c>
      <c r="R56">
        <f t="shared" si="7"/>
        <v>0.35792349726775963</v>
      </c>
      <c r="S56">
        <f t="shared" si="8"/>
        <v>0.56733934426229504</v>
      </c>
      <c r="T56">
        <f t="shared" si="9"/>
        <v>20707.88606557377</v>
      </c>
      <c r="U56" s="13">
        <f t="shared" si="10"/>
        <v>14495.520245901638</v>
      </c>
      <c r="V56" s="4">
        <f t="shared" si="11"/>
        <v>77</v>
      </c>
      <c r="W56">
        <f t="shared" si="12"/>
        <v>228.75</v>
      </c>
      <c r="X56">
        <f t="shared" si="13"/>
        <v>54.125</v>
      </c>
      <c r="Y56">
        <f t="shared" si="14"/>
        <v>-144.52236542835482</v>
      </c>
      <c r="Z56">
        <f t="shared" si="15"/>
        <v>149.99322403335862</v>
      </c>
      <c r="AA56" s="54">
        <f t="shared" si="16"/>
        <v>149.99322403335862</v>
      </c>
      <c r="AB56" s="54">
        <f t="shared" si="17"/>
        <v>0.4190960613480158</v>
      </c>
      <c r="AC56">
        <f t="shared" si="18"/>
        <v>0.51892737704918024</v>
      </c>
      <c r="AD56">
        <f t="shared" si="19"/>
        <v>28409.990467815009</v>
      </c>
      <c r="AE56" s="13">
        <f t="shared" si="20"/>
        <v>19886.993327470504</v>
      </c>
    </row>
    <row r="57" spans="1:31" x14ac:dyDescent="0.25">
      <c r="A57" t="s">
        <v>132</v>
      </c>
      <c r="B57" t="s">
        <v>130</v>
      </c>
      <c r="C57" t="s">
        <v>71</v>
      </c>
      <c r="D57" s="53">
        <f t="shared" si="0"/>
        <v>1</v>
      </c>
      <c r="E57">
        <v>1400</v>
      </c>
      <c r="F57">
        <f t="shared" si="1"/>
        <v>0.97299999999999998</v>
      </c>
      <c r="G57" s="4">
        <f t="shared" si="2"/>
        <v>16346.400000000001</v>
      </c>
      <c r="H57">
        <v>305</v>
      </c>
      <c r="I57">
        <v>0.2712</v>
      </c>
      <c r="J57">
        <v>173</v>
      </c>
      <c r="K57">
        <v>322</v>
      </c>
      <c r="L57">
        <f t="shared" si="3"/>
        <v>149</v>
      </c>
      <c r="M57">
        <f t="shared" si="4"/>
        <v>132</v>
      </c>
      <c r="N57">
        <f t="shared" si="5"/>
        <v>0.80872483221476521</v>
      </c>
      <c r="O57" s="13">
        <f t="shared" si="6"/>
        <v>0.2712</v>
      </c>
      <c r="P57">
        <v>100</v>
      </c>
      <c r="R57">
        <f t="shared" si="7"/>
        <v>0.80872483221476521</v>
      </c>
      <c r="S57">
        <f t="shared" si="8"/>
        <v>0.21057516778523488</v>
      </c>
      <c r="T57">
        <f t="shared" si="9"/>
        <v>7685.9936241610731</v>
      </c>
      <c r="U57" s="13">
        <f t="shared" si="10"/>
        <v>5380.1955369127509</v>
      </c>
      <c r="V57" s="4">
        <f t="shared" si="11"/>
        <v>173</v>
      </c>
      <c r="W57">
        <f t="shared" si="12"/>
        <v>186.25</v>
      </c>
      <c r="X57">
        <f t="shared" si="13"/>
        <v>154.375</v>
      </c>
      <c r="Y57">
        <f t="shared" si="14"/>
        <v>-117.67121556734901</v>
      </c>
      <c r="Z57">
        <f t="shared" si="15"/>
        <v>177.27863596158707</v>
      </c>
      <c r="AA57" s="54">
        <f t="shared" si="16"/>
        <v>177.27863596158707</v>
      </c>
      <c r="AB57" s="54">
        <f t="shared" si="17"/>
        <v>0.12297254207563528</v>
      </c>
      <c r="AC57">
        <f t="shared" si="18"/>
        <v>0.75327953020134231</v>
      </c>
      <c r="AD57">
        <f t="shared" si="19"/>
        <v>48742.234178335872</v>
      </c>
      <c r="AE57" s="13">
        <f t="shared" si="20"/>
        <v>34119.563924835107</v>
      </c>
    </row>
    <row r="58" spans="1:31" x14ac:dyDescent="0.25">
      <c r="A58" t="s">
        <v>133</v>
      </c>
      <c r="B58" t="s">
        <v>130</v>
      </c>
      <c r="C58" t="s">
        <v>73</v>
      </c>
      <c r="D58" s="53">
        <f t="shared" si="0"/>
        <v>2</v>
      </c>
      <c r="E58">
        <v>1700</v>
      </c>
      <c r="F58">
        <f t="shared" si="1"/>
        <v>0.97299999999999998</v>
      </c>
      <c r="G58" s="4">
        <f t="shared" si="2"/>
        <v>19849.199999999997</v>
      </c>
      <c r="H58">
        <v>425</v>
      </c>
      <c r="I58">
        <v>0.32879999999999998</v>
      </c>
      <c r="J58">
        <v>176</v>
      </c>
      <c r="K58">
        <v>469</v>
      </c>
      <c r="L58">
        <f t="shared" si="3"/>
        <v>293</v>
      </c>
      <c r="M58">
        <f t="shared" si="4"/>
        <v>249</v>
      </c>
      <c r="N58">
        <f t="shared" si="5"/>
        <v>0.779863481228669</v>
      </c>
      <c r="O58" s="13">
        <f t="shared" si="6"/>
        <v>0.32879999999999998</v>
      </c>
      <c r="P58">
        <v>100</v>
      </c>
      <c r="R58">
        <f t="shared" si="7"/>
        <v>0.779863481228669</v>
      </c>
      <c r="S58">
        <f t="shared" si="8"/>
        <v>0.2334160409556314</v>
      </c>
      <c r="T58">
        <f t="shared" si="9"/>
        <v>8519.6854948805467</v>
      </c>
      <c r="U58" s="13">
        <f t="shared" si="10"/>
        <v>5963.7798464163825</v>
      </c>
      <c r="V58" s="4">
        <f t="shared" si="11"/>
        <v>176</v>
      </c>
      <c r="W58">
        <f t="shared" si="12"/>
        <v>366.25</v>
      </c>
      <c r="X58">
        <f t="shared" si="13"/>
        <v>139.375</v>
      </c>
      <c r="Y58">
        <f t="shared" si="14"/>
        <v>-231.39373262572656</v>
      </c>
      <c r="Z58">
        <f t="shared" si="15"/>
        <v>266.511008971443</v>
      </c>
      <c r="AA58" s="54">
        <f t="shared" si="16"/>
        <v>266.511008971443</v>
      </c>
      <c r="AB58" s="54">
        <f t="shared" si="17"/>
        <v>0.34712903473431539</v>
      </c>
      <c r="AC58">
        <f t="shared" si="18"/>
        <v>0.57588208191126289</v>
      </c>
      <c r="AD58">
        <f t="shared" si="19"/>
        <v>56019.803865042239</v>
      </c>
      <c r="AE58" s="13">
        <f t="shared" si="20"/>
        <v>39213.862705529566</v>
      </c>
    </row>
    <row r="59" spans="1:31" x14ac:dyDescent="0.25">
      <c r="A59" t="s">
        <v>134</v>
      </c>
      <c r="B59" t="s">
        <v>135</v>
      </c>
      <c r="C59" t="s">
        <v>66</v>
      </c>
      <c r="D59" s="53">
        <f t="shared" si="0"/>
        <v>1</v>
      </c>
      <c r="E59">
        <v>800</v>
      </c>
      <c r="F59">
        <f t="shared" si="1"/>
        <v>0.97299999999999998</v>
      </c>
      <c r="G59" s="4">
        <f t="shared" si="2"/>
        <v>9340.7999999999993</v>
      </c>
      <c r="H59">
        <v>176</v>
      </c>
      <c r="I59">
        <v>0.41370000000000001</v>
      </c>
      <c r="J59">
        <v>86</v>
      </c>
      <c r="K59">
        <v>224</v>
      </c>
      <c r="L59">
        <f t="shared" si="3"/>
        <v>138</v>
      </c>
      <c r="M59">
        <f t="shared" si="4"/>
        <v>90</v>
      </c>
      <c r="N59">
        <f t="shared" si="5"/>
        <v>0.62173913043478257</v>
      </c>
      <c r="O59" s="13">
        <f t="shared" si="6"/>
        <v>0.41370000000000001</v>
      </c>
      <c r="P59">
        <v>100</v>
      </c>
      <c r="R59">
        <f t="shared" si="7"/>
        <v>0.62173913043478257</v>
      </c>
      <c r="S59">
        <f t="shared" si="8"/>
        <v>0.35855565217391311</v>
      </c>
      <c r="T59">
        <f t="shared" si="9"/>
        <v>13087.281304347829</v>
      </c>
      <c r="U59" s="13">
        <f t="shared" si="10"/>
        <v>9161.0969130434805</v>
      </c>
      <c r="V59" s="4">
        <f t="shared" si="11"/>
        <v>86</v>
      </c>
      <c r="W59">
        <f t="shared" si="12"/>
        <v>172.5</v>
      </c>
      <c r="X59">
        <f t="shared" si="13"/>
        <v>68.75</v>
      </c>
      <c r="Y59">
        <f t="shared" si="14"/>
        <v>-108.98407884761183</v>
      </c>
      <c r="Z59">
        <f t="shared" si="15"/>
        <v>127.07685746777862</v>
      </c>
      <c r="AA59" s="54">
        <f t="shared" si="16"/>
        <v>127.07685746777862</v>
      </c>
      <c r="AB59" s="54">
        <f t="shared" si="17"/>
        <v>0.33812670995813693</v>
      </c>
      <c r="AC59">
        <f t="shared" si="18"/>
        <v>0.58300652173913048</v>
      </c>
      <c r="AD59">
        <f t="shared" si="19"/>
        <v>27041.622383027534</v>
      </c>
      <c r="AE59" s="13">
        <f t="shared" si="20"/>
        <v>18929.135668119274</v>
      </c>
    </row>
    <row r="60" spans="1:31" x14ac:dyDescent="0.25">
      <c r="A60" t="s">
        <v>136</v>
      </c>
      <c r="B60" t="s">
        <v>109</v>
      </c>
      <c r="C60" t="s">
        <v>73</v>
      </c>
      <c r="D60" s="53">
        <f t="shared" si="0"/>
        <v>2</v>
      </c>
      <c r="E60">
        <v>900</v>
      </c>
      <c r="F60">
        <f t="shared" si="1"/>
        <v>0.97299999999999998</v>
      </c>
      <c r="G60" s="4">
        <f t="shared" si="2"/>
        <v>10508.4</v>
      </c>
      <c r="H60">
        <v>169</v>
      </c>
      <c r="I60">
        <v>0.47949999999999998</v>
      </c>
      <c r="J60">
        <v>111</v>
      </c>
      <c r="K60">
        <v>276</v>
      </c>
      <c r="L60">
        <f t="shared" si="3"/>
        <v>165</v>
      </c>
      <c r="M60">
        <f t="shared" si="4"/>
        <v>58</v>
      </c>
      <c r="N60">
        <f t="shared" si="5"/>
        <v>0.38121212121212122</v>
      </c>
      <c r="O60" s="13">
        <f t="shared" si="6"/>
        <v>0.47949999999999998</v>
      </c>
      <c r="P60">
        <v>100</v>
      </c>
      <c r="R60">
        <f t="shared" si="7"/>
        <v>0.38121212121212122</v>
      </c>
      <c r="S60">
        <f t="shared" si="8"/>
        <v>0.54890872727272733</v>
      </c>
      <c r="T60">
        <f t="shared" si="9"/>
        <v>20035.168545454548</v>
      </c>
      <c r="U60" s="13">
        <f t="shared" si="10"/>
        <v>14024.617981818183</v>
      </c>
      <c r="V60" s="4">
        <f t="shared" si="11"/>
        <v>111</v>
      </c>
      <c r="W60">
        <f t="shared" si="12"/>
        <v>206.25</v>
      </c>
      <c r="X60">
        <f t="shared" si="13"/>
        <v>90.375</v>
      </c>
      <c r="Y60">
        <f t="shared" si="14"/>
        <v>-130.30705079605761</v>
      </c>
      <c r="Z60">
        <f t="shared" si="15"/>
        <v>156.02667740712658</v>
      </c>
      <c r="AA60" s="54">
        <f t="shared" si="16"/>
        <v>156.02667740712658</v>
      </c>
      <c r="AB60" s="54">
        <f t="shared" si="17"/>
        <v>0.31831116318606828</v>
      </c>
      <c r="AC60">
        <f t="shared" si="18"/>
        <v>0.59868854545454564</v>
      </c>
      <c r="AD60">
        <f t="shared" si="19"/>
        <v>34095.155360377052</v>
      </c>
      <c r="AE60" s="13">
        <f t="shared" si="20"/>
        <v>23866.608752263935</v>
      </c>
    </row>
    <row r="61" spans="1:31" x14ac:dyDescent="0.25">
      <c r="A61" t="s">
        <v>137</v>
      </c>
      <c r="B61" t="s">
        <v>135</v>
      </c>
      <c r="C61" t="s">
        <v>61</v>
      </c>
      <c r="D61" s="53">
        <f t="shared" si="0"/>
        <v>2</v>
      </c>
      <c r="E61">
        <v>1300</v>
      </c>
      <c r="F61">
        <f t="shared" si="1"/>
        <v>0.97299999999999998</v>
      </c>
      <c r="G61" s="4">
        <f t="shared" si="2"/>
        <v>15178.8</v>
      </c>
      <c r="H61">
        <v>207</v>
      </c>
      <c r="I61">
        <v>0.63009999999999999</v>
      </c>
      <c r="J61">
        <v>127</v>
      </c>
      <c r="K61">
        <v>276</v>
      </c>
      <c r="L61">
        <f t="shared" si="3"/>
        <v>149</v>
      </c>
      <c r="M61">
        <f t="shared" si="4"/>
        <v>80</v>
      </c>
      <c r="N61">
        <f t="shared" si="5"/>
        <v>0.5295302013422819</v>
      </c>
      <c r="O61" s="13">
        <f t="shared" si="6"/>
        <v>0.63009999999999999</v>
      </c>
      <c r="P61">
        <v>100</v>
      </c>
      <c r="R61">
        <f t="shared" si="7"/>
        <v>0.5295302013422819</v>
      </c>
      <c r="S61">
        <f t="shared" si="8"/>
        <v>0.43152979865771812</v>
      </c>
      <c r="T61">
        <f t="shared" si="9"/>
        <v>15750.837651006712</v>
      </c>
      <c r="U61" s="13">
        <f t="shared" si="10"/>
        <v>11025.586355704698</v>
      </c>
      <c r="V61" s="4">
        <f t="shared" si="11"/>
        <v>127</v>
      </c>
      <c r="W61">
        <f t="shared" si="12"/>
        <v>186.25</v>
      </c>
      <c r="X61">
        <f t="shared" si="13"/>
        <v>108.375</v>
      </c>
      <c r="Y61">
        <f t="shared" si="14"/>
        <v>-117.67121556734901</v>
      </c>
      <c r="Z61">
        <f t="shared" si="15"/>
        <v>154.27863596158707</v>
      </c>
      <c r="AA61" s="54">
        <f t="shared" si="16"/>
        <v>154.27863596158707</v>
      </c>
      <c r="AB61" s="54">
        <f t="shared" si="17"/>
        <v>0.24646247496154133</v>
      </c>
      <c r="AC61">
        <f t="shared" si="18"/>
        <v>0.65554959731543616</v>
      </c>
      <c r="AD61">
        <f t="shared" si="19"/>
        <v>36915.113652832508</v>
      </c>
      <c r="AE61" s="13">
        <f t="shared" si="20"/>
        <v>25840.579556982753</v>
      </c>
    </row>
    <row r="62" spans="1:31" x14ac:dyDescent="0.25">
      <c r="A62" t="s">
        <v>138</v>
      </c>
      <c r="B62" t="s">
        <v>135</v>
      </c>
      <c r="C62" t="s">
        <v>71</v>
      </c>
      <c r="D62" s="53">
        <f t="shared" si="0"/>
        <v>1</v>
      </c>
      <c r="E62">
        <v>1400</v>
      </c>
      <c r="F62">
        <f t="shared" si="1"/>
        <v>0.97299999999999998</v>
      </c>
      <c r="G62" s="4">
        <f t="shared" si="2"/>
        <v>16346.400000000001</v>
      </c>
      <c r="H62">
        <v>244</v>
      </c>
      <c r="I62">
        <v>0.90410000000000001</v>
      </c>
      <c r="J62">
        <v>222</v>
      </c>
      <c r="K62">
        <v>381</v>
      </c>
      <c r="L62">
        <f t="shared" si="3"/>
        <v>159</v>
      </c>
      <c r="M62">
        <f t="shared" si="4"/>
        <v>22</v>
      </c>
      <c r="N62">
        <f t="shared" si="5"/>
        <v>0.21069182389937108</v>
      </c>
      <c r="O62" s="13">
        <f t="shared" si="6"/>
        <v>0.90410000000000001</v>
      </c>
      <c r="P62">
        <v>100</v>
      </c>
      <c r="R62">
        <f t="shared" si="7"/>
        <v>0.21069182389937108</v>
      </c>
      <c r="S62">
        <f t="shared" si="8"/>
        <v>0.68385849056603776</v>
      </c>
      <c r="T62">
        <f t="shared" si="9"/>
        <v>24960.834905660377</v>
      </c>
      <c r="U62" s="13">
        <f t="shared" si="10"/>
        <v>17472.584433962264</v>
      </c>
      <c r="V62" s="4">
        <f t="shared" si="11"/>
        <v>222</v>
      </c>
      <c r="W62">
        <f t="shared" si="12"/>
        <v>198.75</v>
      </c>
      <c r="X62">
        <f t="shared" si="13"/>
        <v>202.125</v>
      </c>
      <c r="Y62">
        <f t="shared" si="14"/>
        <v>-125.56861258529189</v>
      </c>
      <c r="Z62">
        <f t="shared" si="15"/>
        <v>207.87116186504929</v>
      </c>
      <c r="AA62" s="54">
        <f t="shared" si="16"/>
        <v>222</v>
      </c>
      <c r="AB62" s="54">
        <f t="shared" si="17"/>
        <v>0.1</v>
      </c>
      <c r="AC62">
        <f t="shared" si="18"/>
        <v>0.77146000000000003</v>
      </c>
      <c r="AD62">
        <f t="shared" si="19"/>
        <v>62511.403800000007</v>
      </c>
      <c r="AE62" s="13">
        <f t="shared" si="20"/>
        <v>43757.982660000001</v>
      </c>
    </row>
    <row r="63" spans="1:31" x14ac:dyDescent="0.25">
      <c r="A63" t="s">
        <v>139</v>
      </c>
      <c r="B63" t="s">
        <v>135</v>
      </c>
      <c r="C63" t="s">
        <v>73</v>
      </c>
      <c r="D63" s="53">
        <f t="shared" si="0"/>
        <v>2</v>
      </c>
      <c r="E63">
        <v>1900</v>
      </c>
      <c r="F63">
        <f t="shared" si="1"/>
        <v>0.97299999999999998</v>
      </c>
      <c r="G63" s="4">
        <f t="shared" si="2"/>
        <v>22184.400000000001</v>
      </c>
      <c r="H63">
        <v>536</v>
      </c>
      <c r="I63">
        <v>0.54249999999999998</v>
      </c>
      <c r="J63">
        <v>386</v>
      </c>
      <c r="K63">
        <v>773</v>
      </c>
      <c r="L63">
        <f t="shared" si="3"/>
        <v>387</v>
      </c>
      <c r="M63">
        <f t="shared" si="4"/>
        <v>150</v>
      </c>
      <c r="N63">
        <f t="shared" si="5"/>
        <v>0.41007751937984505</v>
      </c>
      <c r="O63" s="13">
        <f t="shared" si="6"/>
        <v>0.54249999999999998</v>
      </c>
      <c r="P63">
        <v>100</v>
      </c>
      <c r="R63">
        <f t="shared" si="7"/>
        <v>0.41007751937984505</v>
      </c>
      <c r="S63">
        <f t="shared" si="8"/>
        <v>0.52606465116279066</v>
      </c>
      <c r="T63">
        <f t="shared" si="9"/>
        <v>19201.35976744186</v>
      </c>
      <c r="U63" s="13">
        <f t="shared" si="10"/>
        <v>13440.951837209301</v>
      </c>
      <c r="V63" s="4">
        <f t="shared" si="11"/>
        <v>386</v>
      </c>
      <c r="W63">
        <f t="shared" si="12"/>
        <v>483.75</v>
      </c>
      <c r="X63">
        <f t="shared" si="13"/>
        <v>337.625</v>
      </c>
      <c r="Y63">
        <f t="shared" si="14"/>
        <v>-305.62926459438967</v>
      </c>
      <c r="Z63">
        <f t="shared" si="15"/>
        <v>428.78075246398782</v>
      </c>
      <c r="AA63" s="54">
        <f t="shared" si="16"/>
        <v>428.78075246398782</v>
      </c>
      <c r="AB63" s="54">
        <f t="shared" si="17"/>
        <v>0.18843566400824358</v>
      </c>
      <c r="AC63">
        <f t="shared" si="18"/>
        <v>0.70147201550387606</v>
      </c>
      <c r="AD63">
        <f t="shared" si="19"/>
        <v>109783.86000366647</v>
      </c>
      <c r="AE63" s="13">
        <f t="shared" si="20"/>
        <v>76848.702002566526</v>
      </c>
    </row>
    <row r="64" spans="1:31" x14ac:dyDescent="0.25">
      <c r="A64" t="s">
        <v>140</v>
      </c>
      <c r="B64" t="s">
        <v>141</v>
      </c>
      <c r="C64" t="s">
        <v>66</v>
      </c>
      <c r="D64" s="53">
        <f t="shared" si="0"/>
        <v>1</v>
      </c>
      <c r="E64">
        <v>1700</v>
      </c>
      <c r="F64">
        <f t="shared" si="1"/>
        <v>0.97299999999999998</v>
      </c>
      <c r="G64" s="4">
        <f t="shared" si="2"/>
        <v>19849.199999999997</v>
      </c>
      <c r="H64">
        <v>476</v>
      </c>
      <c r="I64">
        <v>7.9500000000000001E-2</v>
      </c>
      <c r="J64">
        <v>136</v>
      </c>
      <c r="K64">
        <v>476</v>
      </c>
      <c r="L64">
        <f t="shared" si="3"/>
        <v>340</v>
      </c>
      <c r="M64">
        <f t="shared" si="4"/>
        <v>340</v>
      </c>
      <c r="N64">
        <f t="shared" si="5"/>
        <v>0.9</v>
      </c>
      <c r="O64" s="13">
        <f t="shared" si="6"/>
        <v>7.9500000000000001E-2</v>
      </c>
      <c r="P64">
        <v>100</v>
      </c>
      <c r="R64">
        <f t="shared" si="7"/>
        <v>0.9</v>
      </c>
      <c r="S64">
        <f t="shared" si="8"/>
        <v>0.13834000000000002</v>
      </c>
      <c r="T64">
        <f t="shared" si="9"/>
        <v>5049.4100000000008</v>
      </c>
      <c r="U64" s="13">
        <f t="shared" si="10"/>
        <v>3534.5870000000004</v>
      </c>
      <c r="V64" s="4">
        <f t="shared" si="11"/>
        <v>136</v>
      </c>
      <c r="W64">
        <f t="shared" si="12"/>
        <v>425</v>
      </c>
      <c r="X64">
        <f t="shared" si="13"/>
        <v>93.5</v>
      </c>
      <c r="Y64">
        <f t="shared" si="14"/>
        <v>-268.51149861005814</v>
      </c>
      <c r="Z64">
        <f t="shared" si="15"/>
        <v>275.14588071771544</v>
      </c>
      <c r="AA64" s="54">
        <f t="shared" si="16"/>
        <v>275.14588071771544</v>
      </c>
      <c r="AB64" s="54">
        <f t="shared" si="17"/>
        <v>0.42740207227697752</v>
      </c>
      <c r="AC64">
        <f t="shared" si="18"/>
        <v>0.51235399999999998</v>
      </c>
      <c r="AD64">
        <f t="shared" si="19"/>
        <v>51454.813787774197</v>
      </c>
      <c r="AE64" s="13">
        <f t="shared" si="20"/>
        <v>36018.369651441935</v>
      </c>
    </row>
    <row r="65" spans="1:31" x14ac:dyDescent="0.25">
      <c r="A65" t="s">
        <v>142</v>
      </c>
      <c r="B65" t="s">
        <v>141</v>
      </c>
      <c r="C65" t="s">
        <v>61</v>
      </c>
      <c r="D65" s="53">
        <f t="shared" si="0"/>
        <v>2</v>
      </c>
      <c r="E65">
        <v>2400</v>
      </c>
      <c r="F65">
        <f t="shared" si="1"/>
        <v>0.97299999999999998</v>
      </c>
      <c r="G65" s="4">
        <f t="shared" si="2"/>
        <v>28022.399999999998</v>
      </c>
      <c r="H65">
        <v>360</v>
      </c>
      <c r="I65">
        <v>0.55069999999999997</v>
      </c>
      <c r="J65">
        <v>173</v>
      </c>
      <c r="K65">
        <v>690</v>
      </c>
      <c r="L65">
        <f t="shared" si="3"/>
        <v>517</v>
      </c>
      <c r="M65">
        <f t="shared" si="4"/>
        <v>187</v>
      </c>
      <c r="N65">
        <f t="shared" si="5"/>
        <v>0.38936170212765964</v>
      </c>
      <c r="O65" s="13">
        <f t="shared" si="6"/>
        <v>0.55069999999999997</v>
      </c>
      <c r="P65">
        <v>100</v>
      </c>
      <c r="R65">
        <f t="shared" si="7"/>
        <v>0.38936170212765964</v>
      </c>
      <c r="S65">
        <f t="shared" si="8"/>
        <v>0.5424591489361702</v>
      </c>
      <c r="T65">
        <f t="shared" si="9"/>
        <v>19799.758936170212</v>
      </c>
      <c r="U65" s="13">
        <f t="shared" si="10"/>
        <v>13859.831255319148</v>
      </c>
      <c r="V65" s="4">
        <f t="shared" si="11"/>
        <v>173</v>
      </c>
      <c r="W65">
        <f t="shared" si="12"/>
        <v>646.25</v>
      </c>
      <c r="X65">
        <f t="shared" si="13"/>
        <v>108.375</v>
      </c>
      <c r="Y65">
        <f t="shared" si="14"/>
        <v>-408.29542582764719</v>
      </c>
      <c r="Z65">
        <f t="shared" si="15"/>
        <v>401.4835892089967</v>
      </c>
      <c r="AA65" s="54">
        <f t="shared" si="16"/>
        <v>401.4835892089967</v>
      </c>
      <c r="AB65" s="54">
        <f t="shared" si="17"/>
        <v>0.45355294268316704</v>
      </c>
      <c r="AC65">
        <f t="shared" si="18"/>
        <v>0.49165820116054165</v>
      </c>
      <c r="AD65">
        <f t="shared" si="19"/>
        <v>72048.335232080208</v>
      </c>
      <c r="AE65" s="13">
        <f t="shared" si="20"/>
        <v>50433.834662456145</v>
      </c>
    </row>
    <row r="66" spans="1:31" x14ac:dyDescent="0.25">
      <c r="A66" t="s">
        <v>143</v>
      </c>
      <c r="B66" t="s">
        <v>141</v>
      </c>
      <c r="C66" t="s">
        <v>71</v>
      </c>
      <c r="D66" s="53">
        <f t="shared" si="0"/>
        <v>1</v>
      </c>
      <c r="E66">
        <v>2100</v>
      </c>
      <c r="F66">
        <f t="shared" si="1"/>
        <v>0.97299999999999998</v>
      </c>
      <c r="G66" s="4">
        <f t="shared" si="2"/>
        <v>24519.599999999999</v>
      </c>
      <c r="H66">
        <v>1477</v>
      </c>
      <c r="I66">
        <v>0.69320000000000004</v>
      </c>
      <c r="J66">
        <v>448</v>
      </c>
      <c r="K66">
        <v>2128</v>
      </c>
      <c r="L66">
        <f t="shared" si="3"/>
        <v>1680</v>
      </c>
      <c r="M66">
        <f t="shared" si="4"/>
        <v>1029</v>
      </c>
      <c r="N66">
        <f t="shared" si="5"/>
        <v>0.59000000000000008</v>
      </c>
      <c r="O66" s="13">
        <f t="shared" si="6"/>
        <v>0.69320000000000004</v>
      </c>
      <c r="P66">
        <v>100</v>
      </c>
      <c r="R66">
        <f t="shared" si="7"/>
        <v>0.59000000000000008</v>
      </c>
      <c r="S66">
        <f t="shared" si="8"/>
        <v>0.38367399999999996</v>
      </c>
      <c r="T66">
        <f t="shared" si="9"/>
        <v>14004.100999999999</v>
      </c>
      <c r="U66" s="13">
        <f t="shared" si="10"/>
        <v>9802.8706999999977</v>
      </c>
      <c r="V66" s="4">
        <f t="shared" si="11"/>
        <v>448</v>
      </c>
      <c r="W66">
        <f t="shared" si="12"/>
        <v>2100</v>
      </c>
      <c r="X66">
        <f t="shared" si="13"/>
        <v>238</v>
      </c>
      <c r="Y66">
        <f t="shared" si="14"/>
        <v>-1326.7626990144049</v>
      </c>
      <c r="Z66">
        <f t="shared" si="15"/>
        <v>1247.5443517816529</v>
      </c>
      <c r="AA66" s="54">
        <f t="shared" si="16"/>
        <v>1247.5443517816529</v>
      </c>
      <c r="AB66" s="54">
        <f t="shared" si="17"/>
        <v>0.48073540561031092</v>
      </c>
      <c r="AC66">
        <f t="shared" si="18"/>
        <v>0.47014599999999995</v>
      </c>
      <c r="AD66">
        <f t="shared" si="19"/>
        <v>214082.71518664897</v>
      </c>
      <c r="AE66" s="13">
        <f t="shared" si="20"/>
        <v>149857.90063065427</v>
      </c>
    </row>
    <row r="67" spans="1:31" x14ac:dyDescent="0.25">
      <c r="A67" t="s">
        <v>144</v>
      </c>
      <c r="B67" t="s">
        <v>141</v>
      </c>
      <c r="C67" t="s">
        <v>73</v>
      </c>
      <c r="D67" s="53">
        <f t="shared" si="0"/>
        <v>2</v>
      </c>
      <c r="E67">
        <v>3200</v>
      </c>
      <c r="F67">
        <f t="shared" si="1"/>
        <v>0.97299999999999998</v>
      </c>
      <c r="G67" s="4">
        <f t="shared" si="2"/>
        <v>37363.199999999997</v>
      </c>
      <c r="H67">
        <v>1265</v>
      </c>
      <c r="I67">
        <v>0.71509999999999996</v>
      </c>
      <c r="J67">
        <v>450</v>
      </c>
      <c r="K67">
        <v>2699</v>
      </c>
      <c r="L67">
        <f t="shared" si="3"/>
        <v>2249</v>
      </c>
      <c r="M67">
        <f t="shared" si="4"/>
        <v>815</v>
      </c>
      <c r="N67">
        <f t="shared" si="5"/>
        <v>0.38990662516674079</v>
      </c>
      <c r="O67" s="13">
        <f t="shared" si="6"/>
        <v>0.71509999999999996</v>
      </c>
      <c r="P67">
        <v>100</v>
      </c>
      <c r="R67">
        <f t="shared" si="7"/>
        <v>0.38990662516674079</v>
      </c>
      <c r="S67">
        <f t="shared" si="8"/>
        <v>0.54202789684304142</v>
      </c>
      <c r="T67">
        <f t="shared" si="9"/>
        <v>19784.018234771011</v>
      </c>
      <c r="U67" s="13">
        <f t="shared" si="10"/>
        <v>13848.812764339707</v>
      </c>
      <c r="V67" s="4">
        <f t="shared" si="11"/>
        <v>450</v>
      </c>
      <c r="W67">
        <f t="shared" si="12"/>
        <v>2811.25</v>
      </c>
      <c r="X67">
        <f t="shared" si="13"/>
        <v>168.875</v>
      </c>
      <c r="Y67">
        <f t="shared" si="14"/>
        <v>-1776.124589335355</v>
      </c>
      <c r="Z67">
        <f t="shared" si="15"/>
        <v>1595.209075688653</v>
      </c>
      <c r="AA67" s="54">
        <f t="shared" si="16"/>
        <v>1595.209075688653</v>
      </c>
      <c r="AB67" s="54">
        <f t="shared" si="17"/>
        <v>0.50736650091192637</v>
      </c>
      <c r="AC67">
        <f t="shared" si="18"/>
        <v>0.44907015117830151</v>
      </c>
      <c r="AD67">
        <f t="shared" si="19"/>
        <v>261471.68498488326</v>
      </c>
      <c r="AE67" s="13">
        <f t="shared" si="20"/>
        <v>183030.17948941828</v>
      </c>
    </row>
    <row r="68" spans="1:31" x14ac:dyDescent="0.25">
      <c r="A68" t="s">
        <v>145</v>
      </c>
      <c r="B68" t="s">
        <v>146</v>
      </c>
      <c r="C68" t="s">
        <v>66</v>
      </c>
      <c r="D68" s="53">
        <f t="shared" si="0"/>
        <v>1</v>
      </c>
      <c r="E68">
        <v>1300</v>
      </c>
      <c r="F68">
        <f t="shared" si="1"/>
        <v>0.97299999999999998</v>
      </c>
      <c r="G68" s="4">
        <f t="shared" si="2"/>
        <v>15178.8</v>
      </c>
      <c r="H68">
        <v>328</v>
      </c>
      <c r="I68">
        <v>0.52049999999999996</v>
      </c>
      <c r="J68">
        <v>291</v>
      </c>
      <c r="K68">
        <v>387</v>
      </c>
      <c r="L68">
        <f t="shared" si="3"/>
        <v>96</v>
      </c>
      <c r="M68">
        <f t="shared" si="4"/>
        <v>37</v>
      </c>
      <c r="N68">
        <f t="shared" si="5"/>
        <v>0.40833333333333333</v>
      </c>
      <c r="O68" s="13">
        <f t="shared" si="6"/>
        <v>0.52049999999999996</v>
      </c>
      <c r="P68">
        <v>100</v>
      </c>
      <c r="R68">
        <f t="shared" si="7"/>
        <v>0.40833333333333333</v>
      </c>
      <c r="S68">
        <f t="shared" si="8"/>
        <v>0.52744500000000005</v>
      </c>
      <c r="T68">
        <f t="shared" si="9"/>
        <v>19251.7425</v>
      </c>
      <c r="U68" s="13">
        <f t="shared" si="10"/>
        <v>13476.21975</v>
      </c>
      <c r="V68" s="4">
        <f t="shared" si="11"/>
        <v>291</v>
      </c>
      <c r="W68">
        <f t="shared" si="12"/>
        <v>120</v>
      </c>
      <c r="X68">
        <f t="shared" si="13"/>
        <v>279</v>
      </c>
      <c r="Y68">
        <f t="shared" si="14"/>
        <v>-75.815011372251703</v>
      </c>
      <c r="Z68">
        <f t="shared" si="15"/>
        <v>203.98824867323731</v>
      </c>
      <c r="AA68" s="54">
        <f t="shared" si="16"/>
        <v>291</v>
      </c>
      <c r="AB68" s="54">
        <f t="shared" si="17"/>
        <v>0.1</v>
      </c>
      <c r="AC68">
        <f t="shared" si="18"/>
        <v>0.77146000000000003</v>
      </c>
      <c r="AD68">
        <f t="shared" si="19"/>
        <v>81940.623900000006</v>
      </c>
      <c r="AE68" s="13">
        <f t="shared" si="20"/>
        <v>57358.436730000001</v>
      </c>
    </row>
    <row r="69" spans="1:31" x14ac:dyDescent="0.25">
      <c r="A69" t="s">
        <v>147</v>
      </c>
      <c r="B69" t="s">
        <v>146</v>
      </c>
      <c r="C69" t="s">
        <v>61</v>
      </c>
      <c r="D69" s="53">
        <f t="shared" ref="D69:D132" si="21">IF(OR(C69="R1",C69="R2",C69="R3",C69="R4",C69="R9",C69="R10",C69="R11",C69="R12"),1,2)</f>
        <v>2</v>
      </c>
      <c r="E69">
        <v>1700</v>
      </c>
      <c r="F69">
        <f t="shared" ref="F69:F132" si="22">F$2</f>
        <v>0.97299999999999998</v>
      </c>
      <c r="G69" s="4">
        <f t="shared" ref="G69:G132" si="23">E69*F69*12</f>
        <v>19849.199999999997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24">K69-J69</f>
        <v>115</v>
      </c>
      <c r="M69">
        <f t="shared" ref="M69:M132" si="25">H69-J69</f>
        <v>43</v>
      </c>
      <c r="N69">
        <f t="shared" ref="N69:N132" si="26">($K$2*(M69/L69))+0.1</f>
        <v>0.39913043478260868</v>
      </c>
      <c r="O69" s="13">
        <f t="shared" ref="O69:O132" si="27">I69</f>
        <v>0.15890000000000001</v>
      </c>
      <c r="P69">
        <v>100</v>
      </c>
      <c r="R69">
        <f t="shared" ref="R69:R132" si="28">N69</f>
        <v>0.39913043478260868</v>
      </c>
      <c r="S69">
        <f t="shared" ref="S69:S132" si="29">($R$2*R69)+$S$2</f>
        <v>0.5347281739130435</v>
      </c>
      <c r="T69">
        <f t="shared" ref="T69:T132" si="30">365*P69*S69</f>
        <v>19517.578347826089</v>
      </c>
      <c r="U69" s="13">
        <f t="shared" ref="U69:U132" si="31">T69*(1-$U$1)</f>
        <v>13662.304843478261</v>
      </c>
      <c r="V69" s="4">
        <f t="shared" ref="V69:V132" si="32">J69</f>
        <v>203</v>
      </c>
      <c r="W69">
        <f t="shared" ref="W69:W132" si="33">1.25*L69</f>
        <v>143.75</v>
      </c>
      <c r="X69">
        <f t="shared" ref="X69:X132" si="34">V69-(L69/8)</f>
        <v>188.625</v>
      </c>
      <c r="Y69">
        <f t="shared" ref="Y69:Y132" si="35">1.25*L69/(2*$R$2)</f>
        <v>-90.820065706343186</v>
      </c>
      <c r="Z69">
        <f t="shared" ref="Z69:Z132" si="36">((($R$2*X69)/W69)-$S$2)*Y69</f>
        <v>171.56404788981553</v>
      </c>
      <c r="AA69" s="54">
        <f t="shared" ref="AA69:AA132" si="37">IF(Z69&gt;V69,Z69,V69)</f>
        <v>203</v>
      </c>
      <c r="AB69" s="54">
        <f t="shared" ref="AB69:AB132" si="38">(AA69-X69)/W69</f>
        <v>0.1</v>
      </c>
      <c r="AC69">
        <f t="shared" ref="AC69:AC132" si="39">($R$2*AB69)+$S$2</f>
        <v>0.77146000000000003</v>
      </c>
      <c r="AD69">
        <f t="shared" ref="AD69:AD132" si="40">AA69*AC69*365</f>
        <v>57161.328699999998</v>
      </c>
      <c r="AE69" s="13">
        <f t="shared" ref="AE69:AE132" si="41">AD69*(1-$U$1)</f>
        <v>40012.930089999994</v>
      </c>
    </row>
    <row r="70" spans="1:31" x14ac:dyDescent="0.25">
      <c r="A70" t="s">
        <v>148</v>
      </c>
      <c r="B70" t="s">
        <v>146</v>
      </c>
      <c r="C70" t="s">
        <v>71</v>
      </c>
      <c r="D70" s="53">
        <f t="shared" si="21"/>
        <v>1</v>
      </c>
      <c r="E70">
        <v>1400</v>
      </c>
      <c r="F70">
        <f t="shared" si="22"/>
        <v>0.97299999999999998</v>
      </c>
      <c r="G70" s="4">
        <f t="shared" si="23"/>
        <v>16346.400000000001</v>
      </c>
      <c r="H70">
        <v>325</v>
      </c>
      <c r="I70">
        <v>0.54520000000000002</v>
      </c>
      <c r="J70">
        <v>287</v>
      </c>
      <c r="K70">
        <v>395</v>
      </c>
      <c r="L70">
        <f t="shared" si="24"/>
        <v>108</v>
      </c>
      <c r="M70">
        <f t="shared" si="25"/>
        <v>38</v>
      </c>
      <c r="N70">
        <f t="shared" si="26"/>
        <v>0.38148148148148153</v>
      </c>
      <c r="O70" s="13">
        <f t="shared" si="27"/>
        <v>0.54520000000000002</v>
      </c>
      <c r="P70">
        <v>100</v>
      </c>
      <c r="R70">
        <f t="shared" si="28"/>
        <v>0.38148148148148153</v>
      </c>
      <c r="S70">
        <f t="shared" si="29"/>
        <v>0.54869555555555549</v>
      </c>
      <c r="T70">
        <f t="shared" si="30"/>
        <v>20027.387777777774</v>
      </c>
      <c r="U70" s="13">
        <f t="shared" si="31"/>
        <v>14019.171444444441</v>
      </c>
      <c r="V70" s="4">
        <f t="shared" si="32"/>
        <v>287</v>
      </c>
      <c r="W70">
        <f t="shared" si="33"/>
        <v>135</v>
      </c>
      <c r="X70">
        <f t="shared" si="34"/>
        <v>273.5</v>
      </c>
      <c r="Y70">
        <f t="shared" si="35"/>
        <v>-85.291887793783175</v>
      </c>
      <c r="Z70">
        <f t="shared" si="36"/>
        <v>209.29927975739199</v>
      </c>
      <c r="AA70" s="54">
        <f t="shared" si="37"/>
        <v>287</v>
      </c>
      <c r="AB70" s="54">
        <f t="shared" si="38"/>
        <v>0.1</v>
      </c>
      <c r="AC70">
        <f t="shared" si="39"/>
        <v>0.77146000000000003</v>
      </c>
      <c r="AD70">
        <f t="shared" si="40"/>
        <v>80814.292300000001</v>
      </c>
      <c r="AE70" s="13">
        <f t="shared" si="41"/>
        <v>56570.004609999996</v>
      </c>
    </row>
    <row r="71" spans="1:31" x14ac:dyDescent="0.25">
      <c r="A71" t="s">
        <v>149</v>
      </c>
      <c r="B71" t="s">
        <v>109</v>
      </c>
      <c r="C71" t="s">
        <v>66</v>
      </c>
      <c r="D71" s="53">
        <f t="shared" si="21"/>
        <v>1</v>
      </c>
      <c r="E71">
        <v>750</v>
      </c>
      <c r="F71">
        <f t="shared" si="22"/>
        <v>0.97299999999999998</v>
      </c>
      <c r="G71" s="4">
        <f t="shared" si="23"/>
        <v>8757</v>
      </c>
      <c r="H71">
        <v>94</v>
      </c>
      <c r="I71">
        <v>0.47949999999999998</v>
      </c>
      <c r="J71">
        <v>51</v>
      </c>
      <c r="K71">
        <v>179</v>
      </c>
      <c r="L71">
        <f t="shared" si="24"/>
        <v>128</v>
      </c>
      <c r="M71">
        <f t="shared" si="25"/>
        <v>43</v>
      </c>
      <c r="N71">
        <f t="shared" si="26"/>
        <v>0.36875000000000002</v>
      </c>
      <c r="O71" s="13">
        <f t="shared" si="27"/>
        <v>0.47949999999999998</v>
      </c>
      <c r="P71">
        <v>100</v>
      </c>
      <c r="R71">
        <f t="shared" si="28"/>
        <v>0.36875000000000002</v>
      </c>
      <c r="S71">
        <f t="shared" si="29"/>
        <v>0.55877124999999994</v>
      </c>
      <c r="T71">
        <f t="shared" si="30"/>
        <v>20395.150624999998</v>
      </c>
      <c r="U71" s="13">
        <f t="shared" si="31"/>
        <v>14276.605437499999</v>
      </c>
      <c r="V71" s="4">
        <f t="shared" si="32"/>
        <v>51</v>
      </c>
      <c r="W71">
        <f t="shared" si="33"/>
        <v>160</v>
      </c>
      <c r="X71">
        <f t="shared" si="34"/>
        <v>35</v>
      </c>
      <c r="Y71">
        <f t="shared" si="35"/>
        <v>-101.08668182966895</v>
      </c>
      <c r="Z71">
        <f t="shared" si="36"/>
        <v>103.48433156431641</v>
      </c>
      <c r="AA71" s="54">
        <f t="shared" si="37"/>
        <v>103.48433156431641</v>
      </c>
      <c r="AB71" s="54">
        <f t="shared" si="38"/>
        <v>0.42802707227697756</v>
      </c>
      <c r="AC71">
        <f t="shared" si="39"/>
        <v>0.51185937500000001</v>
      </c>
      <c r="AD71">
        <f t="shared" si="40"/>
        <v>19333.840226033375</v>
      </c>
      <c r="AE71" s="13">
        <f t="shared" si="41"/>
        <v>13533.688158223362</v>
      </c>
    </row>
    <row r="72" spans="1:31" x14ac:dyDescent="0.25">
      <c r="A72" t="s">
        <v>150</v>
      </c>
      <c r="B72" t="s">
        <v>146</v>
      </c>
      <c r="C72" t="s">
        <v>73</v>
      </c>
      <c r="D72" s="53">
        <f t="shared" si="21"/>
        <v>2</v>
      </c>
      <c r="E72">
        <v>1900</v>
      </c>
      <c r="F72">
        <f t="shared" si="22"/>
        <v>0.97299999999999998</v>
      </c>
      <c r="G72" s="4">
        <f t="shared" si="23"/>
        <v>22184.400000000001</v>
      </c>
      <c r="H72">
        <v>428</v>
      </c>
      <c r="I72">
        <v>0.58630000000000004</v>
      </c>
      <c r="J72">
        <v>376</v>
      </c>
      <c r="K72">
        <v>502</v>
      </c>
      <c r="L72">
        <f t="shared" si="24"/>
        <v>126</v>
      </c>
      <c r="M72">
        <f t="shared" si="25"/>
        <v>52</v>
      </c>
      <c r="N72">
        <f t="shared" si="26"/>
        <v>0.43015873015873018</v>
      </c>
      <c r="O72" s="13">
        <f t="shared" si="27"/>
        <v>0.58630000000000004</v>
      </c>
      <c r="P72">
        <v>100</v>
      </c>
      <c r="R72">
        <f t="shared" si="28"/>
        <v>0.43015873015873018</v>
      </c>
      <c r="S72">
        <f t="shared" si="29"/>
        <v>0.51017238095238093</v>
      </c>
      <c r="T72">
        <f t="shared" si="30"/>
        <v>18621.291904761903</v>
      </c>
      <c r="U72" s="13">
        <f t="shared" si="31"/>
        <v>13034.904333333332</v>
      </c>
      <c r="V72" s="4">
        <f t="shared" si="32"/>
        <v>376</v>
      </c>
      <c r="W72">
        <f t="shared" si="33"/>
        <v>157.5</v>
      </c>
      <c r="X72">
        <f t="shared" si="34"/>
        <v>360.25</v>
      </c>
      <c r="Y72">
        <f t="shared" si="35"/>
        <v>-99.507202426080369</v>
      </c>
      <c r="Z72">
        <f t="shared" si="36"/>
        <v>264.76582638362396</v>
      </c>
      <c r="AA72" s="54">
        <f t="shared" si="37"/>
        <v>376</v>
      </c>
      <c r="AB72" s="54">
        <f t="shared" si="38"/>
        <v>0.1</v>
      </c>
      <c r="AC72">
        <f t="shared" si="39"/>
        <v>0.77146000000000003</v>
      </c>
      <c r="AD72">
        <f t="shared" si="40"/>
        <v>105875.1704</v>
      </c>
      <c r="AE72" s="13">
        <f t="shared" si="41"/>
        <v>74112.619279999999</v>
      </c>
    </row>
    <row r="73" spans="1:31" x14ac:dyDescent="0.25">
      <c r="A73" t="s">
        <v>151</v>
      </c>
      <c r="B73" t="s">
        <v>152</v>
      </c>
      <c r="C73" t="s">
        <v>66</v>
      </c>
      <c r="D73" s="53">
        <f t="shared" si="21"/>
        <v>1</v>
      </c>
      <c r="E73">
        <v>1600</v>
      </c>
      <c r="F73">
        <f t="shared" si="22"/>
        <v>0.97299999999999998</v>
      </c>
      <c r="G73" s="4">
        <f t="shared" si="23"/>
        <v>18681.599999999999</v>
      </c>
      <c r="H73">
        <v>188</v>
      </c>
      <c r="I73">
        <v>0.67949999999999999</v>
      </c>
      <c r="J73">
        <v>126</v>
      </c>
      <c r="K73">
        <v>352</v>
      </c>
      <c r="L73">
        <f t="shared" si="24"/>
        <v>226</v>
      </c>
      <c r="M73">
        <f t="shared" si="25"/>
        <v>62</v>
      </c>
      <c r="N73">
        <f t="shared" si="26"/>
        <v>0.3194690265486726</v>
      </c>
      <c r="O73" s="13">
        <f t="shared" si="27"/>
        <v>0.67949999999999999</v>
      </c>
      <c r="P73">
        <v>100</v>
      </c>
      <c r="R73">
        <f t="shared" si="28"/>
        <v>0.3194690265486726</v>
      </c>
      <c r="S73">
        <f t="shared" si="29"/>
        <v>0.5977722123893805</v>
      </c>
      <c r="T73">
        <f t="shared" si="30"/>
        <v>21818.685752212386</v>
      </c>
      <c r="U73" s="13">
        <f t="shared" si="31"/>
        <v>15273.080026548669</v>
      </c>
      <c r="V73" s="4">
        <f t="shared" si="32"/>
        <v>126</v>
      </c>
      <c r="W73">
        <f t="shared" si="33"/>
        <v>282.5</v>
      </c>
      <c r="X73">
        <f t="shared" si="34"/>
        <v>97.75</v>
      </c>
      <c r="Y73">
        <f t="shared" si="35"/>
        <v>-178.48117260550922</v>
      </c>
      <c r="Z73">
        <f t="shared" si="36"/>
        <v>200.69108541824613</v>
      </c>
      <c r="AA73" s="54">
        <f t="shared" si="37"/>
        <v>200.69108541824613</v>
      </c>
      <c r="AB73" s="54">
        <f t="shared" si="38"/>
        <v>0.36439322271945535</v>
      </c>
      <c r="AC73">
        <f t="shared" si="39"/>
        <v>0.56221920353982302</v>
      </c>
      <c r="AD73">
        <f t="shared" si="40"/>
        <v>41183.819503506958</v>
      </c>
      <c r="AE73" s="13">
        <f t="shared" si="41"/>
        <v>28828.673652454869</v>
      </c>
    </row>
    <row r="74" spans="1:31" x14ac:dyDescent="0.25">
      <c r="A74" t="s">
        <v>153</v>
      </c>
      <c r="B74" t="s">
        <v>152</v>
      </c>
      <c r="C74" t="s">
        <v>61</v>
      </c>
      <c r="D74" s="53">
        <f t="shared" si="21"/>
        <v>2</v>
      </c>
      <c r="E74">
        <v>2200</v>
      </c>
      <c r="F74">
        <f t="shared" si="22"/>
        <v>0.97299999999999998</v>
      </c>
      <c r="G74" s="4">
        <f t="shared" si="23"/>
        <v>25687.199999999997</v>
      </c>
      <c r="H74">
        <v>274</v>
      </c>
      <c r="I74">
        <v>0.57809999999999995</v>
      </c>
      <c r="J74">
        <v>119</v>
      </c>
      <c r="K74">
        <v>505</v>
      </c>
      <c r="L74">
        <f t="shared" si="24"/>
        <v>386</v>
      </c>
      <c r="M74">
        <f t="shared" si="25"/>
        <v>155</v>
      </c>
      <c r="N74">
        <f t="shared" si="26"/>
        <v>0.42124352331606219</v>
      </c>
      <c r="O74" s="13">
        <f t="shared" si="27"/>
        <v>0.57809999999999995</v>
      </c>
      <c r="P74">
        <v>100</v>
      </c>
      <c r="R74">
        <f t="shared" si="28"/>
        <v>0.42124352331606219</v>
      </c>
      <c r="S74">
        <f t="shared" si="29"/>
        <v>0.51722787564766848</v>
      </c>
      <c r="T74">
        <f t="shared" si="30"/>
        <v>18878.817461139901</v>
      </c>
      <c r="U74" s="13">
        <f t="shared" si="31"/>
        <v>13215.17222279793</v>
      </c>
      <c r="V74" s="4">
        <f t="shared" si="32"/>
        <v>119</v>
      </c>
      <c r="W74">
        <f t="shared" si="33"/>
        <v>482.5</v>
      </c>
      <c r="X74">
        <f t="shared" si="34"/>
        <v>70.75</v>
      </c>
      <c r="Y74">
        <f t="shared" si="35"/>
        <v>-304.83952489259542</v>
      </c>
      <c r="Z74">
        <f t="shared" si="36"/>
        <v>294.67149987364166</v>
      </c>
      <c r="AA74" s="54">
        <f t="shared" si="37"/>
        <v>294.67149987364166</v>
      </c>
      <c r="AB74" s="54">
        <f t="shared" si="38"/>
        <v>0.46408601010081174</v>
      </c>
      <c r="AC74">
        <f t="shared" si="39"/>
        <v>0.48332233160621763</v>
      </c>
      <c r="AD74">
        <f t="shared" si="40"/>
        <v>51983.780477542867</v>
      </c>
      <c r="AE74" s="13">
        <f t="shared" si="41"/>
        <v>36388.646334280005</v>
      </c>
    </row>
    <row r="75" spans="1:31" x14ac:dyDescent="0.25">
      <c r="A75" t="s">
        <v>154</v>
      </c>
      <c r="B75" t="s">
        <v>152</v>
      </c>
      <c r="C75" t="s">
        <v>71</v>
      </c>
      <c r="D75" s="53">
        <f t="shared" si="21"/>
        <v>1</v>
      </c>
      <c r="E75">
        <v>1500</v>
      </c>
      <c r="F75">
        <f t="shared" si="22"/>
        <v>0.97299999999999998</v>
      </c>
      <c r="G75" s="4">
        <f t="shared" si="23"/>
        <v>17514</v>
      </c>
      <c r="H75">
        <v>860</v>
      </c>
      <c r="I75">
        <v>0.41099999999999998</v>
      </c>
      <c r="J75">
        <v>486</v>
      </c>
      <c r="K75">
        <v>1215</v>
      </c>
      <c r="L75">
        <f t="shared" si="24"/>
        <v>729</v>
      </c>
      <c r="M75">
        <f t="shared" si="25"/>
        <v>374</v>
      </c>
      <c r="N75">
        <f t="shared" si="26"/>
        <v>0.51042524005486978</v>
      </c>
      <c r="O75" s="13">
        <f t="shared" si="27"/>
        <v>0.41099999999999998</v>
      </c>
      <c r="P75">
        <v>100</v>
      </c>
      <c r="R75">
        <f t="shared" si="28"/>
        <v>0.51042524005486978</v>
      </c>
      <c r="S75">
        <f t="shared" si="29"/>
        <v>0.44664946502057606</v>
      </c>
      <c r="T75">
        <f t="shared" si="30"/>
        <v>16302.705473251026</v>
      </c>
      <c r="U75" s="13">
        <f t="shared" si="31"/>
        <v>11411.893831275718</v>
      </c>
      <c r="V75" s="4">
        <f t="shared" si="32"/>
        <v>486</v>
      </c>
      <c r="W75">
        <f t="shared" si="33"/>
        <v>911.25</v>
      </c>
      <c r="X75">
        <f t="shared" si="34"/>
        <v>394.875</v>
      </c>
      <c r="Y75">
        <f t="shared" si="35"/>
        <v>-575.72024260803641</v>
      </c>
      <c r="Z75">
        <f t="shared" si="36"/>
        <v>687.14513836239576</v>
      </c>
      <c r="AA75" s="54">
        <f t="shared" si="37"/>
        <v>687.14513836239576</v>
      </c>
      <c r="AB75" s="54">
        <f t="shared" si="38"/>
        <v>0.32073540561031083</v>
      </c>
      <c r="AC75">
        <f t="shared" si="39"/>
        <v>0.59677000000000002</v>
      </c>
      <c r="AD75">
        <f t="shared" si="40"/>
        <v>149674.67554049232</v>
      </c>
      <c r="AE75" s="13">
        <f t="shared" si="41"/>
        <v>104772.27287834462</v>
      </c>
    </row>
    <row r="76" spans="1:31" x14ac:dyDescent="0.25">
      <c r="A76" t="s">
        <v>155</v>
      </c>
      <c r="B76" t="s">
        <v>152</v>
      </c>
      <c r="C76" t="s">
        <v>73</v>
      </c>
      <c r="D76" s="53">
        <f t="shared" si="21"/>
        <v>2</v>
      </c>
      <c r="E76">
        <v>2400</v>
      </c>
      <c r="F76">
        <f t="shared" si="22"/>
        <v>0.97299999999999998</v>
      </c>
      <c r="G76" s="4">
        <f t="shared" si="23"/>
        <v>28022.399999999998</v>
      </c>
      <c r="H76">
        <v>729</v>
      </c>
      <c r="I76">
        <v>0.68220000000000003</v>
      </c>
      <c r="J76">
        <v>516</v>
      </c>
      <c r="K76">
        <v>1650</v>
      </c>
      <c r="L76">
        <f t="shared" si="24"/>
        <v>1134</v>
      </c>
      <c r="M76">
        <f t="shared" si="25"/>
        <v>213</v>
      </c>
      <c r="N76">
        <f t="shared" si="26"/>
        <v>0.2502645502645503</v>
      </c>
      <c r="O76" s="13">
        <f t="shared" si="27"/>
        <v>0.68220000000000003</v>
      </c>
      <c r="P76">
        <v>100</v>
      </c>
      <c r="R76">
        <f t="shared" si="28"/>
        <v>0.2502645502645503</v>
      </c>
      <c r="S76">
        <f t="shared" si="29"/>
        <v>0.65254063492063485</v>
      </c>
      <c r="T76">
        <f t="shared" si="30"/>
        <v>23817.73317460317</v>
      </c>
      <c r="U76" s="13">
        <f t="shared" si="31"/>
        <v>16672.413222222218</v>
      </c>
      <c r="V76" s="4">
        <f t="shared" si="32"/>
        <v>516</v>
      </c>
      <c r="W76">
        <f t="shared" si="33"/>
        <v>1417.5</v>
      </c>
      <c r="X76">
        <f t="shared" si="34"/>
        <v>374.25</v>
      </c>
      <c r="Y76">
        <f t="shared" si="35"/>
        <v>-895.56482183472326</v>
      </c>
      <c r="Z76">
        <f t="shared" si="36"/>
        <v>948.8924374526157</v>
      </c>
      <c r="AA76" s="54">
        <f t="shared" si="37"/>
        <v>948.8924374526157</v>
      </c>
      <c r="AB76" s="54">
        <f t="shared" si="38"/>
        <v>0.40539149026639554</v>
      </c>
      <c r="AC76">
        <f t="shared" si="39"/>
        <v>0.52977317460317463</v>
      </c>
      <c r="AD76">
        <f t="shared" si="40"/>
        <v>183484.68201536904</v>
      </c>
      <c r="AE76" s="13">
        <f t="shared" si="41"/>
        <v>128439.27741075831</v>
      </c>
    </row>
    <row r="77" spans="1:31" x14ac:dyDescent="0.25">
      <c r="A77" t="s">
        <v>156</v>
      </c>
      <c r="B77" t="s">
        <v>157</v>
      </c>
      <c r="C77" t="s">
        <v>66</v>
      </c>
      <c r="D77" s="53">
        <f t="shared" si="21"/>
        <v>1</v>
      </c>
      <c r="E77">
        <v>1600</v>
      </c>
      <c r="F77">
        <f t="shared" si="22"/>
        <v>0.97299999999999998</v>
      </c>
      <c r="G77" s="4">
        <f t="shared" si="23"/>
        <v>18681.599999999999</v>
      </c>
      <c r="H77">
        <v>174</v>
      </c>
      <c r="I77">
        <v>0.82469999999999999</v>
      </c>
      <c r="J77">
        <v>160</v>
      </c>
      <c r="K77">
        <v>321</v>
      </c>
      <c r="L77">
        <f t="shared" si="24"/>
        <v>161</v>
      </c>
      <c r="M77">
        <f t="shared" si="25"/>
        <v>14</v>
      </c>
      <c r="N77">
        <f t="shared" si="26"/>
        <v>0.16956521739130437</v>
      </c>
      <c r="O77" s="13">
        <f t="shared" si="27"/>
        <v>0.82469999999999999</v>
      </c>
      <c r="P77">
        <v>100</v>
      </c>
      <c r="R77">
        <f t="shared" si="28"/>
        <v>0.16956521739130437</v>
      </c>
      <c r="S77">
        <f t="shared" si="29"/>
        <v>0.71640608695652175</v>
      </c>
      <c r="T77">
        <f t="shared" si="30"/>
        <v>26148.822173913042</v>
      </c>
      <c r="U77" s="13">
        <f t="shared" si="31"/>
        <v>18304.175521739129</v>
      </c>
      <c r="V77" s="4">
        <f t="shared" si="32"/>
        <v>160</v>
      </c>
      <c r="W77">
        <f t="shared" si="33"/>
        <v>201.25</v>
      </c>
      <c r="X77">
        <f t="shared" si="34"/>
        <v>139.875</v>
      </c>
      <c r="Y77">
        <f t="shared" si="35"/>
        <v>-127.14809198888047</v>
      </c>
      <c r="Z77">
        <f t="shared" si="36"/>
        <v>178.08966704574172</v>
      </c>
      <c r="AA77" s="54">
        <f t="shared" si="37"/>
        <v>178.08966704574172</v>
      </c>
      <c r="AB77" s="54">
        <f t="shared" si="38"/>
        <v>0.18988654432666693</v>
      </c>
      <c r="AC77">
        <f t="shared" si="39"/>
        <v>0.70032378881987578</v>
      </c>
      <c r="AD77">
        <f t="shared" si="40"/>
        <v>45522.95708692757</v>
      </c>
      <c r="AE77" s="13">
        <f t="shared" si="41"/>
        <v>31866.069960849298</v>
      </c>
    </row>
    <row r="78" spans="1:31" x14ac:dyDescent="0.25">
      <c r="A78" t="s">
        <v>158</v>
      </c>
      <c r="B78" t="s">
        <v>157</v>
      </c>
      <c r="C78" t="s">
        <v>61</v>
      </c>
      <c r="D78" s="53">
        <f t="shared" si="21"/>
        <v>2</v>
      </c>
      <c r="E78">
        <v>1900</v>
      </c>
      <c r="F78">
        <f t="shared" si="22"/>
        <v>0.97299999999999998</v>
      </c>
      <c r="G78" s="4">
        <f t="shared" si="23"/>
        <v>22184.400000000001</v>
      </c>
      <c r="H78">
        <v>308</v>
      </c>
      <c r="I78">
        <v>0.21640000000000001</v>
      </c>
      <c r="J78">
        <v>168</v>
      </c>
      <c r="K78">
        <v>364</v>
      </c>
      <c r="L78">
        <f t="shared" si="24"/>
        <v>196</v>
      </c>
      <c r="M78">
        <f t="shared" si="25"/>
        <v>140</v>
      </c>
      <c r="N78">
        <f t="shared" si="26"/>
        <v>0.67142857142857149</v>
      </c>
      <c r="O78" s="13">
        <f t="shared" si="27"/>
        <v>0.21640000000000001</v>
      </c>
      <c r="P78">
        <v>100</v>
      </c>
      <c r="R78">
        <f t="shared" si="28"/>
        <v>0.67142857142857149</v>
      </c>
      <c r="S78">
        <f t="shared" si="29"/>
        <v>0.3192314285714285</v>
      </c>
      <c r="T78">
        <f t="shared" si="30"/>
        <v>11651.94714285714</v>
      </c>
      <c r="U78" s="13">
        <f t="shared" si="31"/>
        <v>8156.3629999999976</v>
      </c>
      <c r="V78" s="4">
        <f t="shared" si="32"/>
        <v>168</v>
      </c>
      <c r="W78">
        <f t="shared" si="33"/>
        <v>245</v>
      </c>
      <c r="X78">
        <f t="shared" si="34"/>
        <v>143.5</v>
      </c>
      <c r="Y78">
        <f t="shared" si="35"/>
        <v>-154.78898155168056</v>
      </c>
      <c r="Z78">
        <f t="shared" si="36"/>
        <v>203.41350770785948</v>
      </c>
      <c r="AA78" s="54">
        <f t="shared" si="37"/>
        <v>203.41350770785948</v>
      </c>
      <c r="AB78" s="54">
        <f t="shared" si="38"/>
        <v>0.24454492941983461</v>
      </c>
      <c r="AC78">
        <f t="shared" si="39"/>
        <v>0.65706714285714285</v>
      </c>
      <c r="AD78">
        <f t="shared" si="40"/>
        <v>48784.561299775713</v>
      </c>
      <c r="AE78" s="13">
        <f t="shared" si="41"/>
        <v>34149.192909842997</v>
      </c>
    </row>
    <row r="79" spans="1:31" x14ac:dyDescent="0.25">
      <c r="A79" t="s">
        <v>159</v>
      </c>
      <c r="B79" t="s">
        <v>157</v>
      </c>
      <c r="C79" t="s">
        <v>71</v>
      </c>
      <c r="D79" s="53">
        <f t="shared" si="21"/>
        <v>1</v>
      </c>
      <c r="E79">
        <v>1400</v>
      </c>
      <c r="F79">
        <f t="shared" si="22"/>
        <v>0.97299999999999998</v>
      </c>
      <c r="G79" s="4">
        <f t="shared" si="23"/>
        <v>16346.400000000001</v>
      </c>
      <c r="H79">
        <v>308</v>
      </c>
      <c r="I79">
        <v>0.6</v>
      </c>
      <c r="J79">
        <v>226</v>
      </c>
      <c r="K79">
        <v>368</v>
      </c>
      <c r="L79">
        <f t="shared" si="24"/>
        <v>142</v>
      </c>
      <c r="M79">
        <f t="shared" si="25"/>
        <v>82</v>
      </c>
      <c r="N79">
        <f t="shared" si="26"/>
        <v>0.56197183098591552</v>
      </c>
      <c r="O79" s="13">
        <f t="shared" si="27"/>
        <v>0.6</v>
      </c>
      <c r="P79">
        <v>100</v>
      </c>
      <c r="R79">
        <f t="shared" si="28"/>
        <v>0.56197183098591552</v>
      </c>
      <c r="S79">
        <f t="shared" si="29"/>
        <v>0.40585549295774648</v>
      </c>
      <c r="T79">
        <f t="shared" si="30"/>
        <v>14813.725492957747</v>
      </c>
      <c r="U79" s="13">
        <f t="shared" si="31"/>
        <v>10369.607845070423</v>
      </c>
      <c r="V79" s="4">
        <f t="shared" si="32"/>
        <v>226</v>
      </c>
      <c r="W79">
        <f t="shared" si="33"/>
        <v>177.5</v>
      </c>
      <c r="X79">
        <f t="shared" si="34"/>
        <v>208.25</v>
      </c>
      <c r="Y79">
        <f t="shared" si="35"/>
        <v>-112.14303765478898</v>
      </c>
      <c r="Z79">
        <f t="shared" si="36"/>
        <v>199.5138678291635</v>
      </c>
      <c r="AA79" s="54">
        <f t="shared" si="37"/>
        <v>226</v>
      </c>
      <c r="AB79" s="54">
        <f t="shared" si="38"/>
        <v>0.1</v>
      </c>
      <c r="AC79">
        <f t="shared" si="39"/>
        <v>0.77146000000000003</v>
      </c>
      <c r="AD79">
        <f t="shared" si="40"/>
        <v>63637.735400000005</v>
      </c>
      <c r="AE79" s="13">
        <f t="shared" si="41"/>
        <v>44546.414779999999</v>
      </c>
    </row>
    <row r="80" spans="1:31" x14ac:dyDescent="0.25">
      <c r="A80" t="s">
        <v>160</v>
      </c>
      <c r="B80" t="s">
        <v>157</v>
      </c>
      <c r="C80" t="s">
        <v>73</v>
      </c>
      <c r="D80" s="53">
        <f t="shared" si="21"/>
        <v>2</v>
      </c>
      <c r="E80">
        <v>2000</v>
      </c>
      <c r="F80">
        <f t="shared" si="22"/>
        <v>0.97299999999999998</v>
      </c>
      <c r="G80" s="4">
        <f t="shared" si="23"/>
        <v>23352</v>
      </c>
      <c r="H80">
        <v>342</v>
      </c>
      <c r="I80">
        <v>0.39179999999999998</v>
      </c>
      <c r="J80">
        <v>285</v>
      </c>
      <c r="K80">
        <v>428</v>
      </c>
      <c r="L80">
        <f t="shared" si="24"/>
        <v>143</v>
      </c>
      <c r="M80">
        <f t="shared" si="25"/>
        <v>57</v>
      </c>
      <c r="N80">
        <f t="shared" si="26"/>
        <v>0.4188811188811189</v>
      </c>
      <c r="O80" s="13">
        <f t="shared" si="27"/>
        <v>0.39179999999999998</v>
      </c>
      <c r="P80">
        <v>100</v>
      </c>
      <c r="R80">
        <f t="shared" si="28"/>
        <v>0.4188811188811189</v>
      </c>
      <c r="S80">
        <f t="shared" si="29"/>
        <v>0.51909748251748256</v>
      </c>
      <c r="T80">
        <f t="shared" si="30"/>
        <v>18947.058111888113</v>
      </c>
      <c r="U80" s="13">
        <f t="shared" si="31"/>
        <v>13262.940678321678</v>
      </c>
      <c r="V80" s="4">
        <f t="shared" si="32"/>
        <v>285</v>
      </c>
      <c r="W80">
        <f t="shared" si="33"/>
        <v>178.75</v>
      </c>
      <c r="X80">
        <f t="shared" si="34"/>
        <v>267.125</v>
      </c>
      <c r="Y80">
        <f t="shared" si="35"/>
        <v>-112.93277735658327</v>
      </c>
      <c r="Z80">
        <f t="shared" si="36"/>
        <v>229.62312041950972</v>
      </c>
      <c r="AA80" s="54">
        <f t="shared" si="37"/>
        <v>285</v>
      </c>
      <c r="AB80" s="54">
        <f t="shared" si="38"/>
        <v>0.1</v>
      </c>
      <c r="AC80">
        <f t="shared" si="39"/>
        <v>0.77146000000000003</v>
      </c>
      <c r="AD80">
        <f t="shared" si="40"/>
        <v>80251.126500000013</v>
      </c>
      <c r="AE80" s="13">
        <f t="shared" si="41"/>
        <v>56175.788550000005</v>
      </c>
    </row>
    <row r="81" spans="1:31" x14ac:dyDescent="0.25">
      <c r="A81" t="s">
        <v>161</v>
      </c>
      <c r="B81" t="s">
        <v>162</v>
      </c>
      <c r="C81" t="s">
        <v>66</v>
      </c>
      <c r="D81" s="53">
        <f t="shared" si="21"/>
        <v>1</v>
      </c>
      <c r="E81">
        <v>1000</v>
      </c>
      <c r="F81">
        <f t="shared" si="22"/>
        <v>0.97299999999999998</v>
      </c>
      <c r="G81" s="4">
        <f t="shared" si="23"/>
        <v>11676</v>
      </c>
      <c r="H81">
        <v>229</v>
      </c>
      <c r="I81">
        <v>0.58899999999999997</v>
      </c>
      <c r="J81">
        <v>91</v>
      </c>
      <c r="K81">
        <v>342</v>
      </c>
      <c r="L81">
        <f t="shared" si="24"/>
        <v>251</v>
      </c>
      <c r="M81">
        <f t="shared" si="25"/>
        <v>138</v>
      </c>
      <c r="N81">
        <f t="shared" si="26"/>
        <v>0.53984063745019917</v>
      </c>
      <c r="O81" s="13">
        <f t="shared" si="27"/>
        <v>0.58899999999999997</v>
      </c>
      <c r="P81">
        <v>100</v>
      </c>
      <c r="R81">
        <f t="shared" si="28"/>
        <v>0.53984063745019917</v>
      </c>
      <c r="S81">
        <f t="shared" si="29"/>
        <v>0.42337011952191239</v>
      </c>
      <c r="T81">
        <f t="shared" si="30"/>
        <v>15453.009362549803</v>
      </c>
      <c r="U81" s="13">
        <f t="shared" si="31"/>
        <v>10817.106553784861</v>
      </c>
      <c r="V81" s="4">
        <f t="shared" si="32"/>
        <v>91</v>
      </c>
      <c r="W81">
        <f t="shared" si="33"/>
        <v>313.75</v>
      </c>
      <c r="X81">
        <f t="shared" si="34"/>
        <v>59.625</v>
      </c>
      <c r="Y81">
        <f t="shared" si="35"/>
        <v>-198.22466515036643</v>
      </c>
      <c r="Z81">
        <f t="shared" si="36"/>
        <v>198.42240017690168</v>
      </c>
      <c r="AA81" s="54">
        <f t="shared" si="37"/>
        <v>198.42240017690168</v>
      </c>
      <c r="AB81" s="54">
        <f t="shared" si="38"/>
        <v>0.44238215195825237</v>
      </c>
      <c r="AC81">
        <f t="shared" si="39"/>
        <v>0.50049876494023904</v>
      </c>
      <c r="AD81">
        <f t="shared" si="40"/>
        <v>36248.210672131259</v>
      </c>
      <c r="AE81" s="13">
        <f t="shared" si="41"/>
        <v>25373.747470491879</v>
      </c>
    </row>
    <row r="82" spans="1:31" x14ac:dyDescent="0.25">
      <c r="A82" t="s">
        <v>163</v>
      </c>
      <c r="B82" t="s">
        <v>164</v>
      </c>
      <c r="C82" t="s">
        <v>61</v>
      </c>
      <c r="D82" s="53">
        <f t="shared" si="21"/>
        <v>2</v>
      </c>
      <c r="E82">
        <v>2500</v>
      </c>
      <c r="F82">
        <f t="shared" si="22"/>
        <v>0.97299999999999998</v>
      </c>
      <c r="G82" s="4">
        <f t="shared" si="23"/>
        <v>29190</v>
      </c>
      <c r="H82">
        <v>392</v>
      </c>
      <c r="I82">
        <v>0.29320000000000002</v>
      </c>
      <c r="J82">
        <v>173</v>
      </c>
      <c r="K82">
        <v>581</v>
      </c>
      <c r="L82">
        <f t="shared" si="24"/>
        <v>408</v>
      </c>
      <c r="M82">
        <f t="shared" si="25"/>
        <v>219</v>
      </c>
      <c r="N82">
        <f t="shared" si="26"/>
        <v>0.52941176470588236</v>
      </c>
      <c r="O82" s="13">
        <f t="shared" si="27"/>
        <v>0.29320000000000002</v>
      </c>
      <c r="P82">
        <v>100</v>
      </c>
      <c r="R82">
        <f t="shared" si="28"/>
        <v>0.52941176470588236</v>
      </c>
      <c r="S82">
        <f t="shared" si="29"/>
        <v>0.43162352941176474</v>
      </c>
      <c r="T82">
        <f t="shared" si="30"/>
        <v>15754.258823529413</v>
      </c>
      <c r="U82" s="13">
        <f t="shared" si="31"/>
        <v>11027.981176470588</v>
      </c>
      <c r="V82" s="4">
        <f t="shared" si="32"/>
        <v>173</v>
      </c>
      <c r="W82">
        <f t="shared" si="33"/>
        <v>510</v>
      </c>
      <c r="X82">
        <f t="shared" si="34"/>
        <v>122</v>
      </c>
      <c r="Y82">
        <f t="shared" si="35"/>
        <v>-322.21379833206976</v>
      </c>
      <c r="Z82">
        <f t="shared" si="36"/>
        <v>335.07505686125853</v>
      </c>
      <c r="AA82" s="54">
        <f t="shared" si="37"/>
        <v>335.07505686125853</v>
      </c>
      <c r="AB82" s="54">
        <f t="shared" si="38"/>
        <v>0.41779422913972258</v>
      </c>
      <c r="AC82">
        <f t="shared" si="39"/>
        <v>0.51995764705882364</v>
      </c>
      <c r="AD82">
        <f t="shared" si="40"/>
        <v>63592.065926093761</v>
      </c>
      <c r="AE82" s="13">
        <f t="shared" si="41"/>
        <v>44514.446148265633</v>
      </c>
    </row>
    <row r="83" spans="1:31" x14ac:dyDescent="0.25">
      <c r="A83" t="s">
        <v>165</v>
      </c>
      <c r="B83" t="s">
        <v>162</v>
      </c>
      <c r="C83" t="s">
        <v>61</v>
      </c>
      <c r="D83" s="53">
        <f t="shared" si="21"/>
        <v>2</v>
      </c>
      <c r="E83">
        <v>1400</v>
      </c>
      <c r="F83">
        <f t="shared" si="22"/>
        <v>0.97299999999999998</v>
      </c>
      <c r="G83" s="4">
        <f t="shared" si="23"/>
        <v>16346.400000000001</v>
      </c>
      <c r="H83">
        <v>322</v>
      </c>
      <c r="I83">
        <v>0.2712</v>
      </c>
      <c r="J83">
        <v>168</v>
      </c>
      <c r="K83">
        <v>392</v>
      </c>
      <c r="L83">
        <f t="shared" si="24"/>
        <v>224</v>
      </c>
      <c r="M83">
        <f t="shared" si="25"/>
        <v>154</v>
      </c>
      <c r="N83">
        <f t="shared" si="26"/>
        <v>0.65</v>
      </c>
      <c r="O83" s="13">
        <f t="shared" si="27"/>
        <v>0.2712</v>
      </c>
      <c r="P83">
        <v>100</v>
      </c>
      <c r="R83">
        <f t="shared" si="28"/>
        <v>0.65</v>
      </c>
      <c r="S83">
        <f t="shared" si="29"/>
        <v>0.33618999999999999</v>
      </c>
      <c r="T83">
        <f t="shared" si="30"/>
        <v>12270.934999999999</v>
      </c>
      <c r="U83" s="13">
        <f t="shared" si="31"/>
        <v>8589.6544999999987</v>
      </c>
      <c r="V83" s="4">
        <f t="shared" si="32"/>
        <v>168</v>
      </c>
      <c r="W83">
        <f t="shared" si="33"/>
        <v>280</v>
      </c>
      <c r="X83">
        <f t="shared" si="34"/>
        <v>140</v>
      </c>
      <c r="Y83">
        <f t="shared" si="35"/>
        <v>-176.90169320192064</v>
      </c>
      <c r="Z83">
        <f t="shared" si="36"/>
        <v>220.47258023755367</v>
      </c>
      <c r="AA83" s="54">
        <f t="shared" si="37"/>
        <v>220.47258023755367</v>
      </c>
      <c r="AB83" s="54">
        <f t="shared" si="38"/>
        <v>0.28740207227697739</v>
      </c>
      <c r="AC83">
        <f t="shared" si="39"/>
        <v>0.62315000000000009</v>
      </c>
      <c r="AD83">
        <f t="shared" si="40"/>
        <v>50146.433256886528</v>
      </c>
      <c r="AE83" s="13">
        <f t="shared" si="41"/>
        <v>35102.503279820565</v>
      </c>
    </row>
    <row r="84" spans="1:31" x14ac:dyDescent="0.25">
      <c r="A84" t="s">
        <v>166</v>
      </c>
      <c r="B84" t="s">
        <v>162</v>
      </c>
      <c r="C84" t="s">
        <v>71</v>
      </c>
      <c r="D84" s="53">
        <f t="shared" si="21"/>
        <v>1</v>
      </c>
      <c r="E84">
        <v>1300</v>
      </c>
      <c r="F84">
        <f t="shared" si="22"/>
        <v>0.97299999999999998</v>
      </c>
      <c r="G84" s="4">
        <f t="shared" si="23"/>
        <v>15178.8</v>
      </c>
      <c r="H84">
        <v>257</v>
      </c>
      <c r="I84">
        <v>0.55069999999999997</v>
      </c>
      <c r="J84">
        <v>155</v>
      </c>
      <c r="K84">
        <v>494</v>
      </c>
      <c r="L84">
        <f t="shared" si="24"/>
        <v>339</v>
      </c>
      <c r="M84">
        <f t="shared" si="25"/>
        <v>102</v>
      </c>
      <c r="N84">
        <f t="shared" si="26"/>
        <v>0.34070796460176994</v>
      </c>
      <c r="O84" s="13">
        <f t="shared" si="27"/>
        <v>0.55069999999999997</v>
      </c>
      <c r="P84">
        <v>100</v>
      </c>
      <c r="R84">
        <f t="shared" si="28"/>
        <v>0.34070796460176994</v>
      </c>
      <c r="S84">
        <f t="shared" si="29"/>
        <v>0.58096371681415926</v>
      </c>
      <c r="T84">
        <f t="shared" si="30"/>
        <v>21205.175663716815</v>
      </c>
      <c r="U84" s="13">
        <f t="shared" si="31"/>
        <v>14843.622964601769</v>
      </c>
      <c r="V84" s="4">
        <f t="shared" si="32"/>
        <v>155</v>
      </c>
      <c r="W84">
        <f t="shared" si="33"/>
        <v>423.75</v>
      </c>
      <c r="X84">
        <f t="shared" si="34"/>
        <v>112.625</v>
      </c>
      <c r="Y84">
        <f t="shared" si="35"/>
        <v>-267.72175890826384</v>
      </c>
      <c r="Z84">
        <f t="shared" si="36"/>
        <v>284.03662812736923</v>
      </c>
      <c r="AA84" s="54">
        <f t="shared" si="37"/>
        <v>284.03662812736923</v>
      </c>
      <c r="AB84" s="54">
        <f t="shared" si="38"/>
        <v>0.40451121681975039</v>
      </c>
      <c r="AC84">
        <f t="shared" si="39"/>
        <v>0.53046982300884959</v>
      </c>
      <c r="AD84">
        <f t="shared" si="40"/>
        <v>54995.593845525938</v>
      </c>
      <c r="AE84" s="13">
        <f t="shared" si="41"/>
        <v>38496.915691868155</v>
      </c>
    </row>
    <row r="85" spans="1:31" x14ac:dyDescent="0.25">
      <c r="A85" t="s">
        <v>167</v>
      </c>
      <c r="B85" t="s">
        <v>162</v>
      </c>
      <c r="C85" t="s">
        <v>73</v>
      </c>
      <c r="D85" s="53">
        <f t="shared" si="21"/>
        <v>2</v>
      </c>
      <c r="E85">
        <v>1800</v>
      </c>
      <c r="F85">
        <f t="shared" si="22"/>
        <v>0.97299999999999998</v>
      </c>
      <c r="G85" s="4">
        <f t="shared" si="23"/>
        <v>21016.799999999999</v>
      </c>
      <c r="H85">
        <v>286</v>
      </c>
      <c r="I85">
        <v>0.4521</v>
      </c>
      <c r="J85">
        <v>151</v>
      </c>
      <c r="K85">
        <v>391</v>
      </c>
      <c r="L85">
        <f t="shared" si="24"/>
        <v>240</v>
      </c>
      <c r="M85">
        <f t="shared" si="25"/>
        <v>135</v>
      </c>
      <c r="N85">
        <f t="shared" si="26"/>
        <v>0.55000000000000004</v>
      </c>
      <c r="O85" s="13">
        <f t="shared" si="27"/>
        <v>0.4521</v>
      </c>
      <c r="P85">
        <v>100</v>
      </c>
      <c r="R85">
        <f t="shared" si="28"/>
        <v>0.55000000000000004</v>
      </c>
      <c r="S85">
        <f t="shared" si="29"/>
        <v>0.41532999999999998</v>
      </c>
      <c r="T85">
        <f t="shared" si="30"/>
        <v>15159.544999999998</v>
      </c>
      <c r="U85" s="13">
        <f t="shared" si="31"/>
        <v>10611.681499999999</v>
      </c>
      <c r="V85" s="4">
        <f t="shared" si="32"/>
        <v>151</v>
      </c>
      <c r="W85">
        <f t="shared" si="33"/>
        <v>300</v>
      </c>
      <c r="X85">
        <f t="shared" si="34"/>
        <v>121</v>
      </c>
      <c r="Y85">
        <f t="shared" si="35"/>
        <v>-189.53752843062927</v>
      </c>
      <c r="Z85">
        <f t="shared" si="36"/>
        <v>221.72062168309327</v>
      </c>
      <c r="AA85" s="54">
        <f t="shared" si="37"/>
        <v>221.72062168309327</v>
      </c>
      <c r="AB85" s="54">
        <f t="shared" si="38"/>
        <v>0.3357354056103109</v>
      </c>
      <c r="AC85">
        <f t="shared" si="39"/>
        <v>0.58489900000000006</v>
      </c>
      <c r="AD85">
        <f t="shared" si="40"/>
        <v>47334.722014164152</v>
      </c>
      <c r="AE85" s="13">
        <f t="shared" si="41"/>
        <v>33134.305409914901</v>
      </c>
    </row>
    <row r="86" spans="1:31" x14ac:dyDescent="0.25">
      <c r="A86" t="s">
        <v>168</v>
      </c>
      <c r="B86" t="s">
        <v>169</v>
      </c>
      <c r="C86" t="s">
        <v>66</v>
      </c>
      <c r="D86" s="53">
        <f t="shared" si="21"/>
        <v>1</v>
      </c>
      <c r="E86">
        <v>700</v>
      </c>
      <c r="F86">
        <f t="shared" si="22"/>
        <v>0.97299999999999998</v>
      </c>
      <c r="G86" s="4">
        <f t="shared" si="23"/>
        <v>8173.2000000000007</v>
      </c>
      <c r="H86">
        <v>180</v>
      </c>
      <c r="I86">
        <v>0.51780000000000004</v>
      </c>
      <c r="J86">
        <v>99</v>
      </c>
      <c r="K86">
        <v>265</v>
      </c>
      <c r="L86">
        <f t="shared" si="24"/>
        <v>166</v>
      </c>
      <c r="M86">
        <f t="shared" si="25"/>
        <v>81</v>
      </c>
      <c r="N86">
        <f t="shared" si="26"/>
        <v>0.49036144578313257</v>
      </c>
      <c r="O86" s="13">
        <f t="shared" si="27"/>
        <v>0.51780000000000004</v>
      </c>
      <c r="P86">
        <v>100</v>
      </c>
      <c r="R86">
        <f t="shared" si="28"/>
        <v>0.49036144578313257</v>
      </c>
      <c r="S86">
        <f t="shared" si="29"/>
        <v>0.46252795180722889</v>
      </c>
      <c r="T86">
        <f t="shared" si="30"/>
        <v>16882.270240963855</v>
      </c>
      <c r="U86" s="13">
        <f t="shared" si="31"/>
        <v>11817.589168674698</v>
      </c>
      <c r="V86" s="4">
        <f t="shared" si="32"/>
        <v>99</v>
      </c>
      <c r="W86">
        <f t="shared" si="33"/>
        <v>207.5</v>
      </c>
      <c r="X86">
        <f t="shared" si="34"/>
        <v>78.25</v>
      </c>
      <c r="Y86">
        <f t="shared" si="35"/>
        <v>-131.09679049785191</v>
      </c>
      <c r="Z86">
        <f t="shared" si="36"/>
        <v>150.63592999747283</v>
      </c>
      <c r="AA86" s="54">
        <f t="shared" si="37"/>
        <v>150.63592999747283</v>
      </c>
      <c r="AB86" s="54">
        <f t="shared" si="38"/>
        <v>0.34884785540950763</v>
      </c>
      <c r="AC86">
        <f t="shared" si="39"/>
        <v>0.57452180722891566</v>
      </c>
      <c r="AD86">
        <f t="shared" si="40"/>
        <v>31588.423758551129</v>
      </c>
      <c r="AE86" s="13">
        <f t="shared" si="41"/>
        <v>22111.89663098579</v>
      </c>
    </row>
    <row r="87" spans="1:31" x14ac:dyDescent="0.25">
      <c r="A87" t="s">
        <v>170</v>
      </c>
      <c r="B87" t="s">
        <v>169</v>
      </c>
      <c r="C87" t="s">
        <v>61</v>
      </c>
      <c r="D87" s="53">
        <f t="shared" si="21"/>
        <v>2</v>
      </c>
      <c r="E87">
        <v>900</v>
      </c>
      <c r="F87">
        <f t="shared" si="22"/>
        <v>0.97299999999999998</v>
      </c>
      <c r="G87" s="4">
        <f t="shared" si="23"/>
        <v>10508.4</v>
      </c>
      <c r="H87">
        <v>230</v>
      </c>
      <c r="I87">
        <v>0.52049999999999996</v>
      </c>
      <c r="J87">
        <v>154</v>
      </c>
      <c r="K87">
        <v>286</v>
      </c>
      <c r="L87">
        <f t="shared" si="24"/>
        <v>132</v>
      </c>
      <c r="M87">
        <f t="shared" si="25"/>
        <v>76</v>
      </c>
      <c r="N87">
        <f t="shared" si="26"/>
        <v>0.56060606060606066</v>
      </c>
      <c r="O87" s="13">
        <f t="shared" si="27"/>
        <v>0.52049999999999996</v>
      </c>
      <c r="P87">
        <v>100</v>
      </c>
      <c r="R87">
        <f t="shared" si="28"/>
        <v>0.56060606060606066</v>
      </c>
      <c r="S87">
        <f t="shared" si="29"/>
        <v>0.4069363636363636</v>
      </c>
      <c r="T87">
        <f t="shared" si="30"/>
        <v>14853.177272727271</v>
      </c>
      <c r="U87" s="13">
        <f t="shared" si="31"/>
        <v>10397.224090909089</v>
      </c>
      <c r="V87" s="4">
        <f t="shared" si="32"/>
        <v>154</v>
      </c>
      <c r="W87">
        <f t="shared" si="33"/>
        <v>165</v>
      </c>
      <c r="X87">
        <f t="shared" si="34"/>
        <v>137.5</v>
      </c>
      <c r="Y87">
        <f t="shared" si="35"/>
        <v>-104.24564063684609</v>
      </c>
      <c r="Z87">
        <f t="shared" si="36"/>
        <v>157.42134192570128</v>
      </c>
      <c r="AA87" s="54">
        <f t="shared" si="37"/>
        <v>157.42134192570128</v>
      </c>
      <c r="AB87" s="54">
        <f t="shared" si="38"/>
        <v>0.12073540561031082</v>
      </c>
      <c r="AC87">
        <f t="shared" si="39"/>
        <v>0.75505</v>
      </c>
      <c r="AD87">
        <f t="shared" si="40"/>
        <v>43384.259240665277</v>
      </c>
      <c r="AE87" s="13">
        <f t="shared" si="41"/>
        <v>30368.981468465692</v>
      </c>
    </row>
    <row r="88" spans="1:31" x14ac:dyDescent="0.25">
      <c r="A88" t="s">
        <v>171</v>
      </c>
      <c r="B88" t="s">
        <v>169</v>
      </c>
      <c r="C88" t="s">
        <v>71</v>
      </c>
      <c r="D88" s="53">
        <f t="shared" si="21"/>
        <v>1</v>
      </c>
      <c r="E88">
        <v>1000</v>
      </c>
      <c r="F88">
        <f t="shared" si="22"/>
        <v>0.97299999999999998</v>
      </c>
      <c r="G88" s="4">
        <f t="shared" si="23"/>
        <v>11676</v>
      </c>
      <c r="H88">
        <v>221</v>
      </c>
      <c r="I88">
        <v>0.63009999999999999</v>
      </c>
      <c r="J88">
        <v>190</v>
      </c>
      <c r="K88">
        <v>462</v>
      </c>
      <c r="L88">
        <f t="shared" si="24"/>
        <v>272</v>
      </c>
      <c r="M88">
        <f t="shared" si="25"/>
        <v>31</v>
      </c>
      <c r="N88">
        <f t="shared" si="26"/>
        <v>0.19117647058823531</v>
      </c>
      <c r="O88" s="13">
        <f t="shared" si="27"/>
        <v>0.63009999999999999</v>
      </c>
      <c r="P88">
        <v>100</v>
      </c>
      <c r="R88">
        <f t="shared" si="28"/>
        <v>0.19117647058823531</v>
      </c>
      <c r="S88">
        <f t="shared" si="29"/>
        <v>0.69930294117647063</v>
      </c>
      <c r="T88">
        <f t="shared" si="30"/>
        <v>25524.557352941178</v>
      </c>
      <c r="U88" s="13">
        <f t="shared" si="31"/>
        <v>17867.190147058824</v>
      </c>
      <c r="V88" s="4">
        <f t="shared" si="32"/>
        <v>190</v>
      </c>
      <c r="W88">
        <f t="shared" si="33"/>
        <v>340</v>
      </c>
      <c r="X88">
        <f t="shared" si="34"/>
        <v>156</v>
      </c>
      <c r="Y88">
        <f t="shared" si="35"/>
        <v>-214.8091988880465</v>
      </c>
      <c r="Z88">
        <f t="shared" si="36"/>
        <v>260.71670457417235</v>
      </c>
      <c r="AA88" s="54">
        <f t="shared" si="37"/>
        <v>260.71670457417235</v>
      </c>
      <c r="AB88" s="54">
        <f t="shared" si="38"/>
        <v>0.30799030757109513</v>
      </c>
      <c r="AC88">
        <f t="shared" si="39"/>
        <v>0.60685647058823533</v>
      </c>
      <c r="AD88">
        <f t="shared" si="40"/>
        <v>57749.430993866423</v>
      </c>
      <c r="AE88" s="13">
        <f t="shared" si="41"/>
        <v>40424.601695706493</v>
      </c>
    </row>
    <row r="89" spans="1:31" x14ac:dyDescent="0.25">
      <c r="A89" t="s">
        <v>172</v>
      </c>
      <c r="B89" t="s">
        <v>169</v>
      </c>
      <c r="C89" t="s">
        <v>73</v>
      </c>
      <c r="D89" s="53">
        <f t="shared" si="21"/>
        <v>2</v>
      </c>
      <c r="E89">
        <v>1200</v>
      </c>
      <c r="F89">
        <f t="shared" si="22"/>
        <v>0.97299999999999998</v>
      </c>
      <c r="G89" s="4">
        <f t="shared" si="23"/>
        <v>14011.199999999999</v>
      </c>
      <c r="H89">
        <v>316</v>
      </c>
      <c r="I89">
        <v>0.36990000000000001</v>
      </c>
      <c r="J89">
        <v>205</v>
      </c>
      <c r="K89">
        <v>411</v>
      </c>
      <c r="L89">
        <f t="shared" si="24"/>
        <v>206</v>
      </c>
      <c r="M89">
        <f t="shared" si="25"/>
        <v>111</v>
      </c>
      <c r="N89">
        <f t="shared" si="26"/>
        <v>0.53106796116504851</v>
      </c>
      <c r="O89" s="13">
        <f t="shared" si="27"/>
        <v>0.36990000000000001</v>
      </c>
      <c r="P89">
        <v>100</v>
      </c>
      <c r="R89">
        <f t="shared" si="28"/>
        <v>0.53106796116504851</v>
      </c>
      <c r="S89">
        <f t="shared" si="29"/>
        <v>0.43031281553398065</v>
      </c>
      <c r="T89">
        <f t="shared" si="30"/>
        <v>15706.417766990295</v>
      </c>
      <c r="U89" s="13">
        <f t="shared" si="31"/>
        <v>10994.492436893206</v>
      </c>
      <c r="V89" s="4">
        <f t="shared" si="32"/>
        <v>205</v>
      </c>
      <c r="W89">
        <f t="shared" si="33"/>
        <v>257.5</v>
      </c>
      <c r="X89">
        <f t="shared" si="34"/>
        <v>179.25</v>
      </c>
      <c r="Y89">
        <f t="shared" si="35"/>
        <v>-162.68637856962346</v>
      </c>
      <c r="Z89">
        <f t="shared" si="36"/>
        <v>228.0060336113217</v>
      </c>
      <c r="AA89" s="54">
        <f t="shared" si="37"/>
        <v>228.0060336113217</v>
      </c>
      <c r="AB89" s="54">
        <f t="shared" si="38"/>
        <v>0.18934381984979301</v>
      </c>
      <c r="AC89">
        <f t="shared" si="39"/>
        <v>0.70075330097087385</v>
      </c>
      <c r="AD89">
        <f t="shared" si="40"/>
        <v>58318.232953459541</v>
      </c>
      <c r="AE89" s="13">
        <f t="shared" si="41"/>
        <v>40822.763067421678</v>
      </c>
    </row>
    <row r="90" spans="1:31" x14ac:dyDescent="0.25">
      <c r="A90" t="s">
        <v>173</v>
      </c>
      <c r="B90" t="s">
        <v>174</v>
      </c>
      <c r="C90" t="s">
        <v>66</v>
      </c>
      <c r="D90" s="53">
        <f t="shared" si="21"/>
        <v>1</v>
      </c>
      <c r="E90">
        <v>700</v>
      </c>
      <c r="F90">
        <f t="shared" si="22"/>
        <v>0.97299999999999998</v>
      </c>
      <c r="G90" s="4">
        <f t="shared" si="23"/>
        <v>8173.2000000000007</v>
      </c>
      <c r="H90">
        <v>245</v>
      </c>
      <c r="I90">
        <v>0.56989999999999996</v>
      </c>
      <c r="J90">
        <v>192</v>
      </c>
      <c r="K90">
        <v>313</v>
      </c>
      <c r="L90">
        <f t="shared" si="24"/>
        <v>121</v>
      </c>
      <c r="M90">
        <f t="shared" si="25"/>
        <v>53</v>
      </c>
      <c r="N90">
        <f t="shared" si="26"/>
        <v>0.45041322314049592</v>
      </c>
      <c r="O90" s="13">
        <f t="shared" si="27"/>
        <v>0.56989999999999996</v>
      </c>
      <c r="P90">
        <v>100</v>
      </c>
      <c r="R90">
        <f t="shared" si="28"/>
        <v>0.45041322314049592</v>
      </c>
      <c r="S90">
        <f t="shared" si="29"/>
        <v>0.49414297520661155</v>
      </c>
      <c r="T90">
        <f t="shared" si="30"/>
        <v>18036.218595041322</v>
      </c>
      <c r="U90" s="13">
        <f t="shared" si="31"/>
        <v>12625.353016528925</v>
      </c>
      <c r="V90" s="4">
        <f t="shared" si="32"/>
        <v>192</v>
      </c>
      <c r="W90">
        <f t="shared" si="33"/>
        <v>151.25</v>
      </c>
      <c r="X90">
        <f t="shared" si="34"/>
        <v>176.875</v>
      </c>
      <c r="Y90">
        <f t="shared" si="35"/>
        <v>-95.558503917108922</v>
      </c>
      <c r="Z90">
        <f t="shared" si="36"/>
        <v>169.71956343189285</v>
      </c>
      <c r="AA90" s="54">
        <f t="shared" si="37"/>
        <v>192</v>
      </c>
      <c r="AB90" s="54">
        <f t="shared" si="38"/>
        <v>0.1</v>
      </c>
      <c r="AC90">
        <f t="shared" si="39"/>
        <v>0.77146000000000003</v>
      </c>
      <c r="AD90">
        <f t="shared" si="40"/>
        <v>54063.916799999999</v>
      </c>
      <c r="AE90" s="13">
        <f t="shared" si="41"/>
        <v>37844.741759999997</v>
      </c>
    </row>
    <row r="91" spans="1:31" x14ac:dyDescent="0.25">
      <c r="A91" t="s">
        <v>175</v>
      </c>
      <c r="B91" t="s">
        <v>174</v>
      </c>
      <c r="C91" t="s">
        <v>61</v>
      </c>
      <c r="D91" s="53">
        <f t="shared" si="21"/>
        <v>2</v>
      </c>
      <c r="E91">
        <v>1000</v>
      </c>
      <c r="F91">
        <f t="shared" si="22"/>
        <v>0.97299999999999998</v>
      </c>
      <c r="G91" s="4">
        <f t="shared" si="23"/>
        <v>11676</v>
      </c>
      <c r="H91">
        <v>266</v>
      </c>
      <c r="I91">
        <v>0.41920000000000002</v>
      </c>
      <c r="J91">
        <v>192</v>
      </c>
      <c r="K91">
        <v>357</v>
      </c>
      <c r="L91">
        <f t="shared" si="24"/>
        <v>165</v>
      </c>
      <c r="M91">
        <f t="shared" si="25"/>
        <v>74</v>
      </c>
      <c r="N91">
        <f t="shared" si="26"/>
        <v>0.45878787878787886</v>
      </c>
      <c r="O91" s="13">
        <f t="shared" si="27"/>
        <v>0.41920000000000002</v>
      </c>
      <c r="P91">
        <v>100</v>
      </c>
      <c r="R91">
        <f t="shared" si="28"/>
        <v>0.45878787878787886</v>
      </c>
      <c r="S91">
        <f t="shared" si="29"/>
        <v>0.48751527272727269</v>
      </c>
      <c r="T91">
        <f t="shared" si="30"/>
        <v>17794.307454545455</v>
      </c>
      <c r="U91" s="13">
        <f t="shared" si="31"/>
        <v>12456.015218181818</v>
      </c>
      <c r="V91" s="4">
        <f t="shared" si="32"/>
        <v>192</v>
      </c>
      <c r="W91">
        <f t="shared" si="33"/>
        <v>206.25</v>
      </c>
      <c r="X91">
        <f t="shared" si="34"/>
        <v>171.375</v>
      </c>
      <c r="Y91">
        <f t="shared" si="35"/>
        <v>-130.30705079605761</v>
      </c>
      <c r="Z91">
        <f t="shared" si="36"/>
        <v>196.52667740712661</v>
      </c>
      <c r="AA91" s="54">
        <f t="shared" si="37"/>
        <v>196.52667740712661</v>
      </c>
      <c r="AB91" s="54">
        <f t="shared" si="38"/>
        <v>0.12194752682243207</v>
      </c>
      <c r="AC91">
        <f t="shared" si="39"/>
        <v>0.7540907272727273</v>
      </c>
      <c r="AD91">
        <f t="shared" si="40"/>
        <v>54092.614959467959</v>
      </c>
      <c r="AE91" s="13">
        <f t="shared" si="41"/>
        <v>37864.830471627567</v>
      </c>
    </row>
    <row r="92" spans="1:31" x14ac:dyDescent="0.25">
      <c r="A92" t="s">
        <v>176</v>
      </c>
      <c r="B92" t="s">
        <v>174</v>
      </c>
      <c r="C92" t="s">
        <v>71</v>
      </c>
      <c r="D92" s="53">
        <f t="shared" si="21"/>
        <v>1</v>
      </c>
      <c r="E92">
        <v>800</v>
      </c>
      <c r="F92">
        <f t="shared" si="22"/>
        <v>0.97299999999999998</v>
      </c>
      <c r="G92" s="4">
        <f t="shared" si="23"/>
        <v>9340.7999999999993</v>
      </c>
      <c r="H92">
        <v>325</v>
      </c>
      <c r="I92">
        <v>0.45479999999999998</v>
      </c>
      <c r="J92">
        <v>186</v>
      </c>
      <c r="K92">
        <v>465</v>
      </c>
      <c r="L92">
        <f t="shared" si="24"/>
        <v>279</v>
      </c>
      <c r="M92">
        <f t="shared" si="25"/>
        <v>139</v>
      </c>
      <c r="N92">
        <f t="shared" si="26"/>
        <v>0.49856630824372761</v>
      </c>
      <c r="O92" s="13">
        <f t="shared" si="27"/>
        <v>0.45479999999999998</v>
      </c>
      <c r="P92">
        <v>100</v>
      </c>
      <c r="R92">
        <f t="shared" si="28"/>
        <v>0.49856630824372761</v>
      </c>
      <c r="S92">
        <f t="shared" si="29"/>
        <v>0.45603462365591402</v>
      </c>
      <c r="T92">
        <f t="shared" si="30"/>
        <v>16645.26376344086</v>
      </c>
      <c r="U92" s="13">
        <f t="shared" si="31"/>
        <v>11651.684634408601</v>
      </c>
      <c r="V92" s="4">
        <f t="shared" si="32"/>
        <v>186</v>
      </c>
      <c r="W92">
        <f t="shared" si="33"/>
        <v>348.75</v>
      </c>
      <c r="X92">
        <f t="shared" si="34"/>
        <v>151.125</v>
      </c>
      <c r="Y92">
        <f t="shared" si="35"/>
        <v>-220.33737680060653</v>
      </c>
      <c r="Z92">
        <f t="shared" si="36"/>
        <v>262.98147270659592</v>
      </c>
      <c r="AA92" s="54">
        <f t="shared" si="37"/>
        <v>262.98147270659592</v>
      </c>
      <c r="AB92" s="54">
        <f t="shared" si="38"/>
        <v>0.32073540561031089</v>
      </c>
      <c r="AC92">
        <f t="shared" si="39"/>
        <v>0.59677000000000002</v>
      </c>
      <c r="AD92">
        <f t="shared" si="40"/>
        <v>57282.900515497065</v>
      </c>
      <c r="AE92" s="13">
        <f t="shared" si="41"/>
        <v>40098.030360847944</v>
      </c>
    </row>
    <row r="93" spans="1:31" x14ac:dyDescent="0.25">
      <c r="A93" t="s">
        <v>177</v>
      </c>
      <c r="B93" t="s">
        <v>164</v>
      </c>
      <c r="C93" t="s">
        <v>71</v>
      </c>
      <c r="D93" s="53">
        <f t="shared" si="21"/>
        <v>1</v>
      </c>
      <c r="E93">
        <v>2500</v>
      </c>
      <c r="F93">
        <f t="shared" si="22"/>
        <v>0.97299999999999998</v>
      </c>
      <c r="G93" s="4">
        <f t="shared" si="23"/>
        <v>29190</v>
      </c>
      <c r="H93">
        <v>393</v>
      </c>
      <c r="I93">
        <v>0.62190000000000001</v>
      </c>
      <c r="J93">
        <v>189</v>
      </c>
      <c r="K93">
        <v>588</v>
      </c>
      <c r="L93">
        <f t="shared" si="24"/>
        <v>399</v>
      </c>
      <c r="M93">
        <f t="shared" si="25"/>
        <v>204</v>
      </c>
      <c r="N93">
        <f t="shared" si="26"/>
        <v>0.50902255639097749</v>
      </c>
      <c r="O93" s="13">
        <f t="shared" si="27"/>
        <v>0.62190000000000001</v>
      </c>
      <c r="P93">
        <v>100</v>
      </c>
      <c r="R93">
        <f t="shared" si="28"/>
        <v>0.50902255639097749</v>
      </c>
      <c r="S93">
        <f t="shared" si="29"/>
        <v>0.44775954887218045</v>
      </c>
      <c r="T93">
        <f t="shared" si="30"/>
        <v>16343.223533834585</v>
      </c>
      <c r="U93" s="13">
        <f t="shared" si="31"/>
        <v>11440.256473684209</v>
      </c>
      <c r="V93" s="4">
        <f t="shared" si="32"/>
        <v>189</v>
      </c>
      <c r="W93">
        <f t="shared" si="33"/>
        <v>498.75</v>
      </c>
      <c r="X93">
        <f t="shared" si="34"/>
        <v>139.125</v>
      </c>
      <c r="Y93">
        <f t="shared" si="35"/>
        <v>-315.10614101592114</v>
      </c>
      <c r="Z93">
        <f t="shared" si="36"/>
        <v>337.59178354814253</v>
      </c>
      <c r="AA93" s="54">
        <f t="shared" si="37"/>
        <v>337.59178354814253</v>
      </c>
      <c r="AB93" s="54">
        <f t="shared" si="38"/>
        <v>0.3979283880664512</v>
      </c>
      <c r="AC93">
        <f t="shared" si="39"/>
        <v>0.53567947368421054</v>
      </c>
      <c r="AD93">
        <f t="shared" si="40"/>
        <v>66006.960959881762</v>
      </c>
      <c r="AE93" s="13">
        <f t="shared" si="41"/>
        <v>46204.872671917234</v>
      </c>
    </row>
    <row r="94" spans="1:31" x14ac:dyDescent="0.25">
      <c r="A94" t="s">
        <v>178</v>
      </c>
      <c r="B94" t="s">
        <v>174</v>
      </c>
      <c r="C94" t="s">
        <v>73</v>
      </c>
      <c r="D94" s="53">
        <f t="shared" si="21"/>
        <v>2</v>
      </c>
      <c r="E94">
        <v>900</v>
      </c>
      <c r="F94">
        <f t="shared" si="22"/>
        <v>0.97299999999999998</v>
      </c>
      <c r="G94" s="4">
        <f t="shared" si="23"/>
        <v>10508.4</v>
      </c>
      <c r="H94">
        <v>256</v>
      </c>
      <c r="I94">
        <v>0.70960000000000001</v>
      </c>
      <c r="J94">
        <v>209</v>
      </c>
      <c r="K94">
        <v>358</v>
      </c>
      <c r="L94">
        <f t="shared" si="24"/>
        <v>149</v>
      </c>
      <c r="M94">
        <f t="shared" si="25"/>
        <v>47</v>
      </c>
      <c r="N94">
        <f t="shared" si="26"/>
        <v>0.3523489932885906</v>
      </c>
      <c r="O94" s="13">
        <f t="shared" si="27"/>
        <v>0.70960000000000001</v>
      </c>
      <c r="P94">
        <v>100</v>
      </c>
      <c r="R94">
        <f t="shared" si="28"/>
        <v>0.3523489932885906</v>
      </c>
      <c r="S94">
        <f t="shared" si="29"/>
        <v>0.57175100671140944</v>
      </c>
      <c r="T94">
        <f t="shared" si="30"/>
        <v>20868.911744966445</v>
      </c>
      <c r="U94" s="13">
        <f t="shared" si="31"/>
        <v>14608.238221476509</v>
      </c>
      <c r="V94" s="4">
        <f t="shared" si="32"/>
        <v>209</v>
      </c>
      <c r="W94">
        <f t="shared" si="33"/>
        <v>186.25</v>
      </c>
      <c r="X94">
        <f t="shared" si="34"/>
        <v>190.375</v>
      </c>
      <c r="Y94">
        <f t="shared" si="35"/>
        <v>-117.67121556734901</v>
      </c>
      <c r="Z94">
        <f t="shared" si="36"/>
        <v>195.27863596158707</v>
      </c>
      <c r="AA94" s="54">
        <f t="shared" si="37"/>
        <v>209</v>
      </c>
      <c r="AB94" s="54">
        <f t="shared" si="38"/>
        <v>0.1</v>
      </c>
      <c r="AC94">
        <f t="shared" si="39"/>
        <v>0.77146000000000003</v>
      </c>
      <c r="AD94">
        <f t="shared" si="40"/>
        <v>58850.826099999998</v>
      </c>
      <c r="AE94" s="13">
        <f t="shared" si="41"/>
        <v>41195.578269999998</v>
      </c>
    </row>
    <row r="95" spans="1:31" x14ac:dyDescent="0.25">
      <c r="A95" t="s">
        <v>179</v>
      </c>
      <c r="B95" t="s">
        <v>180</v>
      </c>
      <c r="C95" t="s">
        <v>66</v>
      </c>
      <c r="D95" s="53">
        <f t="shared" si="21"/>
        <v>1</v>
      </c>
      <c r="E95">
        <v>700</v>
      </c>
      <c r="F95">
        <f t="shared" si="22"/>
        <v>0.97299999999999998</v>
      </c>
      <c r="G95" s="4">
        <f t="shared" si="23"/>
        <v>8173.2000000000007</v>
      </c>
      <c r="H95">
        <v>184</v>
      </c>
      <c r="I95">
        <v>0.30959999999999999</v>
      </c>
      <c r="J95">
        <v>42</v>
      </c>
      <c r="K95">
        <v>252</v>
      </c>
      <c r="L95">
        <f t="shared" si="24"/>
        <v>210</v>
      </c>
      <c r="M95">
        <f t="shared" si="25"/>
        <v>142</v>
      </c>
      <c r="N95">
        <f t="shared" si="26"/>
        <v>0.64095238095238094</v>
      </c>
      <c r="O95" s="13">
        <f t="shared" si="27"/>
        <v>0.30959999999999999</v>
      </c>
      <c r="P95">
        <v>100</v>
      </c>
      <c r="R95">
        <f t="shared" si="28"/>
        <v>0.64095238095238094</v>
      </c>
      <c r="S95">
        <f t="shared" si="29"/>
        <v>0.34335028571428572</v>
      </c>
      <c r="T95">
        <f t="shared" si="30"/>
        <v>12532.285428571429</v>
      </c>
      <c r="U95" s="13">
        <f t="shared" si="31"/>
        <v>8772.5998</v>
      </c>
      <c r="V95" s="4">
        <f t="shared" si="32"/>
        <v>42</v>
      </c>
      <c r="W95">
        <f t="shared" si="33"/>
        <v>262.5</v>
      </c>
      <c r="X95">
        <f t="shared" si="34"/>
        <v>15.75</v>
      </c>
      <c r="Y95">
        <f t="shared" si="35"/>
        <v>-165.84533737680061</v>
      </c>
      <c r="Z95">
        <f t="shared" si="36"/>
        <v>148.94304397270659</v>
      </c>
      <c r="AA95" s="54">
        <f t="shared" si="37"/>
        <v>148.94304397270659</v>
      </c>
      <c r="AB95" s="54">
        <f t="shared" si="38"/>
        <v>0.50740207227697753</v>
      </c>
      <c r="AC95">
        <f t="shared" si="39"/>
        <v>0.449042</v>
      </c>
      <c r="AD95">
        <f t="shared" si="40"/>
        <v>24411.814058331121</v>
      </c>
      <c r="AE95" s="13">
        <f t="shared" si="41"/>
        <v>17088.269840831785</v>
      </c>
    </row>
    <row r="96" spans="1:31" x14ac:dyDescent="0.25">
      <c r="A96" t="s">
        <v>181</v>
      </c>
      <c r="B96" t="s">
        <v>180</v>
      </c>
      <c r="C96" t="s">
        <v>61</v>
      </c>
      <c r="D96" s="53">
        <f t="shared" si="21"/>
        <v>2</v>
      </c>
      <c r="E96">
        <v>1000</v>
      </c>
      <c r="F96">
        <f t="shared" si="22"/>
        <v>0.97299999999999998</v>
      </c>
      <c r="G96" s="4">
        <f t="shared" si="23"/>
        <v>11676</v>
      </c>
      <c r="H96">
        <v>427</v>
      </c>
      <c r="I96">
        <v>0.24110000000000001</v>
      </c>
      <c r="J96">
        <v>94</v>
      </c>
      <c r="K96">
        <v>531</v>
      </c>
      <c r="L96">
        <f t="shared" si="24"/>
        <v>437</v>
      </c>
      <c r="M96">
        <f t="shared" si="25"/>
        <v>333</v>
      </c>
      <c r="N96">
        <f t="shared" si="26"/>
        <v>0.70961098398169342</v>
      </c>
      <c r="O96" s="13">
        <f t="shared" si="27"/>
        <v>0.24110000000000001</v>
      </c>
      <c r="P96">
        <v>100</v>
      </c>
      <c r="R96">
        <f t="shared" si="28"/>
        <v>0.70961098398169342</v>
      </c>
      <c r="S96">
        <f t="shared" si="29"/>
        <v>0.28901386727688783</v>
      </c>
      <c r="T96">
        <f t="shared" si="30"/>
        <v>10549.006155606407</v>
      </c>
      <c r="U96" s="13">
        <f t="shared" si="31"/>
        <v>7384.3043089244838</v>
      </c>
      <c r="V96" s="4">
        <f t="shared" si="32"/>
        <v>94</v>
      </c>
      <c r="W96">
        <f t="shared" si="33"/>
        <v>546.25</v>
      </c>
      <c r="X96">
        <f t="shared" si="34"/>
        <v>39.375</v>
      </c>
      <c r="Y96">
        <f t="shared" si="35"/>
        <v>-345.1162496841041</v>
      </c>
      <c r="Z96">
        <f t="shared" si="36"/>
        <v>313.24338198129897</v>
      </c>
      <c r="AA96" s="54">
        <f t="shared" si="37"/>
        <v>313.24338198129897</v>
      </c>
      <c r="AB96" s="54">
        <f t="shared" si="38"/>
        <v>0.50136088234562737</v>
      </c>
      <c r="AC96">
        <f t="shared" si="39"/>
        <v>0.45382299771167051</v>
      </c>
      <c r="AD96">
        <f t="shared" si="40"/>
        <v>51887.323477794664</v>
      </c>
      <c r="AE96" s="13">
        <f t="shared" si="41"/>
        <v>36321.126434456259</v>
      </c>
    </row>
    <row r="97" spans="1:31" x14ac:dyDescent="0.25">
      <c r="A97" t="s">
        <v>182</v>
      </c>
      <c r="B97" t="s">
        <v>180</v>
      </c>
      <c r="C97" t="s">
        <v>71</v>
      </c>
      <c r="D97" s="53">
        <f t="shared" si="21"/>
        <v>1</v>
      </c>
      <c r="E97">
        <v>900</v>
      </c>
      <c r="F97">
        <f t="shared" si="22"/>
        <v>0.97299999999999998</v>
      </c>
      <c r="G97" s="4">
        <f t="shared" si="23"/>
        <v>10508.4</v>
      </c>
      <c r="H97">
        <v>418</v>
      </c>
      <c r="I97">
        <v>4.6600000000000003E-2</v>
      </c>
      <c r="J97">
        <v>86</v>
      </c>
      <c r="K97">
        <v>488</v>
      </c>
      <c r="L97">
        <f t="shared" si="24"/>
        <v>402</v>
      </c>
      <c r="M97">
        <f t="shared" si="25"/>
        <v>332</v>
      </c>
      <c r="N97">
        <f t="shared" si="26"/>
        <v>0.76069651741293531</v>
      </c>
      <c r="O97" s="13">
        <f t="shared" si="27"/>
        <v>4.6600000000000003E-2</v>
      </c>
      <c r="P97">
        <v>100</v>
      </c>
      <c r="R97">
        <f t="shared" si="28"/>
        <v>0.76069651741293531</v>
      </c>
      <c r="S97">
        <f t="shared" si="29"/>
        <v>0.24858477611940299</v>
      </c>
      <c r="T97">
        <f t="shared" si="30"/>
        <v>9073.3443283582092</v>
      </c>
      <c r="U97" s="13">
        <f t="shared" si="31"/>
        <v>6351.3410298507461</v>
      </c>
      <c r="V97" s="4">
        <f t="shared" si="32"/>
        <v>86</v>
      </c>
      <c r="W97">
        <f t="shared" si="33"/>
        <v>502.5</v>
      </c>
      <c r="X97">
        <f t="shared" si="34"/>
        <v>35.75</v>
      </c>
      <c r="Y97">
        <f t="shared" si="35"/>
        <v>-317.47536012130399</v>
      </c>
      <c r="Z97">
        <f t="shared" si="36"/>
        <v>287.91954131918118</v>
      </c>
      <c r="AA97" s="54">
        <f t="shared" si="37"/>
        <v>287.91954131918118</v>
      </c>
      <c r="AB97" s="54">
        <f t="shared" si="38"/>
        <v>0.50182993297349487</v>
      </c>
      <c r="AC97">
        <f t="shared" si="39"/>
        <v>0.45345179104477618</v>
      </c>
      <c r="AD97">
        <f t="shared" si="40"/>
        <v>47653.5355661102</v>
      </c>
      <c r="AE97" s="13">
        <f t="shared" si="41"/>
        <v>33357.474896277141</v>
      </c>
    </row>
    <row r="98" spans="1:31" x14ac:dyDescent="0.25">
      <c r="A98" t="s">
        <v>183</v>
      </c>
      <c r="B98" t="s">
        <v>180</v>
      </c>
      <c r="C98" t="s">
        <v>73</v>
      </c>
      <c r="D98" s="53">
        <f t="shared" si="21"/>
        <v>2</v>
      </c>
      <c r="E98">
        <v>1200</v>
      </c>
      <c r="F98">
        <f t="shared" si="22"/>
        <v>0.97299999999999998</v>
      </c>
      <c r="G98" s="4">
        <f t="shared" si="23"/>
        <v>14011.199999999999</v>
      </c>
      <c r="H98">
        <v>219</v>
      </c>
      <c r="I98">
        <v>0.63560000000000005</v>
      </c>
      <c r="J98">
        <v>83</v>
      </c>
      <c r="K98">
        <v>556</v>
      </c>
      <c r="L98">
        <f t="shared" si="24"/>
        <v>473</v>
      </c>
      <c r="M98">
        <f t="shared" si="25"/>
        <v>136</v>
      </c>
      <c r="N98">
        <f t="shared" si="26"/>
        <v>0.33002114164904861</v>
      </c>
      <c r="O98" s="13">
        <f t="shared" si="27"/>
        <v>0.63560000000000005</v>
      </c>
      <c r="P98">
        <v>100</v>
      </c>
      <c r="R98">
        <f t="shared" si="28"/>
        <v>0.33002114164904861</v>
      </c>
      <c r="S98">
        <f t="shared" si="29"/>
        <v>0.58942126849894294</v>
      </c>
      <c r="T98">
        <f t="shared" si="30"/>
        <v>21513.876300211417</v>
      </c>
      <c r="U98" s="13">
        <f t="shared" si="31"/>
        <v>15059.713410147991</v>
      </c>
      <c r="V98" s="4">
        <f t="shared" si="32"/>
        <v>83</v>
      </c>
      <c r="W98">
        <f t="shared" si="33"/>
        <v>591.25</v>
      </c>
      <c r="X98">
        <f t="shared" si="34"/>
        <v>23.875</v>
      </c>
      <c r="Y98">
        <f t="shared" si="35"/>
        <v>-373.54687894869852</v>
      </c>
      <c r="Z98">
        <f t="shared" si="36"/>
        <v>329.67647523376297</v>
      </c>
      <c r="AA98" s="54">
        <f t="shared" si="37"/>
        <v>329.67647523376297</v>
      </c>
      <c r="AB98" s="54">
        <f t="shared" si="38"/>
        <v>0.51721179743553991</v>
      </c>
      <c r="AC98">
        <f t="shared" si="39"/>
        <v>0.44127858350951377</v>
      </c>
      <c r="AD98">
        <f t="shared" si="40"/>
        <v>53099.896322760942</v>
      </c>
      <c r="AE98" s="13">
        <f t="shared" si="41"/>
        <v>37169.927425932656</v>
      </c>
    </row>
    <row r="99" spans="1:31" x14ac:dyDescent="0.25">
      <c r="A99" t="s">
        <v>184</v>
      </c>
      <c r="B99" t="s">
        <v>185</v>
      </c>
      <c r="C99" t="s">
        <v>66</v>
      </c>
      <c r="D99" s="53">
        <f t="shared" si="21"/>
        <v>1</v>
      </c>
      <c r="E99">
        <v>1100</v>
      </c>
      <c r="F99">
        <f t="shared" si="22"/>
        <v>0.97299999999999998</v>
      </c>
      <c r="G99" s="4">
        <f t="shared" si="23"/>
        <v>12843.599999999999</v>
      </c>
      <c r="H99">
        <v>220</v>
      </c>
      <c r="I99">
        <v>0.43009999999999998</v>
      </c>
      <c r="J99">
        <v>84</v>
      </c>
      <c r="K99">
        <v>301</v>
      </c>
      <c r="L99">
        <f t="shared" si="24"/>
        <v>217</v>
      </c>
      <c r="M99">
        <f t="shared" si="25"/>
        <v>136</v>
      </c>
      <c r="N99">
        <f t="shared" si="26"/>
        <v>0.60138248847926268</v>
      </c>
      <c r="O99" s="13">
        <f t="shared" si="27"/>
        <v>0.43009999999999998</v>
      </c>
      <c r="P99">
        <v>100</v>
      </c>
      <c r="R99">
        <f t="shared" si="28"/>
        <v>0.60138248847926268</v>
      </c>
      <c r="S99">
        <f t="shared" si="29"/>
        <v>0.37466589861751154</v>
      </c>
      <c r="T99">
        <f t="shared" si="30"/>
        <v>13675.305299539172</v>
      </c>
      <c r="U99" s="13">
        <f t="shared" si="31"/>
        <v>9572.7137096774204</v>
      </c>
      <c r="V99" s="4">
        <f t="shared" si="32"/>
        <v>84</v>
      </c>
      <c r="W99">
        <f t="shared" si="33"/>
        <v>271.25</v>
      </c>
      <c r="X99">
        <f t="shared" si="34"/>
        <v>56.875</v>
      </c>
      <c r="Y99">
        <f t="shared" si="35"/>
        <v>-171.37351528936063</v>
      </c>
      <c r="Z99">
        <f t="shared" si="36"/>
        <v>174.20781210513016</v>
      </c>
      <c r="AA99" s="54">
        <f t="shared" si="37"/>
        <v>174.20781210513016</v>
      </c>
      <c r="AB99" s="54">
        <f t="shared" si="38"/>
        <v>0.43256336259955819</v>
      </c>
      <c r="AC99">
        <f t="shared" si="39"/>
        <v>0.50826935483870961</v>
      </c>
      <c r="AD99">
        <f t="shared" si="40"/>
        <v>32318.739677286241</v>
      </c>
      <c r="AE99" s="13">
        <f t="shared" si="41"/>
        <v>22623.117774100367</v>
      </c>
    </row>
    <row r="100" spans="1:31" x14ac:dyDescent="0.25">
      <c r="A100" t="s">
        <v>186</v>
      </c>
      <c r="B100" t="s">
        <v>185</v>
      </c>
      <c r="C100" t="s">
        <v>61</v>
      </c>
      <c r="D100" s="53">
        <f t="shared" si="21"/>
        <v>2</v>
      </c>
      <c r="E100">
        <v>1400</v>
      </c>
      <c r="F100">
        <f t="shared" si="22"/>
        <v>0.97299999999999998</v>
      </c>
      <c r="G100" s="4">
        <f t="shared" si="23"/>
        <v>16346.400000000001</v>
      </c>
      <c r="H100">
        <v>481</v>
      </c>
      <c r="I100">
        <v>0.38080000000000003</v>
      </c>
      <c r="J100">
        <v>134</v>
      </c>
      <c r="K100">
        <v>568</v>
      </c>
      <c r="L100">
        <f t="shared" si="24"/>
        <v>434</v>
      </c>
      <c r="M100">
        <f t="shared" si="25"/>
        <v>347</v>
      </c>
      <c r="N100">
        <f t="shared" si="26"/>
        <v>0.73963133640553003</v>
      </c>
      <c r="O100" s="13">
        <f t="shared" si="27"/>
        <v>0.38080000000000003</v>
      </c>
      <c r="P100">
        <v>100</v>
      </c>
      <c r="R100">
        <f t="shared" si="28"/>
        <v>0.73963133640553003</v>
      </c>
      <c r="S100">
        <f t="shared" si="29"/>
        <v>0.26525576036866361</v>
      </c>
      <c r="T100">
        <f t="shared" si="30"/>
        <v>9681.8352534562218</v>
      </c>
      <c r="U100" s="13">
        <f t="shared" si="31"/>
        <v>6777.2846774193549</v>
      </c>
      <c r="V100" s="4">
        <f t="shared" si="32"/>
        <v>134</v>
      </c>
      <c r="W100">
        <f t="shared" si="33"/>
        <v>542.5</v>
      </c>
      <c r="X100">
        <f t="shared" si="34"/>
        <v>79.75</v>
      </c>
      <c r="Y100">
        <f t="shared" si="35"/>
        <v>-342.74703057872125</v>
      </c>
      <c r="Z100">
        <f t="shared" si="36"/>
        <v>331.41562421026032</v>
      </c>
      <c r="AA100" s="54">
        <f t="shared" si="37"/>
        <v>331.41562421026032</v>
      </c>
      <c r="AB100" s="54">
        <f t="shared" si="38"/>
        <v>0.46389976812951211</v>
      </c>
      <c r="AC100">
        <f t="shared" si="39"/>
        <v>0.48346972350230416</v>
      </c>
      <c r="AD100">
        <f t="shared" si="40"/>
        <v>58483.738373466505</v>
      </c>
      <c r="AE100" s="13">
        <f t="shared" si="41"/>
        <v>40938.616861426548</v>
      </c>
    </row>
    <row r="101" spans="1:31" x14ac:dyDescent="0.25">
      <c r="A101" t="s">
        <v>187</v>
      </c>
      <c r="B101" t="s">
        <v>185</v>
      </c>
      <c r="C101" t="s">
        <v>71</v>
      </c>
      <c r="D101" s="53">
        <f t="shared" si="21"/>
        <v>1</v>
      </c>
      <c r="E101">
        <v>1300</v>
      </c>
      <c r="F101">
        <f t="shared" si="22"/>
        <v>0.97299999999999998</v>
      </c>
      <c r="G101" s="4">
        <f t="shared" si="23"/>
        <v>15178.8</v>
      </c>
      <c r="H101">
        <v>280</v>
      </c>
      <c r="I101">
        <v>0.45750000000000002</v>
      </c>
      <c r="J101">
        <v>109</v>
      </c>
      <c r="K101">
        <v>615</v>
      </c>
      <c r="L101">
        <f t="shared" si="24"/>
        <v>506</v>
      </c>
      <c r="M101">
        <f t="shared" si="25"/>
        <v>171</v>
      </c>
      <c r="N101">
        <f t="shared" si="26"/>
        <v>0.37035573122529641</v>
      </c>
      <c r="O101" s="13">
        <f t="shared" si="27"/>
        <v>0.45750000000000002</v>
      </c>
      <c r="P101">
        <v>100</v>
      </c>
      <c r="R101">
        <f t="shared" si="28"/>
        <v>0.37035573122529641</v>
      </c>
      <c r="S101">
        <f t="shared" si="29"/>
        <v>0.55750047430830052</v>
      </c>
      <c r="T101">
        <f t="shared" si="30"/>
        <v>20348.76731225297</v>
      </c>
      <c r="U101" s="13">
        <f t="shared" si="31"/>
        <v>14244.137118577079</v>
      </c>
      <c r="V101" s="4">
        <f t="shared" si="32"/>
        <v>109</v>
      </c>
      <c r="W101">
        <f t="shared" si="33"/>
        <v>632.5</v>
      </c>
      <c r="X101">
        <f t="shared" si="34"/>
        <v>45.75</v>
      </c>
      <c r="Y101">
        <f t="shared" si="35"/>
        <v>-399.60828910791002</v>
      </c>
      <c r="Z101">
        <f t="shared" si="36"/>
        <v>362.78181071518827</v>
      </c>
      <c r="AA101" s="54">
        <f t="shared" si="37"/>
        <v>362.78181071518827</v>
      </c>
      <c r="AB101" s="54">
        <f t="shared" si="38"/>
        <v>0.50123606437183921</v>
      </c>
      <c r="AC101">
        <f t="shared" si="39"/>
        <v>0.45392177865612648</v>
      </c>
      <c r="AD101">
        <f t="shared" si="40"/>
        <v>60106.216146133891</v>
      </c>
      <c r="AE101" s="13">
        <f t="shared" si="41"/>
        <v>42074.351302293719</v>
      </c>
    </row>
    <row r="102" spans="1:31" x14ac:dyDescent="0.25">
      <c r="A102" t="s">
        <v>188</v>
      </c>
      <c r="B102" t="s">
        <v>185</v>
      </c>
      <c r="C102" t="s">
        <v>73</v>
      </c>
      <c r="D102" s="53">
        <f t="shared" si="21"/>
        <v>2</v>
      </c>
      <c r="E102">
        <v>1900</v>
      </c>
      <c r="F102">
        <f t="shared" si="22"/>
        <v>0.97299999999999998</v>
      </c>
      <c r="G102" s="4">
        <f t="shared" si="23"/>
        <v>22184.400000000001</v>
      </c>
      <c r="H102">
        <v>568</v>
      </c>
      <c r="I102">
        <v>0.29859999999999998</v>
      </c>
      <c r="J102">
        <v>227</v>
      </c>
      <c r="K102">
        <v>861</v>
      </c>
      <c r="L102">
        <f t="shared" si="24"/>
        <v>634</v>
      </c>
      <c r="M102">
        <f t="shared" si="25"/>
        <v>341</v>
      </c>
      <c r="N102">
        <f t="shared" si="26"/>
        <v>0.53028391167192435</v>
      </c>
      <c r="O102" s="13">
        <f t="shared" si="27"/>
        <v>0.29859999999999998</v>
      </c>
      <c r="P102">
        <v>100</v>
      </c>
      <c r="R102">
        <f t="shared" si="28"/>
        <v>0.53028391167192435</v>
      </c>
      <c r="S102">
        <f t="shared" si="29"/>
        <v>0.4309333123028391</v>
      </c>
      <c r="T102">
        <f t="shared" si="30"/>
        <v>15729.065899053627</v>
      </c>
      <c r="U102" s="13">
        <f t="shared" si="31"/>
        <v>11010.346129337539</v>
      </c>
      <c r="V102" s="4">
        <f t="shared" si="32"/>
        <v>227</v>
      </c>
      <c r="W102">
        <f t="shared" si="33"/>
        <v>792.5</v>
      </c>
      <c r="X102">
        <f t="shared" si="34"/>
        <v>147.75</v>
      </c>
      <c r="Y102">
        <f t="shared" si="35"/>
        <v>-500.694970937579</v>
      </c>
      <c r="Z102">
        <f t="shared" si="36"/>
        <v>499.76614227950472</v>
      </c>
      <c r="AA102" s="54">
        <f t="shared" si="37"/>
        <v>499.76614227950472</v>
      </c>
      <c r="AB102" s="54">
        <f t="shared" si="38"/>
        <v>0.44418440666183562</v>
      </c>
      <c r="AC102">
        <f t="shared" si="39"/>
        <v>0.49907246056782334</v>
      </c>
      <c r="AD102">
        <f t="shared" si="40"/>
        <v>91038.124192611285</v>
      </c>
      <c r="AE102" s="13">
        <f t="shared" si="41"/>
        <v>63726.686934827892</v>
      </c>
    </row>
    <row r="103" spans="1:31" x14ac:dyDescent="0.25">
      <c r="A103" t="s">
        <v>189</v>
      </c>
      <c r="B103" t="s">
        <v>190</v>
      </c>
      <c r="C103" t="s">
        <v>66</v>
      </c>
      <c r="D103" s="53">
        <f t="shared" si="21"/>
        <v>1</v>
      </c>
      <c r="E103">
        <v>900</v>
      </c>
      <c r="F103">
        <f t="shared" si="22"/>
        <v>0.97299999999999998</v>
      </c>
      <c r="G103" s="4">
        <f t="shared" si="23"/>
        <v>10508.4</v>
      </c>
      <c r="H103">
        <v>318</v>
      </c>
      <c r="I103">
        <v>0.39179999999999998</v>
      </c>
      <c r="J103">
        <v>176</v>
      </c>
      <c r="K103">
        <v>440</v>
      </c>
      <c r="L103">
        <f t="shared" si="24"/>
        <v>264</v>
      </c>
      <c r="M103">
        <f t="shared" si="25"/>
        <v>142</v>
      </c>
      <c r="N103">
        <f t="shared" si="26"/>
        <v>0.53030303030303028</v>
      </c>
      <c r="O103" s="13">
        <f t="shared" si="27"/>
        <v>0.39179999999999998</v>
      </c>
      <c r="P103">
        <v>100</v>
      </c>
      <c r="R103">
        <f t="shared" si="28"/>
        <v>0.53030303030303028</v>
      </c>
      <c r="S103">
        <f t="shared" si="29"/>
        <v>0.43091818181818187</v>
      </c>
      <c r="T103">
        <f t="shared" si="30"/>
        <v>15728.513636363637</v>
      </c>
      <c r="U103" s="13">
        <f t="shared" si="31"/>
        <v>11009.959545454545</v>
      </c>
      <c r="V103" s="4">
        <f t="shared" si="32"/>
        <v>176</v>
      </c>
      <c r="W103">
        <f t="shared" si="33"/>
        <v>330</v>
      </c>
      <c r="X103">
        <f t="shared" si="34"/>
        <v>143</v>
      </c>
      <c r="Y103">
        <f t="shared" si="35"/>
        <v>-208.49128127369218</v>
      </c>
      <c r="Z103">
        <f t="shared" si="36"/>
        <v>248.84268385140257</v>
      </c>
      <c r="AA103" s="54">
        <f t="shared" si="37"/>
        <v>248.84268385140257</v>
      </c>
      <c r="AB103" s="54">
        <f t="shared" si="38"/>
        <v>0.32073540561031083</v>
      </c>
      <c r="AC103">
        <f t="shared" si="39"/>
        <v>0.59677000000000002</v>
      </c>
      <c r="AD103">
        <f t="shared" si="40"/>
        <v>54203.174681330551</v>
      </c>
      <c r="AE103" s="13">
        <f t="shared" si="41"/>
        <v>37942.222276931381</v>
      </c>
    </row>
    <row r="104" spans="1:31" x14ac:dyDescent="0.25">
      <c r="A104" t="s">
        <v>191</v>
      </c>
      <c r="B104" t="s">
        <v>164</v>
      </c>
      <c r="C104" t="s">
        <v>73</v>
      </c>
      <c r="D104" s="53">
        <f t="shared" si="21"/>
        <v>2</v>
      </c>
      <c r="E104">
        <v>2800</v>
      </c>
      <c r="F104">
        <f t="shared" si="22"/>
        <v>0.97299999999999998</v>
      </c>
      <c r="G104" s="4">
        <f t="shared" si="23"/>
        <v>32692.800000000003</v>
      </c>
      <c r="H104">
        <v>556</v>
      </c>
      <c r="I104">
        <v>0.38629999999999998</v>
      </c>
      <c r="J104">
        <v>191</v>
      </c>
      <c r="K104">
        <v>826</v>
      </c>
      <c r="L104">
        <f t="shared" si="24"/>
        <v>635</v>
      </c>
      <c r="M104">
        <f t="shared" si="25"/>
        <v>365</v>
      </c>
      <c r="N104">
        <f t="shared" si="26"/>
        <v>0.5598425196850394</v>
      </c>
      <c r="O104" s="13">
        <f t="shared" si="27"/>
        <v>0.38629999999999998</v>
      </c>
      <c r="P104">
        <v>100</v>
      </c>
      <c r="R104">
        <f t="shared" si="28"/>
        <v>0.5598425196850394</v>
      </c>
      <c r="S104">
        <f t="shared" si="29"/>
        <v>0.40754062992125983</v>
      </c>
      <c r="T104">
        <f t="shared" si="30"/>
        <v>14875.232992125984</v>
      </c>
      <c r="U104" s="13">
        <f t="shared" si="31"/>
        <v>10412.663094488189</v>
      </c>
      <c r="V104" s="4">
        <f t="shared" si="32"/>
        <v>191</v>
      </c>
      <c r="W104">
        <f t="shared" si="33"/>
        <v>793.75</v>
      </c>
      <c r="X104">
        <f t="shared" si="34"/>
        <v>111.625</v>
      </c>
      <c r="Y104">
        <f t="shared" si="35"/>
        <v>-501.48471063937325</v>
      </c>
      <c r="Z104">
        <f t="shared" si="36"/>
        <v>482.37539486985088</v>
      </c>
      <c r="AA104" s="54">
        <f t="shared" si="37"/>
        <v>482.37539486985088</v>
      </c>
      <c r="AB104" s="54">
        <f t="shared" si="38"/>
        <v>0.46708711164705624</v>
      </c>
      <c r="AC104">
        <f t="shared" si="39"/>
        <v>0.48094725984251974</v>
      </c>
      <c r="AD104">
        <f t="shared" si="40"/>
        <v>84678.950398009503</v>
      </c>
      <c r="AE104" s="13">
        <f t="shared" si="41"/>
        <v>59275.265278606646</v>
      </c>
    </row>
    <row r="105" spans="1:31" x14ac:dyDescent="0.25">
      <c r="A105" t="s">
        <v>192</v>
      </c>
      <c r="B105" t="s">
        <v>190</v>
      </c>
      <c r="C105" t="s">
        <v>61</v>
      </c>
      <c r="D105" s="53">
        <f t="shared" si="21"/>
        <v>2</v>
      </c>
      <c r="E105">
        <v>1100</v>
      </c>
      <c r="F105">
        <f t="shared" si="22"/>
        <v>0.97299999999999998</v>
      </c>
      <c r="G105" s="4">
        <f t="shared" si="23"/>
        <v>12843.599999999999</v>
      </c>
      <c r="H105">
        <v>538</v>
      </c>
      <c r="I105">
        <v>0.48770000000000002</v>
      </c>
      <c r="J105">
        <v>225</v>
      </c>
      <c r="K105">
        <v>1033</v>
      </c>
      <c r="L105">
        <f t="shared" si="24"/>
        <v>808</v>
      </c>
      <c r="M105">
        <f t="shared" si="25"/>
        <v>313</v>
      </c>
      <c r="N105">
        <f t="shared" si="26"/>
        <v>0.40990099009900993</v>
      </c>
      <c r="O105" s="13">
        <f t="shared" si="27"/>
        <v>0.48770000000000002</v>
      </c>
      <c r="P105">
        <v>100</v>
      </c>
      <c r="R105">
        <f t="shared" si="28"/>
        <v>0.40990099009900993</v>
      </c>
      <c r="S105">
        <f t="shared" si="29"/>
        <v>0.52620435643564356</v>
      </c>
      <c r="T105">
        <f t="shared" si="30"/>
        <v>19206.459009900991</v>
      </c>
      <c r="U105" s="13">
        <f t="shared" si="31"/>
        <v>13444.521306930694</v>
      </c>
      <c r="V105" s="4">
        <f t="shared" si="32"/>
        <v>225</v>
      </c>
      <c r="W105">
        <f t="shared" si="33"/>
        <v>1010</v>
      </c>
      <c r="X105">
        <f t="shared" si="34"/>
        <v>124</v>
      </c>
      <c r="Y105">
        <f t="shared" si="35"/>
        <v>-638.1096790497852</v>
      </c>
      <c r="Z105">
        <f t="shared" si="36"/>
        <v>604.77609299974733</v>
      </c>
      <c r="AA105" s="54">
        <f t="shared" si="37"/>
        <v>604.77609299974733</v>
      </c>
      <c r="AB105" s="54">
        <f t="shared" si="38"/>
        <v>0.47601593366311618</v>
      </c>
      <c r="AC105">
        <f t="shared" si="39"/>
        <v>0.47388099009900986</v>
      </c>
      <c r="AD105">
        <f t="shared" si="40"/>
        <v>104606.04121470985</v>
      </c>
      <c r="AE105" s="13">
        <f t="shared" si="41"/>
        <v>73224.228850296888</v>
      </c>
    </row>
    <row r="106" spans="1:31" x14ac:dyDescent="0.25">
      <c r="A106" t="s">
        <v>193</v>
      </c>
      <c r="B106" t="s">
        <v>190</v>
      </c>
      <c r="C106" t="s">
        <v>71</v>
      </c>
      <c r="D106" s="53">
        <f t="shared" si="21"/>
        <v>1</v>
      </c>
      <c r="E106">
        <v>1300</v>
      </c>
      <c r="F106">
        <f t="shared" si="22"/>
        <v>0.97299999999999998</v>
      </c>
      <c r="G106" s="4">
        <f t="shared" si="23"/>
        <v>15178.8</v>
      </c>
      <c r="H106">
        <v>318</v>
      </c>
      <c r="I106">
        <v>0.41099999999999998</v>
      </c>
      <c r="J106">
        <v>157</v>
      </c>
      <c r="K106">
        <v>471</v>
      </c>
      <c r="L106">
        <f t="shared" si="24"/>
        <v>314</v>
      </c>
      <c r="M106">
        <f t="shared" si="25"/>
        <v>161</v>
      </c>
      <c r="N106">
        <f t="shared" si="26"/>
        <v>0.51019108280254777</v>
      </c>
      <c r="O106" s="13">
        <f t="shared" si="27"/>
        <v>0.41099999999999998</v>
      </c>
      <c r="P106">
        <v>100</v>
      </c>
      <c r="R106">
        <f t="shared" si="28"/>
        <v>0.51019108280254777</v>
      </c>
      <c r="S106">
        <f t="shared" si="29"/>
        <v>0.44683477707006375</v>
      </c>
      <c r="T106">
        <f t="shared" si="30"/>
        <v>16309.469363057327</v>
      </c>
      <c r="U106" s="13">
        <f t="shared" si="31"/>
        <v>11416.628554140128</v>
      </c>
      <c r="V106" s="4">
        <f t="shared" si="32"/>
        <v>157</v>
      </c>
      <c r="W106">
        <f t="shared" si="33"/>
        <v>392.5</v>
      </c>
      <c r="X106">
        <f t="shared" si="34"/>
        <v>117.75</v>
      </c>
      <c r="Y106">
        <f t="shared" si="35"/>
        <v>-247.97826636340662</v>
      </c>
      <c r="Z106">
        <f t="shared" si="36"/>
        <v>269.80531336871366</v>
      </c>
      <c r="AA106" s="54">
        <f t="shared" si="37"/>
        <v>269.80531336871366</v>
      </c>
      <c r="AB106" s="54">
        <f t="shared" si="38"/>
        <v>0.38740207227697748</v>
      </c>
      <c r="AC106">
        <f t="shared" si="39"/>
        <v>0.5440100000000001</v>
      </c>
      <c r="AD106">
        <f t="shared" si="40"/>
        <v>53573.527811885593</v>
      </c>
      <c r="AE106" s="13">
        <f t="shared" si="41"/>
        <v>37501.469468319912</v>
      </c>
    </row>
    <row r="107" spans="1:31" x14ac:dyDescent="0.25">
      <c r="A107" t="s">
        <v>194</v>
      </c>
      <c r="B107" t="s">
        <v>190</v>
      </c>
      <c r="C107" t="s">
        <v>73</v>
      </c>
      <c r="D107" s="53">
        <f t="shared" si="21"/>
        <v>2</v>
      </c>
      <c r="E107">
        <v>1600</v>
      </c>
      <c r="F107">
        <f t="shared" si="22"/>
        <v>0.97299999999999998</v>
      </c>
      <c r="G107" s="4">
        <f t="shared" si="23"/>
        <v>18681.599999999999</v>
      </c>
      <c r="H107">
        <v>680</v>
      </c>
      <c r="I107">
        <v>0.50409999999999999</v>
      </c>
      <c r="J107">
        <v>253</v>
      </c>
      <c r="K107">
        <v>886</v>
      </c>
      <c r="L107">
        <f t="shared" si="24"/>
        <v>633</v>
      </c>
      <c r="M107">
        <f t="shared" si="25"/>
        <v>427</v>
      </c>
      <c r="N107">
        <f t="shared" si="26"/>
        <v>0.63965244865718796</v>
      </c>
      <c r="O107" s="13">
        <f t="shared" si="27"/>
        <v>0.50409999999999999</v>
      </c>
      <c r="P107">
        <v>100</v>
      </c>
      <c r="R107">
        <f t="shared" si="28"/>
        <v>0.63965244865718796</v>
      </c>
      <c r="S107">
        <f t="shared" si="29"/>
        <v>0.34437905213270148</v>
      </c>
      <c r="T107">
        <f t="shared" si="30"/>
        <v>12569.835402843604</v>
      </c>
      <c r="U107" s="13">
        <f t="shared" si="31"/>
        <v>8798.8847819905222</v>
      </c>
      <c r="V107" s="4">
        <f t="shared" si="32"/>
        <v>253</v>
      </c>
      <c r="W107">
        <f t="shared" si="33"/>
        <v>791.25</v>
      </c>
      <c r="X107">
        <f t="shared" si="34"/>
        <v>173.875</v>
      </c>
      <c r="Y107">
        <f t="shared" si="35"/>
        <v>-499.9052312357847</v>
      </c>
      <c r="Z107">
        <f t="shared" si="36"/>
        <v>512.15688968915856</v>
      </c>
      <c r="AA107" s="54">
        <f t="shared" si="37"/>
        <v>512.15688968915856</v>
      </c>
      <c r="AB107" s="54">
        <f t="shared" si="38"/>
        <v>0.42752845458345473</v>
      </c>
      <c r="AC107">
        <f t="shared" si="39"/>
        <v>0.51225398104265396</v>
      </c>
      <c r="AD107">
        <f t="shared" si="40"/>
        <v>95759.358066518616</v>
      </c>
      <c r="AE107" s="13">
        <f t="shared" si="41"/>
        <v>67031.550646563031</v>
      </c>
    </row>
    <row r="108" spans="1:31" x14ac:dyDescent="0.25">
      <c r="A108" t="s">
        <v>195</v>
      </c>
      <c r="B108" t="s">
        <v>196</v>
      </c>
      <c r="C108" t="s">
        <v>66</v>
      </c>
      <c r="D108" s="53">
        <f t="shared" si="21"/>
        <v>1</v>
      </c>
      <c r="E108">
        <v>1400</v>
      </c>
      <c r="F108">
        <f t="shared" si="22"/>
        <v>0.97299999999999998</v>
      </c>
      <c r="G108" s="4">
        <f t="shared" si="23"/>
        <v>16346.400000000001</v>
      </c>
      <c r="H108">
        <v>202</v>
      </c>
      <c r="I108">
        <v>0.2767</v>
      </c>
      <c r="J108">
        <v>76</v>
      </c>
      <c r="K108">
        <v>342</v>
      </c>
      <c r="L108">
        <f t="shared" si="24"/>
        <v>266</v>
      </c>
      <c r="M108">
        <f t="shared" si="25"/>
        <v>126</v>
      </c>
      <c r="N108">
        <f t="shared" si="26"/>
        <v>0.47894736842105268</v>
      </c>
      <c r="O108" s="13">
        <f t="shared" si="27"/>
        <v>0.2767</v>
      </c>
      <c r="P108">
        <v>100</v>
      </c>
      <c r="R108">
        <f t="shared" si="28"/>
        <v>0.47894736842105268</v>
      </c>
      <c r="S108">
        <f t="shared" si="29"/>
        <v>0.47156105263157894</v>
      </c>
      <c r="T108">
        <f t="shared" si="30"/>
        <v>17211.97842105263</v>
      </c>
      <c r="U108" s="13">
        <f t="shared" si="31"/>
        <v>12048.384894736841</v>
      </c>
      <c r="V108" s="4">
        <f t="shared" si="32"/>
        <v>76</v>
      </c>
      <c r="W108">
        <f t="shared" si="33"/>
        <v>332.5</v>
      </c>
      <c r="X108">
        <f t="shared" si="34"/>
        <v>42.75</v>
      </c>
      <c r="Y108">
        <f t="shared" si="35"/>
        <v>-210.07076067728076</v>
      </c>
      <c r="Z108">
        <f t="shared" si="36"/>
        <v>200.06118903209503</v>
      </c>
      <c r="AA108" s="54">
        <f t="shared" si="37"/>
        <v>200.06118903209503</v>
      </c>
      <c r="AB108" s="54">
        <f t="shared" si="38"/>
        <v>0.47311635799126323</v>
      </c>
      <c r="AC108">
        <f t="shared" si="39"/>
        <v>0.47617571428571431</v>
      </c>
      <c r="AD108">
        <f t="shared" si="40"/>
        <v>34771.462049695612</v>
      </c>
      <c r="AE108" s="13">
        <f t="shared" si="41"/>
        <v>24340.023434786926</v>
      </c>
    </row>
    <row r="109" spans="1:31" x14ac:dyDescent="0.25">
      <c r="A109" t="s">
        <v>197</v>
      </c>
      <c r="B109" t="s">
        <v>196</v>
      </c>
      <c r="C109" t="s">
        <v>61</v>
      </c>
      <c r="D109" s="53">
        <f t="shared" si="21"/>
        <v>2</v>
      </c>
      <c r="E109">
        <v>2000</v>
      </c>
      <c r="F109">
        <f t="shared" si="22"/>
        <v>0.97299999999999998</v>
      </c>
      <c r="G109" s="4">
        <f t="shared" si="23"/>
        <v>23352</v>
      </c>
      <c r="H109">
        <v>579</v>
      </c>
      <c r="I109">
        <v>0.32879999999999998</v>
      </c>
      <c r="J109">
        <v>107</v>
      </c>
      <c r="K109">
        <v>781</v>
      </c>
      <c r="L109">
        <f t="shared" si="24"/>
        <v>674</v>
      </c>
      <c r="M109">
        <f t="shared" si="25"/>
        <v>472</v>
      </c>
      <c r="N109">
        <f t="shared" si="26"/>
        <v>0.66023738872403559</v>
      </c>
      <c r="O109" s="13">
        <f t="shared" si="27"/>
        <v>0.32879999999999998</v>
      </c>
      <c r="P109">
        <v>100</v>
      </c>
      <c r="R109">
        <f t="shared" si="28"/>
        <v>0.66023738872403559</v>
      </c>
      <c r="S109">
        <f t="shared" si="29"/>
        <v>0.32808813056379826</v>
      </c>
      <c r="T109">
        <f t="shared" si="30"/>
        <v>11975.216765578636</v>
      </c>
      <c r="U109" s="13">
        <f t="shared" si="31"/>
        <v>8382.6517359050449</v>
      </c>
      <c r="V109" s="4">
        <f t="shared" si="32"/>
        <v>107</v>
      </c>
      <c r="W109">
        <f t="shared" si="33"/>
        <v>842.5</v>
      </c>
      <c r="X109">
        <f t="shared" si="34"/>
        <v>22.75</v>
      </c>
      <c r="Y109">
        <f t="shared" si="35"/>
        <v>-532.28455900935057</v>
      </c>
      <c r="Z109">
        <f t="shared" si="36"/>
        <v>464.13624589335359</v>
      </c>
      <c r="AA109" s="54">
        <f t="shared" si="37"/>
        <v>464.13624589335359</v>
      </c>
      <c r="AB109" s="54">
        <f t="shared" si="38"/>
        <v>0.52390058859745237</v>
      </c>
      <c r="AC109">
        <f t="shared" si="39"/>
        <v>0.43598507418397625</v>
      </c>
      <c r="AD109">
        <f t="shared" si="40"/>
        <v>73860.113593009402</v>
      </c>
      <c r="AE109" s="13">
        <f t="shared" si="41"/>
        <v>51702.079515106576</v>
      </c>
    </row>
    <row r="110" spans="1:31" x14ac:dyDescent="0.25">
      <c r="A110" t="s">
        <v>198</v>
      </c>
      <c r="B110" t="s">
        <v>196</v>
      </c>
      <c r="C110" t="s">
        <v>71</v>
      </c>
      <c r="D110" s="53">
        <f t="shared" si="21"/>
        <v>1</v>
      </c>
      <c r="E110">
        <v>1700</v>
      </c>
      <c r="F110">
        <f t="shared" si="22"/>
        <v>0.97299999999999998</v>
      </c>
      <c r="G110" s="4">
        <f t="shared" si="23"/>
        <v>19849.199999999997</v>
      </c>
      <c r="H110">
        <v>524</v>
      </c>
      <c r="I110">
        <v>0.53149999999999997</v>
      </c>
      <c r="J110">
        <v>162</v>
      </c>
      <c r="K110">
        <v>614</v>
      </c>
      <c r="L110">
        <f t="shared" si="24"/>
        <v>452</v>
      </c>
      <c r="M110">
        <f t="shared" si="25"/>
        <v>362</v>
      </c>
      <c r="N110">
        <f t="shared" si="26"/>
        <v>0.74070796460176991</v>
      </c>
      <c r="O110" s="13">
        <f t="shared" si="27"/>
        <v>0.53149999999999997</v>
      </c>
      <c r="P110">
        <v>100</v>
      </c>
      <c r="R110">
        <f t="shared" si="28"/>
        <v>0.74070796460176991</v>
      </c>
      <c r="S110">
        <f t="shared" si="29"/>
        <v>0.26440371681415931</v>
      </c>
      <c r="T110">
        <f t="shared" si="30"/>
        <v>9650.7356637168141</v>
      </c>
      <c r="U110" s="13">
        <f t="shared" si="31"/>
        <v>6755.5149646017699</v>
      </c>
      <c r="V110" s="4">
        <f t="shared" si="32"/>
        <v>162</v>
      </c>
      <c r="W110">
        <f t="shared" si="33"/>
        <v>565</v>
      </c>
      <c r="X110">
        <f t="shared" si="34"/>
        <v>105.5</v>
      </c>
      <c r="Y110">
        <f t="shared" si="35"/>
        <v>-356.96234521101843</v>
      </c>
      <c r="Z110">
        <f t="shared" si="36"/>
        <v>356.38217083649226</v>
      </c>
      <c r="AA110" s="54">
        <f t="shared" si="37"/>
        <v>356.38217083649226</v>
      </c>
      <c r="AB110" s="54">
        <f t="shared" si="38"/>
        <v>0.4440392404185704</v>
      </c>
      <c r="AC110">
        <f t="shared" si="39"/>
        <v>0.49918734513274343</v>
      </c>
      <c r="AD110">
        <f t="shared" si="40"/>
        <v>64934.036445067031</v>
      </c>
      <c r="AE110" s="13">
        <f t="shared" si="41"/>
        <v>45453.825511546922</v>
      </c>
    </row>
    <row r="111" spans="1:31" x14ac:dyDescent="0.25">
      <c r="A111" t="s">
        <v>199</v>
      </c>
      <c r="B111" t="s">
        <v>196</v>
      </c>
      <c r="C111" t="s">
        <v>73</v>
      </c>
      <c r="D111" s="53">
        <f t="shared" si="21"/>
        <v>2</v>
      </c>
      <c r="E111">
        <v>2500</v>
      </c>
      <c r="F111">
        <f t="shared" si="22"/>
        <v>0.97299999999999998</v>
      </c>
      <c r="G111" s="4">
        <f t="shared" si="23"/>
        <v>29190</v>
      </c>
      <c r="H111">
        <v>560</v>
      </c>
      <c r="I111">
        <v>0.4274</v>
      </c>
      <c r="J111">
        <v>158</v>
      </c>
      <c r="K111">
        <v>906</v>
      </c>
      <c r="L111">
        <f t="shared" si="24"/>
        <v>748</v>
      </c>
      <c r="M111">
        <f t="shared" si="25"/>
        <v>402</v>
      </c>
      <c r="N111">
        <f t="shared" si="26"/>
        <v>0.5299465240641712</v>
      </c>
      <c r="O111" s="13">
        <f t="shared" si="27"/>
        <v>0.4274</v>
      </c>
      <c r="P111">
        <v>100</v>
      </c>
      <c r="R111">
        <f t="shared" si="28"/>
        <v>0.5299465240641712</v>
      </c>
      <c r="S111">
        <f t="shared" si="29"/>
        <v>0.43120032085561494</v>
      </c>
      <c r="T111">
        <f t="shared" si="30"/>
        <v>15738.811711229946</v>
      </c>
      <c r="U111" s="13">
        <f t="shared" si="31"/>
        <v>11017.168197860961</v>
      </c>
      <c r="V111" s="4">
        <f t="shared" si="32"/>
        <v>158</v>
      </c>
      <c r="W111">
        <f t="shared" si="33"/>
        <v>935</v>
      </c>
      <c r="X111">
        <f t="shared" si="34"/>
        <v>64.5</v>
      </c>
      <c r="Y111">
        <f t="shared" si="35"/>
        <v>-590.7252969421279</v>
      </c>
      <c r="Z111">
        <f t="shared" si="36"/>
        <v>534.72093757897403</v>
      </c>
      <c r="AA111" s="54">
        <f t="shared" si="37"/>
        <v>534.72093757897403</v>
      </c>
      <c r="AB111" s="54">
        <f t="shared" si="38"/>
        <v>0.50291009366735195</v>
      </c>
      <c r="AC111">
        <f t="shared" si="39"/>
        <v>0.45259695187165772</v>
      </c>
      <c r="AD111">
        <f t="shared" si="40"/>
        <v>88334.769254322498</v>
      </c>
      <c r="AE111" s="13">
        <f t="shared" si="41"/>
        <v>61834.338478025747</v>
      </c>
    </row>
    <row r="112" spans="1:31" x14ac:dyDescent="0.25">
      <c r="A112" t="s">
        <v>200</v>
      </c>
      <c r="B112" t="s">
        <v>201</v>
      </c>
      <c r="C112" t="s">
        <v>66</v>
      </c>
      <c r="D112" s="53">
        <f t="shared" si="21"/>
        <v>1</v>
      </c>
      <c r="E112">
        <v>1800</v>
      </c>
      <c r="F112">
        <f t="shared" si="22"/>
        <v>0.97299999999999998</v>
      </c>
      <c r="G112" s="4">
        <f t="shared" si="23"/>
        <v>21016.799999999999</v>
      </c>
      <c r="H112">
        <v>362</v>
      </c>
      <c r="I112">
        <v>0.24110000000000001</v>
      </c>
      <c r="J112">
        <v>199</v>
      </c>
      <c r="K112">
        <v>432</v>
      </c>
      <c r="L112">
        <f t="shared" si="24"/>
        <v>233</v>
      </c>
      <c r="M112">
        <f t="shared" si="25"/>
        <v>163</v>
      </c>
      <c r="N112">
        <f t="shared" si="26"/>
        <v>0.65965665236051507</v>
      </c>
      <c r="O112" s="13">
        <f t="shared" si="27"/>
        <v>0.24110000000000001</v>
      </c>
      <c r="P112">
        <v>100</v>
      </c>
      <c r="R112">
        <f t="shared" si="28"/>
        <v>0.65965665236051507</v>
      </c>
      <c r="S112">
        <f t="shared" si="29"/>
        <v>0.32854772532188836</v>
      </c>
      <c r="T112">
        <f t="shared" si="30"/>
        <v>11991.991974248926</v>
      </c>
      <c r="U112" s="13">
        <f t="shared" si="31"/>
        <v>8394.3943819742472</v>
      </c>
      <c r="V112" s="4">
        <f t="shared" si="32"/>
        <v>199</v>
      </c>
      <c r="W112">
        <f t="shared" si="33"/>
        <v>291.25</v>
      </c>
      <c r="X112">
        <f t="shared" si="34"/>
        <v>169.875</v>
      </c>
      <c r="Y112">
        <f t="shared" si="35"/>
        <v>-184.00935051806925</v>
      </c>
      <c r="Z112">
        <f t="shared" si="36"/>
        <v>241.45585355066973</v>
      </c>
      <c r="AA112" s="54">
        <f t="shared" si="37"/>
        <v>241.45585355066973</v>
      </c>
      <c r="AB112" s="54">
        <f t="shared" si="38"/>
        <v>0.24577117098942397</v>
      </c>
      <c r="AC112">
        <f t="shared" si="39"/>
        <v>0.65609669527896985</v>
      </c>
      <c r="AD112">
        <f t="shared" si="40"/>
        <v>57822.711463180429</v>
      </c>
      <c r="AE112" s="13">
        <f t="shared" si="41"/>
        <v>40475.898024226299</v>
      </c>
    </row>
    <row r="113" spans="1:31" x14ac:dyDescent="0.25">
      <c r="A113" t="s">
        <v>202</v>
      </c>
      <c r="B113" t="s">
        <v>201</v>
      </c>
      <c r="C113" t="s">
        <v>61</v>
      </c>
      <c r="D113" s="53">
        <f t="shared" si="21"/>
        <v>2</v>
      </c>
      <c r="E113">
        <v>2600</v>
      </c>
      <c r="F113">
        <f t="shared" si="22"/>
        <v>0.97299999999999998</v>
      </c>
      <c r="G113" s="4">
        <f t="shared" si="23"/>
        <v>30357.599999999999</v>
      </c>
      <c r="H113">
        <v>417</v>
      </c>
      <c r="I113">
        <v>0.41099999999999998</v>
      </c>
      <c r="J113">
        <v>366</v>
      </c>
      <c r="K113">
        <v>594</v>
      </c>
      <c r="L113">
        <f t="shared" si="24"/>
        <v>228</v>
      </c>
      <c r="M113">
        <f t="shared" si="25"/>
        <v>51</v>
      </c>
      <c r="N113">
        <f t="shared" si="26"/>
        <v>0.27894736842105261</v>
      </c>
      <c r="O113" s="13">
        <f t="shared" si="27"/>
        <v>0.41099999999999998</v>
      </c>
      <c r="P113">
        <v>100</v>
      </c>
      <c r="R113">
        <f t="shared" si="28"/>
        <v>0.27894736842105261</v>
      </c>
      <c r="S113">
        <f t="shared" si="29"/>
        <v>0.62984105263157897</v>
      </c>
      <c r="T113">
        <f t="shared" si="30"/>
        <v>22989.198421052632</v>
      </c>
      <c r="U113" s="13">
        <f t="shared" si="31"/>
        <v>16092.438894736841</v>
      </c>
      <c r="V113" s="4">
        <f t="shared" si="32"/>
        <v>366</v>
      </c>
      <c r="W113">
        <f t="shared" si="33"/>
        <v>285</v>
      </c>
      <c r="X113">
        <f t="shared" si="34"/>
        <v>337.5</v>
      </c>
      <c r="Y113">
        <f t="shared" si="35"/>
        <v>-180.06065200909779</v>
      </c>
      <c r="Z113">
        <f t="shared" si="36"/>
        <v>321.90959059893856</v>
      </c>
      <c r="AA113" s="54">
        <f t="shared" si="37"/>
        <v>366</v>
      </c>
      <c r="AB113" s="54">
        <f t="shared" si="38"/>
        <v>0.1</v>
      </c>
      <c r="AC113">
        <f t="shared" si="39"/>
        <v>0.77146000000000003</v>
      </c>
      <c r="AD113">
        <f t="shared" si="40"/>
        <v>103059.34139999999</v>
      </c>
      <c r="AE113" s="13">
        <f t="shared" si="41"/>
        <v>72141.538979999983</v>
      </c>
    </row>
    <row r="114" spans="1:31" x14ac:dyDescent="0.25">
      <c r="A114" t="s">
        <v>203</v>
      </c>
      <c r="B114" t="s">
        <v>201</v>
      </c>
      <c r="C114" t="s">
        <v>71</v>
      </c>
      <c r="D114" s="53">
        <f t="shared" si="21"/>
        <v>1</v>
      </c>
      <c r="E114">
        <v>2500</v>
      </c>
      <c r="F114">
        <f t="shared" si="22"/>
        <v>0.97299999999999998</v>
      </c>
      <c r="G114" s="4">
        <f t="shared" si="23"/>
        <v>29190</v>
      </c>
      <c r="H114">
        <v>474</v>
      </c>
      <c r="I114">
        <v>0.39729999999999999</v>
      </c>
      <c r="J114">
        <v>333</v>
      </c>
      <c r="K114">
        <v>665</v>
      </c>
      <c r="L114">
        <f t="shared" si="24"/>
        <v>332</v>
      </c>
      <c r="M114">
        <f t="shared" si="25"/>
        <v>141</v>
      </c>
      <c r="N114">
        <f t="shared" si="26"/>
        <v>0.43975903614457834</v>
      </c>
      <c r="O114" s="13">
        <f t="shared" si="27"/>
        <v>0.39729999999999999</v>
      </c>
      <c r="P114">
        <v>100</v>
      </c>
      <c r="R114">
        <f t="shared" si="28"/>
        <v>0.43975903614457834</v>
      </c>
      <c r="S114">
        <f t="shared" si="29"/>
        <v>0.50257469879518069</v>
      </c>
      <c r="T114">
        <f t="shared" si="30"/>
        <v>18343.976506024093</v>
      </c>
      <c r="U114" s="13">
        <f t="shared" si="31"/>
        <v>12840.783554216865</v>
      </c>
      <c r="V114" s="4">
        <f t="shared" si="32"/>
        <v>333</v>
      </c>
      <c r="W114">
        <f t="shared" si="33"/>
        <v>415</v>
      </c>
      <c r="X114">
        <f t="shared" si="34"/>
        <v>291.5</v>
      </c>
      <c r="Y114">
        <f t="shared" si="35"/>
        <v>-262.19358099570383</v>
      </c>
      <c r="Z114">
        <f t="shared" si="36"/>
        <v>368.77185999494566</v>
      </c>
      <c r="AA114" s="54">
        <f t="shared" si="37"/>
        <v>368.77185999494566</v>
      </c>
      <c r="AB114" s="54">
        <f t="shared" si="38"/>
        <v>0.18619725299986906</v>
      </c>
      <c r="AC114">
        <f t="shared" si="39"/>
        <v>0.70324349397590369</v>
      </c>
      <c r="AD114">
        <f t="shared" si="40"/>
        <v>94657.790125536005</v>
      </c>
      <c r="AE114" s="13">
        <f t="shared" si="41"/>
        <v>66260.453087875198</v>
      </c>
    </row>
    <row r="115" spans="1:31" x14ac:dyDescent="0.25">
      <c r="A115" t="s">
        <v>204</v>
      </c>
      <c r="B115" t="s">
        <v>60</v>
      </c>
      <c r="C115" t="s">
        <v>71</v>
      </c>
      <c r="D115" s="53">
        <f t="shared" si="21"/>
        <v>1</v>
      </c>
      <c r="E115">
        <v>1500</v>
      </c>
      <c r="F115">
        <f t="shared" si="22"/>
        <v>0.97299999999999998</v>
      </c>
      <c r="G115" s="4">
        <f t="shared" si="23"/>
        <v>17514</v>
      </c>
      <c r="H115">
        <v>146</v>
      </c>
      <c r="I115">
        <v>0.79730000000000001</v>
      </c>
      <c r="J115">
        <v>81</v>
      </c>
      <c r="K115">
        <v>205</v>
      </c>
      <c r="L115">
        <f t="shared" si="24"/>
        <v>124</v>
      </c>
      <c r="M115">
        <f t="shared" si="25"/>
        <v>65</v>
      </c>
      <c r="N115">
        <f t="shared" si="26"/>
        <v>0.51935483870967747</v>
      </c>
      <c r="O115" s="13">
        <f t="shared" si="27"/>
        <v>0.79730000000000001</v>
      </c>
      <c r="P115">
        <v>100</v>
      </c>
      <c r="R115">
        <f t="shared" si="28"/>
        <v>0.51935483870967747</v>
      </c>
      <c r="S115">
        <f t="shared" si="29"/>
        <v>0.43958258064516126</v>
      </c>
      <c r="T115">
        <f t="shared" si="30"/>
        <v>16044.764193548386</v>
      </c>
      <c r="U115" s="13">
        <f t="shared" si="31"/>
        <v>11231.33493548387</v>
      </c>
      <c r="V115" s="4">
        <f t="shared" si="32"/>
        <v>81</v>
      </c>
      <c r="W115">
        <f t="shared" si="33"/>
        <v>155</v>
      </c>
      <c r="X115">
        <f t="shared" si="34"/>
        <v>65.5</v>
      </c>
      <c r="Y115">
        <f t="shared" si="35"/>
        <v>-97.92772302249179</v>
      </c>
      <c r="Z115">
        <f t="shared" si="36"/>
        <v>116.04732120293151</v>
      </c>
      <c r="AA115" s="54">
        <f t="shared" si="37"/>
        <v>116.04732120293151</v>
      </c>
      <c r="AB115" s="54">
        <f t="shared" si="38"/>
        <v>0.32611174969633233</v>
      </c>
      <c r="AC115">
        <f t="shared" si="39"/>
        <v>0.59251516129032256</v>
      </c>
      <c r="AD115">
        <f t="shared" si="40"/>
        <v>25097.325992550665</v>
      </c>
      <c r="AE115" s="13">
        <f t="shared" si="41"/>
        <v>17568.128194785462</v>
      </c>
    </row>
    <row r="116" spans="1:31" x14ac:dyDescent="0.25">
      <c r="A116" t="s">
        <v>205</v>
      </c>
      <c r="B116" t="s">
        <v>164</v>
      </c>
      <c r="C116" t="s">
        <v>66</v>
      </c>
      <c r="D116" s="53">
        <f t="shared" si="21"/>
        <v>1</v>
      </c>
      <c r="E116">
        <v>1700</v>
      </c>
      <c r="F116">
        <f t="shared" si="22"/>
        <v>0.97299999999999998</v>
      </c>
      <c r="G116" s="4">
        <f t="shared" si="23"/>
        <v>19849.199999999997</v>
      </c>
      <c r="H116">
        <v>312</v>
      </c>
      <c r="I116">
        <v>0.68769999999999998</v>
      </c>
      <c r="J116">
        <v>106</v>
      </c>
      <c r="K116">
        <v>465</v>
      </c>
      <c r="L116">
        <f t="shared" si="24"/>
        <v>359</v>
      </c>
      <c r="M116">
        <f t="shared" si="25"/>
        <v>206</v>
      </c>
      <c r="N116">
        <f t="shared" si="26"/>
        <v>0.55905292479108637</v>
      </c>
      <c r="O116" s="13">
        <f t="shared" si="27"/>
        <v>0.68769999999999998</v>
      </c>
      <c r="P116">
        <v>100</v>
      </c>
      <c r="R116">
        <f t="shared" si="28"/>
        <v>0.55905292479108637</v>
      </c>
      <c r="S116">
        <f t="shared" si="29"/>
        <v>0.40816551532033429</v>
      </c>
      <c r="T116">
        <f t="shared" si="30"/>
        <v>14898.041309192202</v>
      </c>
      <c r="U116" s="13">
        <f t="shared" si="31"/>
        <v>10428.62891643454</v>
      </c>
      <c r="V116" s="4">
        <f t="shared" si="32"/>
        <v>106</v>
      </c>
      <c r="W116">
        <f t="shared" si="33"/>
        <v>448.75</v>
      </c>
      <c r="X116">
        <f t="shared" si="34"/>
        <v>61.125</v>
      </c>
      <c r="Y116">
        <f t="shared" si="35"/>
        <v>-283.51655294414962</v>
      </c>
      <c r="Z116">
        <f t="shared" si="36"/>
        <v>271.72167993429366</v>
      </c>
      <c r="AA116" s="54">
        <f t="shared" si="37"/>
        <v>271.72167993429366</v>
      </c>
      <c r="AB116" s="54">
        <f t="shared" si="38"/>
        <v>0.46929622269480481</v>
      </c>
      <c r="AC116">
        <f t="shared" si="39"/>
        <v>0.47919896935933148</v>
      </c>
      <c r="AD116">
        <f t="shared" si="40"/>
        <v>47526.193376641379</v>
      </c>
      <c r="AE116" s="13">
        <f t="shared" si="41"/>
        <v>33268.335363648963</v>
      </c>
    </row>
    <row r="117" spans="1:31" x14ac:dyDescent="0.25">
      <c r="A117" t="s">
        <v>206</v>
      </c>
      <c r="B117" t="s">
        <v>201</v>
      </c>
      <c r="C117" t="s">
        <v>73</v>
      </c>
      <c r="D117" s="53">
        <f t="shared" si="21"/>
        <v>2</v>
      </c>
      <c r="E117">
        <v>3600</v>
      </c>
      <c r="F117">
        <f t="shared" si="22"/>
        <v>0.97299999999999998</v>
      </c>
      <c r="G117" s="4">
        <f t="shared" si="23"/>
        <v>42033.599999999999</v>
      </c>
      <c r="H117">
        <v>491</v>
      </c>
      <c r="I117">
        <v>0.58899999999999997</v>
      </c>
      <c r="J117">
        <v>336</v>
      </c>
      <c r="K117">
        <v>624</v>
      </c>
      <c r="L117">
        <f t="shared" si="24"/>
        <v>288</v>
      </c>
      <c r="M117">
        <f t="shared" si="25"/>
        <v>155</v>
      </c>
      <c r="N117">
        <f t="shared" si="26"/>
        <v>0.53055555555555556</v>
      </c>
      <c r="O117" s="13">
        <f t="shared" si="27"/>
        <v>0.58899999999999997</v>
      </c>
      <c r="P117">
        <v>100</v>
      </c>
      <c r="R117">
        <f t="shared" si="28"/>
        <v>0.53055555555555556</v>
      </c>
      <c r="S117">
        <f t="shared" si="29"/>
        <v>0.43071833333333337</v>
      </c>
      <c r="T117">
        <f t="shared" si="30"/>
        <v>15721.219166666668</v>
      </c>
      <c r="U117" s="13">
        <f t="shared" si="31"/>
        <v>11004.853416666667</v>
      </c>
      <c r="V117" s="4">
        <f t="shared" si="32"/>
        <v>336</v>
      </c>
      <c r="W117">
        <f t="shared" si="33"/>
        <v>360</v>
      </c>
      <c r="X117">
        <f t="shared" si="34"/>
        <v>300</v>
      </c>
      <c r="Y117">
        <f t="shared" si="35"/>
        <v>-227.44503411675512</v>
      </c>
      <c r="Z117">
        <f t="shared" si="36"/>
        <v>343.46474601971192</v>
      </c>
      <c r="AA117" s="54">
        <f t="shared" si="37"/>
        <v>343.46474601971192</v>
      </c>
      <c r="AB117" s="54">
        <f t="shared" si="38"/>
        <v>0.1207354056103109</v>
      </c>
      <c r="AC117">
        <f t="shared" si="39"/>
        <v>0.75505</v>
      </c>
      <c r="AD117">
        <f t="shared" si="40"/>
        <v>94656.56561599698</v>
      </c>
      <c r="AE117" s="13">
        <f t="shared" si="41"/>
        <v>66259.59593119788</v>
      </c>
    </row>
    <row r="118" spans="1:31" x14ac:dyDescent="0.25">
      <c r="A118" t="s">
        <v>207</v>
      </c>
      <c r="B118" t="s">
        <v>208</v>
      </c>
      <c r="C118" t="s">
        <v>66</v>
      </c>
      <c r="D118" s="53">
        <f t="shared" si="21"/>
        <v>1</v>
      </c>
      <c r="E118">
        <v>1200</v>
      </c>
      <c r="F118">
        <f t="shared" si="22"/>
        <v>0.97299999999999998</v>
      </c>
      <c r="G118" s="4">
        <f t="shared" si="23"/>
        <v>14011.199999999999</v>
      </c>
      <c r="H118">
        <v>204</v>
      </c>
      <c r="I118">
        <v>0.61919999999999997</v>
      </c>
      <c r="J118">
        <v>173</v>
      </c>
      <c r="K118">
        <v>395</v>
      </c>
      <c r="L118">
        <f t="shared" si="24"/>
        <v>222</v>
      </c>
      <c r="M118">
        <f t="shared" si="25"/>
        <v>31</v>
      </c>
      <c r="N118">
        <f t="shared" si="26"/>
        <v>0.21171171171171171</v>
      </c>
      <c r="O118" s="13">
        <f t="shared" si="27"/>
        <v>0.61919999999999997</v>
      </c>
      <c r="P118">
        <v>100</v>
      </c>
      <c r="R118">
        <f t="shared" si="28"/>
        <v>0.21171171171171171</v>
      </c>
      <c r="S118">
        <f t="shared" si="29"/>
        <v>0.68305135135135142</v>
      </c>
      <c r="T118">
        <f t="shared" si="30"/>
        <v>24931.374324324326</v>
      </c>
      <c r="U118" s="13">
        <f t="shared" si="31"/>
        <v>17451.962027027028</v>
      </c>
      <c r="V118" s="4">
        <f t="shared" si="32"/>
        <v>173</v>
      </c>
      <c r="W118">
        <f t="shared" si="33"/>
        <v>277.5</v>
      </c>
      <c r="X118">
        <f t="shared" si="34"/>
        <v>145.25</v>
      </c>
      <c r="Y118">
        <f t="shared" si="35"/>
        <v>-175.32221379833206</v>
      </c>
      <c r="Z118">
        <f t="shared" si="36"/>
        <v>221.75407505686127</v>
      </c>
      <c r="AA118" s="54">
        <f t="shared" si="37"/>
        <v>221.75407505686127</v>
      </c>
      <c r="AB118" s="54">
        <f t="shared" si="38"/>
        <v>0.27569036056526586</v>
      </c>
      <c r="AC118">
        <f t="shared" si="39"/>
        <v>0.63241864864864861</v>
      </c>
      <c r="AD118">
        <f t="shared" si="40"/>
        <v>51188.115555123783</v>
      </c>
      <c r="AE118" s="13">
        <f t="shared" si="41"/>
        <v>35831.680888586649</v>
      </c>
    </row>
    <row r="119" spans="1:31" x14ac:dyDescent="0.25">
      <c r="A119" t="s">
        <v>209</v>
      </c>
      <c r="B119" t="s">
        <v>208</v>
      </c>
      <c r="C119" t="s">
        <v>61</v>
      </c>
      <c r="D119" s="53">
        <f t="shared" si="21"/>
        <v>2</v>
      </c>
      <c r="E119">
        <v>1600</v>
      </c>
      <c r="F119">
        <f t="shared" si="22"/>
        <v>0.97299999999999998</v>
      </c>
      <c r="G119" s="4">
        <f t="shared" si="23"/>
        <v>18681.599999999999</v>
      </c>
      <c r="H119">
        <v>245</v>
      </c>
      <c r="I119">
        <v>0.45479999999999998</v>
      </c>
      <c r="J119">
        <v>228</v>
      </c>
      <c r="K119">
        <v>456</v>
      </c>
      <c r="L119">
        <f t="shared" si="24"/>
        <v>228</v>
      </c>
      <c r="M119">
        <f t="shared" si="25"/>
        <v>17</v>
      </c>
      <c r="N119">
        <f t="shared" si="26"/>
        <v>0.15964912280701754</v>
      </c>
      <c r="O119" s="13">
        <f t="shared" si="27"/>
        <v>0.45479999999999998</v>
      </c>
      <c r="P119">
        <v>100</v>
      </c>
      <c r="R119">
        <f t="shared" si="28"/>
        <v>0.15964912280701754</v>
      </c>
      <c r="S119">
        <f t="shared" si="29"/>
        <v>0.72425368421052638</v>
      </c>
      <c r="T119">
        <f t="shared" si="30"/>
        <v>26435.259473684215</v>
      </c>
      <c r="U119" s="13">
        <f t="shared" si="31"/>
        <v>18504.681631578947</v>
      </c>
      <c r="V119" s="4">
        <f t="shared" si="32"/>
        <v>228</v>
      </c>
      <c r="W119">
        <f t="shared" si="33"/>
        <v>285</v>
      </c>
      <c r="X119">
        <f t="shared" si="34"/>
        <v>199.5</v>
      </c>
      <c r="Y119">
        <f t="shared" si="35"/>
        <v>-180.06065200909779</v>
      </c>
      <c r="Z119">
        <f t="shared" si="36"/>
        <v>252.90959059893862</v>
      </c>
      <c r="AA119" s="54">
        <f t="shared" si="37"/>
        <v>252.90959059893862</v>
      </c>
      <c r="AB119" s="54">
        <f t="shared" si="38"/>
        <v>0.18740207227697761</v>
      </c>
      <c r="AC119">
        <f t="shared" si="39"/>
        <v>0.70228999999999997</v>
      </c>
      <c r="AD119">
        <f t="shared" si="40"/>
        <v>64829.794879330933</v>
      </c>
      <c r="AE119" s="13">
        <f t="shared" si="41"/>
        <v>45380.856415531649</v>
      </c>
    </row>
    <row r="120" spans="1:31" x14ac:dyDescent="0.25">
      <c r="A120" t="s">
        <v>210</v>
      </c>
      <c r="B120" t="s">
        <v>208</v>
      </c>
      <c r="C120" t="s">
        <v>71</v>
      </c>
      <c r="D120" s="53">
        <f t="shared" si="21"/>
        <v>1</v>
      </c>
      <c r="E120">
        <v>1000</v>
      </c>
      <c r="F120">
        <f t="shared" si="22"/>
        <v>0.97299999999999998</v>
      </c>
      <c r="G120" s="4">
        <f t="shared" si="23"/>
        <v>11676</v>
      </c>
      <c r="H120">
        <v>197</v>
      </c>
      <c r="I120">
        <v>0.48770000000000002</v>
      </c>
      <c r="J120">
        <v>155</v>
      </c>
      <c r="K120">
        <v>252</v>
      </c>
      <c r="L120">
        <f t="shared" si="24"/>
        <v>97</v>
      </c>
      <c r="M120">
        <f t="shared" si="25"/>
        <v>42</v>
      </c>
      <c r="N120">
        <f t="shared" si="26"/>
        <v>0.44639175257731967</v>
      </c>
      <c r="O120" s="13">
        <f t="shared" si="27"/>
        <v>0.48770000000000002</v>
      </c>
      <c r="P120">
        <v>100</v>
      </c>
      <c r="R120">
        <f t="shared" si="28"/>
        <v>0.44639175257731967</v>
      </c>
      <c r="S120">
        <f t="shared" si="29"/>
        <v>0.49732556701030922</v>
      </c>
      <c r="T120">
        <f t="shared" si="30"/>
        <v>18152.383195876286</v>
      </c>
      <c r="U120" s="13">
        <f t="shared" si="31"/>
        <v>12706.668237113399</v>
      </c>
      <c r="V120" s="4">
        <f t="shared" si="32"/>
        <v>155</v>
      </c>
      <c r="W120">
        <f t="shared" si="33"/>
        <v>121.25</v>
      </c>
      <c r="X120">
        <f t="shared" si="34"/>
        <v>142.875</v>
      </c>
      <c r="Y120">
        <f t="shared" si="35"/>
        <v>-76.604751074045993</v>
      </c>
      <c r="Z120">
        <f t="shared" si="36"/>
        <v>136.59750126358352</v>
      </c>
      <c r="AA120" s="54">
        <f t="shared" si="37"/>
        <v>155</v>
      </c>
      <c r="AB120" s="54">
        <f t="shared" si="38"/>
        <v>0.1</v>
      </c>
      <c r="AC120">
        <f t="shared" si="39"/>
        <v>0.77146000000000003</v>
      </c>
      <c r="AD120">
        <f t="shared" si="40"/>
        <v>43645.349500000004</v>
      </c>
      <c r="AE120" s="13">
        <f t="shared" si="41"/>
        <v>30551.744650000001</v>
      </c>
    </row>
    <row r="121" spans="1:31" x14ac:dyDescent="0.25">
      <c r="A121" t="s">
        <v>211</v>
      </c>
      <c r="B121" t="s">
        <v>208</v>
      </c>
      <c r="C121" t="s">
        <v>73</v>
      </c>
      <c r="D121" s="53">
        <f t="shared" si="21"/>
        <v>2</v>
      </c>
      <c r="E121">
        <v>1500</v>
      </c>
      <c r="F121">
        <f t="shared" si="22"/>
        <v>0.97299999999999998</v>
      </c>
      <c r="G121" s="4">
        <f t="shared" si="23"/>
        <v>17514</v>
      </c>
      <c r="H121">
        <v>195</v>
      </c>
      <c r="I121">
        <v>0.47949999999999998</v>
      </c>
      <c r="J121">
        <v>158</v>
      </c>
      <c r="K121">
        <v>236</v>
      </c>
      <c r="L121">
        <f t="shared" si="24"/>
        <v>78</v>
      </c>
      <c r="M121">
        <f t="shared" si="25"/>
        <v>37</v>
      </c>
      <c r="N121">
        <f t="shared" si="26"/>
        <v>0.47948717948717945</v>
      </c>
      <c r="O121" s="13">
        <f t="shared" si="27"/>
        <v>0.47949999999999998</v>
      </c>
      <c r="P121">
        <v>100</v>
      </c>
      <c r="R121">
        <f t="shared" si="28"/>
        <v>0.47948717948717945</v>
      </c>
      <c r="S121">
        <f t="shared" si="29"/>
        <v>0.47113384615384624</v>
      </c>
      <c r="T121">
        <f t="shared" si="30"/>
        <v>17196.385384615387</v>
      </c>
      <c r="U121" s="13">
        <f t="shared" si="31"/>
        <v>12037.469769230771</v>
      </c>
      <c r="V121" s="4">
        <f t="shared" si="32"/>
        <v>158</v>
      </c>
      <c r="W121">
        <f t="shared" si="33"/>
        <v>97.5</v>
      </c>
      <c r="X121">
        <f t="shared" si="34"/>
        <v>148.25</v>
      </c>
      <c r="Y121">
        <f t="shared" si="35"/>
        <v>-61.59969673995451</v>
      </c>
      <c r="Z121">
        <f t="shared" si="36"/>
        <v>126.52170204700532</v>
      </c>
      <c r="AA121" s="54">
        <f t="shared" si="37"/>
        <v>158</v>
      </c>
      <c r="AB121" s="54">
        <f t="shared" si="38"/>
        <v>0.1</v>
      </c>
      <c r="AC121">
        <f t="shared" si="39"/>
        <v>0.77146000000000003</v>
      </c>
      <c r="AD121">
        <f t="shared" si="40"/>
        <v>44490.0982</v>
      </c>
      <c r="AE121" s="13">
        <f t="shared" si="41"/>
        <v>31143.068739999999</v>
      </c>
    </row>
    <row r="122" spans="1:31" x14ac:dyDescent="0.25">
      <c r="A122" t="s">
        <v>212</v>
      </c>
      <c r="B122" t="s">
        <v>213</v>
      </c>
      <c r="C122" t="s">
        <v>66</v>
      </c>
      <c r="D122" s="53">
        <f t="shared" si="21"/>
        <v>1</v>
      </c>
      <c r="E122">
        <v>750</v>
      </c>
      <c r="F122">
        <f t="shared" si="22"/>
        <v>0.97299999999999998</v>
      </c>
      <c r="G122" s="4">
        <f t="shared" si="23"/>
        <v>8757</v>
      </c>
      <c r="H122">
        <v>124</v>
      </c>
      <c r="I122">
        <v>0.49320000000000003</v>
      </c>
      <c r="J122">
        <v>89</v>
      </c>
      <c r="K122">
        <v>155</v>
      </c>
      <c r="L122">
        <f t="shared" si="24"/>
        <v>66</v>
      </c>
      <c r="M122">
        <f t="shared" si="25"/>
        <v>35</v>
      </c>
      <c r="N122">
        <f t="shared" si="26"/>
        <v>0.52424242424242429</v>
      </c>
      <c r="O122" s="13">
        <f t="shared" si="27"/>
        <v>0.49320000000000003</v>
      </c>
      <c r="P122">
        <v>100</v>
      </c>
      <c r="R122">
        <f t="shared" si="28"/>
        <v>0.52424242424242429</v>
      </c>
      <c r="S122">
        <f t="shared" si="29"/>
        <v>0.43571454545454547</v>
      </c>
      <c r="T122">
        <f t="shared" si="30"/>
        <v>15903.58090909091</v>
      </c>
      <c r="U122" s="13">
        <f t="shared" si="31"/>
        <v>11132.506636363636</v>
      </c>
      <c r="V122" s="4">
        <f t="shared" si="32"/>
        <v>89</v>
      </c>
      <c r="W122">
        <f t="shared" si="33"/>
        <v>82.5</v>
      </c>
      <c r="X122">
        <f t="shared" si="34"/>
        <v>80.75</v>
      </c>
      <c r="Y122">
        <f t="shared" si="35"/>
        <v>-52.122820318423045</v>
      </c>
      <c r="Z122">
        <f t="shared" si="36"/>
        <v>84.710670962850642</v>
      </c>
      <c r="AA122" s="54">
        <f t="shared" si="37"/>
        <v>89</v>
      </c>
      <c r="AB122" s="54">
        <f t="shared" si="38"/>
        <v>0.1</v>
      </c>
      <c r="AC122">
        <f t="shared" si="39"/>
        <v>0.77146000000000003</v>
      </c>
      <c r="AD122">
        <f t="shared" si="40"/>
        <v>25060.878100000002</v>
      </c>
      <c r="AE122" s="13">
        <f t="shared" si="41"/>
        <v>17542.614669999999</v>
      </c>
    </row>
    <row r="123" spans="1:31" x14ac:dyDescent="0.25">
      <c r="A123" t="s">
        <v>214</v>
      </c>
      <c r="B123" t="s">
        <v>213</v>
      </c>
      <c r="C123" t="s">
        <v>61</v>
      </c>
      <c r="D123" s="53">
        <f t="shared" si="21"/>
        <v>2</v>
      </c>
      <c r="E123">
        <v>1040</v>
      </c>
      <c r="F123">
        <f t="shared" si="22"/>
        <v>0.97299999999999998</v>
      </c>
      <c r="G123" s="4">
        <f t="shared" si="23"/>
        <v>12143.039999999999</v>
      </c>
      <c r="H123">
        <v>156</v>
      </c>
      <c r="I123">
        <v>0.36159999999999998</v>
      </c>
      <c r="J123">
        <v>115</v>
      </c>
      <c r="K123">
        <v>179</v>
      </c>
      <c r="L123">
        <f t="shared" si="24"/>
        <v>64</v>
      </c>
      <c r="M123">
        <f t="shared" si="25"/>
        <v>41</v>
      </c>
      <c r="N123">
        <f t="shared" si="26"/>
        <v>0.61250000000000004</v>
      </c>
      <c r="O123" s="13">
        <f t="shared" si="27"/>
        <v>0.36159999999999998</v>
      </c>
      <c r="P123">
        <v>100</v>
      </c>
      <c r="R123">
        <f t="shared" si="28"/>
        <v>0.61250000000000004</v>
      </c>
      <c r="S123">
        <f t="shared" si="29"/>
        <v>0.36586750000000001</v>
      </c>
      <c r="T123">
        <f t="shared" si="30"/>
        <v>13354.16375</v>
      </c>
      <c r="U123" s="13">
        <f t="shared" si="31"/>
        <v>9347.9146249999994</v>
      </c>
      <c r="V123" s="4">
        <f t="shared" si="32"/>
        <v>115</v>
      </c>
      <c r="W123">
        <f t="shared" si="33"/>
        <v>80</v>
      </c>
      <c r="X123">
        <f t="shared" si="34"/>
        <v>107</v>
      </c>
      <c r="Y123">
        <f t="shared" si="35"/>
        <v>-50.543340914834474</v>
      </c>
      <c r="Z123">
        <f t="shared" si="36"/>
        <v>96.49216578215821</v>
      </c>
      <c r="AA123" s="54">
        <f t="shared" si="37"/>
        <v>115</v>
      </c>
      <c r="AB123" s="54">
        <f t="shared" si="38"/>
        <v>0.1</v>
      </c>
      <c r="AC123">
        <f t="shared" si="39"/>
        <v>0.77146000000000003</v>
      </c>
      <c r="AD123">
        <f t="shared" si="40"/>
        <v>32382.033500000001</v>
      </c>
      <c r="AE123" s="13">
        <f t="shared" si="41"/>
        <v>22667.423449999998</v>
      </c>
    </row>
    <row r="124" spans="1:31" x14ac:dyDescent="0.25">
      <c r="A124" t="s">
        <v>215</v>
      </c>
      <c r="B124" t="s">
        <v>213</v>
      </c>
      <c r="C124" t="s">
        <v>71</v>
      </c>
      <c r="D124" s="53">
        <f t="shared" si="21"/>
        <v>1</v>
      </c>
      <c r="E124">
        <v>900</v>
      </c>
      <c r="F124">
        <f t="shared" si="22"/>
        <v>0.97299999999999998</v>
      </c>
      <c r="G124" s="4">
        <f t="shared" si="23"/>
        <v>10508.4</v>
      </c>
      <c r="H124">
        <v>256</v>
      </c>
      <c r="I124">
        <v>0.4219</v>
      </c>
      <c r="J124">
        <v>152</v>
      </c>
      <c r="K124">
        <v>300</v>
      </c>
      <c r="L124">
        <f t="shared" si="24"/>
        <v>148</v>
      </c>
      <c r="M124">
        <f t="shared" si="25"/>
        <v>104</v>
      </c>
      <c r="N124">
        <f t="shared" si="26"/>
        <v>0.66216216216216217</v>
      </c>
      <c r="O124" s="13">
        <f t="shared" si="27"/>
        <v>0.4219</v>
      </c>
      <c r="P124">
        <v>100</v>
      </c>
      <c r="R124">
        <f t="shared" si="28"/>
        <v>0.66216216216216217</v>
      </c>
      <c r="S124">
        <f t="shared" si="29"/>
        <v>0.32656486486486491</v>
      </c>
      <c r="T124">
        <f t="shared" si="30"/>
        <v>11919.617567567569</v>
      </c>
      <c r="U124" s="13">
        <f t="shared" si="31"/>
        <v>8343.7322972972979</v>
      </c>
      <c r="V124" s="4">
        <f t="shared" si="32"/>
        <v>152</v>
      </c>
      <c r="W124">
        <f t="shared" si="33"/>
        <v>185</v>
      </c>
      <c r="X124">
        <f t="shared" si="34"/>
        <v>133.5</v>
      </c>
      <c r="Y124">
        <f t="shared" si="35"/>
        <v>-116.88147586555472</v>
      </c>
      <c r="Z124">
        <f t="shared" si="36"/>
        <v>166.16938337124085</v>
      </c>
      <c r="AA124" s="54">
        <f t="shared" si="37"/>
        <v>166.16938337124085</v>
      </c>
      <c r="AB124" s="54">
        <f t="shared" si="38"/>
        <v>0.17659126146616677</v>
      </c>
      <c r="AC124">
        <f t="shared" si="39"/>
        <v>0.71084567567567558</v>
      </c>
      <c r="AD124">
        <f t="shared" si="40"/>
        <v>43114.08747368613</v>
      </c>
      <c r="AE124" s="13">
        <f t="shared" si="41"/>
        <v>30179.861231580289</v>
      </c>
    </row>
    <row r="125" spans="1:31" x14ac:dyDescent="0.25">
      <c r="A125" t="s">
        <v>216</v>
      </c>
      <c r="B125" t="s">
        <v>213</v>
      </c>
      <c r="C125" t="s">
        <v>73</v>
      </c>
      <c r="D125" s="53">
        <f t="shared" si="21"/>
        <v>2</v>
      </c>
      <c r="E125">
        <v>1400</v>
      </c>
      <c r="F125">
        <f t="shared" si="22"/>
        <v>0.97299999999999998</v>
      </c>
      <c r="G125" s="4">
        <f t="shared" si="23"/>
        <v>16346.400000000001</v>
      </c>
      <c r="H125">
        <v>284</v>
      </c>
      <c r="I125">
        <v>0.74250000000000005</v>
      </c>
      <c r="J125">
        <v>175</v>
      </c>
      <c r="K125">
        <v>368</v>
      </c>
      <c r="L125">
        <f t="shared" si="24"/>
        <v>193</v>
      </c>
      <c r="M125">
        <f t="shared" si="25"/>
        <v>109</v>
      </c>
      <c r="N125">
        <f t="shared" si="26"/>
        <v>0.55181347150259075</v>
      </c>
      <c r="O125" s="13">
        <f t="shared" si="27"/>
        <v>0.74250000000000005</v>
      </c>
      <c r="P125">
        <v>100</v>
      </c>
      <c r="R125">
        <f t="shared" si="28"/>
        <v>0.55181347150259075</v>
      </c>
      <c r="S125">
        <f t="shared" si="29"/>
        <v>0.41389481865284972</v>
      </c>
      <c r="T125">
        <f t="shared" si="30"/>
        <v>15107.160880829015</v>
      </c>
      <c r="U125" s="13">
        <f t="shared" si="31"/>
        <v>10575.01261658031</v>
      </c>
      <c r="V125" s="4">
        <f t="shared" si="32"/>
        <v>175</v>
      </c>
      <c r="W125">
        <f t="shared" si="33"/>
        <v>241.25</v>
      </c>
      <c r="X125">
        <f t="shared" si="34"/>
        <v>150.875</v>
      </c>
      <c r="Y125">
        <f t="shared" si="35"/>
        <v>-152.41976244629771</v>
      </c>
      <c r="Z125">
        <f t="shared" si="36"/>
        <v>205.08574993682083</v>
      </c>
      <c r="AA125" s="54">
        <f t="shared" si="37"/>
        <v>205.08574993682083</v>
      </c>
      <c r="AB125" s="54">
        <f t="shared" si="38"/>
        <v>0.22470777175884282</v>
      </c>
      <c r="AC125">
        <f t="shared" si="39"/>
        <v>0.6727662694300518</v>
      </c>
      <c r="AD125">
        <f t="shared" si="40"/>
        <v>50360.79283786469</v>
      </c>
      <c r="AE125" s="13">
        <f t="shared" si="41"/>
        <v>35252.554986505282</v>
      </c>
    </row>
    <row r="126" spans="1:31" x14ac:dyDescent="0.25">
      <c r="A126" t="s">
        <v>217</v>
      </c>
      <c r="B126" t="s">
        <v>218</v>
      </c>
      <c r="C126" t="s">
        <v>66</v>
      </c>
      <c r="D126" s="53">
        <f t="shared" si="21"/>
        <v>1</v>
      </c>
      <c r="E126">
        <v>825</v>
      </c>
      <c r="F126">
        <f t="shared" si="22"/>
        <v>0.97299999999999998</v>
      </c>
      <c r="G126" s="4">
        <f t="shared" si="23"/>
        <v>9632.7000000000007</v>
      </c>
      <c r="H126">
        <v>128</v>
      </c>
      <c r="I126">
        <v>0.36990000000000001</v>
      </c>
      <c r="J126">
        <v>77</v>
      </c>
      <c r="K126">
        <v>161</v>
      </c>
      <c r="L126">
        <f t="shared" si="24"/>
        <v>84</v>
      </c>
      <c r="M126">
        <f t="shared" si="25"/>
        <v>51</v>
      </c>
      <c r="N126">
        <f t="shared" si="26"/>
        <v>0.58571428571428574</v>
      </c>
      <c r="O126" s="13">
        <f t="shared" si="27"/>
        <v>0.36990000000000001</v>
      </c>
      <c r="P126">
        <v>100</v>
      </c>
      <c r="R126">
        <f t="shared" si="28"/>
        <v>0.58571428571428574</v>
      </c>
      <c r="S126">
        <f t="shared" si="29"/>
        <v>0.38706571428571429</v>
      </c>
      <c r="T126">
        <f t="shared" si="30"/>
        <v>14127.898571428572</v>
      </c>
      <c r="U126" s="13">
        <f t="shared" si="31"/>
        <v>9889.5290000000005</v>
      </c>
      <c r="V126" s="4">
        <f t="shared" si="32"/>
        <v>77</v>
      </c>
      <c r="W126">
        <f t="shared" si="33"/>
        <v>105</v>
      </c>
      <c r="X126">
        <f t="shared" si="34"/>
        <v>66.5</v>
      </c>
      <c r="Y126">
        <f t="shared" si="35"/>
        <v>-66.338134950720246</v>
      </c>
      <c r="Z126">
        <f t="shared" si="36"/>
        <v>89.677217589082645</v>
      </c>
      <c r="AA126" s="54">
        <f t="shared" si="37"/>
        <v>89.677217589082645</v>
      </c>
      <c r="AB126" s="54">
        <f t="shared" si="38"/>
        <v>0.22073540561031091</v>
      </c>
      <c r="AC126">
        <f t="shared" si="39"/>
        <v>0.67591000000000001</v>
      </c>
      <c r="AD126">
        <f t="shared" si="40"/>
        <v>22124.010771332451</v>
      </c>
      <c r="AE126" s="13">
        <f t="shared" si="41"/>
        <v>15486.807539932714</v>
      </c>
    </row>
    <row r="127" spans="1:31" x14ac:dyDescent="0.25">
      <c r="A127" t="s">
        <v>219</v>
      </c>
      <c r="B127" t="s">
        <v>220</v>
      </c>
      <c r="C127" t="s">
        <v>61</v>
      </c>
      <c r="D127" s="53">
        <f t="shared" si="21"/>
        <v>2</v>
      </c>
      <c r="E127">
        <v>2700</v>
      </c>
      <c r="F127">
        <f t="shared" si="22"/>
        <v>0.97299999999999998</v>
      </c>
      <c r="G127" s="4">
        <f t="shared" si="23"/>
        <v>31525.199999999997</v>
      </c>
      <c r="H127">
        <v>337</v>
      </c>
      <c r="I127">
        <v>0.2712</v>
      </c>
      <c r="J127">
        <v>157</v>
      </c>
      <c r="K127">
        <v>526</v>
      </c>
      <c r="L127">
        <f t="shared" si="24"/>
        <v>369</v>
      </c>
      <c r="M127">
        <f t="shared" si="25"/>
        <v>180</v>
      </c>
      <c r="N127">
        <f t="shared" si="26"/>
        <v>0.49024390243902438</v>
      </c>
      <c r="O127" s="13">
        <f t="shared" si="27"/>
        <v>0.2712</v>
      </c>
      <c r="P127">
        <v>100</v>
      </c>
      <c r="R127">
        <f t="shared" si="28"/>
        <v>0.49024390243902438</v>
      </c>
      <c r="S127">
        <f t="shared" si="29"/>
        <v>0.46262097560975612</v>
      </c>
      <c r="T127">
        <f t="shared" si="30"/>
        <v>16885.665609756099</v>
      </c>
      <c r="U127" s="13">
        <f t="shared" si="31"/>
        <v>11819.965926829269</v>
      </c>
      <c r="V127" s="4">
        <f t="shared" si="32"/>
        <v>157</v>
      </c>
      <c r="W127">
        <f t="shared" si="33"/>
        <v>461.25</v>
      </c>
      <c r="X127">
        <f t="shared" si="34"/>
        <v>110.875</v>
      </c>
      <c r="Y127">
        <f t="shared" si="35"/>
        <v>-291.41394996209249</v>
      </c>
      <c r="Z127">
        <f t="shared" si="36"/>
        <v>303.31420583775594</v>
      </c>
      <c r="AA127" s="54">
        <f t="shared" si="37"/>
        <v>303.31420583775594</v>
      </c>
      <c r="AB127" s="54">
        <f t="shared" si="38"/>
        <v>0.41721237037995867</v>
      </c>
      <c r="AC127">
        <f t="shared" si="39"/>
        <v>0.52041813008130067</v>
      </c>
      <c r="AD127">
        <f t="shared" si="40"/>
        <v>57615.327317650583</v>
      </c>
      <c r="AE127" s="13">
        <f t="shared" si="41"/>
        <v>40330.729122355406</v>
      </c>
    </row>
    <row r="128" spans="1:31" x14ac:dyDescent="0.25">
      <c r="A128" t="s">
        <v>221</v>
      </c>
      <c r="B128" t="s">
        <v>218</v>
      </c>
      <c r="C128" t="s">
        <v>61</v>
      </c>
      <c r="D128" s="53">
        <f t="shared" si="21"/>
        <v>2</v>
      </c>
      <c r="E128">
        <v>1300</v>
      </c>
      <c r="F128">
        <f t="shared" si="22"/>
        <v>0.97299999999999998</v>
      </c>
      <c r="G128" s="4">
        <f t="shared" si="23"/>
        <v>15178.8</v>
      </c>
      <c r="H128">
        <v>139</v>
      </c>
      <c r="I128">
        <v>0.76160000000000005</v>
      </c>
      <c r="J128">
        <v>125</v>
      </c>
      <c r="K128">
        <v>170</v>
      </c>
      <c r="L128">
        <f t="shared" si="24"/>
        <v>45</v>
      </c>
      <c r="M128">
        <f t="shared" si="25"/>
        <v>14</v>
      </c>
      <c r="N128">
        <f t="shared" si="26"/>
        <v>0.34888888888888892</v>
      </c>
      <c r="O128" s="13">
        <f t="shared" si="27"/>
        <v>0.76160000000000005</v>
      </c>
      <c r="P128">
        <v>100</v>
      </c>
      <c r="R128">
        <f t="shared" si="28"/>
        <v>0.34888888888888892</v>
      </c>
      <c r="S128">
        <f t="shared" si="29"/>
        <v>0.57448933333333341</v>
      </c>
      <c r="T128">
        <f t="shared" si="30"/>
        <v>20968.860666666671</v>
      </c>
      <c r="U128" s="13">
        <f t="shared" si="31"/>
        <v>14678.202466666669</v>
      </c>
      <c r="V128" s="4">
        <f t="shared" si="32"/>
        <v>125</v>
      </c>
      <c r="W128">
        <f t="shared" si="33"/>
        <v>56.25</v>
      </c>
      <c r="X128">
        <f t="shared" si="34"/>
        <v>119.375</v>
      </c>
      <c r="Y128">
        <f t="shared" si="35"/>
        <v>-35.538286580742991</v>
      </c>
      <c r="Z128">
        <f t="shared" si="36"/>
        <v>89.916366565580006</v>
      </c>
      <c r="AA128" s="54">
        <f t="shared" si="37"/>
        <v>125</v>
      </c>
      <c r="AB128" s="54">
        <f t="shared" si="38"/>
        <v>0.1</v>
      </c>
      <c r="AC128">
        <f t="shared" si="39"/>
        <v>0.77146000000000003</v>
      </c>
      <c r="AD128">
        <f t="shared" si="40"/>
        <v>35197.862500000003</v>
      </c>
      <c r="AE128" s="13">
        <f t="shared" si="41"/>
        <v>24638.50375</v>
      </c>
    </row>
    <row r="129" spans="1:31" x14ac:dyDescent="0.25">
      <c r="A129" t="s">
        <v>222</v>
      </c>
      <c r="B129" t="s">
        <v>218</v>
      </c>
      <c r="C129" t="s">
        <v>71</v>
      </c>
      <c r="D129" s="53">
        <f t="shared" si="21"/>
        <v>1</v>
      </c>
      <c r="E129">
        <v>1000</v>
      </c>
      <c r="F129">
        <f t="shared" si="22"/>
        <v>0.97299999999999998</v>
      </c>
      <c r="G129" s="4">
        <f t="shared" si="23"/>
        <v>11676</v>
      </c>
      <c r="H129">
        <v>240</v>
      </c>
      <c r="I129">
        <v>0.60819999999999996</v>
      </c>
      <c r="J129">
        <v>140</v>
      </c>
      <c r="K129">
        <v>288</v>
      </c>
      <c r="L129">
        <f t="shared" si="24"/>
        <v>148</v>
      </c>
      <c r="M129">
        <f t="shared" si="25"/>
        <v>100</v>
      </c>
      <c r="N129">
        <f t="shared" si="26"/>
        <v>0.64054054054054055</v>
      </c>
      <c r="O129" s="13">
        <f t="shared" si="27"/>
        <v>0.60819999999999996</v>
      </c>
      <c r="P129">
        <v>100</v>
      </c>
      <c r="R129">
        <f t="shared" si="28"/>
        <v>0.64054054054054055</v>
      </c>
      <c r="S129">
        <f t="shared" si="29"/>
        <v>0.34367621621621625</v>
      </c>
      <c r="T129">
        <f t="shared" si="30"/>
        <v>12544.181891891893</v>
      </c>
      <c r="U129" s="13">
        <f t="shared" si="31"/>
        <v>8780.9273243243242</v>
      </c>
      <c r="V129" s="4">
        <f t="shared" si="32"/>
        <v>140</v>
      </c>
      <c r="W129">
        <f t="shared" si="33"/>
        <v>185</v>
      </c>
      <c r="X129">
        <f t="shared" si="34"/>
        <v>121.5</v>
      </c>
      <c r="Y129">
        <f t="shared" si="35"/>
        <v>-116.88147586555472</v>
      </c>
      <c r="Z129">
        <f t="shared" si="36"/>
        <v>160.16938337124085</v>
      </c>
      <c r="AA129" s="54">
        <f t="shared" si="37"/>
        <v>160.16938337124085</v>
      </c>
      <c r="AB129" s="54">
        <f t="shared" si="38"/>
        <v>0.20902369389859921</v>
      </c>
      <c r="AC129">
        <f t="shared" si="39"/>
        <v>0.68517864864864864</v>
      </c>
      <c r="AD129">
        <f t="shared" si="40"/>
        <v>40056.794203415862</v>
      </c>
      <c r="AE129" s="13">
        <f t="shared" si="41"/>
        <v>28039.755942391101</v>
      </c>
    </row>
    <row r="130" spans="1:31" x14ac:dyDescent="0.25">
      <c r="A130" t="s">
        <v>223</v>
      </c>
      <c r="B130" t="s">
        <v>218</v>
      </c>
      <c r="C130" t="s">
        <v>73</v>
      </c>
      <c r="D130" s="53">
        <f t="shared" si="21"/>
        <v>2</v>
      </c>
      <c r="E130">
        <v>1480</v>
      </c>
      <c r="F130">
        <f t="shared" si="22"/>
        <v>0.97299999999999998</v>
      </c>
      <c r="G130" s="4">
        <f t="shared" si="23"/>
        <v>17280.48</v>
      </c>
      <c r="H130">
        <v>249</v>
      </c>
      <c r="I130">
        <v>0.61099999999999999</v>
      </c>
      <c r="J130">
        <v>175</v>
      </c>
      <c r="K130">
        <v>310</v>
      </c>
      <c r="L130">
        <f t="shared" si="24"/>
        <v>135</v>
      </c>
      <c r="M130">
        <f t="shared" si="25"/>
        <v>74</v>
      </c>
      <c r="N130">
        <f t="shared" si="26"/>
        <v>0.53851851851851851</v>
      </c>
      <c r="O130" s="13">
        <f t="shared" si="27"/>
        <v>0.61099999999999999</v>
      </c>
      <c r="P130">
        <v>100</v>
      </c>
      <c r="R130">
        <f t="shared" si="28"/>
        <v>0.53851851851851851</v>
      </c>
      <c r="S130">
        <f t="shared" si="29"/>
        <v>0.42441644444444449</v>
      </c>
      <c r="T130">
        <f t="shared" si="30"/>
        <v>15491.200222222224</v>
      </c>
      <c r="U130" s="13">
        <f t="shared" si="31"/>
        <v>10843.840155555556</v>
      </c>
      <c r="V130" s="4">
        <f t="shared" si="32"/>
        <v>175</v>
      </c>
      <c r="W130">
        <f t="shared" si="33"/>
        <v>168.75</v>
      </c>
      <c r="X130">
        <f t="shared" si="34"/>
        <v>158.125</v>
      </c>
      <c r="Y130">
        <f t="shared" si="35"/>
        <v>-106.61485974222896</v>
      </c>
      <c r="Z130">
        <f t="shared" si="36"/>
        <v>169.74909969673993</v>
      </c>
      <c r="AA130" s="54">
        <f t="shared" si="37"/>
        <v>175</v>
      </c>
      <c r="AB130" s="54">
        <f t="shared" si="38"/>
        <v>0.1</v>
      </c>
      <c r="AC130">
        <f t="shared" si="39"/>
        <v>0.77146000000000003</v>
      </c>
      <c r="AD130">
        <f t="shared" si="40"/>
        <v>49277.007500000007</v>
      </c>
      <c r="AE130" s="13">
        <f t="shared" si="41"/>
        <v>34493.905250000003</v>
      </c>
    </row>
    <row r="131" spans="1:31" x14ac:dyDescent="0.25">
      <c r="A131" t="s">
        <v>224</v>
      </c>
      <c r="B131" t="s">
        <v>225</v>
      </c>
      <c r="C131" t="s">
        <v>66</v>
      </c>
      <c r="D131" s="53">
        <f t="shared" si="21"/>
        <v>1</v>
      </c>
      <c r="E131">
        <v>650</v>
      </c>
      <c r="F131">
        <f t="shared" si="22"/>
        <v>0.97299999999999998</v>
      </c>
      <c r="G131" s="4">
        <f t="shared" si="23"/>
        <v>7589.4</v>
      </c>
      <c r="H131">
        <v>107</v>
      </c>
      <c r="I131">
        <v>0.30680000000000002</v>
      </c>
      <c r="J131">
        <v>80</v>
      </c>
      <c r="K131">
        <v>156</v>
      </c>
      <c r="L131">
        <f t="shared" si="24"/>
        <v>76</v>
      </c>
      <c r="M131">
        <f t="shared" si="25"/>
        <v>27</v>
      </c>
      <c r="N131">
        <f t="shared" si="26"/>
        <v>0.38421052631578945</v>
      </c>
      <c r="O131" s="13">
        <f t="shared" si="27"/>
        <v>0.30680000000000002</v>
      </c>
      <c r="P131">
        <v>100</v>
      </c>
      <c r="R131">
        <f t="shared" si="28"/>
        <v>0.38421052631578945</v>
      </c>
      <c r="S131">
        <f t="shared" si="29"/>
        <v>0.5465357894736842</v>
      </c>
      <c r="T131">
        <f t="shared" si="30"/>
        <v>19948.556315789472</v>
      </c>
      <c r="U131" s="13">
        <f t="shared" si="31"/>
        <v>13963.989421052629</v>
      </c>
      <c r="V131" s="4">
        <f t="shared" si="32"/>
        <v>80</v>
      </c>
      <c r="W131">
        <f t="shared" si="33"/>
        <v>95</v>
      </c>
      <c r="X131">
        <f t="shared" si="34"/>
        <v>70.5</v>
      </c>
      <c r="Y131">
        <f t="shared" si="35"/>
        <v>-60.020217336365931</v>
      </c>
      <c r="Z131">
        <f t="shared" si="36"/>
        <v>86.303196866312859</v>
      </c>
      <c r="AA131" s="54">
        <f t="shared" si="37"/>
        <v>86.303196866312859</v>
      </c>
      <c r="AB131" s="54">
        <f t="shared" si="38"/>
        <v>0.16634944069803009</v>
      </c>
      <c r="AC131">
        <f t="shared" si="39"/>
        <v>0.71895105263157899</v>
      </c>
      <c r="AD131">
        <f t="shared" si="40"/>
        <v>22647.437594864699</v>
      </c>
      <c r="AE131" s="13">
        <f t="shared" si="41"/>
        <v>15853.206316405289</v>
      </c>
    </row>
    <row r="132" spans="1:31" x14ac:dyDescent="0.25">
      <c r="A132" t="s">
        <v>226</v>
      </c>
      <c r="B132" t="s">
        <v>225</v>
      </c>
      <c r="C132" t="s">
        <v>61</v>
      </c>
      <c r="D132" s="53">
        <f t="shared" si="21"/>
        <v>2</v>
      </c>
      <c r="E132">
        <v>920</v>
      </c>
      <c r="F132">
        <f t="shared" si="22"/>
        <v>0.97299999999999998</v>
      </c>
      <c r="G132" s="4">
        <f t="shared" si="23"/>
        <v>10741.92</v>
      </c>
      <c r="H132">
        <v>147</v>
      </c>
      <c r="I132">
        <v>0.52329999999999999</v>
      </c>
      <c r="J132">
        <v>108</v>
      </c>
      <c r="K132">
        <v>205</v>
      </c>
      <c r="L132">
        <f t="shared" si="24"/>
        <v>97</v>
      </c>
      <c r="M132">
        <f t="shared" si="25"/>
        <v>39</v>
      </c>
      <c r="N132">
        <f t="shared" si="26"/>
        <v>0.42164948453608253</v>
      </c>
      <c r="O132" s="13">
        <f t="shared" si="27"/>
        <v>0.52329999999999999</v>
      </c>
      <c r="P132">
        <v>100</v>
      </c>
      <c r="R132">
        <f t="shared" si="28"/>
        <v>0.42164948453608253</v>
      </c>
      <c r="S132">
        <f t="shared" si="29"/>
        <v>0.51690659793814431</v>
      </c>
      <c r="T132">
        <f t="shared" si="30"/>
        <v>18867.090824742267</v>
      </c>
      <c r="U132" s="13">
        <f t="shared" si="31"/>
        <v>13206.963577319586</v>
      </c>
      <c r="V132" s="4">
        <f t="shared" si="32"/>
        <v>108</v>
      </c>
      <c r="W132">
        <f t="shared" si="33"/>
        <v>121.25</v>
      </c>
      <c r="X132">
        <f t="shared" si="34"/>
        <v>95.875</v>
      </c>
      <c r="Y132">
        <f t="shared" si="35"/>
        <v>-76.604751074045993</v>
      </c>
      <c r="Z132">
        <f t="shared" si="36"/>
        <v>113.09750126358351</v>
      </c>
      <c r="AA132" s="54">
        <f t="shared" si="37"/>
        <v>113.09750126358351</v>
      </c>
      <c r="AB132" s="54">
        <f t="shared" si="38"/>
        <v>0.14204124753470937</v>
      </c>
      <c r="AC132">
        <f t="shared" si="39"/>
        <v>0.73818855670103101</v>
      </c>
      <c r="AD132">
        <f t="shared" si="40"/>
        <v>30472.857646854078</v>
      </c>
      <c r="AE132" s="13">
        <f t="shared" si="41"/>
        <v>21331.000352797852</v>
      </c>
    </row>
    <row r="133" spans="1:31" x14ac:dyDescent="0.25">
      <c r="A133" t="s">
        <v>227</v>
      </c>
      <c r="B133" t="s">
        <v>225</v>
      </c>
      <c r="C133" t="s">
        <v>71</v>
      </c>
      <c r="D133" s="53">
        <f t="shared" ref="D133:D196" si="42">IF(OR(C133="R1",C133="R2",C133="R3",C133="R4",C133="R9",C133="R10",C133="R11",C133="R12"),1,2)</f>
        <v>1</v>
      </c>
      <c r="E133">
        <v>880</v>
      </c>
      <c r="F133">
        <f t="shared" ref="F133:F196" si="43">F$2</f>
        <v>0.97299999999999998</v>
      </c>
      <c r="G133" s="4">
        <f t="shared" ref="G133:G196" si="44">E133*F133*12</f>
        <v>10274.880000000001</v>
      </c>
      <c r="H133">
        <v>246</v>
      </c>
      <c r="I133">
        <v>0.48220000000000002</v>
      </c>
      <c r="J133">
        <v>145</v>
      </c>
      <c r="K133">
        <v>333</v>
      </c>
      <c r="L133">
        <f t="shared" ref="L133:L196" si="45">K133-J133</f>
        <v>188</v>
      </c>
      <c r="M133">
        <f t="shared" ref="M133:M196" si="46">H133-J133</f>
        <v>101</v>
      </c>
      <c r="N133">
        <f t="shared" ref="N133:N196" si="47">($K$2*(M133/L133))+0.1</f>
        <v>0.52978723404255323</v>
      </c>
      <c r="O133" s="13">
        <f t="shared" ref="O133:O196" si="48">I133</f>
        <v>0.48220000000000002</v>
      </c>
      <c r="P133">
        <v>100</v>
      </c>
      <c r="R133">
        <f t="shared" ref="R133:R196" si="49">N133</f>
        <v>0.52978723404255323</v>
      </c>
      <c r="S133">
        <f t="shared" ref="S133:S196" si="50">($R$2*R133)+$S$2</f>
        <v>0.43132638297872339</v>
      </c>
      <c r="T133">
        <f t="shared" ref="T133:T196" si="51">365*P133*S133</f>
        <v>15743.412978723403</v>
      </c>
      <c r="U133" s="13">
        <f t="shared" ref="U133:U196" si="52">T133*(1-$U$1)</f>
        <v>11020.389085106382</v>
      </c>
      <c r="V133" s="4">
        <f t="shared" ref="V133:V196" si="53">J133</f>
        <v>145</v>
      </c>
      <c r="W133">
        <f t="shared" ref="W133:W196" si="54">1.25*L133</f>
        <v>235</v>
      </c>
      <c r="X133">
        <f t="shared" ref="X133:X196" si="55">V133-(L133/8)</f>
        <v>121.5</v>
      </c>
      <c r="Y133">
        <f t="shared" ref="Y133:Y196" si="56">1.25*L133/(2*$R$2)</f>
        <v>-148.47106393732625</v>
      </c>
      <c r="Z133">
        <f t="shared" ref="Z133:Z196" si="57">((($R$2*X133)/W133)-$S$2)*Y133</f>
        <v>187.03948698508972</v>
      </c>
      <c r="AA133" s="54">
        <f t="shared" ref="AA133:AA196" si="58">IF(Z133&gt;V133,Z133,V133)</f>
        <v>187.03948698508972</v>
      </c>
      <c r="AB133" s="54">
        <f t="shared" ref="AB133:AB196" si="59">(AA133-X133)/W133</f>
        <v>0.27889143397910521</v>
      </c>
      <c r="AC133">
        <f t="shared" ref="AC133:AC196" si="60">($R$2*AB133)+$S$2</f>
        <v>0.6298853191489362</v>
      </c>
      <c r="AD133">
        <f t="shared" ref="AD133:AD196" si="61">AA133*AC133*365</f>
        <v>43001.900837865636</v>
      </c>
      <c r="AE133" s="13">
        <f t="shared" ref="AE133:AE196" si="62">AD133*(1-$U$1)</f>
        <v>30101.330586505945</v>
      </c>
    </row>
    <row r="134" spans="1:31" x14ac:dyDescent="0.25">
      <c r="A134" t="s">
        <v>228</v>
      </c>
      <c r="B134" t="s">
        <v>225</v>
      </c>
      <c r="C134" t="s">
        <v>73</v>
      </c>
      <c r="D134" s="53">
        <f t="shared" si="42"/>
        <v>2</v>
      </c>
      <c r="E134">
        <v>1200</v>
      </c>
      <c r="F134">
        <f t="shared" si="43"/>
        <v>0.97299999999999998</v>
      </c>
      <c r="G134" s="4">
        <f t="shared" si="44"/>
        <v>14011.199999999999</v>
      </c>
      <c r="H134">
        <v>169</v>
      </c>
      <c r="I134">
        <v>0.22189999999999999</v>
      </c>
      <c r="J134">
        <v>160</v>
      </c>
      <c r="K134">
        <v>310</v>
      </c>
      <c r="L134">
        <f t="shared" si="45"/>
        <v>150</v>
      </c>
      <c r="M134">
        <f t="shared" si="46"/>
        <v>9</v>
      </c>
      <c r="N134">
        <f t="shared" si="47"/>
        <v>0.14800000000000002</v>
      </c>
      <c r="O134" s="13">
        <f t="shared" si="48"/>
        <v>0.22189999999999999</v>
      </c>
      <c r="P134">
        <v>100</v>
      </c>
      <c r="R134">
        <f t="shared" si="49"/>
        <v>0.14800000000000002</v>
      </c>
      <c r="S134">
        <f t="shared" si="50"/>
        <v>0.73347280000000004</v>
      </c>
      <c r="T134">
        <f t="shared" si="51"/>
        <v>26771.7572</v>
      </c>
      <c r="U134" s="13">
        <f t="shared" si="52"/>
        <v>18740.230039999999</v>
      </c>
      <c r="V134" s="4">
        <f t="shared" si="53"/>
        <v>160</v>
      </c>
      <c r="W134">
        <f t="shared" si="54"/>
        <v>187.5</v>
      </c>
      <c r="X134">
        <f t="shared" si="55"/>
        <v>141.25</v>
      </c>
      <c r="Y134">
        <f t="shared" si="56"/>
        <v>-118.4609552691433</v>
      </c>
      <c r="Z134">
        <f t="shared" si="57"/>
        <v>171.38788855193332</v>
      </c>
      <c r="AA134" s="54">
        <f t="shared" si="58"/>
        <v>171.38788855193332</v>
      </c>
      <c r="AB134" s="54">
        <f t="shared" si="59"/>
        <v>0.16073540561031102</v>
      </c>
      <c r="AC134">
        <f t="shared" si="60"/>
        <v>0.72339399999999987</v>
      </c>
      <c r="AD134">
        <f t="shared" si="61"/>
        <v>45253.054141665089</v>
      </c>
      <c r="AE134" s="13">
        <f t="shared" si="62"/>
        <v>31677.137899165558</v>
      </c>
    </row>
    <row r="135" spans="1:31" x14ac:dyDescent="0.25">
      <c r="A135" t="s">
        <v>229</v>
      </c>
      <c r="B135" t="s">
        <v>230</v>
      </c>
      <c r="C135" t="s">
        <v>66</v>
      </c>
      <c r="D135" s="53">
        <f t="shared" si="42"/>
        <v>1</v>
      </c>
      <c r="E135">
        <v>1000</v>
      </c>
      <c r="F135">
        <f t="shared" si="43"/>
        <v>0.97299999999999998</v>
      </c>
      <c r="G135" s="4">
        <f t="shared" si="44"/>
        <v>11676</v>
      </c>
      <c r="H135">
        <v>174</v>
      </c>
      <c r="I135">
        <v>0.38900000000000001</v>
      </c>
      <c r="J135">
        <v>95</v>
      </c>
      <c r="K135">
        <v>280</v>
      </c>
      <c r="L135">
        <f t="shared" si="45"/>
        <v>185</v>
      </c>
      <c r="M135">
        <f t="shared" si="46"/>
        <v>79</v>
      </c>
      <c r="N135">
        <f t="shared" si="47"/>
        <v>0.44162162162162166</v>
      </c>
      <c r="O135" s="13">
        <f t="shared" si="48"/>
        <v>0.38900000000000001</v>
      </c>
      <c r="P135">
        <v>100</v>
      </c>
      <c r="R135">
        <f t="shared" si="49"/>
        <v>0.44162162162162166</v>
      </c>
      <c r="S135">
        <f t="shared" si="50"/>
        <v>0.50110064864864867</v>
      </c>
      <c r="T135">
        <f t="shared" si="51"/>
        <v>18290.173675675676</v>
      </c>
      <c r="U135" s="13">
        <f t="shared" si="52"/>
        <v>12803.121572972972</v>
      </c>
      <c r="V135" s="4">
        <f t="shared" si="53"/>
        <v>95</v>
      </c>
      <c r="W135">
        <f t="shared" si="54"/>
        <v>231.25</v>
      </c>
      <c r="X135">
        <f t="shared" si="55"/>
        <v>71.875</v>
      </c>
      <c r="Y135">
        <f t="shared" si="56"/>
        <v>-146.1018448319434</v>
      </c>
      <c r="Z135">
        <f t="shared" si="57"/>
        <v>160.21172921405105</v>
      </c>
      <c r="AA135" s="54">
        <f t="shared" si="58"/>
        <v>160.21172921405105</v>
      </c>
      <c r="AB135" s="54">
        <f t="shared" si="59"/>
        <v>0.38199666687157208</v>
      </c>
      <c r="AC135">
        <f t="shared" si="60"/>
        <v>0.54828783783783797</v>
      </c>
      <c r="AD135">
        <f t="shared" si="61"/>
        <v>32062.382051567129</v>
      </c>
      <c r="AE135" s="13">
        <f t="shared" si="62"/>
        <v>22443.667436096988</v>
      </c>
    </row>
    <row r="136" spans="1:31" x14ac:dyDescent="0.25">
      <c r="A136" t="s">
        <v>231</v>
      </c>
      <c r="B136" t="s">
        <v>230</v>
      </c>
      <c r="C136" t="s">
        <v>61</v>
      </c>
      <c r="D136" s="53">
        <f t="shared" si="42"/>
        <v>2</v>
      </c>
      <c r="E136">
        <v>1200</v>
      </c>
      <c r="F136">
        <f t="shared" si="43"/>
        <v>0.97299999999999998</v>
      </c>
      <c r="G136" s="4">
        <f t="shared" si="44"/>
        <v>14011.199999999999</v>
      </c>
      <c r="H136">
        <v>203</v>
      </c>
      <c r="I136">
        <v>0.41639999999999999</v>
      </c>
      <c r="J136">
        <v>125</v>
      </c>
      <c r="K136">
        <v>277</v>
      </c>
      <c r="L136">
        <f t="shared" si="45"/>
        <v>152</v>
      </c>
      <c r="M136">
        <f t="shared" si="46"/>
        <v>78</v>
      </c>
      <c r="N136">
        <f t="shared" si="47"/>
        <v>0.51052631578947372</v>
      </c>
      <c r="O136" s="13">
        <f t="shared" si="48"/>
        <v>0.41639999999999999</v>
      </c>
      <c r="P136">
        <v>100</v>
      </c>
      <c r="R136">
        <f t="shared" si="49"/>
        <v>0.51052631578947372</v>
      </c>
      <c r="S136">
        <f t="shared" si="50"/>
        <v>0.44656947368421052</v>
      </c>
      <c r="T136">
        <f t="shared" si="51"/>
        <v>16299.785789473684</v>
      </c>
      <c r="U136" s="13">
        <f t="shared" si="52"/>
        <v>11409.850052631578</v>
      </c>
      <c r="V136" s="4">
        <f t="shared" si="53"/>
        <v>125</v>
      </c>
      <c r="W136">
        <f t="shared" si="54"/>
        <v>190</v>
      </c>
      <c r="X136">
        <f t="shared" si="55"/>
        <v>106</v>
      </c>
      <c r="Y136">
        <f t="shared" si="56"/>
        <v>-120.04043467273186</v>
      </c>
      <c r="Z136">
        <f t="shared" si="57"/>
        <v>155.10639373262572</v>
      </c>
      <c r="AA136" s="54">
        <f t="shared" si="58"/>
        <v>155.10639373262572</v>
      </c>
      <c r="AB136" s="54">
        <f t="shared" si="59"/>
        <v>0.25845470385592484</v>
      </c>
      <c r="AC136">
        <f t="shared" si="60"/>
        <v>0.64605894736842107</v>
      </c>
      <c r="AD136">
        <f t="shared" si="61"/>
        <v>36575.873814729392</v>
      </c>
      <c r="AE136" s="13">
        <f t="shared" si="62"/>
        <v>25603.111670310573</v>
      </c>
    </row>
    <row r="137" spans="1:31" x14ac:dyDescent="0.25">
      <c r="A137" t="s">
        <v>232</v>
      </c>
      <c r="B137" t="s">
        <v>230</v>
      </c>
      <c r="C137" t="s">
        <v>71</v>
      </c>
      <c r="D137" s="53">
        <f t="shared" si="42"/>
        <v>1</v>
      </c>
      <c r="E137">
        <v>1400</v>
      </c>
      <c r="F137">
        <f t="shared" si="43"/>
        <v>0.97299999999999998</v>
      </c>
      <c r="G137" s="4">
        <f t="shared" si="44"/>
        <v>16346.400000000001</v>
      </c>
      <c r="H137">
        <v>240</v>
      </c>
      <c r="I137">
        <v>0.4849</v>
      </c>
      <c r="J137">
        <v>209</v>
      </c>
      <c r="K137">
        <v>384</v>
      </c>
      <c r="L137">
        <f t="shared" si="45"/>
        <v>175</v>
      </c>
      <c r="M137">
        <f t="shared" si="46"/>
        <v>31</v>
      </c>
      <c r="N137">
        <f t="shared" si="47"/>
        <v>0.24171428571428571</v>
      </c>
      <c r="O137" s="13">
        <f t="shared" si="48"/>
        <v>0.4849</v>
      </c>
      <c r="P137">
        <v>100</v>
      </c>
      <c r="R137">
        <f t="shared" si="49"/>
        <v>0.24171428571428571</v>
      </c>
      <c r="S137">
        <f t="shared" si="50"/>
        <v>0.65930731428571432</v>
      </c>
      <c r="T137">
        <f t="shared" si="51"/>
        <v>24064.716971428574</v>
      </c>
      <c r="U137" s="13">
        <f t="shared" si="52"/>
        <v>16845.301879999999</v>
      </c>
      <c r="V137" s="4">
        <f t="shared" si="53"/>
        <v>209</v>
      </c>
      <c r="W137">
        <f t="shared" si="54"/>
        <v>218.75</v>
      </c>
      <c r="X137">
        <f t="shared" si="55"/>
        <v>187.125</v>
      </c>
      <c r="Y137">
        <f t="shared" si="56"/>
        <v>-138.2044478140005</v>
      </c>
      <c r="Z137">
        <f t="shared" si="57"/>
        <v>211.11920331058883</v>
      </c>
      <c r="AA137" s="54">
        <f t="shared" si="58"/>
        <v>211.11920331058883</v>
      </c>
      <c r="AB137" s="54">
        <f t="shared" si="59"/>
        <v>0.10968778656269179</v>
      </c>
      <c r="AC137">
        <f t="shared" si="60"/>
        <v>0.76379308571428572</v>
      </c>
      <c r="AD137">
        <f t="shared" si="61"/>
        <v>58856.75652879975</v>
      </c>
      <c r="AE137" s="13">
        <f t="shared" si="62"/>
        <v>41199.72957015982</v>
      </c>
    </row>
    <row r="138" spans="1:31" x14ac:dyDescent="0.25">
      <c r="A138" t="s">
        <v>233</v>
      </c>
      <c r="B138" t="s">
        <v>220</v>
      </c>
      <c r="C138" t="s">
        <v>71</v>
      </c>
      <c r="D138" s="53">
        <f t="shared" si="42"/>
        <v>1</v>
      </c>
      <c r="E138">
        <v>2700</v>
      </c>
      <c r="F138">
        <f t="shared" si="43"/>
        <v>0.97299999999999998</v>
      </c>
      <c r="G138" s="4">
        <f t="shared" si="44"/>
        <v>31525.199999999997</v>
      </c>
      <c r="H138">
        <v>389</v>
      </c>
      <c r="I138">
        <v>0.55069999999999997</v>
      </c>
      <c r="J138">
        <v>202</v>
      </c>
      <c r="K138">
        <v>629</v>
      </c>
      <c r="L138">
        <f t="shared" si="45"/>
        <v>427</v>
      </c>
      <c r="M138">
        <f t="shared" si="46"/>
        <v>187</v>
      </c>
      <c r="N138">
        <f t="shared" si="47"/>
        <v>0.45035128805620606</v>
      </c>
      <c r="O138" s="13">
        <f t="shared" si="48"/>
        <v>0.55069999999999997</v>
      </c>
      <c r="P138">
        <v>100</v>
      </c>
      <c r="R138">
        <f t="shared" si="49"/>
        <v>0.45035128805620606</v>
      </c>
      <c r="S138">
        <f t="shared" si="50"/>
        <v>0.49419199063231856</v>
      </c>
      <c r="T138">
        <f t="shared" si="51"/>
        <v>18038.007658079627</v>
      </c>
      <c r="U138" s="13">
        <f t="shared" si="52"/>
        <v>12626.605360655738</v>
      </c>
      <c r="V138" s="4">
        <f t="shared" si="53"/>
        <v>202</v>
      </c>
      <c r="W138">
        <f t="shared" si="54"/>
        <v>533.75</v>
      </c>
      <c r="X138">
        <f t="shared" si="55"/>
        <v>148.625</v>
      </c>
      <c r="Y138">
        <f t="shared" si="56"/>
        <v>-337.21885266616124</v>
      </c>
      <c r="Z138">
        <f t="shared" si="57"/>
        <v>361.15085607783675</v>
      </c>
      <c r="AA138" s="54">
        <f t="shared" si="58"/>
        <v>361.15085607783675</v>
      </c>
      <c r="AB138" s="54">
        <f t="shared" si="59"/>
        <v>0.39817490600063093</v>
      </c>
      <c r="AC138">
        <f t="shared" si="60"/>
        <v>0.53548437939110072</v>
      </c>
      <c r="AD138">
        <f t="shared" si="61"/>
        <v>70587.584342192888</v>
      </c>
      <c r="AE138" s="13">
        <f t="shared" si="62"/>
        <v>49411.309039535015</v>
      </c>
    </row>
    <row r="139" spans="1:31" x14ac:dyDescent="0.25">
      <c r="A139" t="s">
        <v>234</v>
      </c>
      <c r="B139" t="s">
        <v>230</v>
      </c>
      <c r="C139" t="s">
        <v>73</v>
      </c>
      <c r="D139" s="53">
        <f t="shared" si="42"/>
        <v>2</v>
      </c>
      <c r="E139">
        <v>1600</v>
      </c>
      <c r="F139">
        <f t="shared" si="43"/>
        <v>0.97299999999999998</v>
      </c>
      <c r="G139" s="4">
        <f t="shared" si="44"/>
        <v>18681.599999999999</v>
      </c>
      <c r="H139">
        <v>312</v>
      </c>
      <c r="I139">
        <v>0.29320000000000002</v>
      </c>
      <c r="J139">
        <v>220</v>
      </c>
      <c r="K139">
        <v>418</v>
      </c>
      <c r="L139">
        <f t="shared" si="45"/>
        <v>198</v>
      </c>
      <c r="M139">
        <f t="shared" si="46"/>
        <v>92</v>
      </c>
      <c r="N139">
        <f t="shared" si="47"/>
        <v>0.47171717171717176</v>
      </c>
      <c r="O139" s="13">
        <f t="shared" si="48"/>
        <v>0.29320000000000002</v>
      </c>
      <c r="P139">
        <v>100</v>
      </c>
      <c r="R139">
        <f t="shared" si="49"/>
        <v>0.47171717171717176</v>
      </c>
      <c r="S139">
        <f t="shared" si="50"/>
        <v>0.47728303030303032</v>
      </c>
      <c r="T139">
        <f t="shared" si="51"/>
        <v>17420.830606060608</v>
      </c>
      <c r="U139" s="13">
        <f t="shared" si="52"/>
        <v>12194.581424242426</v>
      </c>
      <c r="V139" s="4">
        <f t="shared" si="53"/>
        <v>220</v>
      </c>
      <c r="W139">
        <f t="shared" si="54"/>
        <v>247.5</v>
      </c>
      <c r="X139">
        <f t="shared" si="55"/>
        <v>195.25</v>
      </c>
      <c r="Y139">
        <f t="shared" si="56"/>
        <v>-156.36846095526914</v>
      </c>
      <c r="Z139">
        <f t="shared" si="57"/>
        <v>230.63201288855194</v>
      </c>
      <c r="AA139" s="54">
        <f t="shared" si="58"/>
        <v>230.63201288855194</v>
      </c>
      <c r="AB139" s="54">
        <f t="shared" si="59"/>
        <v>0.1429576278325331</v>
      </c>
      <c r="AC139">
        <f t="shared" si="60"/>
        <v>0.73746333333333336</v>
      </c>
      <c r="AD139">
        <f t="shared" si="61"/>
        <v>62080.16834433125</v>
      </c>
      <c r="AE139" s="13">
        <f t="shared" si="62"/>
        <v>43456.117841031875</v>
      </c>
    </row>
    <row r="140" spans="1:31" x14ac:dyDescent="0.25">
      <c r="A140" t="s">
        <v>235</v>
      </c>
      <c r="B140" t="s">
        <v>236</v>
      </c>
      <c r="C140" t="s">
        <v>66</v>
      </c>
      <c r="D140" s="53">
        <f t="shared" si="42"/>
        <v>1</v>
      </c>
      <c r="E140">
        <v>1105</v>
      </c>
      <c r="F140">
        <f t="shared" si="43"/>
        <v>0.97299999999999998</v>
      </c>
      <c r="G140" s="4">
        <f t="shared" si="44"/>
        <v>12901.98</v>
      </c>
      <c r="H140">
        <v>111</v>
      </c>
      <c r="I140">
        <v>0.50139999999999996</v>
      </c>
      <c r="J140">
        <v>82</v>
      </c>
      <c r="K140">
        <v>235</v>
      </c>
      <c r="L140">
        <f t="shared" si="45"/>
        <v>153</v>
      </c>
      <c r="M140">
        <f t="shared" si="46"/>
        <v>29</v>
      </c>
      <c r="N140">
        <f t="shared" si="47"/>
        <v>0.25163398692810457</v>
      </c>
      <c r="O140" s="13">
        <f t="shared" si="48"/>
        <v>0.50139999999999996</v>
      </c>
      <c r="P140">
        <v>100</v>
      </c>
      <c r="R140">
        <f t="shared" si="49"/>
        <v>0.25163398692810457</v>
      </c>
      <c r="S140">
        <f t="shared" si="50"/>
        <v>0.65145686274509806</v>
      </c>
      <c r="T140">
        <f t="shared" si="51"/>
        <v>23778.175490196078</v>
      </c>
      <c r="U140" s="13">
        <f t="shared" si="52"/>
        <v>16644.722843137253</v>
      </c>
      <c r="V140" s="4">
        <f t="shared" si="53"/>
        <v>82</v>
      </c>
      <c r="W140">
        <f t="shared" si="54"/>
        <v>191.25</v>
      </c>
      <c r="X140">
        <f t="shared" si="55"/>
        <v>62.875</v>
      </c>
      <c r="Y140">
        <f t="shared" si="56"/>
        <v>-120.83017437452615</v>
      </c>
      <c r="Z140">
        <f t="shared" si="57"/>
        <v>134.21564632297196</v>
      </c>
      <c r="AA140" s="54">
        <f t="shared" si="58"/>
        <v>134.21564632297196</v>
      </c>
      <c r="AB140" s="54">
        <f t="shared" si="59"/>
        <v>0.37302298730965733</v>
      </c>
      <c r="AC140">
        <f t="shared" si="60"/>
        <v>0.55538960784313729</v>
      </c>
      <c r="AD140">
        <f t="shared" si="61"/>
        <v>27207.820939870944</v>
      </c>
      <c r="AE140" s="13">
        <f t="shared" si="62"/>
        <v>19045.474657909661</v>
      </c>
    </row>
    <row r="141" spans="1:31" x14ac:dyDescent="0.25">
      <c r="A141" t="s">
        <v>237</v>
      </c>
      <c r="B141" t="s">
        <v>236</v>
      </c>
      <c r="C141" t="s">
        <v>61</v>
      </c>
      <c r="D141" s="53">
        <f t="shared" si="42"/>
        <v>2</v>
      </c>
      <c r="E141">
        <v>1665</v>
      </c>
      <c r="F141">
        <f t="shared" si="43"/>
        <v>0.97299999999999998</v>
      </c>
      <c r="G141" s="4">
        <f t="shared" si="44"/>
        <v>19440.54</v>
      </c>
      <c r="H141">
        <v>169</v>
      </c>
      <c r="I141">
        <v>0.3014</v>
      </c>
      <c r="J141">
        <v>130</v>
      </c>
      <c r="K141">
        <v>200</v>
      </c>
      <c r="L141">
        <f t="shared" si="45"/>
        <v>70</v>
      </c>
      <c r="M141">
        <f t="shared" si="46"/>
        <v>39</v>
      </c>
      <c r="N141">
        <f t="shared" si="47"/>
        <v>0.54571428571428571</v>
      </c>
      <c r="O141" s="13">
        <f t="shared" si="48"/>
        <v>0.3014</v>
      </c>
      <c r="P141">
        <v>100</v>
      </c>
      <c r="R141">
        <f t="shared" si="49"/>
        <v>0.54571428571428571</v>
      </c>
      <c r="S141">
        <f t="shared" si="50"/>
        <v>0.41872171428571431</v>
      </c>
      <c r="T141">
        <f t="shared" si="51"/>
        <v>15283.342571428573</v>
      </c>
      <c r="U141" s="13">
        <f t="shared" si="52"/>
        <v>10698.3398</v>
      </c>
      <c r="V141" s="4">
        <f t="shared" si="53"/>
        <v>130</v>
      </c>
      <c r="W141">
        <f t="shared" si="54"/>
        <v>87.5</v>
      </c>
      <c r="X141">
        <f t="shared" si="55"/>
        <v>121.25</v>
      </c>
      <c r="Y141">
        <f t="shared" si="56"/>
        <v>-55.281779125600202</v>
      </c>
      <c r="Z141">
        <f t="shared" si="57"/>
        <v>107.64768132423553</v>
      </c>
      <c r="AA141" s="54">
        <f t="shared" si="58"/>
        <v>130</v>
      </c>
      <c r="AB141" s="54">
        <f t="shared" si="59"/>
        <v>0.1</v>
      </c>
      <c r="AC141">
        <f t="shared" si="60"/>
        <v>0.77146000000000003</v>
      </c>
      <c r="AD141">
        <f t="shared" si="61"/>
        <v>36605.777000000002</v>
      </c>
      <c r="AE141" s="13">
        <f t="shared" si="62"/>
        <v>25624.043900000001</v>
      </c>
    </row>
    <row r="142" spans="1:31" x14ac:dyDescent="0.25">
      <c r="A142" t="s">
        <v>238</v>
      </c>
      <c r="B142" t="s">
        <v>236</v>
      </c>
      <c r="C142" t="s">
        <v>71</v>
      </c>
      <c r="D142" s="53">
        <f t="shared" si="42"/>
        <v>1</v>
      </c>
      <c r="E142">
        <v>1175</v>
      </c>
      <c r="F142">
        <f t="shared" si="43"/>
        <v>0.97299999999999998</v>
      </c>
      <c r="G142" s="4">
        <f t="shared" si="44"/>
        <v>13719.3</v>
      </c>
      <c r="H142">
        <v>201</v>
      </c>
      <c r="I142">
        <v>0.49859999999999999</v>
      </c>
      <c r="J142">
        <v>106</v>
      </c>
      <c r="K142">
        <v>267</v>
      </c>
      <c r="L142">
        <f t="shared" si="45"/>
        <v>161</v>
      </c>
      <c r="M142">
        <f t="shared" si="46"/>
        <v>95</v>
      </c>
      <c r="N142">
        <f t="shared" si="47"/>
        <v>0.57204968944099377</v>
      </c>
      <c r="O142" s="13">
        <f t="shared" si="48"/>
        <v>0.49859999999999999</v>
      </c>
      <c r="P142">
        <v>100</v>
      </c>
      <c r="R142">
        <f t="shared" si="49"/>
        <v>0.57204968944099377</v>
      </c>
      <c r="S142">
        <f t="shared" si="50"/>
        <v>0.39787987577639755</v>
      </c>
      <c r="T142">
        <f t="shared" si="51"/>
        <v>14522.615465838511</v>
      </c>
      <c r="U142" s="13">
        <f t="shared" si="52"/>
        <v>10165.830826086958</v>
      </c>
      <c r="V142" s="4">
        <f t="shared" si="53"/>
        <v>106</v>
      </c>
      <c r="W142">
        <f t="shared" si="54"/>
        <v>201.25</v>
      </c>
      <c r="X142">
        <f t="shared" si="55"/>
        <v>85.875</v>
      </c>
      <c r="Y142">
        <f t="shared" si="56"/>
        <v>-127.14809198888047</v>
      </c>
      <c r="Z142">
        <f t="shared" si="57"/>
        <v>151.08966704574172</v>
      </c>
      <c r="AA142" s="54">
        <f t="shared" si="58"/>
        <v>151.08966704574172</v>
      </c>
      <c r="AB142" s="54">
        <f t="shared" si="59"/>
        <v>0.32404803500989676</v>
      </c>
      <c r="AC142">
        <f t="shared" si="60"/>
        <v>0.5941483850931677</v>
      </c>
      <c r="AD142">
        <f t="shared" si="61"/>
        <v>32765.933813014522</v>
      </c>
      <c r="AE142" s="13">
        <f t="shared" si="62"/>
        <v>22936.153669110165</v>
      </c>
    </row>
    <row r="143" spans="1:31" x14ac:dyDescent="0.25">
      <c r="A143" t="s">
        <v>239</v>
      </c>
      <c r="B143" t="s">
        <v>236</v>
      </c>
      <c r="C143" t="s">
        <v>73</v>
      </c>
      <c r="D143" s="53">
        <f t="shared" si="42"/>
        <v>2</v>
      </c>
      <c r="E143">
        <v>1725</v>
      </c>
      <c r="F143">
        <f t="shared" si="43"/>
        <v>0.97299999999999998</v>
      </c>
      <c r="G143" s="4">
        <f t="shared" si="44"/>
        <v>20141.099999999999</v>
      </c>
      <c r="H143">
        <v>242</v>
      </c>
      <c r="I143">
        <v>0.63839999999999997</v>
      </c>
      <c r="J143">
        <v>195</v>
      </c>
      <c r="K143">
        <v>305</v>
      </c>
      <c r="L143">
        <f t="shared" si="45"/>
        <v>110</v>
      </c>
      <c r="M143">
        <f t="shared" si="46"/>
        <v>47</v>
      </c>
      <c r="N143">
        <f t="shared" si="47"/>
        <v>0.44181818181818178</v>
      </c>
      <c r="O143" s="13">
        <f t="shared" si="48"/>
        <v>0.63839999999999997</v>
      </c>
      <c r="P143">
        <v>100</v>
      </c>
      <c r="R143">
        <f t="shared" si="49"/>
        <v>0.44181818181818178</v>
      </c>
      <c r="S143">
        <f t="shared" si="50"/>
        <v>0.5009450909090909</v>
      </c>
      <c r="T143">
        <f t="shared" si="51"/>
        <v>18284.495818181818</v>
      </c>
      <c r="U143" s="13">
        <f t="shared" si="52"/>
        <v>12799.147072727272</v>
      </c>
      <c r="V143" s="4">
        <f t="shared" si="53"/>
        <v>195</v>
      </c>
      <c r="W143">
        <f t="shared" si="54"/>
        <v>137.5</v>
      </c>
      <c r="X143">
        <f t="shared" si="55"/>
        <v>181.25</v>
      </c>
      <c r="Y143">
        <f t="shared" si="56"/>
        <v>-86.871367197371754</v>
      </c>
      <c r="Z143">
        <f t="shared" si="57"/>
        <v>164.51778493808442</v>
      </c>
      <c r="AA143" s="54">
        <f t="shared" si="58"/>
        <v>195</v>
      </c>
      <c r="AB143" s="54">
        <f t="shared" si="59"/>
        <v>0.1</v>
      </c>
      <c r="AC143">
        <f t="shared" si="60"/>
        <v>0.77146000000000003</v>
      </c>
      <c r="AD143">
        <f t="shared" si="61"/>
        <v>54908.66550000001</v>
      </c>
      <c r="AE143" s="13">
        <f t="shared" si="62"/>
        <v>38436.065850000006</v>
      </c>
    </row>
    <row r="144" spans="1:31" x14ac:dyDescent="0.25">
      <c r="A144" t="s">
        <v>240</v>
      </c>
      <c r="B144" t="s">
        <v>241</v>
      </c>
      <c r="C144" t="s">
        <v>66</v>
      </c>
      <c r="D144" s="53">
        <f t="shared" si="42"/>
        <v>1</v>
      </c>
      <c r="E144">
        <v>709</v>
      </c>
      <c r="F144">
        <f t="shared" si="43"/>
        <v>0.97299999999999998</v>
      </c>
      <c r="G144" s="4">
        <f t="shared" si="44"/>
        <v>8278.2839999999997</v>
      </c>
      <c r="H144">
        <v>158</v>
      </c>
      <c r="I144">
        <v>0.29039999999999999</v>
      </c>
      <c r="J144">
        <v>86</v>
      </c>
      <c r="K144">
        <v>192</v>
      </c>
      <c r="L144">
        <f t="shared" si="45"/>
        <v>106</v>
      </c>
      <c r="M144">
        <f t="shared" si="46"/>
        <v>72</v>
      </c>
      <c r="N144">
        <f t="shared" si="47"/>
        <v>0.64339622641509431</v>
      </c>
      <c r="O144" s="13">
        <f t="shared" si="48"/>
        <v>0.29039999999999999</v>
      </c>
      <c r="P144">
        <v>100</v>
      </c>
      <c r="R144">
        <f t="shared" si="49"/>
        <v>0.64339622641509431</v>
      </c>
      <c r="S144">
        <f t="shared" si="50"/>
        <v>0.34141622641509439</v>
      </c>
      <c r="T144">
        <f t="shared" si="51"/>
        <v>12461.692264150945</v>
      </c>
      <c r="U144" s="13">
        <f t="shared" si="52"/>
        <v>8723.1845849056608</v>
      </c>
      <c r="V144" s="4">
        <f t="shared" si="53"/>
        <v>86</v>
      </c>
      <c r="W144">
        <f t="shared" si="54"/>
        <v>132.5</v>
      </c>
      <c r="X144">
        <f t="shared" si="55"/>
        <v>72.75</v>
      </c>
      <c r="Y144">
        <f t="shared" si="56"/>
        <v>-83.712408390194597</v>
      </c>
      <c r="Z144">
        <f t="shared" si="57"/>
        <v>107.58077457669954</v>
      </c>
      <c r="AA144" s="54">
        <f t="shared" si="58"/>
        <v>107.58077457669954</v>
      </c>
      <c r="AB144" s="54">
        <f t="shared" si="59"/>
        <v>0.26287377039018522</v>
      </c>
      <c r="AC144">
        <f t="shared" si="60"/>
        <v>0.6425616981132074</v>
      </c>
      <c r="AD144">
        <f t="shared" si="61"/>
        <v>25231.45909666345</v>
      </c>
      <c r="AE144" s="13">
        <f t="shared" si="62"/>
        <v>17662.021367664413</v>
      </c>
    </row>
    <row r="145" spans="1:31" x14ac:dyDescent="0.25">
      <c r="A145" t="s">
        <v>242</v>
      </c>
      <c r="B145" t="s">
        <v>241</v>
      </c>
      <c r="C145" t="s">
        <v>61</v>
      </c>
      <c r="D145" s="53">
        <f t="shared" si="42"/>
        <v>2</v>
      </c>
      <c r="E145">
        <v>869</v>
      </c>
      <c r="F145">
        <f t="shared" si="43"/>
        <v>0.97299999999999998</v>
      </c>
      <c r="G145" s="4">
        <f t="shared" si="44"/>
        <v>10146.444</v>
      </c>
      <c r="H145">
        <v>246</v>
      </c>
      <c r="I145">
        <v>0.53969999999999996</v>
      </c>
      <c r="J145">
        <v>135</v>
      </c>
      <c r="K145">
        <v>305</v>
      </c>
      <c r="L145">
        <f t="shared" si="45"/>
        <v>170</v>
      </c>
      <c r="M145">
        <f t="shared" si="46"/>
        <v>111</v>
      </c>
      <c r="N145">
        <f t="shared" si="47"/>
        <v>0.62235294117647055</v>
      </c>
      <c r="O145" s="13">
        <f t="shared" si="48"/>
        <v>0.53969999999999996</v>
      </c>
      <c r="P145">
        <v>100</v>
      </c>
      <c r="R145">
        <f t="shared" si="49"/>
        <v>0.62235294117647055</v>
      </c>
      <c r="S145">
        <f t="shared" si="50"/>
        <v>0.35806988235294124</v>
      </c>
      <c r="T145">
        <f t="shared" si="51"/>
        <v>13069.550705882355</v>
      </c>
      <c r="U145" s="13">
        <f t="shared" si="52"/>
        <v>9148.685494117648</v>
      </c>
      <c r="V145" s="4">
        <f t="shared" si="53"/>
        <v>135</v>
      </c>
      <c r="W145">
        <f t="shared" si="54"/>
        <v>212.5</v>
      </c>
      <c r="X145">
        <f t="shared" si="55"/>
        <v>113.75</v>
      </c>
      <c r="Y145">
        <f t="shared" si="56"/>
        <v>-134.25574930502907</v>
      </c>
      <c r="Z145">
        <f t="shared" si="57"/>
        <v>171.07294035885772</v>
      </c>
      <c r="AA145" s="54">
        <f t="shared" si="58"/>
        <v>171.07294035885772</v>
      </c>
      <c r="AB145" s="54">
        <f t="shared" si="59"/>
        <v>0.2697550134534481</v>
      </c>
      <c r="AC145">
        <f t="shared" si="60"/>
        <v>0.63711588235294125</v>
      </c>
      <c r="AD145">
        <f t="shared" si="61"/>
        <v>39782.549880357692</v>
      </c>
      <c r="AE145" s="13">
        <f t="shared" si="62"/>
        <v>27847.784916250384</v>
      </c>
    </row>
    <row r="146" spans="1:31" x14ac:dyDescent="0.25">
      <c r="A146" t="s">
        <v>243</v>
      </c>
      <c r="B146" t="s">
        <v>241</v>
      </c>
      <c r="C146" t="s">
        <v>71</v>
      </c>
      <c r="D146" s="53">
        <f t="shared" si="42"/>
        <v>1</v>
      </c>
      <c r="E146">
        <v>925</v>
      </c>
      <c r="F146">
        <f t="shared" si="43"/>
        <v>0.97299999999999998</v>
      </c>
      <c r="G146" s="4">
        <f t="shared" si="44"/>
        <v>10800.3</v>
      </c>
      <c r="H146">
        <v>207</v>
      </c>
      <c r="I146">
        <v>0.27950000000000003</v>
      </c>
      <c r="J146">
        <v>125</v>
      </c>
      <c r="K146">
        <v>288</v>
      </c>
      <c r="L146">
        <f t="shared" si="45"/>
        <v>163</v>
      </c>
      <c r="M146">
        <f t="shared" si="46"/>
        <v>82</v>
      </c>
      <c r="N146">
        <f t="shared" si="47"/>
        <v>0.50245398773006134</v>
      </c>
      <c r="O146" s="13">
        <f t="shared" si="48"/>
        <v>0.27950000000000003</v>
      </c>
      <c r="P146">
        <v>100</v>
      </c>
      <c r="R146">
        <f t="shared" si="49"/>
        <v>0.50245398773006134</v>
      </c>
      <c r="S146">
        <f t="shared" si="50"/>
        <v>0.45295791411042946</v>
      </c>
      <c r="T146">
        <f t="shared" si="51"/>
        <v>16532.963865030677</v>
      </c>
      <c r="U146" s="13">
        <f t="shared" si="52"/>
        <v>11573.074705521472</v>
      </c>
      <c r="V146" s="4">
        <f t="shared" si="53"/>
        <v>125</v>
      </c>
      <c r="W146">
        <f t="shared" si="54"/>
        <v>203.75</v>
      </c>
      <c r="X146">
        <f t="shared" si="55"/>
        <v>104.625</v>
      </c>
      <c r="Y146">
        <f t="shared" si="56"/>
        <v>-128.72757139246903</v>
      </c>
      <c r="Z146">
        <f t="shared" si="57"/>
        <v>161.80817222643415</v>
      </c>
      <c r="AA146" s="54">
        <f t="shared" si="58"/>
        <v>161.80817222643415</v>
      </c>
      <c r="AB146" s="54">
        <f t="shared" si="59"/>
        <v>0.28065360601930872</v>
      </c>
      <c r="AC146">
        <f t="shared" si="60"/>
        <v>0.62849073619631912</v>
      </c>
      <c r="AD146">
        <f t="shared" si="61"/>
        <v>37118.652109087925</v>
      </c>
      <c r="AE146" s="13">
        <f t="shared" si="62"/>
        <v>25983.056476361548</v>
      </c>
    </row>
    <row r="147" spans="1:31" x14ac:dyDescent="0.25">
      <c r="A147" t="s">
        <v>244</v>
      </c>
      <c r="B147" t="s">
        <v>241</v>
      </c>
      <c r="C147" t="s">
        <v>73</v>
      </c>
      <c r="D147" s="53">
        <f t="shared" si="42"/>
        <v>2</v>
      </c>
      <c r="E147">
        <v>1350</v>
      </c>
      <c r="F147">
        <f t="shared" si="43"/>
        <v>0.97299999999999998</v>
      </c>
      <c r="G147" s="4">
        <f t="shared" si="44"/>
        <v>15762.599999999999</v>
      </c>
      <c r="H147">
        <v>224</v>
      </c>
      <c r="I147">
        <v>0.38900000000000001</v>
      </c>
      <c r="J147">
        <v>119</v>
      </c>
      <c r="K147">
        <v>360</v>
      </c>
      <c r="L147">
        <f t="shared" si="45"/>
        <v>241</v>
      </c>
      <c r="M147">
        <f t="shared" si="46"/>
        <v>105</v>
      </c>
      <c r="N147">
        <f t="shared" si="47"/>
        <v>0.44854771784232372</v>
      </c>
      <c r="O147" s="13">
        <f t="shared" si="48"/>
        <v>0.38900000000000001</v>
      </c>
      <c r="P147">
        <v>100</v>
      </c>
      <c r="R147">
        <f t="shared" si="49"/>
        <v>0.44854771784232372</v>
      </c>
      <c r="S147">
        <f t="shared" si="50"/>
        <v>0.49561933609958503</v>
      </c>
      <c r="T147">
        <f t="shared" si="51"/>
        <v>18090.105767634854</v>
      </c>
      <c r="U147" s="13">
        <f t="shared" si="52"/>
        <v>12663.074037344397</v>
      </c>
      <c r="V147" s="4">
        <f t="shared" si="53"/>
        <v>119</v>
      </c>
      <c r="W147">
        <f t="shared" si="54"/>
        <v>301.25</v>
      </c>
      <c r="X147">
        <f t="shared" si="55"/>
        <v>88.875</v>
      </c>
      <c r="Y147">
        <f t="shared" si="56"/>
        <v>-190.32726813242357</v>
      </c>
      <c r="Z147">
        <f t="shared" si="57"/>
        <v>206.32987427343951</v>
      </c>
      <c r="AA147" s="54">
        <f t="shared" si="58"/>
        <v>206.32987427343951</v>
      </c>
      <c r="AB147" s="54">
        <f t="shared" si="59"/>
        <v>0.38989169883299424</v>
      </c>
      <c r="AC147">
        <f t="shared" si="60"/>
        <v>0.54203970954356839</v>
      </c>
      <c r="AD147">
        <f t="shared" si="61"/>
        <v>40821.229569287687</v>
      </c>
      <c r="AE147" s="13">
        <f t="shared" si="62"/>
        <v>28574.860698501379</v>
      </c>
    </row>
    <row r="148" spans="1:31" x14ac:dyDescent="0.25">
      <c r="A148" t="s">
        <v>245</v>
      </c>
      <c r="B148" t="s">
        <v>246</v>
      </c>
      <c r="C148" t="s">
        <v>66</v>
      </c>
      <c r="D148" s="53">
        <f t="shared" si="42"/>
        <v>1</v>
      </c>
      <c r="E148">
        <v>900</v>
      </c>
      <c r="F148">
        <f t="shared" si="43"/>
        <v>0.97299999999999998</v>
      </c>
      <c r="G148" s="4">
        <f t="shared" si="44"/>
        <v>10508.4</v>
      </c>
      <c r="H148">
        <v>139</v>
      </c>
      <c r="I148">
        <v>0.57530000000000003</v>
      </c>
      <c r="J148">
        <v>89</v>
      </c>
      <c r="K148">
        <v>177</v>
      </c>
      <c r="L148">
        <f t="shared" si="45"/>
        <v>88</v>
      </c>
      <c r="M148">
        <f t="shared" si="46"/>
        <v>50</v>
      </c>
      <c r="N148">
        <f t="shared" si="47"/>
        <v>0.55454545454545456</v>
      </c>
      <c r="O148" s="13">
        <f t="shared" si="48"/>
        <v>0.57530000000000003</v>
      </c>
      <c r="P148">
        <v>100</v>
      </c>
      <c r="R148">
        <f t="shared" si="49"/>
        <v>0.55454545454545456</v>
      </c>
      <c r="S148">
        <f t="shared" si="50"/>
        <v>0.41173272727272731</v>
      </c>
      <c r="T148">
        <f t="shared" si="51"/>
        <v>15028.244545454547</v>
      </c>
      <c r="U148" s="13">
        <f t="shared" si="52"/>
        <v>10519.771181818182</v>
      </c>
      <c r="V148" s="4">
        <f t="shared" si="53"/>
        <v>89</v>
      </c>
      <c r="W148">
        <f t="shared" si="54"/>
        <v>110</v>
      </c>
      <c r="X148">
        <f t="shared" si="55"/>
        <v>78</v>
      </c>
      <c r="Y148">
        <f t="shared" si="56"/>
        <v>-69.497093757897403</v>
      </c>
      <c r="Z148">
        <f t="shared" si="57"/>
        <v>98.114227950467537</v>
      </c>
      <c r="AA148" s="54">
        <f t="shared" si="58"/>
        <v>98.114227950467537</v>
      </c>
      <c r="AB148" s="54">
        <f t="shared" si="59"/>
        <v>0.18285661773152306</v>
      </c>
      <c r="AC148">
        <f t="shared" si="60"/>
        <v>0.7058872727272727</v>
      </c>
      <c r="AD148">
        <f t="shared" si="61"/>
        <v>25279.01844604958</v>
      </c>
      <c r="AE148" s="13">
        <f t="shared" si="62"/>
        <v>17695.312912234705</v>
      </c>
    </row>
    <row r="149" spans="1:31" x14ac:dyDescent="0.25">
      <c r="A149" t="s">
        <v>247</v>
      </c>
      <c r="B149" t="s">
        <v>220</v>
      </c>
      <c r="C149" t="s">
        <v>73</v>
      </c>
      <c r="D149" s="53">
        <f t="shared" si="42"/>
        <v>2</v>
      </c>
      <c r="E149">
        <v>3200</v>
      </c>
      <c r="F149">
        <f t="shared" si="43"/>
        <v>0.97299999999999998</v>
      </c>
      <c r="G149" s="4">
        <f t="shared" si="44"/>
        <v>37363.199999999997</v>
      </c>
      <c r="H149">
        <v>325</v>
      </c>
      <c r="I149">
        <v>0.31230000000000002</v>
      </c>
      <c r="J149">
        <v>195</v>
      </c>
      <c r="K149">
        <v>844</v>
      </c>
      <c r="L149">
        <f t="shared" si="45"/>
        <v>649</v>
      </c>
      <c r="M149">
        <f t="shared" si="46"/>
        <v>130</v>
      </c>
      <c r="N149">
        <f t="shared" si="47"/>
        <v>0.26024653312788903</v>
      </c>
      <c r="O149" s="13">
        <f t="shared" si="48"/>
        <v>0.31230000000000002</v>
      </c>
      <c r="P149">
        <v>100</v>
      </c>
      <c r="R149">
        <f t="shared" si="49"/>
        <v>0.26024653312788903</v>
      </c>
      <c r="S149">
        <f t="shared" si="50"/>
        <v>0.6446408936825887</v>
      </c>
      <c r="T149">
        <f t="shared" si="51"/>
        <v>23529.392619414488</v>
      </c>
      <c r="U149" s="13">
        <f t="shared" si="52"/>
        <v>16470.574833590141</v>
      </c>
      <c r="V149" s="4">
        <f t="shared" si="53"/>
        <v>195</v>
      </c>
      <c r="W149">
        <f t="shared" si="54"/>
        <v>811.25</v>
      </c>
      <c r="X149">
        <f t="shared" si="55"/>
        <v>113.875</v>
      </c>
      <c r="Y149">
        <f t="shared" si="56"/>
        <v>-512.54106646449327</v>
      </c>
      <c r="Z149">
        <f t="shared" si="57"/>
        <v>492.90493113469802</v>
      </c>
      <c r="AA149" s="54">
        <f t="shared" si="58"/>
        <v>492.90493113469802</v>
      </c>
      <c r="AB149" s="54">
        <f t="shared" si="59"/>
        <v>0.46721717243106076</v>
      </c>
      <c r="AC149">
        <f t="shared" si="60"/>
        <v>0.48084432973805852</v>
      </c>
      <c r="AD149">
        <f t="shared" si="61"/>
        <v>86508.847551157436</v>
      </c>
      <c r="AE149" s="13">
        <f t="shared" si="62"/>
        <v>60556.193285810201</v>
      </c>
    </row>
    <row r="150" spans="1:31" x14ac:dyDescent="0.25">
      <c r="A150" t="s">
        <v>248</v>
      </c>
      <c r="B150" t="s">
        <v>246</v>
      </c>
      <c r="C150" t="s">
        <v>61</v>
      </c>
      <c r="D150" s="53">
        <f t="shared" si="42"/>
        <v>2</v>
      </c>
      <c r="E150">
        <v>1325</v>
      </c>
      <c r="F150">
        <f t="shared" si="43"/>
        <v>0.97299999999999998</v>
      </c>
      <c r="G150" s="4">
        <f t="shared" si="44"/>
        <v>15470.699999999999</v>
      </c>
      <c r="H150">
        <v>283</v>
      </c>
      <c r="I150">
        <v>0.4521</v>
      </c>
      <c r="J150">
        <v>161</v>
      </c>
      <c r="K150">
        <v>319</v>
      </c>
      <c r="L150">
        <f t="shared" si="45"/>
        <v>158</v>
      </c>
      <c r="M150">
        <f t="shared" si="46"/>
        <v>122</v>
      </c>
      <c r="N150">
        <f t="shared" si="47"/>
        <v>0.71772151898734182</v>
      </c>
      <c r="O150" s="13">
        <f t="shared" si="48"/>
        <v>0.4521</v>
      </c>
      <c r="P150">
        <v>100</v>
      </c>
      <c r="R150">
        <f t="shared" si="49"/>
        <v>0.71772151898734182</v>
      </c>
      <c r="S150">
        <f t="shared" si="50"/>
        <v>0.2825951898734177</v>
      </c>
      <c r="T150">
        <f t="shared" si="51"/>
        <v>10314.724430379745</v>
      </c>
      <c r="U150" s="13">
        <f t="shared" si="52"/>
        <v>7220.3071012658211</v>
      </c>
      <c r="V150" s="4">
        <f t="shared" si="53"/>
        <v>161</v>
      </c>
      <c r="W150">
        <f t="shared" si="54"/>
        <v>197.5</v>
      </c>
      <c r="X150">
        <f t="shared" si="55"/>
        <v>141.25</v>
      </c>
      <c r="Y150">
        <f t="shared" si="56"/>
        <v>-124.7788728834976</v>
      </c>
      <c r="Z150">
        <f t="shared" si="57"/>
        <v>176.76190927470307</v>
      </c>
      <c r="AA150" s="54">
        <f t="shared" si="58"/>
        <v>176.76190927470307</v>
      </c>
      <c r="AB150" s="54">
        <f t="shared" si="59"/>
        <v>0.17980713556811681</v>
      </c>
      <c r="AC150">
        <f t="shared" si="60"/>
        <v>0.70830063291139234</v>
      </c>
      <c r="AD150">
        <f t="shared" si="61"/>
        <v>45698.208858072881</v>
      </c>
      <c r="AE150" s="13">
        <f t="shared" si="62"/>
        <v>31988.746200651014</v>
      </c>
    </row>
    <row r="151" spans="1:31" x14ac:dyDescent="0.25">
      <c r="A151" t="s">
        <v>249</v>
      </c>
      <c r="B151" t="s">
        <v>246</v>
      </c>
      <c r="C151" t="s">
        <v>71</v>
      </c>
      <c r="D151" s="53">
        <f t="shared" si="42"/>
        <v>1</v>
      </c>
      <c r="E151">
        <v>975</v>
      </c>
      <c r="F151">
        <f t="shared" si="43"/>
        <v>0.97299999999999998</v>
      </c>
      <c r="G151" s="4">
        <f t="shared" si="44"/>
        <v>11384.099999999999</v>
      </c>
      <c r="H151">
        <v>192</v>
      </c>
      <c r="I151">
        <v>0.53149999999999997</v>
      </c>
      <c r="J151">
        <v>145</v>
      </c>
      <c r="K151">
        <v>300</v>
      </c>
      <c r="L151">
        <f t="shared" si="45"/>
        <v>155</v>
      </c>
      <c r="M151">
        <f t="shared" si="46"/>
        <v>47</v>
      </c>
      <c r="N151">
        <f t="shared" si="47"/>
        <v>0.34258064516129033</v>
      </c>
      <c r="O151" s="13">
        <f t="shared" si="48"/>
        <v>0.53149999999999997</v>
      </c>
      <c r="P151">
        <v>100</v>
      </c>
      <c r="R151">
        <f t="shared" si="49"/>
        <v>0.34258064516129033</v>
      </c>
      <c r="S151">
        <f t="shared" si="50"/>
        <v>0.57948167741935486</v>
      </c>
      <c r="T151">
        <f t="shared" si="51"/>
        <v>21151.081225806451</v>
      </c>
      <c r="U151" s="13">
        <f t="shared" si="52"/>
        <v>14805.756858064515</v>
      </c>
      <c r="V151" s="4">
        <f t="shared" si="53"/>
        <v>145</v>
      </c>
      <c r="W151">
        <f t="shared" si="54"/>
        <v>193.75</v>
      </c>
      <c r="X151">
        <f t="shared" si="55"/>
        <v>125.625</v>
      </c>
      <c r="Y151">
        <f t="shared" si="56"/>
        <v>-122.40965377811473</v>
      </c>
      <c r="Z151">
        <f t="shared" si="57"/>
        <v>166.9341515036644</v>
      </c>
      <c r="AA151" s="54">
        <f t="shared" si="58"/>
        <v>166.9341515036644</v>
      </c>
      <c r="AB151" s="54">
        <f t="shared" si="59"/>
        <v>0.21320852388988076</v>
      </c>
      <c r="AC151">
        <f t="shared" si="60"/>
        <v>0.68186677419354835</v>
      </c>
      <c r="AD151">
        <f t="shared" si="61"/>
        <v>41546.800756817363</v>
      </c>
      <c r="AE151" s="13">
        <f t="shared" si="62"/>
        <v>29082.760529772153</v>
      </c>
    </row>
    <row r="152" spans="1:31" x14ac:dyDescent="0.25">
      <c r="A152" t="s">
        <v>250</v>
      </c>
      <c r="B152" t="s">
        <v>246</v>
      </c>
      <c r="C152" t="s">
        <v>73</v>
      </c>
      <c r="D152" s="53">
        <f t="shared" si="42"/>
        <v>2</v>
      </c>
      <c r="E152">
        <v>1550</v>
      </c>
      <c r="F152">
        <f t="shared" si="43"/>
        <v>0.97299999999999998</v>
      </c>
      <c r="G152" s="4">
        <f t="shared" si="44"/>
        <v>18097.8</v>
      </c>
      <c r="H152">
        <v>307</v>
      </c>
      <c r="I152">
        <v>0.31230000000000002</v>
      </c>
      <c r="J152">
        <v>185</v>
      </c>
      <c r="K152">
        <v>376</v>
      </c>
      <c r="L152">
        <f t="shared" si="45"/>
        <v>191</v>
      </c>
      <c r="M152">
        <f t="shared" si="46"/>
        <v>122</v>
      </c>
      <c r="N152">
        <f t="shared" si="47"/>
        <v>0.61099476439790579</v>
      </c>
      <c r="O152" s="13">
        <f t="shared" si="48"/>
        <v>0.31230000000000002</v>
      </c>
      <c r="P152">
        <v>100</v>
      </c>
      <c r="R152">
        <f t="shared" si="49"/>
        <v>0.61099476439790579</v>
      </c>
      <c r="S152">
        <f t="shared" si="50"/>
        <v>0.36705874345549738</v>
      </c>
      <c r="T152">
        <f t="shared" si="51"/>
        <v>13397.644136125655</v>
      </c>
      <c r="U152" s="13">
        <f t="shared" si="52"/>
        <v>9378.3508952879583</v>
      </c>
      <c r="V152" s="4">
        <f t="shared" si="53"/>
        <v>185</v>
      </c>
      <c r="W152">
        <f t="shared" si="54"/>
        <v>238.75</v>
      </c>
      <c r="X152">
        <f t="shared" si="55"/>
        <v>161.125</v>
      </c>
      <c r="Y152">
        <f t="shared" si="56"/>
        <v>-150.84028304270913</v>
      </c>
      <c r="Z152">
        <f t="shared" si="57"/>
        <v>208.8672447561284</v>
      </c>
      <c r="AA152" s="54">
        <f t="shared" si="58"/>
        <v>208.8672447561284</v>
      </c>
      <c r="AB152" s="54">
        <f t="shared" si="59"/>
        <v>0.1999675173031556</v>
      </c>
      <c r="AC152">
        <f t="shared" si="60"/>
        <v>0.69234570680628271</v>
      </c>
      <c r="AD152">
        <f t="shared" si="61"/>
        <v>52782.044172767339</v>
      </c>
      <c r="AE152" s="13">
        <f t="shared" si="62"/>
        <v>36947.430920937135</v>
      </c>
    </row>
    <row r="153" spans="1:31" x14ac:dyDescent="0.25">
      <c r="A153" t="s">
        <v>251</v>
      </c>
      <c r="B153" t="s">
        <v>252</v>
      </c>
      <c r="C153" t="s">
        <v>66</v>
      </c>
      <c r="D153" s="53">
        <f t="shared" si="42"/>
        <v>1</v>
      </c>
      <c r="E153">
        <v>1165</v>
      </c>
      <c r="F153">
        <f t="shared" si="43"/>
        <v>0.97299999999999998</v>
      </c>
      <c r="G153" s="4">
        <f t="shared" si="44"/>
        <v>13602.54</v>
      </c>
      <c r="H153">
        <v>180</v>
      </c>
      <c r="I153">
        <v>0.6</v>
      </c>
      <c r="J153">
        <v>135</v>
      </c>
      <c r="K153">
        <v>220</v>
      </c>
      <c r="L153">
        <f t="shared" si="45"/>
        <v>85</v>
      </c>
      <c r="M153">
        <f t="shared" si="46"/>
        <v>45</v>
      </c>
      <c r="N153">
        <f t="shared" si="47"/>
        <v>0.52352941176470591</v>
      </c>
      <c r="O153" s="13">
        <f t="shared" si="48"/>
        <v>0.6</v>
      </c>
      <c r="P153">
        <v>100</v>
      </c>
      <c r="R153">
        <f t="shared" si="49"/>
        <v>0.52352941176470591</v>
      </c>
      <c r="S153">
        <f t="shared" si="50"/>
        <v>0.43627882352941177</v>
      </c>
      <c r="T153">
        <f t="shared" si="51"/>
        <v>15924.17705882353</v>
      </c>
      <c r="U153" s="13">
        <f t="shared" si="52"/>
        <v>11146.92394117647</v>
      </c>
      <c r="V153" s="4">
        <f t="shared" si="53"/>
        <v>135</v>
      </c>
      <c r="W153">
        <f t="shared" si="54"/>
        <v>106.25</v>
      </c>
      <c r="X153">
        <f t="shared" si="55"/>
        <v>124.375</v>
      </c>
      <c r="Y153">
        <f t="shared" si="56"/>
        <v>-67.127874652514535</v>
      </c>
      <c r="Z153">
        <f t="shared" si="57"/>
        <v>119.28647017942887</v>
      </c>
      <c r="AA153" s="54">
        <f t="shared" si="58"/>
        <v>135</v>
      </c>
      <c r="AB153" s="54">
        <f t="shared" si="59"/>
        <v>0.1</v>
      </c>
      <c r="AC153">
        <f t="shared" si="60"/>
        <v>0.77146000000000003</v>
      </c>
      <c r="AD153">
        <f t="shared" si="61"/>
        <v>38013.691500000001</v>
      </c>
      <c r="AE153" s="13">
        <f t="shared" si="62"/>
        <v>26609.584049999998</v>
      </c>
    </row>
    <row r="154" spans="1:31" x14ac:dyDescent="0.25">
      <c r="A154" t="s">
        <v>253</v>
      </c>
      <c r="B154" t="s">
        <v>252</v>
      </c>
      <c r="C154" t="s">
        <v>61</v>
      </c>
      <c r="D154" s="53">
        <f t="shared" si="42"/>
        <v>2</v>
      </c>
      <c r="E154">
        <v>1625</v>
      </c>
      <c r="F154">
        <f t="shared" si="43"/>
        <v>0.97299999999999998</v>
      </c>
      <c r="G154" s="4">
        <f t="shared" si="44"/>
        <v>18973.5</v>
      </c>
      <c r="H154">
        <v>260</v>
      </c>
      <c r="I154">
        <v>0.2329</v>
      </c>
      <c r="J154">
        <v>220</v>
      </c>
      <c r="K154">
        <v>312</v>
      </c>
      <c r="L154">
        <f t="shared" si="45"/>
        <v>92</v>
      </c>
      <c r="M154">
        <f t="shared" si="46"/>
        <v>40</v>
      </c>
      <c r="N154">
        <f t="shared" si="47"/>
        <v>0.44782608695652171</v>
      </c>
      <c r="O154" s="13">
        <f t="shared" si="48"/>
        <v>0.2329</v>
      </c>
      <c r="P154">
        <v>100</v>
      </c>
      <c r="R154">
        <f t="shared" si="49"/>
        <v>0.44782608695652171</v>
      </c>
      <c r="S154">
        <f t="shared" si="50"/>
        <v>0.49619043478260877</v>
      </c>
      <c r="T154">
        <f t="shared" si="51"/>
        <v>18110.950869565218</v>
      </c>
      <c r="U154" s="13">
        <f t="shared" si="52"/>
        <v>12677.665608695652</v>
      </c>
      <c r="V154" s="4">
        <f t="shared" si="53"/>
        <v>220</v>
      </c>
      <c r="W154">
        <f t="shared" si="54"/>
        <v>115</v>
      </c>
      <c r="X154">
        <f t="shared" si="55"/>
        <v>208.5</v>
      </c>
      <c r="Y154">
        <f t="shared" si="56"/>
        <v>-72.656052565074546</v>
      </c>
      <c r="Z154">
        <f t="shared" si="57"/>
        <v>166.05123831185242</v>
      </c>
      <c r="AA154" s="54">
        <f t="shared" si="58"/>
        <v>220</v>
      </c>
      <c r="AB154" s="54">
        <f t="shared" si="59"/>
        <v>0.1</v>
      </c>
      <c r="AC154">
        <f t="shared" si="60"/>
        <v>0.77146000000000003</v>
      </c>
      <c r="AD154">
        <f t="shared" si="61"/>
        <v>61948.238000000005</v>
      </c>
      <c r="AE154" s="13">
        <f t="shared" si="62"/>
        <v>43363.766600000003</v>
      </c>
    </row>
    <row r="155" spans="1:31" x14ac:dyDescent="0.25">
      <c r="A155" t="s">
        <v>254</v>
      </c>
      <c r="B155" t="s">
        <v>252</v>
      </c>
      <c r="C155" t="s">
        <v>71</v>
      </c>
      <c r="D155" s="53">
        <f t="shared" si="42"/>
        <v>1</v>
      </c>
      <c r="E155">
        <v>1400</v>
      </c>
      <c r="F155">
        <f t="shared" si="43"/>
        <v>0.97299999999999998</v>
      </c>
      <c r="G155" s="4">
        <f t="shared" si="44"/>
        <v>16346.400000000001</v>
      </c>
      <c r="H155">
        <v>232</v>
      </c>
      <c r="I155">
        <v>0.40820000000000001</v>
      </c>
      <c r="J155">
        <v>135</v>
      </c>
      <c r="K155">
        <v>287</v>
      </c>
      <c r="L155">
        <f t="shared" si="45"/>
        <v>152</v>
      </c>
      <c r="M155">
        <f t="shared" si="46"/>
        <v>97</v>
      </c>
      <c r="N155">
        <f t="shared" si="47"/>
        <v>0.61052631578947369</v>
      </c>
      <c r="O155" s="13">
        <f t="shared" si="48"/>
        <v>0.40820000000000001</v>
      </c>
      <c r="P155">
        <v>100</v>
      </c>
      <c r="R155">
        <f t="shared" si="49"/>
        <v>0.61052631578947369</v>
      </c>
      <c r="S155">
        <f t="shared" si="50"/>
        <v>0.36742947368421053</v>
      </c>
      <c r="T155">
        <f t="shared" si="51"/>
        <v>13411.175789473684</v>
      </c>
      <c r="U155" s="13">
        <f t="shared" si="52"/>
        <v>9387.8230526315783</v>
      </c>
      <c r="V155" s="4">
        <f t="shared" si="53"/>
        <v>135</v>
      </c>
      <c r="W155">
        <f t="shared" si="54"/>
        <v>190</v>
      </c>
      <c r="X155">
        <f t="shared" si="55"/>
        <v>116</v>
      </c>
      <c r="Y155">
        <f t="shared" si="56"/>
        <v>-120.04043467273186</v>
      </c>
      <c r="Z155">
        <f t="shared" si="57"/>
        <v>160.10639373262572</v>
      </c>
      <c r="AA155" s="54">
        <f t="shared" si="58"/>
        <v>160.10639373262572</v>
      </c>
      <c r="AB155" s="54">
        <f t="shared" si="59"/>
        <v>0.23213891438224063</v>
      </c>
      <c r="AC155">
        <f t="shared" si="60"/>
        <v>0.66688526315789476</v>
      </c>
      <c r="AD155">
        <f t="shared" si="61"/>
        <v>38971.996998939918</v>
      </c>
      <c r="AE155" s="13">
        <f t="shared" si="62"/>
        <v>27280.39789925794</v>
      </c>
    </row>
    <row r="156" spans="1:31" x14ac:dyDescent="0.25">
      <c r="A156" t="s">
        <v>255</v>
      </c>
      <c r="B156" t="s">
        <v>252</v>
      </c>
      <c r="C156" t="s">
        <v>73</v>
      </c>
      <c r="D156" s="53">
        <f t="shared" si="42"/>
        <v>2</v>
      </c>
      <c r="E156">
        <v>1995</v>
      </c>
      <c r="F156">
        <f t="shared" si="43"/>
        <v>0.97299999999999998</v>
      </c>
      <c r="G156" s="4">
        <f t="shared" si="44"/>
        <v>23293.62</v>
      </c>
      <c r="H156">
        <v>292</v>
      </c>
      <c r="I156">
        <v>0.32600000000000001</v>
      </c>
      <c r="J156">
        <v>224</v>
      </c>
      <c r="K156">
        <v>331</v>
      </c>
      <c r="L156">
        <f t="shared" si="45"/>
        <v>107</v>
      </c>
      <c r="M156">
        <f t="shared" si="46"/>
        <v>68</v>
      </c>
      <c r="N156">
        <f t="shared" si="47"/>
        <v>0.608411214953271</v>
      </c>
      <c r="O156" s="13">
        <f t="shared" si="48"/>
        <v>0.32600000000000001</v>
      </c>
      <c r="P156">
        <v>100</v>
      </c>
      <c r="R156">
        <f t="shared" si="49"/>
        <v>0.608411214953271</v>
      </c>
      <c r="S156">
        <f t="shared" si="50"/>
        <v>0.36910336448598136</v>
      </c>
      <c r="T156">
        <f t="shared" si="51"/>
        <v>13472.27280373832</v>
      </c>
      <c r="U156" s="13">
        <f t="shared" si="52"/>
        <v>9430.5909626168232</v>
      </c>
      <c r="V156" s="4">
        <f t="shared" si="53"/>
        <v>224</v>
      </c>
      <c r="W156">
        <f t="shared" si="54"/>
        <v>133.75</v>
      </c>
      <c r="X156">
        <f t="shared" si="55"/>
        <v>210.625</v>
      </c>
      <c r="Y156">
        <f t="shared" si="56"/>
        <v>-84.502148091988886</v>
      </c>
      <c r="Z156">
        <f t="shared" si="57"/>
        <v>177.19002716704577</v>
      </c>
      <c r="AA156" s="54">
        <f t="shared" si="58"/>
        <v>224</v>
      </c>
      <c r="AB156" s="54">
        <f t="shared" si="59"/>
        <v>0.1</v>
      </c>
      <c r="AC156">
        <f t="shared" si="60"/>
        <v>0.77146000000000003</v>
      </c>
      <c r="AD156">
        <f t="shared" si="61"/>
        <v>63074.569600000003</v>
      </c>
      <c r="AE156" s="13">
        <f t="shared" si="62"/>
        <v>44152.19872</v>
      </c>
    </row>
    <row r="157" spans="1:31" x14ac:dyDescent="0.25">
      <c r="A157" t="s">
        <v>256</v>
      </c>
      <c r="B157" t="s">
        <v>257</v>
      </c>
      <c r="C157" t="s">
        <v>66</v>
      </c>
      <c r="D157" s="53">
        <f t="shared" si="42"/>
        <v>1</v>
      </c>
      <c r="E157">
        <v>760</v>
      </c>
      <c r="F157">
        <f t="shared" si="43"/>
        <v>0.97299999999999998</v>
      </c>
      <c r="G157" s="4">
        <f t="shared" si="44"/>
        <v>8873.76</v>
      </c>
      <c r="H157">
        <v>169</v>
      </c>
      <c r="I157">
        <v>0.38900000000000001</v>
      </c>
      <c r="J157">
        <v>100</v>
      </c>
      <c r="K157">
        <v>195</v>
      </c>
      <c r="L157">
        <f t="shared" si="45"/>
        <v>95</v>
      </c>
      <c r="M157">
        <f t="shared" si="46"/>
        <v>69</v>
      </c>
      <c r="N157">
        <f t="shared" si="47"/>
        <v>0.68105263157894735</v>
      </c>
      <c r="O157" s="13">
        <f t="shared" si="48"/>
        <v>0.38900000000000001</v>
      </c>
      <c r="P157">
        <v>100</v>
      </c>
      <c r="R157">
        <f t="shared" si="49"/>
        <v>0.68105263157894735</v>
      </c>
      <c r="S157">
        <f t="shared" si="50"/>
        <v>0.3116149473684211</v>
      </c>
      <c r="T157">
        <f t="shared" si="51"/>
        <v>11373.94557894737</v>
      </c>
      <c r="U157" s="13">
        <f t="shared" si="52"/>
        <v>7961.761905263159</v>
      </c>
      <c r="V157" s="4">
        <f t="shared" si="53"/>
        <v>100</v>
      </c>
      <c r="W157">
        <f t="shared" si="54"/>
        <v>118.75</v>
      </c>
      <c r="X157">
        <f t="shared" si="55"/>
        <v>88.125</v>
      </c>
      <c r="Y157">
        <f t="shared" si="56"/>
        <v>-75.025271670457414</v>
      </c>
      <c r="Z157">
        <f t="shared" si="57"/>
        <v>107.87899608289108</v>
      </c>
      <c r="AA157" s="54">
        <f t="shared" si="58"/>
        <v>107.87899608289108</v>
      </c>
      <c r="AB157" s="54">
        <f t="shared" si="59"/>
        <v>0.16634944069803012</v>
      </c>
      <c r="AC157">
        <f t="shared" si="60"/>
        <v>0.71895105263157899</v>
      </c>
      <c r="AD157">
        <f t="shared" si="61"/>
        <v>28309.296993580876</v>
      </c>
      <c r="AE157" s="13">
        <f t="shared" si="62"/>
        <v>19816.507895506613</v>
      </c>
    </row>
    <row r="158" spans="1:31" x14ac:dyDescent="0.25">
      <c r="A158" t="s">
        <v>258</v>
      </c>
      <c r="B158" t="s">
        <v>257</v>
      </c>
      <c r="C158" t="s">
        <v>61</v>
      </c>
      <c r="D158" s="53">
        <f t="shared" si="42"/>
        <v>2</v>
      </c>
      <c r="E158">
        <v>965</v>
      </c>
      <c r="F158">
        <f t="shared" si="43"/>
        <v>0.97299999999999998</v>
      </c>
      <c r="G158" s="4">
        <f t="shared" si="44"/>
        <v>11267.34</v>
      </c>
      <c r="H158">
        <v>189</v>
      </c>
      <c r="I158">
        <v>0.29320000000000002</v>
      </c>
      <c r="J158">
        <v>135</v>
      </c>
      <c r="K158">
        <v>284</v>
      </c>
      <c r="L158">
        <f t="shared" si="45"/>
        <v>149</v>
      </c>
      <c r="M158">
        <f t="shared" si="46"/>
        <v>54</v>
      </c>
      <c r="N158">
        <f t="shared" si="47"/>
        <v>0.38993288590604025</v>
      </c>
      <c r="O158" s="13">
        <f t="shared" si="48"/>
        <v>0.29320000000000002</v>
      </c>
      <c r="P158">
        <v>100</v>
      </c>
      <c r="R158">
        <f t="shared" si="49"/>
        <v>0.38993288590604025</v>
      </c>
      <c r="S158">
        <f t="shared" si="50"/>
        <v>0.54200711409395974</v>
      </c>
      <c r="T158">
        <f t="shared" si="51"/>
        <v>19783.25966442953</v>
      </c>
      <c r="U158" s="13">
        <f t="shared" si="52"/>
        <v>13848.28176510067</v>
      </c>
      <c r="V158" s="4">
        <f t="shared" si="53"/>
        <v>135</v>
      </c>
      <c r="W158">
        <f t="shared" si="54"/>
        <v>186.25</v>
      </c>
      <c r="X158">
        <f t="shared" si="55"/>
        <v>116.375</v>
      </c>
      <c r="Y158">
        <f t="shared" si="56"/>
        <v>-117.67121556734901</v>
      </c>
      <c r="Z158">
        <f t="shared" si="57"/>
        <v>158.27863596158707</v>
      </c>
      <c r="AA158" s="54">
        <f t="shared" si="58"/>
        <v>158.27863596158707</v>
      </c>
      <c r="AB158" s="54">
        <f t="shared" si="59"/>
        <v>0.22498596489442724</v>
      </c>
      <c r="AC158">
        <f t="shared" si="60"/>
        <v>0.67254610738255027</v>
      </c>
      <c r="AD158">
        <f t="shared" si="61"/>
        <v>38854.133381691572</v>
      </c>
      <c r="AE158" s="13">
        <f t="shared" si="62"/>
        <v>27197.8933671841</v>
      </c>
    </row>
    <row r="159" spans="1:31" x14ac:dyDescent="0.25">
      <c r="A159" t="s">
        <v>259</v>
      </c>
      <c r="B159" t="s">
        <v>257</v>
      </c>
      <c r="C159" t="s">
        <v>71</v>
      </c>
      <c r="D159" s="53">
        <f t="shared" si="42"/>
        <v>1</v>
      </c>
      <c r="E159">
        <v>1185</v>
      </c>
      <c r="F159">
        <f t="shared" si="43"/>
        <v>0.97299999999999998</v>
      </c>
      <c r="G159" s="4">
        <f t="shared" si="44"/>
        <v>13836.059999999998</v>
      </c>
      <c r="H159">
        <v>289</v>
      </c>
      <c r="I159">
        <v>0.6411</v>
      </c>
      <c r="J159">
        <v>157</v>
      </c>
      <c r="K159">
        <v>320</v>
      </c>
      <c r="L159">
        <f t="shared" si="45"/>
        <v>163</v>
      </c>
      <c r="M159">
        <f t="shared" si="46"/>
        <v>132</v>
      </c>
      <c r="N159">
        <f t="shared" si="47"/>
        <v>0.74785276073619633</v>
      </c>
      <c r="O159" s="13">
        <f t="shared" si="48"/>
        <v>0.6411</v>
      </c>
      <c r="P159">
        <v>100</v>
      </c>
      <c r="R159">
        <f t="shared" si="49"/>
        <v>0.74785276073619633</v>
      </c>
      <c r="S159">
        <f t="shared" si="50"/>
        <v>0.25874932515337423</v>
      </c>
      <c r="T159">
        <f t="shared" si="51"/>
        <v>9444.3503680981594</v>
      </c>
      <c r="U159" s="13">
        <f t="shared" si="52"/>
        <v>6611.0452576687112</v>
      </c>
      <c r="V159" s="4">
        <f t="shared" si="53"/>
        <v>157</v>
      </c>
      <c r="W159">
        <f t="shared" si="54"/>
        <v>203.75</v>
      </c>
      <c r="X159">
        <f t="shared" si="55"/>
        <v>136.625</v>
      </c>
      <c r="Y159">
        <f t="shared" si="56"/>
        <v>-128.72757139246903</v>
      </c>
      <c r="Z159">
        <f t="shared" si="57"/>
        <v>177.80817222643415</v>
      </c>
      <c r="AA159" s="54">
        <f t="shared" si="58"/>
        <v>177.80817222643415</v>
      </c>
      <c r="AB159" s="54">
        <f t="shared" si="59"/>
        <v>0.20212599865734554</v>
      </c>
      <c r="AC159">
        <f t="shared" si="60"/>
        <v>0.69063748466257679</v>
      </c>
      <c r="AD159">
        <f t="shared" si="61"/>
        <v>44822.360918903876</v>
      </c>
      <c r="AE159" s="13">
        <f t="shared" si="62"/>
        <v>31375.652643232712</v>
      </c>
    </row>
    <row r="160" spans="1:31" x14ac:dyDescent="0.25">
      <c r="A160" t="s">
        <v>260</v>
      </c>
      <c r="B160" t="s">
        <v>220</v>
      </c>
      <c r="C160" t="s">
        <v>66</v>
      </c>
      <c r="D160" s="53">
        <f t="shared" si="42"/>
        <v>1</v>
      </c>
      <c r="E160">
        <v>1700</v>
      </c>
      <c r="F160">
        <f t="shared" si="43"/>
        <v>0.97299999999999998</v>
      </c>
      <c r="G160" s="4">
        <f t="shared" si="44"/>
        <v>19849.199999999997</v>
      </c>
      <c r="H160">
        <v>239</v>
      </c>
      <c r="I160">
        <v>0.50409999999999999</v>
      </c>
      <c r="J160">
        <v>98</v>
      </c>
      <c r="K160">
        <v>430</v>
      </c>
      <c r="L160">
        <f t="shared" si="45"/>
        <v>332</v>
      </c>
      <c r="M160">
        <f t="shared" si="46"/>
        <v>141</v>
      </c>
      <c r="N160">
        <f t="shared" si="47"/>
        <v>0.43975903614457834</v>
      </c>
      <c r="O160" s="13">
        <f t="shared" si="48"/>
        <v>0.50409999999999999</v>
      </c>
      <c r="P160">
        <v>100</v>
      </c>
      <c r="R160">
        <f t="shared" si="49"/>
        <v>0.43975903614457834</v>
      </c>
      <c r="S160">
        <f t="shared" si="50"/>
        <v>0.50257469879518069</v>
      </c>
      <c r="T160">
        <f t="shared" si="51"/>
        <v>18343.976506024093</v>
      </c>
      <c r="U160" s="13">
        <f t="shared" si="52"/>
        <v>12840.783554216865</v>
      </c>
      <c r="V160" s="4">
        <f t="shared" si="53"/>
        <v>98</v>
      </c>
      <c r="W160">
        <f t="shared" si="54"/>
        <v>415</v>
      </c>
      <c r="X160">
        <f t="shared" si="55"/>
        <v>56.5</v>
      </c>
      <c r="Y160">
        <f t="shared" si="56"/>
        <v>-262.19358099570383</v>
      </c>
      <c r="Z160">
        <f t="shared" si="57"/>
        <v>251.27185999494569</v>
      </c>
      <c r="AA160" s="54">
        <f t="shared" si="58"/>
        <v>251.27185999494569</v>
      </c>
      <c r="AB160" s="54">
        <f t="shared" si="59"/>
        <v>0.46932978312035106</v>
      </c>
      <c r="AC160">
        <f t="shared" si="60"/>
        <v>0.47917240963855418</v>
      </c>
      <c r="AD160">
        <f t="shared" si="61"/>
        <v>43946.928059270933</v>
      </c>
      <c r="AE160" s="13">
        <f t="shared" si="62"/>
        <v>30762.849641489651</v>
      </c>
    </row>
    <row r="161" spans="1:31" x14ac:dyDescent="0.25">
      <c r="A161" t="s">
        <v>261</v>
      </c>
      <c r="B161" t="s">
        <v>257</v>
      </c>
      <c r="C161" t="s">
        <v>73</v>
      </c>
      <c r="D161" s="53">
        <f t="shared" si="42"/>
        <v>2</v>
      </c>
      <c r="E161">
        <v>1340</v>
      </c>
      <c r="F161">
        <f t="shared" si="43"/>
        <v>0.97299999999999998</v>
      </c>
      <c r="G161" s="4">
        <f t="shared" si="44"/>
        <v>15645.84</v>
      </c>
      <c r="H161">
        <v>278</v>
      </c>
      <c r="I161">
        <v>0.4027</v>
      </c>
      <c r="J161">
        <v>135</v>
      </c>
      <c r="K161">
        <v>347</v>
      </c>
      <c r="L161">
        <f t="shared" si="45"/>
        <v>212</v>
      </c>
      <c r="M161">
        <f t="shared" si="46"/>
        <v>143</v>
      </c>
      <c r="N161">
        <f t="shared" si="47"/>
        <v>0.63962264150943393</v>
      </c>
      <c r="O161" s="13">
        <f t="shared" si="48"/>
        <v>0.4027</v>
      </c>
      <c r="P161">
        <v>100</v>
      </c>
      <c r="R161">
        <f t="shared" si="49"/>
        <v>0.63962264150943393</v>
      </c>
      <c r="S161">
        <f t="shared" si="50"/>
        <v>0.344402641509434</v>
      </c>
      <c r="T161">
        <f t="shared" si="51"/>
        <v>12570.69641509434</v>
      </c>
      <c r="U161" s="13">
        <f t="shared" si="52"/>
        <v>8799.4874905660381</v>
      </c>
      <c r="V161" s="4">
        <f t="shared" si="53"/>
        <v>135</v>
      </c>
      <c r="W161">
        <f t="shared" si="54"/>
        <v>265</v>
      </c>
      <c r="X161">
        <f t="shared" si="55"/>
        <v>108.5</v>
      </c>
      <c r="Y161">
        <f t="shared" si="56"/>
        <v>-167.42481678038919</v>
      </c>
      <c r="Z161">
        <f t="shared" si="57"/>
        <v>196.66154915339905</v>
      </c>
      <c r="AA161" s="54">
        <f t="shared" si="58"/>
        <v>196.66154915339905</v>
      </c>
      <c r="AB161" s="54">
        <f t="shared" si="59"/>
        <v>0.33268509114490208</v>
      </c>
      <c r="AC161">
        <f t="shared" si="60"/>
        <v>0.58731301886792453</v>
      </c>
      <c r="AD161">
        <f t="shared" si="61"/>
        <v>42158.189166911812</v>
      </c>
      <c r="AE161" s="13">
        <f t="shared" si="62"/>
        <v>29510.732416838266</v>
      </c>
    </row>
    <row r="162" spans="1:31" x14ac:dyDescent="0.25">
      <c r="A162" t="s">
        <v>262</v>
      </c>
      <c r="B162" t="s">
        <v>263</v>
      </c>
      <c r="C162" t="s">
        <v>66</v>
      </c>
      <c r="D162" s="53">
        <f t="shared" si="42"/>
        <v>1</v>
      </c>
      <c r="E162">
        <v>1150</v>
      </c>
      <c r="F162">
        <f t="shared" si="43"/>
        <v>0.97299999999999998</v>
      </c>
      <c r="G162" s="4">
        <f t="shared" si="44"/>
        <v>13427.400000000001</v>
      </c>
      <c r="H162">
        <v>183</v>
      </c>
      <c r="I162">
        <v>0.50680000000000003</v>
      </c>
      <c r="J162">
        <v>80</v>
      </c>
      <c r="K162">
        <v>267</v>
      </c>
      <c r="L162">
        <f t="shared" si="45"/>
        <v>187</v>
      </c>
      <c r="M162">
        <f t="shared" si="46"/>
        <v>103</v>
      </c>
      <c r="N162">
        <f t="shared" si="47"/>
        <v>0.54064171122994653</v>
      </c>
      <c r="O162" s="13">
        <f t="shared" si="48"/>
        <v>0.50680000000000003</v>
      </c>
      <c r="P162">
        <v>100</v>
      </c>
      <c r="R162">
        <f t="shared" si="49"/>
        <v>0.54064171122994653</v>
      </c>
      <c r="S162">
        <f t="shared" si="50"/>
        <v>0.42273614973262036</v>
      </c>
      <c r="T162">
        <f t="shared" si="51"/>
        <v>15429.869465240643</v>
      </c>
      <c r="U162" s="13">
        <f t="shared" si="52"/>
        <v>10800.90862566845</v>
      </c>
      <c r="V162" s="4">
        <f t="shared" si="53"/>
        <v>80</v>
      </c>
      <c r="W162">
        <f t="shared" si="54"/>
        <v>233.75</v>
      </c>
      <c r="X162">
        <f t="shared" si="55"/>
        <v>56.625</v>
      </c>
      <c r="Y162">
        <f t="shared" si="56"/>
        <v>-147.68132423553197</v>
      </c>
      <c r="Z162">
        <f t="shared" si="57"/>
        <v>153.93023439474348</v>
      </c>
      <c r="AA162" s="54">
        <f t="shared" si="58"/>
        <v>153.93023439474348</v>
      </c>
      <c r="AB162" s="54">
        <f t="shared" si="59"/>
        <v>0.41627907762457106</v>
      </c>
      <c r="AC162">
        <f t="shared" si="60"/>
        <v>0.52115673796791451</v>
      </c>
      <c r="AD162">
        <f t="shared" si="61"/>
        <v>29280.949273607363</v>
      </c>
      <c r="AE162" s="13">
        <f t="shared" si="62"/>
        <v>20496.664491525153</v>
      </c>
    </row>
    <row r="163" spans="1:31" x14ac:dyDescent="0.25">
      <c r="A163" t="s">
        <v>264</v>
      </c>
      <c r="B163" t="s">
        <v>263</v>
      </c>
      <c r="C163" t="s">
        <v>61</v>
      </c>
      <c r="D163" s="53">
        <f t="shared" si="42"/>
        <v>2</v>
      </c>
      <c r="E163">
        <v>2000</v>
      </c>
      <c r="F163">
        <f t="shared" si="43"/>
        <v>0.97299999999999998</v>
      </c>
      <c r="G163" s="4">
        <f t="shared" si="44"/>
        <v>23352</v>
      </c>
      <c r="H163">
        <v>237</v>
      </c>
      <c r="I163">
        <v>0.52049999999999996</v>
      </c>
      <c r="J163">
        <v>160</v>
      </c>
      <c r="K163">
        <v>323</v>
      </c>
      <c r="L163">
        <f t="shared" si="45"/>
        <v>163</v>
      </c>
      <c r="M163">
        <f t="shared" si="46"/>
        <v>77</v>
      </c>
      <c r="N163">
        <f t="shared" si="47"/>
        <v>0.47791411042944787</v>
      </c>
      <c r="O163" s="13">
        <f t="shared" si="48"/>
        <v>0.52049999999999996</v>
      </c>
      <c r="P163">
        <v>100</v>
      </c>
      <c r="R163">
        <f t="shared" si="49"/>
        <v>0.47791411042944787</v>
      </c>
      <c r="S163">
        <f t="shared" si="50"/>
        <v>0.47237877300613496</v>
      </c>
      <c r="T163">
        <f t="shared" si="51"/>
        <v>17241.825214723925</v>
      </c>
      <c r="U163" s="13">
        <f t="shared" si="52"/>
        <v>12069.277650306747</v>
      </c>
      <c r="V163" s="4">
        <f t="shared" si="53"/>
        <v>160</v>
      </c>
      <c r="W163">
        <f t="shared" si="54"/>
        <v>203.75</v>
      </c>
      <c r="X163">
        <f t="shared" si="55"/>
        <v>139.625</v>
      </c>
      <c r="Y163">
        <f t="shared" si="56"/>
        <v>-128.72757139246903</v>
      </c>
      <c r="Z163">
        <f t="shared" si="57"/>
        <v>179.30817222643412</v>
      </c>
      <c r="AA163" s="54">
        <f t="shared" si="58"/>
        <v>179.30817222643412</v>
      </c>
      <c r="AB163" s="54">
        <f t="shared" si="59"/>
        <v>0.19476403546716134</v>
      </c>
      <c r="AC163">
        <f t="shared" si="60"/>
        <v>0.69646374233128849</v>
      </c>
      <c r="AD163">
        <f t="shared" si="61"/>
        <v>45581.798840683012</v>
      </c>
      <c r="AE163" s="13">
        <f t="shared" si="62"/>
        <v>31907.259188478107</v>
      </c>
    </row>
    <row r="164" spans="1:31" x14ac:dyDescent="0.25">
      <c r="A164" t="s">
        <v>265</v>
      </c>
      <c r="B164" t="s">
        <v>263</v>
      </c>
      <c r="C164" t="s">
        <v>71</v>
      </c>
      <c r="D164" s="53">
        <f t="shared" si="42"/>
        <v>1</v>
      </c>
      <c r="E164">
        <v>1600</v>
      </c>
      <c r="F164">
        <f t="shared" si="43"/>
        <v>0.97299999999999998</v>
      </c>
      <c r="G164" s="4">
        <f t="shared" si="44"/>
        <v>18681.599999999999</v>
      </c>
      <c r="H164">
        <v>297</v>
      </c>
      <c r="I164">
        <v>0.36990000000000001</v>
      </c>
      <c r="J164">
        <v>225</v>
      </c>
      <c r="K164">
        <v>406</v>
      </c>
      <c r="L164">
        <f t="shared" si="45"/>
        <v>181</v>
      </c>
      <c r="M164">
        <f t="shared" si="46"/>
        <v>72</v>
      </c>
      <c r="N164">
        <f t="shared" si="47"/>
        <v>0.41823204419889504</v>
      </c>
      <c r="O164" s="13">
        <f t="shared" si="48"/>
        <v>0.36990000000000001</v>
      </c>
      <c r="P164">
        <v>100</v>
      </c>
      <c r="R164">
        <f t="shared" si="49"/>
        <v>0.41823204419889504</v>
      </c>
      <c r="S164">
        <f t="shared" si="50"/>
        <v>0.51961116022099452</v>
      </c>
      <c r="T164">
        <f t="shared" si="51"/>
        <v>18965.807348066301</v>
      </c>
      <c r="U164" s="13">
        <f t="shared" si="52"/>
        <v>13276.06514364641</v>
      </c>
      <c r="V164" s="4">
        <f t="shared" si="53"/>
        <v>225</v>
      </c>
      <c r="W164">
        <f t="shared" si="54"/>
        <v>226.25</v>
      </c>
      <c r="X164">
        <f t="shared" si="55"/>
        <v>202.375</v>
      </c>
      <c r="Y164">
        <f t="shared" si="56"/>
        <v>-142.94288602476624</v>
      </c>
      <c r="Z164">
        <f t="shared" si="57"/>
        <v>222.77471885266615</v>
      </c>
      <c r="AA164" s="54">
        <f t="shared" si="58"/>
        <v>225</v>
      </c>
      <c r="AB164" s="54">
        <f t="shared" si="59"/>
        <v>0.1</v>
      </c>
      <c r="AC164">
        <f t="shared" si="60"/>
        <v>0.77146000000000003</v>
      </c>
      <c r="AD164">
        <f t="shared" si="61"/>
        <v>63356.152500000004</v>
      </c>
      <c r="AE164" s="13">
        <f t="shared" si="62"/>
        <v>44349.306750000003</v>
      </c>
    </row>
    <row r="165" spans="1:31" x14ac:dyDescent="0.25">
      <c r="A165" t="s">
        <v>266</v>
      </c>
      <c r="B165" t="s">
        <v>263</v>
      </c>
      <c r="C165" t="s">
        <v>73</v>
      </c>
      <c r="D165" s="53">
        <f t="shared" si="42"/>
        <v>2</v>
      </c>
      <c r="E165">
        <v>2150</v>
      </c>
      <c r="F165">
        <f t="shared" si="43"/>
        <v>0.97299999999999998</v>
      </c>
      <c r="G165" s="4">
        <f t="shared" si="44"/>
        <v>25103.399999999998</v>
      </c>
      <c r="H165">
        <v>360</v>
      </c>
      <c r="I165">
        <v>0.2356</v>
      </c>
      <c r="J165">
        <v>170</v>
      </c>
      <c r="K165">
        <v>447</v>
      </c>
      <c r="L165">
        <f t="shared" si="45"/>
        <v>277</v>
      </c>
      <c r="M165">
        <f t="shared" si="46"/>
        <v>190</v>
      </c>
      <c r="N165">
        <f t="shared" si="47"/>
        <v>0.64873646209386282</v>
      </c>
      <c r="O165" s="13">
        <f t="shared" si="48"/>
        <v>0.2356</v>
      </c>
      <c r="P165">
        <v>100</v>
      </c>
      <c r="R165">
        <f t="shared" si="49"/>
        <v>0.64873646209386282</v>
      </c>
      <c r="S165">
        <f t="shared" si="50"/>
        <v>0.33718996389891698</v>
      </c>
      <c r="T165">
        <f t="shared" si="51"/>
        <v>12307.43368231047</v>
      </c>
      <c r="U165" s="13">
        <f t="shared" si="52"/>
        <v>8615.2035776173288</v>
      </c>
      <c r="V165" s="4">
        <f t="shared" si="53"/>
        <v>170</v>
      </c>
      <c r="W165">
        <f t="shared" si="54"/>
        <v>346.25</v>
      </c>
      <c r="X165">
        <f t="shared" si="55"/>
        <v>135.375</v>
      </c>
      <c r="Y165">
        <f t="shared" si="56"/>
        <v>-218.75789739701796</v>
      </c>
      <c r="Z165">
        <f t="shared" si="57"/>
        <v>253.76296752590346</v>
      </c>
      <c r="AA165" s="54">
        <f t="shared" si="58"/>
        <v>253.76296752590346</v>
      </c>
      <c r="AB165" s="54">
        <f t="shared" si="59"/>
        <v>0.34191470765603887</v>
      </c>
      <c r="AC165">
        <f t="shared" si="60"/>
        <v>0.58000870036101082</v>
      </c>
      <c r="AD165">
        <f t="shared" si="61"/>
        <v>53722.426082975217</v>
      </c>
      <c r="AE165" s="13">
        <f t="shared" si="62"/>
        <v>37605.698258082652</v>
      </c>
    </row>
    <row r="166" spans="1:31" x14ac:dyDescent="0.25">
      <c r="A166" t="s">
        <v>267</v>
      </c>
      <c r="B166" t="s">
        <v>268</v>
      </c>
      <c r="C166" t="s">
        <v>66</v>
      </c>
      <c r="D166" s="53">
        <f t="shared" si="42"/>
        <v>1</v>
      </c>
      <c r="E166">
        <v>1600</v>
      </c>
      <c r="F166">
        <f t="shared" si="43"/>
        <v>0.97299999999999998</v>
      </c>
      <c r="G166" s="4">
        <f t="shared" si="44"/>
        <v>18681.599999999999</v>
      </c>
      <c r="H166">
        <v>209</v>
      </c>
      <c r="I166">
        <v>0.58079999999999998</v>
      </c>
      <c r="J166">
        <v>94</v>
      </c>
      <c r="K166">
        <v>411</v>
      </c>
      <c r="L166">
        <f t="shared" si="45"/>
        <v>317</v>
      </c>
      <c r="M166">
        <f t="shared" si="46"/>
        <v>115</v>
      </c>
      <c r="N166">
        <f t="shared" si="47"/>
        <v>0.39022082018927451</v>
      </c>
      <c r="O166" s="13">
        <f t="shared" si="48"/>
        <v>0.58079999999999998</v>
      </c>
      <c r="P166">
        <v>100</v>
      </c>
      <c r="R166">
        <f t="shared" si="49"/>
        <v>0.39022082018927451</v>
      </c>
      <c r="S166">
        <f t="shared" si="50"/>
        <v>0.54177924290220814</v>
      </c>
      <c r="T166">
        <f t="shared" si="51"/>
        <v>19774.942365930598</v>
      </c>
      <c r="U166" s="13">
        <f t="shared" si="52"/>
        <v>13842.459656151417</v>
      </c>
      <c r="V166" s="4">
        <f t="shared" si="53"/>
        <v>94</v>
      </c>
      <c r="W166">
        <f t="shared" si="54"/>
        <v>396.25</v>
      </c>
      <c r="X166">
        <f t="shared" si="55"/>
        <v>54.375</v>
      </c>
      <c r="Y166">
        <f t="shared" si="56"/>
        <v>-250.3474854687895</v>
      </c>
      <c r="Z166">
        <f t="shared" si="57"/>
        <v>240.13307113975236</v>
      </c>
      <c r="AA166" s="54">
        <f t="shared" si="58"/>
        <v>240.13307113975236</v>
      </c>
      <c r="AB166" s="54">
        <f t="shared" si="59"/>
        <v>0.46879008489527407</v>
      </c>
      <c r="AC166">
        <f t="shared" si="60"/>
        <v>0.47959952681388013</v>
      </c>
      <c r="AD166">
        <f t="shared" si="61"/>
        <v>42036.213161211002</v>
      </c>
      <c r="AE166" s="13">
        <f t="shared" si="62"/>
        <v>29425.349212847701</v>
      </c>
    </row>
    <row r="167" spans="1:31" x14ac:dyDescent="0.25">
      <c r="A167" t="s">
        <v>269</v>
      </c>
      <c r="B167" t="s">
        <v>268</v>
      </c>
      <c r="C167" t="s">
        <v>61</v>
      </c>
      <c r="D167" s="53">
        <f t="shared" si="42"/>
        <v>2</v>
      </c>
      <c r="E167">
        <v>2100</v>
      </c>
      <c r="F167">
        <f t="shared" si="43"/>
        <v>0.97299999999999998</v>
      </c>
      <c r="G167" s="4">
        <f t="shared" si="44"/>
        <v>24519.599999999999</v>
      </c>
      <c r="H167">
        <v>265</v>
      </c>
      <c r="I167">
        <v>1.9199999999999998E-2</v>
      </c>
      <c r="J167">
        <v>130</v>
      </c>
      <c r="K167">
        <v>438</v>
      </c>
      <c r="L167">
        <f t="shared" si="45"/>
        <v>308</v>
      </c>
      <c r="M167">
        <f t="shared" si="46"/>
        <v>135</v>
      </c>
      <c r="N167">
        <f t="shared" si="47"/>
        <v>0.45064935064935063</v>
      </c>
      <c r="O167" s="13">
        <f t="shared" si="48"/>
        <v>1.9199999999999998E-2</v>
      </c>
      <c r="P167">
        <v>100</v>
      </c>
      <c r="R167">
        <f t="shared" si="49"/>
        <v>0.45064935064935063</v>
      </c>
      <c r="S167">
        <f t="shared" si="50"/>
        <v>0.49395610389610395</v>
      </c>
      <c r="T167">
        <f t="shared" si="51"/>
        <v>18029.397792207794</v>
      </c>
      <c r="U167" s="13">
        <f t="shared" si="52"/>
        <v>12620.578454545455</v>
      </c>
      <c r="V167" s="4">
        <f t="shared" si="53"/>
        <v>130</v>
      </c>
      <c r="W167">
        <f t="shared" si="54"/>
        <v>385</v>
      </c>
      <c r="X167">
        <f t="shared" si="55"/>
        <v>91.5</v>
      </c>
      <c r="Y167">
        <f t="shared" si="56"/>
        <v>-243.23982815264088</v>
      </c>
      <c r="Z167">
        <f t="shared" si="57"/>
        <v>252.64979782663633</v>
      </c>
      <c r="AA167" s="54">
        <f t="shared" si="58"/>
        <v>252.64979782663633</v>
      </c>
      <c r="AB167" s="54">
        <f t="shared" si="59"/>
        <v>0.41857090344580866</v>
      </c>
      <c r="AC167">
        <f t="shared" si="60"/>
        <v>0.51934298701298709</v>
      </c>
      <c r="AD167">
        <f t="shared" si="61"/>
        <v>47892.343745102102</v>
      </c>
      <c r="AE167" s="13">
        <f t="shared" si="62"/>
        <v>33524.640621571467</v>
      </c>
    </row>
    <row r="168" spans="1:31" x14ac:dyDescent="0.25">
      <c r="A168" t="s">
        <v>270</v>
      </c>
      <c r="B168" t="s">
        <v>268</v>
      </c>
      <c r="C168" t="s">
        <v>71</v>
      </c>
      <c r="D168" s="53">
        <f t="shared" si="42"/>
        <v>1</v>
      </c>
      <c r="E168">
        <v>1200</v>
      </c>
      <c r="F168">
        <f t="shared" si="43"/>
        <v>0.97299999999999998</v>
      </c>
      <c r="G168" s="4">
        <f t="shared" si="44"/>
        <v>14011.199999999999</v>
      </c>
      <c r="H168">
        <v>435</v>
      </c>
      <c r="I168">
        <v>0.46850000000000003</v>
      </c>
      <c r="J168">
        <v>162</v>
      </c>
      <c r="K168">
        <v>504</v>
      </c>
      <c r="L168">
        <f t="shared" si="45"/>
        <v>342</v>
      </c>
      <c r="M168">
        <f t="shared" si="46"/>
        <v>273</v>
      </c>
      <c r="N168">
        <f t="shared" si="47"/>
        <v>0.73859649122807025</v>
      </c>
      <c r="O168" s="13">
        <f t="shared" si="48"/>
        <v>0.46850000000000003</v>
      </c>
      <c r="P168">
        <v>100</v>
      </c>
      <c r="R168">
        <f t="shared" si="49"/>
        <v>0.73859649122807025</v>
      </c>
      <c r="S168">
        <f t="shared" si="50"/>
        <v>0.26607473684210525</v>
      </c>
      <c r="T168">
        <f t="shared" si="51"/>
        <v>9711.7278947368413</v>
      </c>
      <c r="U168" s="13">
        <f t="shared" si="52"/>
        <v>6798.2095263157889</v>
      </c>
      <c r="V168" s="4">
        <f t="shared" si="53"/>
        <v>162</v>
      </c>
      <c r="W168">
        <f t="shared" si="54"/>
        <v>427.5</v>
      </c>
      <c r="X168">
        <f t="shared" si="55"/>
        <v>119.25</v>
      </c>
      <c r="Y168">
        <f t="shared" si="56"/>
        <v>-270.09097801364669</v>
      </c>
      <c r="Z168">
        <f t="shared" si="57"/>
        <v>289.36438589840787</v>
      </c>
      <c r="AA168" s="54">
        <f t="shared" si="58"/>
        <v>289.36438589840787</v>
      </c>
      <c r="AB168" s="54">
        <f t="shared" si="59"/>
        <v>0.39792838806645114</v>
      </c>
      <c r="AC168">
        <f t="shared" si="60"/>
        <v>0.53567947368421054</v>
      </c>
      <c r="AD168">
        <f t="shared" si="61"/>
        <v>56577.395108470082</v>
      </c>
      <c r="AE168" s="13">
        <f t="shared" si="62"/>
        <v>39604.176575929057</v>
      </c>
    </row>
    <row r="169" spans="1:31" x14ac:dyDescent="0.25">
      <c r="A169" t="s">
        <v>271</v>
      </c>
      <c r="B169" t="s">
        <v>268</v>
      </c>
      <c r="C169" t="s">
        <v>73</v>
      </c>
      <c r="D169" s="53">
        <f t="shared" si="42"/>
        <v>2</v>
      </c>
      <c r="E169">
        <v>2100</v>
      </c>
      <c r="F169">
        <f t="shared" si="43"/>
        <v>0.97299999999999998</v>
      </c>
      <c r="G169" s="4">
        <f t="shared" si="44"/>
        <v>24519.599999999999</v>
      </c>
      <c r="H169">
        <v>487</v>
      </c>
      <c r="I169">
        <v>0.34250000000000003</v>
      </c>
      <c r="J169">
        <v>175</v>
      </c>
      <c r="K169">
        <v>755</v>
      </c>
      <c r="L169">
        <f t="shared" si="45"/>
        <v>580</v>
      </c>
      <c r="M169">
        <f t="shared" si="46"/>
        <v>312</v>
      </c>
      <c r="N169">
        <f t="shared" si="47"/>
        <v>0.53034482758620693</v>
      </c>
      <c r="O169" s="13">
        <f t="shared" si="48"/>
        <v>0.34250000000000003</v>
      </c>
      <c r="P169">
        <v>100</v>
      </c>
      <c r="R169">
        <f t="shared" si="49"/>
        <v>0.53034482758620693</v>
      </c>
      <c r="S169">
        <f t="shared" si="50"/>
        <v>0.43088510344827585</v>
      </c>
      <c r="T169">
        <f t="shared" si="51"/>
        <v>15727.306275862069</v>
      </c>
      <c r="U169" s="13">
        <f t="shared" si="52"/>
        <v>11009.114393103448</v>
      </c>
      <c r="V169" s="4">
        <f t="shared" si="53"/>
        <v>175</v>
      </c>
      <c r="W169">
        <f t="shared" si="54"/>
        <v>725</v>
      </c>
      <c r="X169">
        <f t="shared" si="55"/>
        <v>102.5</v>
      </c>
      <c r="Y169">
        <f t="shared" si="56"/>
        <v>-458.04902704068741</v>
      </c>
      <c r="Z169">
        <f t="shared" si="57"/>
        <v>440.86650240080871</v>
      </c>
      <c r="AA169" s="54">
        <f t="shared" si="58"/>
        <v>440.86650240080871</v>
      </c>
      <c r="AB169" s="54">
        <f t="shared" si="59"/>
        <v>0.46671241710456374</v>
      </c>
      <c r="AC169">
        <f t="shared" si="60"/>
        <v>0.48124379310344828</v>
      </c>
      <c r="AD169">
        <f t="shared" si="61"/>
        <v>77439.957771679721</v>
      </c>
      <c r="AE169" s="13">
        <f t="shared" si="62"/>
        <v>54207.970440175799</v>
      </c>
    </row>
    <row r="170" spans="1:31" x14ac:dyDescent="0.25">
      <c r="A170" t="s">
        <v>272</v>
      </c>
      <c r="B170" t="s">
        <v>273</v>
      </c>
      <c r="C170" t="s">
        <v>61</v>
      </c>
      <c r="D170" s="53">
        <f t="shared" si="42"/>
        <v>2</v>
      </c>
      <c r="E170">
        <v>2500</v>
      </c>
      <c r="F170">
        <f t="shared" si="43"/>
        <v>0.97299999999999998</v>
      </c>
      <c r="G170" s="4">
        <f t="shared" si="44"/>
        <v>29190</v>
      </c>
      <c r="H170">
        <v>231</v>
      </c>
      <c r="I170">
        <v>0.2712</v>
      </c>
      <c r="J170">
        <v>129</v>
      </c>
      <c r="K170">
        <v>431</v>
      </c>
      <c r="L170">
        <f t="shared" si="45"/>
        <v>302</v>
      </c>
      <c r="M170">
        <f t="shared" si="46"/>
        <v>102</v>
      </c>
      <c r="N170">
        <f t="shared" si="47"/>
        <v>0.37019867549668872</v>
      </c>
      <c r="O170" s="13">
        <f t="shared" si="48"/>
        <v>0.2712</v>
      </c>
      <c r="P170">
        <v>100</v>
      </c>
      <c r="R170">
        <f t="shared" si="49"/>
        <v>0.37019867549668872</v>
      </c>
      <c r="S170">
        <f t="shared" si="50"/>
        <v>0.55762476821192064</v>
      </c>
      <c r="T170">
        <f t="shared" si="51"/>
        <v>20353.304039735103</v>
      </c>
      <c r="U170" s="13">
        <f t="shared" si="52"/>
        <v>14247.312827814572</v>
      </c>
      <c r="V170" s="4">
        <f t="shared" si="53"/>
        <v>129</v>
      </c>
      <c r="W170">
        <f t="shared" si="54"/>
        <v>377.5</v>
      </c>
      <c r="X170">
        <f t="shared" si="55"/>
        <v>91.25</v>
      </c>
      <c r="Y170">
        <f t="shared" si="56"/>
        <v>-238.50138994187515</v>
      </c>
      <c r="Z170">
        <f t="shared" si="57"/>
        <v>248.49428228455901</v>
      </c>
      <c r="AA170" s="54">
        <f t="shared" si="58"/>
        <v>248.49428228455901</v>
      </c>
      <c r="AB170" s="54">
        <f t="shared" si="59"/>
        <v>0.41654114512465962</v>
      </c>
      <c r="AC170">
        <f t="shared" si="60"/>
        <v>0.5209493377483444</v>
      </c>
      <c r="AD170">
        <f t="shared" si="61"/>
        <v>47250.320103492777</v>
      </c>
      <c r="AE170" s="13">
        <f t="shared" si="62"/>
        <v>33075.224072444944</v>
      </c>
    </row>
    <row r="171" spans="1:31" x14ac:dyDescent="0.25">
      <c r="A171" t="s">
        <v>274</v>
      </c>
      <c r="B171" t="s">
        <v>60</v>
      </c>
      <c r="C171" t="s">
        <v>73</v>
      </c>
      <c r="D171" s="53">
        <f t="shared" si="42"/>
        <v>2</v>
      </c>
      <c r="E171">
        <v>2000</v>
      </c>
      <c r="F171">
        <f t="shared" si="43"/>
        <v>0.97299999999999998</v>
      </c>
      <c r="G171" s="4">
        <f t="shared" si="44"/>
        <v>23352</v>
      </c>
      <c r="H171">
        <v>199</v>
      </c>
      <c r="I171">
        <v>0.46300000000000002</v>
      </c>
      <c r="J171">
        <v>97</v>
      </c>
      <c r="K171">
        <v>240</v>
      </c>
      <c r="L171">
        <f t="shared" si="45"/>
        <v>143</v>
      </c>
      <c r="M171">
        <f t="shared" si="46"/>
        <v>102</v>
      </c>
      <c r="N171">
        <f t="shared" si="47"/>
        <v>0.67062937062937067</v>
      </c>
      <c r="O171" s="13">
        <f t="shared" si="48"/>
        <v>0.46300000000000002</v>
      </c>
      <c r="P171">
        <v>100</v>
      </c>
      <c r="R171">
        <f t="shared" si="49"/>
        <v>0.67062937062937067</v>
      </c>
      <c r="S171">
        <f t="shared" si="50"/>
        <v>0.31986391608391607</v>
      </c>
      <c r="T171">
        <f t="shared" si="51"/>
        <v>11675.032937062937</v>
      </c>
      <c r="U171" s="13">
        <f t="shared" si="52"/>
        <v>8172.5230559440552</v>
      </c>
      <c r="V171" s="4">
        <f t="shared" si="53"/>
        <v>97</v>
      </c>
      <c r="W171">
        <f t="shared" si="54"/>
        <v>178.75</v>
      </c>
      <c r="X171">
        <f t="shared" si="55"/>
        <v>79.125</v>
      </c>
      <c r="Y171">
        <f t="shared" si="56"/>
        <v>-112.93277735658327</v>
      </c>
      <c r="Z171">
        <f t="shared" si="57"/>
        <v>135.62312041950975</v>
      </c>
      <c r="AA171" s="54">
        <f t="shared" si="58"/>
        <v>135.62312041950975</v>
      </c>
      <c r="AB171" s="54">
        <f t="shared" si="59"/>
        <v>0.31607340094830627</v>
      </c>
      <c r="AC171">
        <f t="shared" si="60"/>
        <v>0.60045951048951052</v>
      </c>
      <c r="AD171">
        <f t="shared" si="61"/>
        <v>29724.210261827946</v>
      </c>
      <c r="AE171" s="13">
        <f t="shared" si="62"/>
        <v>20806.947183279561</v>
      </c>
    </row>
    <row r="172" spans="1:31" x14ac:dyDescent="0.25">
      <c r="A172" t="s">
        <v>275</v>
      </c>
      <c r="B172" t="s">
        <v>273</v>
      </c>
      <c r="C172" t="s">
        <v>71</v>
      </c>
      <c r="D172" s="53">
        <f t="shared" si="42"/>
        <v>1</v>
      </c>
      <c r="E172">
        <v>2500</v>
      </c>
      <c r="F172">
        <f t="shared" si="43"/>
        <v>0.97299999999999998</v>
      </c>
      <c r="G172" s="4">
        <f t="shared" si="44"/>
        <v>29190</v>
      </c>
      <c r="H172">
        <v>490</v>
      </c>
      <c r="I172">
        <v>0.67949999999999999</v>
      </c>
      <c r="J172">
        <v>186</v>
      </c>
      <c r="K172">
        <v>578</v>
      </c>
      <c r="L172">
        <f t="shared" si="45"/>
        <v>392</v>
      </c>
      <c r="M172">
        <f t="shared" si="46"/>
        <v>304</v>
      </c>
      <c r="N172">
        <f t="shared" si="47"/>
        <v>0.7204081632653061</v>
      </c>
      <c r="O172" s="13">
        <f t="shared" si="48"/>
        <v>0.67949999999999999</v>
      </c>
      <c r="P172">
        <v>100</v>
      </c>
      <c r="R172">
        <f t="shared" si="49"/>
        <v>0.7204081632653061</v>
      </c>
      <c r="S172">
        <f t="shared" si="50"/>
        <v>0.28046897959183681</v>
      </c>
      <c r="T172">
        <f t="shared" si="51"/>
        <v>10237.117755102043</v>
      </c>
      <c r="U172" s="13">
        <f t="shared" si="52"/>
        <v>7165.9824285714294</v>
      </c>
      <c r="V172" s="4">
        <f t="shared" si="53"/>
        <v>186</v>
      </c>
      <c r="W172">
        <f t="shared" si="54"/>
        <v>490</v>
      </c>
      <c r="X172">
        <f t="shared" si="55"/>
        <v>137</v>
      </c>
      <c r="Y172">
        <f t="shared" si="56"/>
        <v>-309.57796310336113</v>
      </c>
      <c r="Z172">
        <f t="shared" si="57"/>
        <v>331.82701541571902</v>
      </c>
      <c r="AA172" s="54">
        <f t="shared" si="58"/>
        <v>331.82701541571902</v>
      </c>
      <c r="AB172" s="54">
        <f t="shared" si="59"/>
        <v>0.39760615390963067</v>
      </c>
      <c r="AC172">
        <f t="shared" si="60"/>
        <v>0.53593448979591829</v>
      </c>
      <c r="AD172">
        <f t="shared" si="61"/>
        <v>64910.702905673883</v>
      </c>
      <c r="AE172" s="13">
        <f t="shared" si="62"/>
        <v>45437.492033971714</v>
      </c>
    </row>
    <row r="173" spans="1:31" x14ac:dyDescent="0.25">
      <c r="A173" t="s">
        <v>276</v>
      </c>
      <c r="B173" t="s">
        <v>273</v>
      </c>
      <c r="C173" t="s">
        <v>73</v>
      </c>
      <c r="D173" s="53">
        <f t="shared" si="42"/>
        <v>2</v>
      </c>
      <c r="E173">
        <v>2750</v>
      </c>
      <c r="F173">
        <f t="shared" si="43"/>
        <v>0.97299999999999998</v>
      </c>
      <c r="G173" s="4">
        <f t="shared" si="44"/>
        <v>32109</v>
      </c>
      <c r="H173">
        <v>538</v>
      </c>
      <c r="I173">
        <v>0.68220000000000003</v>
      </c>
      <c r="J173">
        <v>188</v>
      </c>
      <c r="K173">
        <v>810</v>
      </c>
      <c r="L173">
        <f t="shared" si="45"/>
        <v>622</v>
      </c>
      <c r="M173">
        <f t="shared" si="46"/>
        <v>350</v>
      </c>
      <c r="N173">
        <f t="shared" si="47"/>
        <v>0.5501607717041801</v>
      </c>
      <c r="O173" s="13">
        <f t="shared" si="48"/>
        <v>0.68220000000000003</v>
      </c>
      <c r="P173">
        <v>100</v>
      </c>
      <c r="R173">
        <f t="shared" si="49"/>
        <v>0.5501607717041801</v>
      </c>
      <c r="S173">
        <f t="shared" si="50"/>
        <v>0.4152027652733119</v>
      </c>
      <c r="T173">
        <f t="shared" si="51"/>
        <v>15154.900932475884</v>
      </c>
      <c r="U173" s="13">
        <f t="shared" si="52"/>
        <v>10608.430652733119</v>
      </c>
      <c r="V173" s="4">
        <f t="shared" si="53"/>
        <v>188</v>
      </c>
      <c r="W173">
        <f t="shared" si="54"/>
        <v>777.5</v>
      </c>
      <c r="X173">
        <f t="shared" si="55"/>
        <v>110.25</v>
      </c>
      <c r="Y173">
        <f t="shared" si="56"/>
        <v>-491.21809451604753</v>
      </c>
      <c r="Z173">
        <f t="shared" si="57"/>
        <v>472.95511119535001</v>
      </c>
      <c r="AA173" s="54">
        <f t="shared" si="58"/>
        <v>472.95511119535001</v>
      </c>
      <c r="AB173" s="54">
        <f t="shared" si="59"/>
        <v>0.46650175073356914</v>
      </c>
      <c r="AC173">
        <f t="shared" si="60"/>
        <v>0.48141051446945343</v>
      </c>
      <c r="AD173">
        <f t="shared" si="61"/>
        <v>83105.23064155152</v>
      </c>
      <c r="AE173" s="13">
        <f t="shared" si="62"/>
        <v>58173.661449086059</v>
      </c>
    </row>
    <row r="174" spans="1:31" x14ac:dyDescent="0.25">
      <c r="A174" t="s">
        <v>277</v>
      </c>
      <c r="B174" t="s">
        <v>273</v>
      </c>
      <c r="C174" t="s">
        <v>66</v>
      </c>
      <c r="D174" s="53">
        <f t="shared" si="42"/>
        <v>1</v>
      </c>
      <c r="E174">
        <v>1800</v>
      </c>
      <c r="F174">
        <f t="shared" si="43"/>
        <v>0.97299999999999998</v>
      </c>
      <c r="G174" s="4">
        <f t="shared" si="44"/>
        <v>21016.799999999999</v>
      </c>
      <c r="H174">
        <v>288</v>
      </c>
      <c r="I174">
        <v>0.56989999999999996</v>
      </c>
      <c r="J174">
        <v>89</v>
      </c>
      <c r="K174">
        <v>390</v>
      </c>
      <c r="L174">
        <f t="shared" si="45"/>
        <v>301</v>
      </c>
      <c r="M174">
        <f t="shared" si="46"/>
        <v>199</v>
      </c>
      <c r="N174">
        <f t="shared" si="47"/>
        <v>0.62890365448504981</v>
      </c>
      <c r="O174" s="13">
        <f t="shared" si="48"/>
        <v>0.56989999999999996</v>
      </c>
      <c r="P174">
        <v>100</v>
      </c>
      <c r="R174">
        <f t="shared" si="49"/>
        <v>0.62890365448504981</v>
      </c>
      <c r="S174">
        <f t="shared" si="50"/>
        <v>0.35288564784053161</v>
      </c>
      <c r="T174">
        <f t="shared" si="51"/>
        <v>12880.326146179405</v>
      </c>
      <c r="U174" s="13">
        <f t="shared" si="52"/>
        <v>9016.2283023255823</v>
      </c>
      <c r="V174" s="4">
        <f t="shared" si="53"/>
        <v>89</v>
      </c>
      <c r="W174">
        <f t="shared" si="54"/>
        <v>376.25</v>
      </c>
      <c r="X174">
        <f t="shared" si="55"/>
        <v>51.375</v>
      </c>
      <c r="Y174">
        <f t="shared" si="56"/>
        <v>-237.71165024008087</v>
      </c>
      <c r="Z174">
        <f t="shared" si="57"/>
        <v>227.88502969421279</v>
      </c>
      <c r="AA174" s="54">
        <f t="shared" si="58"/>
        <v>227.88502969421279</v>
      </c>
      <c r="AB174" s="54">
        <f t="shared" si="59"/>
        <v>0.46912964702780807</v>
      </c>
      <c r="AC174">
        <f t="shared" si="60"/>
        <v>0.47933079734219269</v>
      </c>
      <c r="AD174">
        <f t="shared" si="61"/>
        <v>39869.794239771836</v>
      </c>
      <c r="AE174" s="13">
        <f t="shared" si="62"/>
        <v>27908.855967840285</v>
      </c>
    </row>
    <row r="175" spans="1:31" x14ac:dyDescent="0.25">
      <c r="A175" t="s">
        <v>278</v>
      </c>
      <c r="B175" t="s">
        <v>279</v>
      </c>
      <c r="C175" t="s">
        <v>61</v>
      </c>
      <c r="D175" s="53">
        <f t="shared" si="42"/>
        <v>2</v>
      </c>
      <c r="E175">
        <v>3000</v>
      </c>
      <c r="F175">
        <f t="shared" si="43"/>
        <v>0.97299999999999998</v>
      </c>
      <c r="G175" s="4">
        <f t="shared" si="44"/>
        <v>35028</v>
      </c>
      <c r="H175">
        <v>415</v>
      </c>
      <c r="I175">
        <v>0.86850000000000005</v>
      </c>
      <c r="J175">
        <v>193</v>
      </c>
      <c r="K175">
        <v>648</v>
      </c>
      <c r="L175">
        <f t="shared" si="45"/>
        <v>455</v>
      </c>
      <c r="M175">
        <f t="shared" si="46"/>
        <v>222</v>
      </c>
      <c r="N175">
        <f t="shared" si="47"/>
        <v>0.49032967032967034</v>
      </c>
      <c r="O175" s="13">
        <f t="shared" si="48"/>
        <v>0.86850000000000005</v>
      </c>
      <c r="P175">
        <v>100</v>
      </c>
      <c r="R175">
        <f t="shared" si="49"/>
        <v>0.49032967032967034</v>
      </c>
      <c r="S175">
        <f t="shared" si="50"/>
        <v>0.46255309890109891</v>
      </c>
      <c r="T175">
        <f t="shared" si="51"/>
        <v>16883.18810989011</v>
      </c>
      <c r="U175" s="13">
        <f t="shared" si="52"/>
        <v>11818.231676923077</v>
      </c>
      <c r="V175" s="4">
        <f t="shared" si="53"/>
        <v>193</v>
      </c>
      <c r="W175">
        <f t="shared" si="54"/>
        <v>568.75</v>
      </c>
      <c r="X175">
        <f t="shared" si="55"/>
        <v>136.125</v>
      </c>
      <c r="Y175">
        <f t="shared" si="56"/>
        <v>-359.33156431640134</v>
      </c>
      <c r="Z175">
        <f t="shared" si="57"/>
        <v>373.70992860753103</v>
      </c>
      <c r="AA175" s="54">
        <f t="shared" si="58"/>
        <v>373.70992860753103</v>
      </c>
      <c r="AB175" s="54">
        <f t="shared" si="59"/>
        <v>0.41773174260664797</v>
      </c>
      <c r="AC175">
        <f t="shared" si="60"/>
        <v>0.52000709890109875</v>
      </c>
      <c r="AD175">
        <f t="shared" si="61"/>
        <v>70931.112769094703</v>
      </c>
      <c r="AE175" s="13">
        <f t="shared" si="62"/>
        <v>49651.778938366289</v>
      </c>
    </row>
    <row r="176" spans="1:31" x14ac:dyDescent="0.25">
      <c r="A176" t="s">
        <v>280</v>
      </c>
      <c r="B176" t="s">
        <v>279</v>
      </c>
      <c r="C176" t="s">
        <v>71</v>
      </c>
      <c r="D176" s="53">
        <f t="shared" si="42"/>
        <v>1</v>
      </c>
      <c r="E176">
        <v>2000</v>
      </c>
      <c r="F176">
        <f t="shared" si="43"/>
        <v>0.97299999999999998</v>
      </c>
      <c r="G176" s="4">
        <f t="shared" si="44"/>
        <v>23352</v>
      </c>
      <c r="H176">
        <v>387</v>
      </c>
      <c r="I176">
        <v>0.52329999999999999</v>
      </c>
      <c r="J176">
        <v>193</v>
      </c>
      <c r="K176">
        <v>600</v>
      </c>
      <c r="L176">
        <f t="shared" si="45"/>
        <v>407</v>
      </c>
      <c r="M176">
        <f t="shared" si="46"/>
        <v>194</v>
      </c>
      <c r="N176">
        <f t="shared" si="47"/>
        <v>0.48132678132678131</v>
      </c>
      <c r="O176" s="13">
        <f t="shared" si="48"/>
        <v>0.52329999999999999</v>
      </c>
      <c r="P176">
        <v>100</v>
      </c>
      <c r="R176">
        <f t="shared" si="49"/>
        <v>0.48132678132678131</v>
      </c>
      <c r="S176">
        <f t="shared" si="50"/>
        <v>0.46967798525798532</v>
      </c>
      <c r="T176">
        <f t="shared" si="51"/>
        <v>17143.246461916464</v>
      </c>
      <c r="U176" s="13">
        <f t="shared" si="52"/>
        <v>12000.272523341524</v>
      </c>
      <c r="V176" s="4">
        <f t="shared" si="53"/>
        <v>193</v>
      </c>
      <c r="W176">
        <f t="shared" si="54"/>
        <v>508.75</v>
      </c>
      <c r="X176">
        <f t="shared" si="55"/>
        <v>142.125</v>
      </c>
      <c r="Y176">
        <f t="shared" si="56"/>
        <v>-321.42405863027545</v>
      </c>
      <c r="Z176">
        <f t="shared" si="57"/>
        <v>344.46580427091232</v>
      </c>
      <c r="AA176" s="54">
        <f t="shared" si="58"/>
        <v>344.46580427091232</v>
      </c>
      <c r="AB176" s="54">
        <f t="shared" si="59"/>
        <v>0.39772148259638784</v>
      </c>
      <c r="AC176">
        <f t="shared" si="60"/>
        <v>0.53584321867321871</v>
      </c>
      <c r="AD176">
        <f t="shared" si="61"/>
        <v>67371.577828435387</v>
      </c>
      <c r="AE176" s="13">
        <f t="shared" si="62"/>
        <v>47160.104479904767</v>
      </c>
    </row>
    <row r="177" spans="1:31" x14ac:dyDescent="0.25">
      <c r="A177" t="s">
        <v>281</v>
      </c>
      <c r="B177" t="s">
        <v>279</v>
      </c>
      <c r="C177" t="s">
        <v>73</v>
      </c>
      <c r="D177" s="53">
        <f t="shared" si="42"/>
        <v>2</v>
      </c>
      <c r="E177">
        <v>2950</v>
      </c>
      <c r="F177">
        <f t="shared" si="43"/>
        <v>0.97299999999999998</v>
      </c>
      <c r="G177" s="4">
        <f t="shared" si="44"/>
        <v>34444.199999999997</v>
      </c>
      <c r="H177">
        <v>575</v>
      </c>
      <c r="I177">
        <v>0.46029999999999999</v>
      </c>
      <c r="J177">
        <v>192</v>
      </c>
      <c r="K177">
        <v>829</v>
      </c>
      <c r="L177">
        <f t="shared" si="45"/>
        <v>637</v>
      </c>
      <c r="M177">
        <f t="shared" si="46"/>
        <v>383</v>
      </c>
      <c r="N177">
        <f t="shared" si="47"/>
        <v>0.58100470957613826</v>
      </c>
      <c r="O177" s="13">
        <f t="shared" si="48"/>
        <v>0.46029999999999999</v>
      </c>
      <c r="P177">
        <v>100</v>
      </c>
      <c r="R177">
        <f t="shared" si="49"/>
        <v>0.58100470957613826</v>
      </c>
      <c r="S177">
        <f t="shared" si="50"/>
        <v>0.39079287284144421</v>
      </c>
      <c r="T177">
        <f t="shared" si="51"/>
        <v>14263.939858712714</v>
      </c>
      <c r="U177" s="13">
        <f t="shared" si="52"/>
        <v>9984.7579010988993</v>
      </c>
      <c r="V177" s="4">
        <f t="shared" si="53"/>
        <v>192</v>
      </c>
      <c r="W177">
        <f t="shared" si="54"/>
        <v>796.25</v>
      </c>
      <c r="X177">
        <f t="shared" si="55"/>
        <v>112.375</v>
      </c>
      <c r="Y177">
        <f t="shared" si="56"/>
        <v>-503.06419004296185</v>
      </c>
      <c r="Z177">
        <f t="shared" si="57"/>
        <v>484.09390005054337</v>
      </c>
      <c r="AA177" s="54">
        <f t="shared" si="58"/>
        <v>484.09390005054337</v>
      </c>
      <c r="AB177" s="54">
        <f t="shared" si="59"/>
        <v>0.46683692314039982</v>
      </c>
      <c r="AC177">
        <f t="shared" si="60"/>
        <v>0.48114525902668759</v>
      </c>
      <c r="AD177">
        <f t="shared" si="61"/>
        <v>85015.612000566209</v>
      </c>
      <c r="AE177" s="13">
        <f t="shared" si="62"/>
        <v>59510.92840039634</v>
      </c>
    </row>
    <row r="178" spans="1:31" x14ac:dyDescent="0.25">
      <c r="A178" t="s">
        <v>282</v>
      </c>
      <c r="B178" t="s">
        <v>279</v>
      </c>
      <c r="C178" t="s">
        <v>66</v>
      </c>
      <c r="D178" s="53">
        <f t="shared" si="42"/>
        <v>1</v>
      </c>
      <c r="E178">
        <v>1700</v>
      </c>
      <c r="F178">
        <f t="shared" si="43"/>
        <v>0.97299999999999998</v>
      </c>
      <c r="G178" s="4">
        <f t="shared" si="44"/>
        <v>19849.199999999997</v>
      </c>
      <c r="H178">
        <v>228</v>
      </c>
      <c r="I178">
        <v>0.51229999999999998</v>
      </c>
      <c r="J178">
        <v>98</v>
      </c>
      <c r="K178">
        <v>432</v>
      </c>
      <c r="L178">
        <f t="shared" si="45"/>
        <v>334</v>
      </c>
      <c r="M178">
        <f t="shared" si="46"/>
        <v>130</v>
      </c>
      <c r="N178">
        <f t="shared" si="47"/>
        <v>0.41137724550898203</v>
      </c>
      <c r="O178" s="13">
        <f t="shared" si="48"/>
        <v>0.51229999999999998</v>
      </c>
      <c r="P178">
        <v>100</v>
      </c>
      <c r="R178">
        <f t="shared" si="49"/>
        <v>0.41137724550898203</v>
      </c>
      <c r="S178">
        <f t="shared" si="50"/>
        <v>0.52503604790419167</v>
      </c>
      <c r="T178">
        <f t="shared" si="51"/>
        <v>19163.815748502995</v>
      </c>
      <c r="U178" s="13">
        <f t="shared" si="52"/>
        <v>13414.671023952096</v>
      </c>
      <c r="V178" s="4">
        <f t="shared" si="53"/>
        <v>98</v>
      </c>
      <c r="W178">
        <f t="shared" si="54"/>
        <v>417.5</v>
      </c>
      <c r="X178">
        <f t="shared" si="55"/>
        <v>56.25</v>
      </c>
      <c r="Y178">
        <f t="shared" si="56"/>
        <v>-263.77306039929238</v>
      </c>
      <c r="Z178">
        <f t="shared" si="57"/>
        <v>252.49036517563809</v>
      </c>
      <c r="AA178" s="54">
        <f t="shared" si="58"/>
        <v>252.49036517563809</v>
      </c>
      <c r="AB178" s="54">
        <f t="shared" si="59"/>
        <v>0.4700368028158996</v>
      </c>
      <c r="AC178">
        <f t="shared" si="60"/>
        <v>0.47861287425149707</v>
      </c>
      <c r="AD178">
        <f t="shared" si="61"/>
        <v>44108.475880095619</v>
      </c>
      <c r="AE178" s="13">
        <f t="shared" si="62"/>
        <v>30875.933116066932</v>
      </c>
    </row>
    <row r="179" spans="1:31" x14ac:dyDescent="0.25">
      <c r="A179" t="s">
        <v>283</v>
      </c>
      <c r="B179" t="s">
        <v>284</v>
      </c>
      <c r="C179" t="s">
        <v>66</v>
      </c>
      <c r="D179" s="53">
        <f t="shared" si="42"/>
        <v>1</v>
      </c>
      <c r="E179">
        <v>3000</v>
      </c>
      <c r="F179">
        <f t="shared" si="43"/>
        <v>0.97299999999999998</v>
      </c>
      <c r="G179" s="4">
        <f t="shared" si="44"/>
        <v>35028</v>
      </c>
      <c r="H179">
        <v>337</v>
      </c>
      <c r="I179">
        <v>0.81640000000000001</v>
      </c>
      <c r="J179">
        <v>87</v>
      </c>
      <c r="K179">
        <v>512</v>
      </c>
      <c r="L179">
        <f t="shared" si="45"/>
        <v>425</v>
      </c>
      <c r="M179">
        <f t="shared" si="46"/>
        <v>250</v>
      </c>
      <c r="N179">
        <f t="shared" si="47"/>
        <v>0.57058823529411773</v>
      </c>
      <c r="O179" s="13">
        <f t="shared" si="48"/>
        <v>0.81640000000000001</v>
      </c>
      <c r="P179">
        <v>100</v>
      </c>
      <c r="R179">
        <f t="shared" si="49"/>
        <v>0.57058823529411773</v>
      </c>
      <c r="S179">
        <f t="shared" si="50"/>
        <v>0.39903647058823527</v>
      </c>
      <c r="T179">
        <f t="shared" si="51"/>
        <v>14564.831176470587</v>
      </c>
      <c r="U179" s="13">
        <f t="shared" si="52"/>
        <v>10195.381823529409</v>
      </c>
      <c r="V179" s="4">
        <f t="shared" si="53"/>
        <v>87</v>
      </c>
      <c r="W179">
        <f t="shared" si="54"/>
        <v>531.25</v>
      </c>
      <c r="X179">
        <f t="shared" si="55"/>
        <v>33.875</v>
      </c>
      <c r="Y179">
        <f t="shared" si="56"/>
        <v>-335.63937326257263</v>
      </c>
      <c r="Z179">
        <f t="shared" si="57"/>
        <v>302.43235089714432</v>
      </c>
      <c r="AA179" s="54">
        <f t="shared" si="58"/>
        <v>302.43235089714432</v>
      </c>
      <c r="AB179" s="54">
        <f t="shared" si="59"/>
        <v>0.50551971933580109</v>
      </c>
      <c r="AC179">
        <f t="shared" si="60"/>
        <v>0.45053169411764704</v>
      </c>
      <c r="AD179">
        <f t="shared" si="61"/>
        <v>49733.206183070688</v>
      </c>
      <c r="AE179" s="13">
        <f t="shared" si="62"/>
        <v>34813.244328149478</v>
      </c>
    </row>
    <row r="180" spans="1:31" x14ac:dyDescent="0.25">
      <c r="A180" t="s">
        <v>285</v>
      </c>
      <c r="B180" t="s">
        <v>284</v>
      </c>
      <c r="C180" t="s">
        <v>61</v>
      </c>
      <c r="D180" s="53">
        <f t="shared" si="42"/>
        <v>2</v>
      </c>
      <c r="E180">
        <v>3200</v>
      </c>
      <c r="F180">
        <f t="shared" si="43"/>
        <v>0.97299999999999998</v>
      </c>
      <c r="G180" s="4">
        <f t="shared" si="44"/>
        <v>37363.199999999997</v>
      </c>
      <c r="H180">
        <v>154</v>
      </c>
      <c r="I180">
        <v>0.67669999999999997</v>
      </c>
      <c r="J180">
        <v>154</v>
      </c>
      <c r="K180">
        <v>480</v>
      </c>
      <c r="L180">
        <f t="shared" si="45"/>
        <v>326</v>
      </c>
      <c r="M180">
        <f t="shared" si="46"/>
        <v>0</v>
      </c>
      <c r="N180">
        <f t="shared" si="47"/>
        <v>0.1</v>
      </c>
      <c r="O180" s="13">
        <f t="shared" si="48"/>
        <v>0.67669999999999997</v>
      </c>
      <c r="P180">
        <v>100</v>
      </c>
      <c r="R180">
        <f t="shared" si="49"/>
        <v>0.1</v>
      </c>
      <c r="S180">
        <f t="shared" si="50"/>
        <v>0.77146000000000003</v>
      </c>
      <c r="T180">
        <f t="shared" si="51"/>
        <v>28158.29</v>
      </c>
      <c r="U180" s="13">
        <f t="shared" si="52"/>
        <v>19710.803</v>
      </c>
      <c r="V180" s="4">
        <f t="shared" si="53"/>
        <v>154</v>
      </c>
      <c r="W180">
        <f t="shared" si="54"/>
        <v>407.5</v>
      </c>
      <c r="X180">
        <f t="shared" si="55"/>
        <v>113.25</v>
      </c>
      <c r="Y180">
        <f t="shared" si="56"/>
        <v>-257.45514278493806</v>
      </c>
      <c r="Z180">
        <f t="shared" si="57"/>
        <v>275.6163444528683</v>
      </c>
      <c r="AA180" s="54">
        <f t="shared" si="58"/>
        <v>275.6163444528683</v>
      </c>
      <c r="AB180" s="54">
        <f t="shared" si="59"/>
        <v>0.39844501706225349</v>
      </c>
      <c r="AC180">
        <f t="shared" si="60"/>
        <v>0.53527061349693261</v>
      </c>
      <c r="AD180">
        <f t="shared" si="61"/>
        <v>53848.205371550081</v>
      </c>
      <c r="AE180" s="13">
        <f t="shared" si="62"/>
        <v>37693.743760085054</v>
      </c>
    </row>
    <row r="181" spans="1:31" x14ac:dyDescent="0.25">
      <c r="A181" t="s">
        <v>286</v>
      </c>
      <c r="B181" t="s">
        <v>287</v>
      </c>
      <c r="C181" t="s">
        <v>61</v>
      </c>
      <c r="D181" s="53">
        <f t="shared" si="42"/>
        <v>2</v>
      </c>
      <c r="E181">
        <v>4500</v>
      </c>
      <c r="F181">
        <f t="shared" si="43"/>
        <v>0.97299999999999998</v>
      </c>
      <c r="G181" s="4">
        <f t="shared" si="44"/>
        <v>52542</v>
      </c>
      <c r="H181">
        <v>432</v>
      </c>
      <c r="I181">
        <v>0.53969999999999996</v>
      </c>
      <c r="J181">
        <v>273</v>
      </c>
      <c r="K181">
        <v>853</v>
      </c>
      <c r="L181">
        <f t="shared" si="45"/>
        <v>580</v>
      </c>
      <c r="M181">
        <f t="shared" si="46"/>
        <v>159</v>
      </c>
      <c r="N181">
        <f t="shared" si="47"/>
        <v>0.31931034482758625</v>
      </c>
      <c r="O181" s="13">
        <f t="shared" si="48"/>
        <v>0.53969999999999996</v>
      </c>
      <c r="P181">
        <v>100</v>
      </c>
      <c r="R181">
        <f t="shared" si="49"/>
        <v>0.31931034482758625</v>
      </c>
      <c r="S181">
        <f t="shared" si="50"/>
        <v>0.59789779310344826</v>
      </c>
      <c r="T181">
        <f t="shared" si="51"/>
        <v>21823.26944827586</v>
      </c>
      <c r="U181" s="13">
        <f t="shared" si="52"/>
        <v>15276.2886137931</v>
      </c>
      <c r="V181" s="4">
        <f t="shared" si="53"/>
        <v>273</v>
      </c>
      <c r="W181">
        <f t="shared" si="54"/>
        <v>725</v>
      </c>
      <c r="X181">
        <f t="shared" si="55"/>
        <v>200.5</v>
      </c>
      <c r="Y181">
        <f t="shared" si="56"/>
        <v>-458.04902704068741</v>
      </c>
      <c r="Z181">
        <f t="shared" si="57"/>
        <v>489.86650240080877</v>
      </c>
      <c r="AA181" s="54">
        <f t="shared" si="58"/>
        <v>489.86650240080877</v>
      </c>
      <c r="AB181" s="54">
        <f t="shared" si="59"/>
        <v>0.39912621020801209</v>
      </c>
      <c r="AC181">
        <f t="shared" si="60"/>
        <v>0.53473151724137924</v>
      </c>
      <c r="AD181">
        <f t="shared" si="61"/>
        <v>95610.676197196954</v>
      </c>
      <c r="AE181" s="13">
        <f t="shared" si="62"/>
        <v>66927.47333803786</v>
      </c>
    </row>
    <row r="182" spans="1:31" x14ac:dyDescent="0.25">
      <c r="A182" t="s">
        <v>288</v>
      </c>
      <c r="B182" t="s">
        <v>60</v>
      </c>
      <c r="C182" t="s">
        <v>66</v>
      </c>
      <c r="D182" s="53">
        <f t="shared" si="42"/>
        <v>1</v>
      </c>
      <c r="E182">
        <v>800</v>
      </c>
      <c r="F182">
        <f t="shared" si="43"/>
        <v>0.97299999999999998</v>
      </c>
      <c r="G182" s="4">
        <f t="shared" si="44"/>
        <v>9340.7999999999993</v>
      </c>
      <c r="H182">
        <v>104</v>
      </c>
      <c r="I182">
        <v>0.4027</v>
      </c>
      <c r="J182">
        <v>53</v>
      </c>
      <c r="K182">
        <v>188</v>
      </c>
      <c r="L182">
        <f t="shared" si="45"/>
        <v>135</v>
      </c>
      <c r="M182">
        <f t="shared" si="46"/>
        <v>51</v>
      </c>
      <c r="N182">
        <f t="shared" si="47"/>
        <v>0.40222222222222226</v>
      </c>
      <c r="O182" s="13">
        <f t="shared" si="48"/>
        <v>0.4027</v>
      </c>
      <c r="P182">
        <v>100</v>
      </c>
      <c r="R182">
        <f t="shared" si="49"/>
        <v>0.40222222222222226</v>
      </c>
      <c r="S182">
        <f t="shared" si="50"/>
        <v>0.53228133333333338</v>
      </c>
      <c r="T182">
        <f t="shared" si="51"/>
        <v>19428.268666666667</v>
      </c>
      <c r="U182" s="13">
        <f t="shared" si="52"/>
        <v>13599.788066666666</v>
      </c>
      <c r="V182" s="4">
        <f t="shared" si="53"/>
        <v>53</v>
      </c>
      <c r="W182">
        <f t="shared" si="54"/>
        <v>168.75</v>
      </c>
      <c r="X182">
        <f t="shared" si="55"/>
        <v>36.125</v>
      </c>
      <c r="Y182">
        <f t="shared" si="56"/>
        <v>-106.61485974222896</v>
      </c>
      <c r="Z182">
        <f t="shared" si="57"/>
        <v>108.74909969673996</v>
      </c>
      <c r="AA182" s="54">
        <f t="shared" si="58"/>
        <v>108.74909969673996</v>
      </c>
      <c r="AB182" s="54">
        <f t="shared" si="59"/>
        <v>0.43036503523994052</v>
      </c>
      <c r="AC182">
        <f t="shared" si="60"/>
        <v>0.51000911111111114</v>
      </c>
      <c r="AD182">
        <f t="shared" si="61"/>
        <v>20244.006559720805</v>
      </c>
      <c r="AE182" s="13">
        <f t="shared" si="62"/>
        <v>14170.804591804563</v>
      </c>
    </row>
    <row r="183" spans="1:31" x14ac:dyDescent="0.25">
      <c r="A183" t="s">
        <v>289</v>
      </c>
      <c r="B183" t="s">
        <v>287</v>
      </c>
      <c r="C183" t="s">
        <v>71</v>
      </c>
      <c r="D183" s="53">
        <f t="shared" si="42"/>
        <v>1</v>
      </c>
      <c r="E183">
        <v>4500</v>
      </c>
      <c r="F183">
        <f t="shared" si="43"/>
        <v>0.97299999999999998</v>
      </c>
      <c r="G183" s="4">
        <f t="shared" si="44"/>
        <v>52542</v>
      </c>
      <c r="H183">
        <v>200</v>
      </c>
      <c r="I183">
        <v>0.4</v>
      </c>
      <c r="J183">
        <v>103</v>
      </c>
      <c r="K183">
        <v>807</v>
      </c>
      <c r="L183">
        <f t="shared" si="45"/>
        <v>704</v>
      </c>
      <c r="M183">
        <f t="shared" si="46"/>
        <v>97</v>
      </c>
      <c r="N183">
        <f t="shared" si="47"/>
        <v>0.21022727272727273</v>
      </c>
      <c r="O183" s="13">
        <f t="shared" si="48"/>
        <v>0.4</v>
      </c>
      <c r="P183">
        <v>100</v>
      </c>
      <c r="R183">
        <f t="shared" si="49"/>
        <v>0.21022727272727273</v>
      </c>
      <c r="S183">
        <f t="shared" si="50"/>
        <v>0.68422613636363638</v>
      </c>
      <c r="T183">
        <f t="shared" si="51"/>
        <v>24974.253977272729</v>
      </c>
      <c r="U183" s="13">
        <f t="shared" si="52"/>
        <v>17481.977784090908</v>
      </c>
      <c r="V183" s="4">
        <f t="shared" si="53"/>
        <v>103</v>
      </c>
      <c r="W183">
        <f t="shared" si="54"/>
        <v>880</v>
      </c>
      <c r="X183">
        <f t="shared" si="55"/>
        <v>15</v>
      </c>
      <c r="Y183">
        <f t="shared" si="56"/>
        <v>-555.97675006317922</v>
      </c>
      <c r="Z183">
        <f t="shared" si="57"/>
        <v>480.41382360374024</v>
      </c>
      <c r="AA183" s="54">
        <f t="shared" si="58"/>
        <v>480.41382360374024</v>
      </c>
      <c r="AB183" s="54">
        <f t="shared" si="59"/>
        <v>0.52887934500425027</v>
      </c>
      <c r="AC183">
        <f t="shared" si="60"/>
        <v>0.43204488636363636</v>
      </c>
      <c r="AD183">
        <f t="shared" si="61"/>
        <v>75759.522576635267</v>
      </c>
      <c r="AE183" s="13">
        <f t="shared" si="62"/>
        <v>53031.665803644682</v>
      </c>
    </row>
    <row r="184" spans="1:31" x14ac:dyDescent="0.25">
      <c r="A184" t="s">
        <v>290</v>
      </c>
      <c r="B184" t="s">
        <v>287</v>
      </c>
      <c r="C184" t="s">
        <v>73</v>
      </c>
      <c r="D184" s="53">
        <f t="shared" si="42"/>
        <v>2</v>
      </c>
      <c r="E184">
        <v>5500</v>
      </c>
      <c r="F184">
        <f t="shared" si="43"/>
        <v>0.97299999999999998</v>
      </c>
      <c r="G184" s="4">
        <f t="shared" si="44"/>
        <v>64218</v>
      </c>
      <c r="H184">
        <v>428</v>
      </c>
      <c r="I184">
        <v>0.43009999999999998</v>
      </c>
      <c r="J184">
        <v>200</v>
      </c>
      <c r="K184">
        <v>770</v>
      </c>
      <c r="L184">
        <f t="shared" si="45"/>
        <v>570</v>
      </c>
      <c r="M184">
        <f t="shared" si="46"/>
        <v>228</v>
      </c>
      <c r="N184">
        <f t="shared" si="47"/>
        <v>0.42000000000000004</v>
      </c>
      <c r="O184" s="13">
        <f t="shared" si="48"/>
        <v>0.43009999999999998</v>
      </c>
      <c r="P184">
        <v>100</v>
      </c>
      <c r="R184">
        <f t="shared" si="49"/>
        <v>0.42000000000000004</v>
      </c>
      <c r="S184">
        <f t="shared" si="50"/>
        <v>0.51821200000000001</v>
      </c>
      <c r="T184">
        <f t="shared" si="51"/>
        <v>18914.738000000001</v>
      </c>
      <c r="U184" s="13">
        <f t="shared" si="52"/>
        <v>13240.3166</v>
      </c>
      <c r="V184" s="4">
        <f t="shared" si="53"/>
        <v>200</v>
      </c>
      <c r="W184">
        <f t="shared" si="54"/>
        <v>712.5</v>
      </c>
      <c r="X184">
        <f t="shared" si="55"/>
        <v>128.75</v>
      </c>
      <c r="Y184">
        <f t="shared" si="56"/>
        <v>-450.15163002274448</v>
      </c>
      <c r="Z184">
        <f t="shared" si="57"/>
        <v>447.2739764973465</v>
      </c>
      <c r="AA184" s="54">
        <f t="shared" si="58"/>
        <v>447.2739764973465</v>
      </c>
      <c r="AB184" s="54">
        <f t="shared" si="59"/>
        <v>0.4470511950839951</v>
      </c>
      <c r="AC184">
        <f t="shared" si="60"/>
        <v>0.49680368421052629</v>
      </c>
      <c r="AD184">
        <f t="shared" si="61"/>
        <v>81105.686172011541</v>
      </c>
      <c r="AE184" s="13">
        <f t="shared" si="62"/>
        <v>56773.980320408074</v>
      </c>
    </row>
    <row r="185" spans="1:31" x14ac:dyDescent="0.25">
      <c r="A185" t="s">
        <v>291</v>
      </c>
      <c r="B185" t="s">
        <v>287</v>
      </c>
      <c r="C185" t="s">
        <v>66</v>
      </c>
      <c r="D185" s="53">
        <f t="shared" si="42"/>
        <v>1</v>
      </c>
      <c r="E185">
        <v>3500</v>
      </c>
      <c r="F185">
        <f t="shared" si="43"/>
        <v>0.97299999999999998</v>
      </c>
      <c r="G185" s="4">
        <f t="shared" si="44"/>
        <v>40866</v>
      </c>
      <c r="H185">
        <v>576</v>
      </c>
      <c r="I185">
        <v>0.4027</v>
      </c>
      <c r="J185">
        <v>151</v>
      </c>
      <c r="K185">
        <v>890</v>
      </c>
      <c r="L185">
        <f t="shared" si="45"/>
        <v>739</v>
      </c>
      <c r="M185">
        <f t="shared" si="46"/>
        <v>425</v>
      </c>
      <c r="N185">
        <f t="shared" si="47"/>
        <v>0.56008119079837626</v>
      </c>
      <c r="O185" s="13">
        <f t="shared" si="48"/>
        <v>0.4027</v>
      </c>
      <c r="P185">
        <v>100</v>
      </c>
      <c r="R185">
        <f t="shared" si="49"/>
        <v>0.56008119079837626</v>
      </c>
      <c r="S185">
        <f t="shared" si="50"/>
        <v>0.40735174560216503</v>
      </c>
      <c r="T185">
        <f t="shared" si="51"/>
        <v>14868.338714479023</v>
      </c>
      <c r="U185" s="13">
        <f t="shared" si="52"/>
        <v>10407.837100135315</v>
      </c>
      <c r="V185" s="4">
        <f t="shared" si="53"/>
        <v>151</v>
      </c>
      <c r="W185">
        <f t="shared" si="54"/>
        <v>923.75</v>
      </c>
      <c r="X185">
        <f t="shared" si="55"/>
        <v>58.625</v>
      </c>
      <c r="Y185">
        <f t="shared" si="56"/>
        <v>-583.61763962597934</v>
      </c>
      <c r="Z185">
        <f t="shared" si="57"/>
        <v>525.73766426585803</v>
      </c>
      <c r="AA185" s="54">
        <f t="shared" si="58"/>
        <v>525.73766426585803</v>
      </c>
      <c r="AB185" s="54">
        <f t="shared" si="59"/>
        <v>0.50567000191161893</v>
      </c>
      <c r="AC185">
        <f t="shared" si="60"/>
        <v>0.45041276048714479</v>
      </c>
      <c r="AD185">
        <f t="shared" si="61"/>
        <v>86431.617718727837</v>
      </c>
      <c r="AE185" s="13">
        <f t="shared" si="62"/>
        <v>60502.132403109485</v>
      </c>
    </row>
    <row r="186" spans="1:31" x14ac:dyDescent="0.25">
      <c r="A186" t="s">
        <v>292</v>
      </c>
      <c r="B186" t="s">
        <v>293</v>
      </c>
      <c r="C186" t="s">
        <v>61</v>
      </c>
      <c r="D186" s="53">
        <f t="shared" si="42"/>
        <v>2</v>
      </c>
      <c r="E186">
        <v>4000</v>
      </c>
      <c r="F186">
        <f t="shared" si="43"/>
        <v>0.97299999999999998</v>
      </c>
      <c r="G186" s="4">
        <f t="shared" si="44"/>
        <v>46704</v>
      </c>
      <c r="H186">
        <v>560</v>
      </c>
      <c r="I186">
        <v>0.35339999999999999</v>
      </c>
      <c r="J186">
        <v>218</v>
      </c>
      <c r="K186">
        <v>681</v>
      </c>
      <c r="L186">
        <f t="shared" si="45"/>
        <v>463</v>
      </c>
      <c r="M186">
        <f t="shared" si="46"/>
        <v>342</v>
      </c>
      <c r="N186">
        <f t="shared" si="47"/>
        <v>0.69092872570194386</v>
      </c>
      <c r="O186" s="13">
        <f t="shared" si="48"/>
        <v>0.35339999999999999</v>
      </c>
      <c r="P186">
        <v>100</v>
      </c>
      <c r="R186">
        <f t="shared" si="49"/>
        <v>0.69092872570194386</v>
      </c>
      <c r="S186">
        <f t="shared" si="50"/>
        <v>0.30379900647948166</v>
      </c>
      <c r="T186">
        <f t="shared" si="51"/>
        <v>11088.663736501081</v>
      </c>
      <c r="U186" s="13">
        <f t="shared" si="52"/>
        <v>7762.0646155507566</v>
      </c>
      <c r="V186" s="4">
        <f t="shared" si="53"/>
        <v>218</v>
      </c>
      <c r="W186">
        <f t="shared" si="54"/>
        <v>578.75</v>
      </c>
      <c r="X186">
        <f t="shared" si="55"/>
        <v>160.125</v>
      </c>
      <c r="Y186">
        <f t="shared" si="56"/>
        <v>-365.6494819307556</v>
      </c>
      <c r="Z186">
        <f t="shared" si="57"/>
        <v>391.08394933030075</v>
      </c>
      <c r="AA186" s="54">
        <f t="shared" si="58"/>
        <v>391.08394933030075</v>
      </c>
      <c r="AB186" s="54">
        <f t="shared" si="59"/>
        <v>0.39906513923162118</v>
      </c>
      <c r="AC186">
        <f t="shared" si="60"/>
        <v>0.53477984881209495</v>
      </c>
      <c r="AD186">
        <f t="shared" si="61"/>
        <v>76337.492582928768</v>
      </c>
      <c r="AE186" s="13">
        <f t="shared" si="62"/>
        <v>53436.244808050134</v>
      </c>
    </row>
    <row r="187" spans="1:31" x14ac:dyDescent="0.25">
      <c r="A187" t="s">
        <v>294</v>
      </c>
      <c r="B187" t="s">
        <v>293</v>
      </c>
      <c r="C187" t="s">
        <v>66</v>
      </c>
      <c r="D187" s="53">
        <f t="shared" si="42"/>
        <v>1</v>
      </c>
      <c r="E187">
        <v>3000</v>
      </c>
      <c r="F187">
        <f t="shared" si="43"/>
        <v>0.97299999999999998</v>
      </c>
      <c r="G187" s="4">
        <f t="shared" si="44"/>
        <v>35028</v>
      </c>
      <c r="H187">
        <v>288</v>
      </c>
      <c r="I187">
        <v>0.2301</v>
      </c>
      <c r="J187">
        <v>109</v>
      </c>
      <c r="K187">
        <v>640</v>
      </c>
      <c r="L187">
        <f t="shared" si="45"/>
        <v>531</v>
      </c>
      <c r="M187">
        <f t="shared" si="46"/>
        <v>179</v>
      </c>
      <c r="N187">
        <f t="shared" si="47"/>
        <v>0.36967984934086628</v>
      </c>
      <c r="O187" s="13">
        <f t="shared" si="48"/>
        <v>0.2301</v>
      </c>
      <c r="P187">
        <v>100</v>
      </c>
      <c r="R187">
        <f t="shared" si="49"/>
        <v>0.36967984934086628</v>
      </c>
      <c r="S187">
        <f t="shared" si="50"/>
        <v>0.55803536723163849</v>
      </c>
      <c r="T187">
        <f t="shared" si="51"/>
        <v>20368.290903954807</v>
      </c>
      <c r="U187" s="13">
        <f t="shared" si="52"/>
        <v>14257.803632768364</v>
      </c>
      <c r="V187" s="4">
        <f t="shared" si="53"/>
        <v>109</v>
      </c>
      <c r="W187">
        <f t="shared" si="54"/>
        <v>663.75</v>
      </c>
      <c r="X187">
        <f t="shared" si="55"/>
        <v>42.625</v>
      </c>
      <c r="Y187">
        <f t="shared" si="56"/>
        <v>-419.35178165276727</v>
      </c>
      <c r="Z187">
        <f t="shared" si="57"/>
        <v>378.01312547384384</v>
      </c>
      <c r="AA187" s="54">
        <f t="shared" si="58"/>
        <v>378.01312547384384</v>
      </c>
      <c r="AB187" s="54">
        <f t="shared" si="59"/>
        <v>0.50529284440503786</v>
      </c>
      <c r="AC187">
        <f t="shared" si="60"/>
        <v>0.45071124293785308</v>
      </c>
      <c r="AD187">
        <f t="shared" si="61"/>
        <v>62186.789454635655</v>
      </c>
      <c r="AE187" s="13">
        <f t="shared" si="62"/>
        <v>43530.752618244958</v>
      </c>
    </row>
    <row r="188" spans="1:31" x14ac:dyDescent="0.25">
      <c r="A188" t="s">
        <v>295</v>
      </c>
      <c r="B188" t="s">
        <v>296</v>
      </c>
      <c r="C188" t="s">
        <v>61</v>
      </c>
      <c r="D188" s="53">
        <f t="shared" si="42"/>
        <v>2</v>
      </c>
      <c r="E188">
        <v>5600</v>
      </c>
      <c r="F188">
        <f t="shared" si="43"/>
        <v>0.97299999999999998</v>
      </c>
      <c r="G188" s="4">
        <f t="shared" si="44"/>
        <v>65385.600000000006</v>
      </c>
      <c r="H188">
        <v>373</v>
      </c>
      <c r="I188">
        <v>0.49859999999999999</v>
      </c>
      <c r="J188">
        <v>196</v>
      </c>
      <c r="K188">
        <v>612</v>
      </c>
      <c r="L188">
        <f t="shared" si="45"/>
        <v>416</v>
      </c>
      <c r="M188">
        <f t="shared" si="46"/>
        <v>177</v>
      </c>
      <c r="N188">
        <f t="shared" si="47"/>
        <v>0.44038461538461537</v>
      </c>
      <c r="O188" s="13">
        <f t="shared" si="48"/>
        <v>0.49859999999999999</v>
      </c>
      <c r="P188">
        <v>100</v>
      </c>
      <c r="R188">
        <f t="shared" si="49"/>
        <v>0.44038461538461537</v>
      </c>
      <c r="S188">
        <f t="shared" si="50"/>
        <v>0.50207961538461543</v>
      </c>
      <c r="T188">
        <f t="shared" si="51"/>
        <v>18325.905961538465</v>
      </c>
      <c r="U188" s="13">
        <f t="shared" si="52"/>
        <v>12828.134173076925</v>
      </c>
      <c r="V188" s="4">
        <f t="shared" si="53"/>
        <v>196</v>
      </c>
      <c r="W188">
        <f t="shared" si="54"/>
        <v>520</v>
      </c>
      <c r="X188">
        <f t="shared" si="55"/>
        <v>144</v>
      </c>
      <c r="Y188">
        <f t="shared" si="56"/>
        <v>-328.53171594642407</v>
      </c>
      <c r="Z188">
        <f t="shared" si="57"/>
        <v>351.44907758402832</v>
      </c>
      <c r="AA188" s="54">
        <f t="shared" si="58"/>
        <v>351.44907758402832</v>
      </c>
      <c r="AB188" s="54">
        <f t="shared" si="59"/>
        <v>0.39894053381543909</v>
      </c>
      <c r="AC188">
        <f t="shared" si="60"/>
        <v>0.53487846153846152</v>
      </c>
      <c r="AD188">
        <f t="shared" si="61"/>
        <v>68613.627803448617</v>
      </c>
      <c r="AE188" s="13">
        <f t="shared" si="62"/>
        <v>48029.539462414032</v>
      </c>
    </row>
    <row r="189" spans="1:31" x14ac:dyDescent="0.25">
      <c r="A189" t="s">
        <v>297</v>
      </c>
      <c r="B189" t="s">
        <v>296</v>
      </c>
      <c r="C189" t="s">
        <v>71</v>
      </c>
      <c r="D189" s="53">
        <f t="shared" si="42"/>
        <v>1</v>
      </c>
      <c r="E189">
        <v>3200</v>
      </c>
      <c r="F189">
        <f t="shared" si="43"/>
        <v>0.97299999999999998</v>
      </c>
      <c r="G189" s="4">
        <f t="shared" si="44"/>
        <v>37363.199999999997</v>
      </c>
      <c r="H189">
        <v>420</v>
      </c>
      <c r="I189">
        <v>0.5151</v>
      </c>
      <c r="J189">
        <v>165</v>
      </c>
      <c r="K189">
        <v>1296</v>
      </c>
      <c r="L189">
        <f t="shared" si="45"/>
        <v>1131</v>
      </c>
      <c r="M189">
        <f t="shared" si="46"/>
        <v>255</v>
      </c>
      <c r="N189">
        <f t="shared" si="47"/>
        <v>0.28037135278514591</v>
      </c>
      <c r="O189" s="13">
        <f t="shared" si="48"/>
        <v>0.5151</v>
      </c>
      <c r="P189">
        <v>100</v>
      </c>
      <c r="R189">
        <f t="shared" si="49"/>
        <v>0.28037135278514591</v>
      </c>
      <c r="S189">
        <f t="shared" si="50"/>
        <v>0.62871411140583555</v>
      </c>
      <c r="T189">
        <f t="shared" si="51"/>
        <v>22948.065066312996</v>
      </c>
      <c r="U189" s="13">
        <f t="shared" si="52"/>
        <v>16063.645546419097</v>
      </c>
      <c r="V189" s="4">
        <f t="shared" si="53"/>
        <v>165</v>
      </c>
      <c r="W189">
        <f t="shared" si="54"/>
        <v>1413.75</v>
      </c>
      <c r="X189">
        <f t="shared" si="55"/>
        <v>23.625</v>
      </c>
      <c r="Y189">
        <f t="shared" si="56"/>
        <v>-893.19560272934041</v>
      </c>
      <c r="Z189">
        <f t="shared" si="57"/>
        <v>771.56467968157699</v>
      </c>
      <c r="AA189" s="54">
        <f t="shared" si="58"/>
        <v>771.56467968157699</v>
      </c>
      <c r="AB189" s="54">
        <f t="shared" si="59"/>
        <v>0.52904663461119505</v>
      </c>
      <c r="AC189">
        <f t="shared" si="60"/>
        <v>0.43191249336870025</v>
      </c>
      <c r="AD189">
        <f t="shared" si="61"/>
        <v>121635.67497771974</v>
      </c>
      <c r="AE189" s="13">
        <f t="shared" si="62"/>
        <v>85144.972484403814</v>
      </c>
    </row>
    <row r="190" spans="1:31" x14ac:dyDescent="0.25">
      <c r="A190" t="s">
        <v>298</v>
      </c>
      <c r="B190" t="s">
        <v>296</v>
      </c>
      <c r="C190" t="s">
        <v>73</v>
      </c>
      <c r="D190" s="53">
        <f t="shared" si="42"/>
        <v>2</v>
      </c>
      <c r="E190">
        <v>3500</v>
      </c>
      <c r="F190">
        <f t="shared" si="43"/>
        <v>0.97299999999999998</v>
      </c>
      <c r="G190" s="4">
        <f t="shared" si="44"/>
        <v>40866</v>
      </c>
      <c r="H190">
        <v>593</v>
      </c>
      <c r="I190">
        <v>0.87119999999999997</v>
      </c>
      <c r="J190">
        <v>268</v>
      </c>
      <c r="K190">
        <v>1032</v>
      </c>
      <c r="L190">
        <f t="shared" si="45"/>
        <v>764</v>
      </c>
      <c r="M190">
        <f t="shared" si="46"/>
        <v>325</v>
      </c>
      <c r="N190">
        <f t="shared" si="47"/>
        <v>0.44031413612565451</v>
      </c>
      <c r="O190" s="13">
        <f t="shared" si="48"/>
        <v>0.87119999999999997</v>
      </c>
      <c r="P190">
        <v>100</v>
      </c>
      <c r="R190">
        <f t="shared" si="49"/>
        <v>0.44031413612565451</v>
      </c>
      <c r="S190">
        <f t="shared" si="50"/>
        <v>0.50213539267015705</v>
      </c>
      <c r="T190">
        <f t="shared" si="51"/>
        <v>18327.941832460732</v>
      </c>
      <c r="U190" s="13">
        <f t="shared" si="52"/>
        <v>12829.559282722512</v>
      </c>
      <c r="V190" s="4">
        <f t="shared" si="53"/>
        <v>268</v>
      </c>
      <c r="W190">
        <f t="shared" si="54"/>
        <v>955</v>
      </c>
      <c r="X190">
        <f t="shared" si="55"/>
        <v>172.5</v>
      </c>
      <c r="Y190">
        <f t="shared" si="56"/>
        <v>-603.36113217083653</v>
      </c>
      <c r="Z190">
        <f t="shared" si="57"/>
        <v>599.4689790245136</v>
      </c>
      <c r="AA190" s="54">
        <f t="shared" si="58"/>
        <v>599.4689790245136</v>
      </c>
      <c r="AB190" s="54">
        <f t="shared" si="59"/>
        <v>0.44708793615132314</v>
      </c>
      <c r="AC190">
        <f t="shared" si="60"/>
        <v>0.49677460732984291</v>
      </c>
      <c r="AD190">
        <f t="shared" si="61"/>
        <v>108697.35283138348</v>
      </c>
      <c r="AE190" s="13">
        <f t="shared" si="62"/>
        <v>76088.146981968428</v>
      </c>
    </row>
    <row r="191" spans="1:31" x14ac:dyDescent="0.25">
      <c r="A191" t="s">
        <v>299</v>
      </c>
      <c r="B191" t="s">
        <v>296</v>
      </c>
      <c r="C191" t="s">
        <v>66</v>
      </c>
      <c r="D191" s="53">
        <f t="shared" si="42"/>
        <v>1</v>
      </c>
      <c r="E191">
        <v>3400</v>
      </c>
      <c r="F191">
        <f t="shared" si="43"/>
        <v>0.97299999999999998</v>
      </c>
      <c r="G191" s="4">
        <f t="shared" si="44"/>
        <v>39698.399999999994</v>
      </c>
      <c r="H191">
        <v>436</v>
      </c>
      <c r="I191">
        <v>0.50680000000000003</v>
      </c>
      <c r="J191">
        <v>106</v>
      </c>
      <c r="K191">
        <v>624</v>
      </c>
      <c r="L191">
        <f t="shared" si="45"/>
        <v>518</v>
      </c>
      <c r="M191">
        <f t="shared" si="46"/>
        <v>330</v>
      </c>
      <c r="N191">
        <f t="shared" si="47"/>
        <v>0.60965250965250961</v>
      </c>
      <c r="O191" s="13">
        <f t="shared" si="48"/>
        <v>0.50680000000000003</v>
      </c>
      <c r="P191">
        <v>100</v>
      </c>
      <c r="R191">
        <f t="shared" si="49"/>
        <v>0.60965250965250961</v>
      </c>
      <c r="S191">
        <f t="shared" si="50"/>
        <v>0.36812100386100394</v>
      </c>
      <c r="T191">
        <f t="shared" si="51"/>
        <v>13436.416640926644</v>
      </c>
      <c r="U191" s="13">
        <f t="shared" si="52"/>
        <v>9405.4916486486491</v>
      </c>
      <c r="V191" s="4">
        <f t="shared" si="53"/>
        <v>106</v>
      </c>
      <c r="W191">
        <f t="shared" si="54"/>
        <v>647.5</v>
      </c>
      <c r="X191">
        <f t="shared" si="55"/>
        <v>41.25</v>
      </c>
      <c r="Y191">
        <f t="shared" si="56"/>
        <v>-409.0851655294415</v>
      </c>
      <c r="Z191">
        <f t="shared" si="57"/>
        <v>368.59284179934292</v>
      </c>
      <c r="AA191" s="54">
        <f t="shared" si="58"/>
        <v>368.59284179934292</v>
      </c>
      <c r="AB191" s="54">
        <f t="shared" si="59"/>
        <v>0.5055487904236956</v>
      </c>
      <c r="AC191">
        <f t="shared" si="60"/>
        <v>0.45050868725868731</v>
      </c>
      <c r="AD191">
        <f t="shared" si="61"/>
        <v>60609.811211569409</v>
      </c>
      <c r="AE191" s="13">
        <f t="shared" si="62"/>
        <v>42426.867848098584</v>
      </c>
    </row>
    <row r="192" spans="1:31" x14ac:dyDescent="0.25">
      <c r="A192" t="s">
        <v>300</v>
      </c>
      <c r="B192" t="s">
        <v>301</v>
      </c>
      <c r="C192" t="s">
        <v>61</v>
      </c>
      <c r="D192" s="53">
        <f t="shared" si="42"/>
        <v>2</v>
      </c>
      <c r="E192">
        <v>4200</v>
      </c>
      <c r="F192">
        <f t="shared" si="43"/>
        <v>0.97299999999999998</v>
      </c>
      <c r="G192" s="4">
        <f t="shared" si="44"/>
        <v>49039.199999999997</v>
      </c>
      <c r="H192">
        <v>426</v>
      </c>
      <c r="I192">
        <v>0.28220000000000001</v>
      </c>
      <c r="J192">
        <v>210</v>
      </c>
      <c r="K192">
        <v>654</v>
      </c>
      <c r="L192">
        <f t="shared" si="45"/>
        <v>444</v>
      </c>
      <c r="M192">
        <f t="shared" si="46"/>
        <v>216</v>
      </c>
      <c r="N192">
        <f t="shared" si="47"/>
        <v>0.48918918918918919</v>
      </c>
      <c r="O192" s="13">
        <f t="shared" si="48"/>
        <v>0.28220000000000001</v>
      </c>
      <c r="P192">
        <v>100</v>
      </c>
      <c r="R192">
        <f t="shared" si="49"/>
        <v>0.48918918918918919</v>
      </c>
      <c r="S192">
        <f t="shared" si="50"/>
        <v>0.46345567567567569</v>
      </c>
      <c r="T192">
        <f t="shared" si="51"/>
        <v>16916.132162162165</v>
      </c>
      <c r="U192" s="13">
        <f t="shared" si="52"/>
        <v>11841.292513513514</v>
      </c>
      <c r="V192" s="4">
        <f t="shared" si="53"/>
        <v>210</v>
      </c>
      <c r="W192">
        <f t="shared" si="54"/>
        <v>555</v>
      </c>
      <c r="X192">
        <f t="shared" si="55"/>
        <v>154.5</v>
      </c>
      <c r="Y192">
        <f t="shared" si="56"/>
        <v>-350.64442759666412</v>
      </c>
      <c r="Z192">
        <f t="shared" si="57"/>
        <v>375.50815011372254</v>
      </c>
      <c r="AA192" s="54">
        <f t="shared" si="58"/>
        <v>375.50815011372254</v>
      </c>
      <c r="AB192" s="54">
        <f t="shared" si="59"/>
        <v>0.39821288308778835</v>
      </c>
      <c r="AC192">
        <f t="shared" si="60"/>
        <v>0.53545432432432438</v>
      </c>
      <c r="AD192">
        <f t="shared" si="61"/>
        <v>73389.623921058403</v>
      </c>
      <c r="AE192" s="13">
        <f t="shared" si="62"/>
        <v>51372.736744740876</v>
      </c>
    </row>
    <row r="193" spans="1:31" x14ac:dyDescent="0.25">
      <c r="A193" t="s">
        <v>302</v>
      </c>
      <c r="B193" t="s">
        <v>303</v>
      </c>
      <c r="C193" t="s">
        <v>61</v>
      </c>
      <c r="D193" s="53">
        <f t="shared" si="42"/>
        <v>2</v>
      </c>
      <c r="E193">
        <v>1100</v>
      </c>
      <c r="F193">
        <f t="shared" si="43"/>
        <v>0.97299999999999998</v>
      </c>
      <c r="G193" s="4">
        <f t="shared" si="44"/>
        <v>12843.599999999999</v>
      </c>
      <c r="H193">
        <v>142</v>
      </c>
      <c r="I193">
        <v>0.189</v>
      </c>
      <c r="J193">
        <v>111</v>
      </c>
      <c r="K193">
        <v>148</v>
      </c>
      <c r="L193">
        <f t="shared" si="45"/>
        <v>37</v>
      </c>
      <c r="M193">
        <f t="shared" si="46"/>
        <v>31</v>
      </c>
      <c r="N193">
        <f t="shared" si="47"/>
        <v>0.77027027027027029</v>
      </c>
      <c r="O193" s="13">
        <f t="shared" si="48"/>
        <v>0.189</v>
      </c>
      <c r="P193">
        <v>100</v>
      </c>
      <c r="R193">
        <f t="shared" si="49"/>
        <v>0.77027027027027029</v>
      </c>
      <c r="S193">
        <f t="shared" si="50"/>
        <v>0.24100810810810813</v>
      </c>
      <c r="T193">
        <f t="shared" si="51"/>
        <v>8796.7959459459471</v>
      </c>
      <c r="U193" s="13">
        <f t="shared" si="52"/>
        <v>6157.7571621621628</v>
      </c>
      <c r="V193" s="4">
        <f t="shared" si="53"/>
        <v>111</v>
      </c>
      <c r="W193">
        <f t="shared" si="54"/>
        <v>46.25</v>
      </c>
      <c r="X193">
        <f t="shared" si="55"/>
        <v>106.375</v>
      </c>
      <c r="Y193">
        <f t="shared" si="56"/>
        <v>-29.22036896638868</v>
      </c>
      <c r="Z193">
        <f t="shared" si="57"/>
        <v>78.042345842810207</v>
      </c>
      <c r="AA193" s="54">
        <f t="shared" si="58"/>
        <v>111</v>
      </c>
      <c r="AB193" s="54">
        <f t="shared" si="59"/>
        <v>0.1</v>
      </c>
      <c r="AC193">
        <f t="shared" si="60"/>
        <v>0.77146000000000003</v>
      </c>
      <c r="AD193">
        <f t="shared" si="61"/>
        <v>31255.701900000004</v>
      </c>
      <c r="AE193" s="13">
        <f t="shared" si="62"/>
        <v>21878.991330000001</v>
      </c>
    </row>
    <row r="194" spans="1:31" x14ac:dyDescent="0.25">
      <c r="A194" t="s">
        <v>304</v>
      </c>
      <c r="B194" t="s">
        <v>301</v>
      </c>
      <c r="C194" t="s">
        <v>71</v>
      </c>
      <c r="D194" s="53">
        <f t="shared" si="42"/>
        <v>1</v>
      </c>
      <c r="E194">
        <v>3000</v>
      </c>
      <c r="F194">
        <f t="shared" si="43"/>
        <v>0.97299999999999998</v>
      </c>
      <c r="G194" s="4">
        <f t="shared" si="44"/>
        <v>35028</v>
      </c>
      <c r="H194">
        <v>621</v>
      </c>
      <c r="I194">
        <v>0.29039999999999999</v>
      </c>
      <c r="J194">
        <v>133</v>
      </c>
      <c r="K194">
        <v>1040</v>
      </c>
      <c r="L194">
        <f t="shared" si="45"/>
        <v>907</v>
      </c>
      <c r="M194">
        <f t="shared" si="46"/>
        <v>488</v>
      </c>
      <c r="N194">
        <f t="shared" si="47"/>
        <v>0.53042998897464166</v>
      </c>
      <c r="O194" s="13">
        <f t="shared" si="48"/>
        <v>0.29039999999999999</v>
      </c>
      <c r="P194">
        <v>100</v>
      </c>
      <c r="R194">
        <f t="shared" si="49"/>
        <v>0.53042998897464166</v>
      </c>
      <c r="S194">
        <f t="shared" si="50"/>
        <v>0.4308177067254686</v>
      </c>
      <c r="T194">
        <f t="shared" si="51"/>
        <v>15724.846295479603</v>
      </c>
      <c r="U194" s="13">
        <f t="shared" si="52"/>
        <v>11007.392406835721</v>
      </c>
      <c r="V194" s="4">
        <f t="shared" si="53"/>
        <v>133</v>
      </c>
      <c r="W194">
        <f t="shared" si="54"/>
        <v>1133.75</v>
      </c>
      <c r="X194">
        <f t="shared" si="55"/>
        <v>19.625</v>
      </c>
      <c r="Y194">
        <f t="shared" si="56"/>
        <v>-716.29390952741971</v>
      </c>
      <c r="Z194">
        <f t="shared" si="57"/>
        <v>619.09209944402323</v>
      </c>
      <c r="AA194" s="54">
        <f t="shared" si="58"/>
        <v>619.09209944402323</v>
      </c>
      <c r="AB194" s="54">
        <f t="shared" si="59"/>
        <v>0.52874716599252325</v>
      </c>
      <c r="AC194">
        <f t="shared" si="60"/>
        <v>0.43214949283351711</v>
      </c>
      <c r="AD194">
        <f t="shared" si="61"/>
        <v>97652.222929069772</v>
      </c>
      <c r="AE194" s="13">
        <f t="shared" si="62"/>
        <v>68356.556050348838</v>
      </c>
    </row>
    <row r="195" spans="1:31" x14ac:dyDescent="0.25">
      <c r="A195" t="s">
        <v>305</v>
      </c>
      <c r="B195" t="s">
        <v>301</v>
      </c>
      <c r="C195" t="s">
        <v>73</v>
      </c>
      <c r="D195" s="53">
        <f t="shared" si="42"/>
        <v>2</v>
      </c>
      <c r="E195">
        <v>3900</v>
      </c>
      <c r="F195">
        <f t="shared" si="43"/>
        <v>0.97299999999999998</v>
      </c>
      <c r="G195" s="4">
        <f t="shared" si="44"/>
        <v>45536.399999999994</v>
      </c>
      <c r="H195">
        <v>535</v>
      </c>
      <c r="I195">
        <v>0.54249999999999998</v>
      </c>
      <c r="J195">
        <v>231</v>
      </c>
      <c r="K195">
        <v>888</v>
      </c>
      <c r="L195">
        <f t="shared" si="45"/>
        <v>657</v>
      </c>
      <c r="M195">
        <f t="shared" si="46"/>
        <v>304</v>
      </c>
      <c r="N195">
        <f t="shared" si="47"/>
        <v>0.4701674277016743</v>
      </c>
      <c r="O195" s="13">
        <f t="shared" si="48"/>
        <v>0.54249999999999998</v>
      </c>
      <c r="P195">
        <v>100</v>
      </c>
      <c r="R195">
        <f t="shared" si="49"/>
        <v>0.4701674277016743</v>
      </c>
      <c r="S195">
        <f t="shared" si="50"/>
        <v>0.47850949771689499</v>
      </c>
      <c r="T195">
        <f t="shared" si="51"/>
        <v>17465.596666666668</v>
      </c>
      <c r="U195" s="13">
        <f t="shared" si="52"/>
        <v>12225.917666666666</v>
      </c>
      <c r="V195" s="4">
        <f t="shared" si="53"/>
        <v>231</v>
      </c>
      <c r="W195">
        <f t="shared" si="54"/>
        <v>821.25</v>
      </c>
      <c r="X195">
        <f t="shared" si="55"/>
        <v>148.875</v>
      </c>
      <c r="Y195">
        <f t="shared" si="56"/>
        <v>-518.85898407884758</v>
      </c>
      <c r="Z195">
        <f t="shared" si="57"/>
        <v>515.77895185746775</v>
      </c>
      <c r="AA195" s="54">
        <f t="shared" si="58"/>
        <v>515.77895185746775</v>
      </c>
      <c r="AB195" s="54">
        <f t="shared" si="59"/>
        <v>0.44676280287058479</v>
      </c>
      <c r="AC195">
        <f t="shared" si="60"/>
        <v>0.4970319178082192</v>
      </c>
      <c r="AD195">
        <f t="shared" si="61"/>
        <v>93570.889586493082</v>
      </c>
      <c r="AE195" s="13">
        <f t="shared" si="62"/>
        <v>65499.622710545154</v>
      </c>
    </row>
    <row r="196" spans="1:31" x14ac:dyDescent="0.25">
      <c r="A196" t="s">
        <v>306</v>
      </c>
      <c r="B196" t="s">
        <v>301</v>
      </c>
      <c r="C196" t="s">
        <v>66</v>
      </c>
      <c r="D196" s="53">
        <f t="shared" si="42"/>
        <v>1</v>
      </c>
      <c r="E196">
        <v>3600</v>
      </c>
      <c r="F196">
        <f t="shared" si="43"/>
        <v>0.97299999999999998</v>
      </c>
      <c r="G196" s="4">
        <f t="shared" si="44"/>
        <v>42033.599999999999</v>
      </c>
      <c r="H196">
        <v>196</v>
      </c>
      <c r="I196">
        <v>0.58079999999999998</v>
      </c>
      <c r="J196">
        <v>137</v>
      </c>
      <c r="K196">
        <v>808</v>
      </c>
      <c r="L196">
        <f t="shared" si="45"/>
        <v>671</v>
      </c>
      <c r="M196">
        <f t="shared" si="46"/>
        <v>59</v>
      </c>
      <c r="N196">
        <f t="shared" si="47"/>
        <v>0.17034277198211625</v>
      </c>
      <c r="O196" s="13">
        <f t="shared" si="48"/>
        <v>0.58079999999999998</v>
      </c>
      <c r="P196">
        <v>100</v>
      </c>
      <c r="R196">
        <f t="shared" si="49"/>
        <v>0.17034277198211625</v>
      </c>
      <c r="S196">
        <f t="shared" si="50"/>
        <v>0.71579073025335327</v>
      </c>
      <c r="T196">
        <f t="shared" si="51"/>
        <v>26126.361654247394</v>
      </c>
      <c r="U196" s="13">
        <f t="shared" si="52"/>
        <v>18288.453157973174</v>
      </c>
      <c r="V196" s="4">
        <f t="shared" si="53"/>
        <v>137</v>
      </c>
      <c r="W196">
        <f t="shared" si="54"/>
        <v>838.75</v>
      </c>
      <c r="X196">
        <f t="shared" si="55"/>
        <v>53.125</v>
      </c>
      <c r="Y196">
        <f t="shared" si="56"/>
        <v>-529.91533990396761</v>
      </c>
      <c r="Z196">
        <f t="shared" si="57"/>
        <v>477.30848812231488</v>
      </c>
      <c r="AA196" s="54">
        <f t="shared" si="58"/>
        <v>477.30848812231488</v>
      </c>
      <c r="AB196" s="54">
        <f t="shared" si="59"/>
        <v>0.50573292175536799</v>
      </c>
      <c r="AC196">
        <f t="shared" si="60"/>
        <v>0.45036296572280182</v>
      </c>
      <c r="AD196">
        <f t="shared" si="61"/>
        <v>78461.154190532849</v>
      </c>
      <c r="AE196" s="13">
        <f t="shared" si="62"/>
        <v>54922.807933372991</v>
      </c>
    </row>
    <row r="197" spans="1:31" x14ac:dyDescent="0.25">
      <c r="A197" t="s">
        <v>307</v>
      </c>
      <c r="B197" t="s">
        <v>308</v>
      </c>
      <c r="C197" t="s">
        <v>61</v>
      </c>
      <c r="D197" s="53">
        <f t="shared" ref="D197:D247" si="63">IF(OR(C197="R1",C197="R2",C197="R3",C197="R4",C197="R9",C197="R10",C197="R11",C197="R12"),1,2)</f>
        <v>2</v>
      </c>
      <c r="E197">
        <v>3500</v>
      </c>
      <c r="F197">
        <f t="shared" ref="F197:F247" si="64">F$2</f>
        <v>0.97299999999999998</v>
      </c>
      <c r="G197" s="4">
        <f t="shared" ref="G197:G247" si="65">E197*F197*12</f>
        <v>40866</v>
      </c>
      <c r="H197">
        <v>294</v>
      </c>
      <c r="I197">
        <v>8.2199999999999995E-2</v>
      </c>
      <c r="J197">
        <v>155</v>
      </c>
      <c r="K197">
        <v>483</v>
      </c>
      <c r="L197">
        <f t="shared" ref="L197:L247" si="66">K197-J197</f>
        <v>328</v>
      </c>
      <c r="M197">
        <f t="shared" ref="M197:M247" si="67">H197-J197</f>
        <v>139</v>
      </c>
      <c r="N197">
        <f t="shared" ref="N197:N247" si="68">($K$2*(M197/L197))+0.1</f>
        <v>0.4390243902439025</v>
      </c>
      <c r="O197" s="13">
        <f t="shared" ref="O197:O247" si="69">I197</f>
        <v>8.2199999999999995E-2</v>
      </c>
      <c r="P197">
        <v>100</v>
      </c>
      <c r="R197">
        <f t="shared" ref="R197:R247" si="70">N197</f>
        <v>0.4390243902439025</v>
      </c>
      <c r="S197">
        <f t="shared" ref="S197:S247" si="71">($R$2*R197)+$S$2</f>
        <v>0.50315609756097557</v>
      </c>
      <c r="T197">
        <f t="shared" ref="T197:T247" si="72">365*P197*S197</f>
        <v>18365.197560975608</v>
      </c>
      <c r="U197" s="13">
        <f t="shared" ref="U197:U247" si="73">T197*(1-$U$1)</f>
        <v>12855.638292682925</v>
      </c>
      <c r="V197" s="4">
        <f t="shared" ref="V197:V247" si="74">J197</f>
        <v>155</v>
      </c>
      <c r="W197">
        <f t="shared" ref="W197:W247" si="75">1.25*L197</f>
        <v>410</v>
      </c>
      <c r="X197">
        <f t="shared" ref="X197:X247" si="76">V197-(L197/8)</f>
        <v>114</v>
      </c>
      <c r="Y197">
        <f t="shared" ref="Y197:Y247" si="77">1.25*L197/(2*$R$2)</f>
        <v>-259.03462218852667</v>
      </c>
      <c r="Z197">
        <f t="shared" ref="Z197:Z247" si="78">((($R$2*X197)/W197)-$S$2)*Y197</f>
        <v>277.33484963356079</v>
      </c>
      <c r="AA197" s="54">
        <f t="shared" ref="AA197:AA247" si="79">IF(Z197&gt;V197,Z197,V197)</f>
        <v>277.33484963356079</v>
      </c>
      <c r="AB197" s="54">
        <f t="shared" ref="AB197:AB247" si="80">(AA197-X197)/W197</f>
        <v>0.39837768203307511</v>
      </c>
      <c r="AC197">
        <f t="shared" ref="AC197:AC247" si="81">($R$2*AB197)+$S$2</f>
        <v>0.53532390243902439</v>
      </c>
      <c r="AD197">
        <f t="shared" ref="AD197:AD247" si="82">AA197*AC197*365</f>
        <v>54189.350505684895</v>
      </c>
      <c r="AE197" s="13">
        <f t="shared" ref="AE197:AE247" si="83">AD197*(1-$U$1)</f>
        <v>37932.545353979425</v>
      </c>
    </row>
    <row r="198" spans="1:31" x14ac:dyDescent="0.25">
      <c r="A198" t="s">
        <v>309</v>
      </c>
      <c r="B198" t="s">
        <v>308</v>
      </c>
      <c r="C198" t="s">
        <v>71</v>
      </c>
      <c r="D198" s="53">
        <f t="shared" si="63"/>
        <v>1</v>
      </c>
      <c r="E198">
        <v>2500</v>
      </c>
      <c r="F198">
        <f t="shared" si="64"/>
        <v>0.97299999999999998</v>
      </c>
      <c r="G198" s="4">
        <f t="shared" si="65"/>
        <v>29190</v>
      </c>
      <c r="H198">
        <v>471</v>
      </c>
      <c r="I198">
        <v>0.34789999999999999</v>
      </c>
      <c r="J198">
        <v>111</v>
      </c>
      <c r="K198">
        <v>868</v>
      </c>
      <c r="L198">
        <f t="shared" si="66"/>
        <v>757</v>
      </c>
      <c r="M198">
        <f t="shared" si="67"/>
        <v>360</v>
      </c>
      <c r="N198">
        <f t="shared" si="68"/>
        <v>0.480449141347424</v>
      </c>
      <c r="O198" s="13">
        <f t="shared" si="69"/>
        <v>0.34789999999999999</v>
      </c>
      <c r="P198">
        <v>100</v>
      </c>
      <c r="R198">
        <f t="shared" si="70"/>
        <v>0.480449141347424</v>
      </c>
      <c r="S198">
        <f t="shared" si="71"/>
        <v>0.47037254953764868</v>
      </c>
      <c r="T198">
        <f t="shared" si="72"/>
        <v>17168.598058124178</v>
      </c>
      <c r="U198" s="13">
        <f t="shared" si="73"/>
        <v>12018.018640686923</v>
      </c>
      <c r="V198" s="4">
        <f t="shared" si="74"/>
        <v>111</v>
      </c>
      <c r="W198">
        <f t="shared" si="75"/>
        <v>946.25</v>
      </c>
      <c r="X198">
        <f t="shared" si="76"/>
        <v>16.375</v>
      </c>
      <c r="Y198">
        <f t="shared" si="77"/>
        <v>-597.83295425827646</v>
      </c>
      <c r="Z198">
        <f t="shared" si="78"/>
        <v>516.70421089209003</v>
      </c>
      <c r="AA198" s="54">
        <f t="shared" si="79"/>
        <v>516.70421089209003</v>
      </c>
      <c r="AB198" s="54">
        <f t="shared" si="80"/>
        <v>0.52874949631924972</v>
      </c>
      <c r="AC198">
        <f t="shared" si="81"/>
        <v>0.4321476486129458</v>
      </c>
      <c r="AD198">
        <f t="shared" si="82"/>
        <v>81501.766064379888</v>
      </c>
      <c r="AE198" s="13">
        <f t="shared" si="83"/>
        <v>57051.23624506592</v>
      </c>
    </row>
    <row r="199" spans="1:31" x14ac:dyDescent="0.25">
      <c r="A199" t="s">
        <v>310</v>
      </c>
      <c r="B199" t="s">
        <v>308</v>
      </c>
      <c r="C199" t="s">
        <v>73</v>
      </c>
      <c r="D199" s="53">
        <f t="shared" si="63"/>
        <v>2</v>
      </c>
      <c r="E199">
        <v>3000</v>
      </c>
      <c r="F199">
        <f t="shared" si="64"/>
        <v>0.97299999999999998</v>
      </c>
      <c r="G199" s="4">
        <f t="shared" si="65"/>
        <v>35028</v>
      </c>
      <c r="H199">
        <v>620</v>
      </c>
      <c r="I199">
        <v>0.47670000000000001</v>
      </c>
      <c r="J199">
        <v>195</v>
      </c>
      <c r="K199">
        <v>752</v>
      </c>
      <c r="L199">
        <f t="shared" si="66"/>
        <v>557</v>
      </c>
      <c r="M199">
        <f t="shared" si="67"/>
        <v>425</v>
      </c>
      <c r="N199">
        <f t="shared" si="68"/>
        <v>0.71041292639138243</v>
      </c>
      <c r="O199" s="13">
        <f t="shared" si="69"/>
        <v>0.47670000000000001</v>
      </c>
      <c r="P199">
        <v>100</v>
      </c>
      <c r="R199">
        <f t="shared" si="70"/>
        <v>0.71041292639138243</v>
      </c>
      <c r="S199">
        <f t="shared" si="71"/>
        <v>0.28837921005386002</v>
      </c>
      <c r="T199">
        <f t="shared" si="72"/>
        <v>10525.841166965891</v>
      </c>
      <c r="U199" s="13">
        <f t="shared" si="73"/>
        <v>7368.088816876123</v>
      </c>
      <c r="V199" s="4">
        <f t="shared" si="74"/>
        <v>195</v>
      </c>
      <c r="W199">
        <f t="shared" si="75"/>
        <v>696.25</v>
      </c>
      <c r="X199">
        <f t="shared" si="76"/>
        <v>125.375</v>
      </c>
      <c r="Y199">
        <f t="shared" si="77"/>
        <v>-439.88501389941877</v>
      </c>
      <c r="Z199">
        <f t="shared" si="78"/>
        <v>436.85369282284563</v>
      </c>
      <c r="AA199" s="54">
        <f t="shared" si="79"/>
        <v>436.85369282284563</v>
      </c>
      <c r="AB199" s="54">
        <f t="shared" si="80"/>
        <v>0.44736616563424864</v>
      </c>
      <c r="AC199">
        <f t="shared" si="81"/>
        <v>0.49655441651705567</v>
      </c>
      <c r="AD199">
        <f t="shared" si="82"/>
        <v>79176.395148183758</v>
      </c>
      <c r="AE199" s="13">
        <f t="shared" si="83"/>
        <v>55423.476603728624</v>
      </c>
    </row>
    <row r="200" spans="1:31" x14ac:dyDescent="0.25">
      <c r="A200" t="s">
        <v>311</v>
      </c>
      <c r="B200" t="s">
        <v>308</v>
      </c>
      <c r="C200" t="s">
        <v>66</v>
      </c>
      <c r="D200" s="53">
        <f t="shared" si="63"/>
        <v>1</v>
      </c>
      <c r="E200">
        <v>3000</v>
      </c>
      <c r="F200">
        <f t="shared" si="64"/>
        <v>0.97299999999999998</v>
      </c>
      <c r="G200" s="4">
        <f t="shared" si="65"/>
        <v>35028</v>
      </c>
      <c r="H200">
        <v>235</v>
      </c>
      <c r="I200">
        <v>0.44109999999999999</v>
      </c>
      <c r="J200">
        <v>80</v>
      </c>
      <c r="K200">
        <v>469</v>
      </c>
      <c r="L200">
        <f t="shared" si="66"/>
        <v>389</v>
      </c>
      <c r="M200">
        <f t="shared" si="67"/>
        <v>155</v>
      </c>
      <c r="N200">
        <f t="shared" si="68"/>
        <v>0.41876606683804629</v>
      </c>
      <c r="O200" s="13">
        <f t="shared" si="69"/>
        <v>0.44109999999999999</v>
      </c>
      <c r="P200">
        <v>100</v>
      </c>
      <c r="R200">
        <f t="shared" si="70"/>
        <v>0.41876606683804629</v>
      </c>
      <c r="S200">
        <f t="shared" si="71"/>
        <v>0.51918853470437021</v>
      </c>
      <c r="T200">
        <f t="shared" si="72"/>
        <v>18950.381516709513</v>
      </c>
      <c r="U200" s="13">
        <f t="shared" si="73"/>
        <v>13265.267061696659</v>
      </c>
      <c r="V200" s="4">
        <f t="shared" si="74"/>
        <v>80</v>
      </c>
      <c r="W200">
        <f t="shared" si="75"/>
        <v>486.25</v>
      </c>
      <c r="X200">
        <f t="shared" si="76"/>
        <v>31.375</v>
      </c>
      <c r="Y200">
        <f t="shared" si="77"/>
        <v>-307.20874399797827</v>
      </c>
      <c r="Z200">
        <f t="shared" si="78"/>
        <v>276.99925764468031</v>
      </c>
      <c r="AA200" s="54">
        <f t="shared" si="79"/>
        <v>276.99925764468031</v>
      </c>
      <c r="AB200" s="54">
        <f t="shared" si="80"/>
        <v>0.50513986148006229</v>
      </c>
      <c r="AC200">
        <f t="shared" si="81"/>
        <v>0.45083231362467874</v>
      </c>
      <c r="AD200">
        <f t="shared" si="82"/>
        <v>45581.278911638437</v>
      </c>
      <c r="AE200" s="13">
        <f t="shared" si="83"/>
        <v>31906.895238146903</v>
      </c>
    </row>
    <row r="201" spans="1:31" x14ac:dyDescent="0.25">
      <c r="A201" t="s">
        <v>312</v>
      </c>
      <c r="B201" t="s">
        <v>313</v>
      </c>
      <c r="C201" t="s">
        <v>61</v>
      </c>
      <c r="D201" s="53">
        <f t="shared" si="63"/>
        <v>2</v>
      </c>
      <c r="E201">
        <v>3900</v>
      </c>
      <c r="F201">
        <f t="shared" si="64"/>
        <v>0.97299999999999998</v>
      </c>
      <c r="G201" s="4">
        <f t="shared" si="65"/>
        <v>45536.399999999994</v>
      </c>
      <c r="H201">
        <v>284</v>
      </c>
      <c r="I201">
        <v>0.47949999999999998</v>
      </c>
      <c r="J201">
        <v>116</v>
      </c>
      <c r="K201">
        <v>361</v>
      </c>
      <c r="L201">
        <f t="shared" si="66"/>
        <v>245</v>
      </c>
      <c r="M201">
        <f t="shared" si="67"/>
        <v>168</v>
      </c>
      <c r="N201">
        <f t="shared" si="68"/>
        <v>0.64857142857142858</v>
      </c>
      <c r="O201" s="13">
        <f t="shared" si="69"/>
        <v>0.47949999999999998</v>
      </c>
      <c r="P201">
        <v>100</v>
      </c>
      <c r="R201">
        <f t="shared" si="70"/>
        <v>0.64857142857142858</v>
      </c>
      <c r="S201">
        <f t="shared" si="71"/>
        <v>0.33732057142857141</v>
      </c>
      <c r="T201">
        <f t="shared" si="72"/>
        <v>12312.200857142856</v>
      </c>
      <c r="U201" s="13">
        <f t="shared" si="73"/>
        <v>8618.5405999999984</v>
      </c>
      <c r="V201" s="4">
        <f t="shared" si="74"/>
        <v>116</v>
      </c>
      <c r="W201">
        <f t="shared" si="75"/>
        <v>306.25</v>
      </c>
      <c r="X201">
        <f t="shared" si="76"/>
        <v>85.375</v>
      </c>
      <c r="Y201">
        <f t="shared" si="77"/>
        <v>-193.4862269396007</v>
      </c>
      <c r="Z201">
        <f t="shared" si="78"/>
        <v>207.26688463482438</v>
      </c>
      <c r="AA201" s="54">
        <f t="shared" si="79"/>
        <v>207.26688463482438</v>
      </c>
      <c r="AB201" s="54">
        <f t="shared" si="80"/>
        <v>0.39801431717493674</v>
      </c>
      <c r="AC201">
        <f t="shared" si="81"/>
        <v>0.53561146938775517</v>
      </c>
      <c r="AD201">
        <f t="shared" si="82"/>
        <v>40520.300031658429</v>
      </c>
      <c r="AE201" s="13">
        <f t="shared" si="83"/>
        <v>28364.2100221609</v>
      </c>
    </row>
    <row r="202" spans="1:31" x14ac:dyDescent="0.25">
      <c r="A202" t="s">
        <v>314</v>
      </c>
      <c r="B202" t="s">
        <v>313</v>
      </c>
      <c r="C202" t="s">
        <v>71</v>
      </c>
      <c r="D202" s="53">
        <f t="shared" si="63"/>
        <v>1</v>
      </c>
      <c r="E202">
        <v>2800</v>
      </c>
      <c r="F202">
        <f t="shared" si="64"/>
        <v>0.97299999999999998</v>
      </c>
      <c r="G202" s="4">
        <f t="shared" si="65"/>
        <v>32692.800000000003</v>
      </c>
      <c r="H202">
        <v>355</v>
      </c>
      <c r="I202">
        <v>0.41370000000000001</v>
      </c>
      <c r="J202">
        <v>102</v>
      </c>
      <c r="K202">
        <v>799</v>
      </c>
      <c r="L202">
        <f t="shared" si="66"/>
        <v>697</v>
      </c>
      <c r="M202">
        <f t="shared" si="67"/>
        <v>253</v>
      </c>
      <c r="N202">
        <f t="shared" si="68"/>
        <v>0.39038737446197991</v>
      </c>
      <c r="O202" s="13">
        <f t="shared" si="69"/>
        <v>0.41370000000000001</v>
      </c>
      <c r="P202">
        <v>100</v>
      </c>
      <c r="R202">
        <f t="shared" si="70"/>
        <v>0.39038737446197991</v>
      </c>
      <c r="S202">
        <f t="shared" si="71"/>
        <v>0.54164743185078912</v>
      </c>
      <c r="T202">
        <f t="shared" si="72"/>
        <v>19770.131262553801</v>
      </c>
      <c r="U202" s="13">
        <f t="shared" si="73"/>
        <v>13839.09188378766</v>
      </c>
      <c r="V202" s="4">
        <f t="shared" si="74"/>
        <v>102</v>
      </c>
      <c r="W202">
        <f t="shared" si="75"/>
        <v>871.25</v>
      </c>
      <c r="X202">
        <f t="shared" si="76"/>
        <v>14.875</v>
      </c>
      <c r="Y202">
        <f t="shared" si="77"/>
        <v>-550.44857215061916</v>
      </c>
      <c r="Z202">
        <f t="shared" si="78"/>
        <v>475.64905547131667</v>
      </c>
      <c r="AA202" s="54">
        <f t="shared" si="79"/>
        <v>475.64905547131667</v>
      </c>
      <c r="AB202" s="54">
        <f t="shared" si="80"/>
        <v>0.52886548691112389</v>
      </c>
      <c r="AC202">
        <f t="shared" si="81"/>
        <v>0.4320558536585366</v>
      </c>
      <c r="AD202">
        <f t="shared" si="82"/>
        <v>75010.039926790763</v>
      </c>
      <c r="AE202" s="13">
        <f t="shared" si="83"/>
        <v>52507.02794875353</v>
      </c>
    </row>
    <row r="203" spans="1:31" x14ac:dyDescent="0.25">
      <c r="A203" t="s">
        <v>315</v>
      </c>
      <c r="B203" t="s">
        <v>313</v>
      </c>
      <c r="C203" t="s">
        <v>73</v>
      </c>
      <c r="D203" s="53">
        <f t="shared" si="63"/>
        <v>2</v>
      </c>
      <c r="E203">
        <v>3500</v>
      </c>
      <c r="F203">
        <f t="shared" si="64"/>
        <v>0.97299999999999998</v>
      </c>
      <c r="G203" s="4">
        <f t="shared" si="65"/>
        <v>40866</v>
      </c>
      <c r="H203">
        <v>436</v>
      </c>
      <c r="I203">
        <v>0.44379999999999997</v>
      </c>
      <c r="J203">
        <v>188</v>
      </c>
      <c r="K203">
        <v>724</v>
      </c>
      <c r="L203">
        <f t="shared" si="66"/>
        <v>536</v>
      </c>
      <c r="M203">
        <f t="shared" si="67"/>
        <v>248</v>
      </c>
      <c r="N203">
        <f t="shared" si="68"/>
        <v>0.47014925373134331</v>
      </c>
      <c r="O203" s="13">
        <f t="shared" si="69"/>
        <v>0.44379999999999997</v>
      </c>
      <c r="P203">
        <v>100</v>
      </c>
      <c r="R203">
        <f t="shared" si="70"/>
        <v>0.47014925373134331</v>
      </c>
      <c r="S203">
        <f t="shared" si="71"/>
        <v>0.47852388059701495</v>
      </c>
      <c r="T203">
        <f t="shared" si="72"/>
        <v>17466.121641791047</v>
      </c>
      <c r="U203" s="13">
        <f t="shared" si="73"/>
        <v>12226.285149253732</v>
      </c>
      <c r="V203" s="4">
        <f t="shared" si="74"/>
        <v>188</v>
      </c>
      <c r="W203">
        <f t="shared" si="75"/>
        <v>670</v>
      </c>
      <c r="X203">
        <f t="shared" si="76"/>
        <v>121</v>
      </c>
      <c r="Y203">
        <f t="shared" si="77"/>
        <v>-423.30048016173868</v>
      </c>
      <c r="Z203">
        <f t="shared" si="78"/>
        <v>420.55938842557492</v>
      </c>
      <c r="AA203" s="54">
        <f t="shared" si="79"/>
        <v>420.55938842557492</v>
      </c>
      <c r="AB203" s="54">
        <f t="shared" si="80"/>
        <v>0.44710356481429092</v>
      </c>
      <c r="AC203">
        <f t="shared" si="81"/>
        <v>0.4967622388059702</v>
      </c>
      <c r="AD203">
        <f t="shared" si="82"/>
        <v>76255.078520982745</v>
      </c>
      <c r="AE203" s="13">
        <f t="shared" si="83"/>
        <v>53378.554964687915</v>
      </c>
    </row>
    <row r="204" spans="1:31" x14ac:dyDescent="0.25">
      <c r="A204" t="s">
        <v>316</v>
      </c>
      <c r="B204" t="s">
        <v>303</v>
      </c>
      <c r="C204" t="s">
        <v>71</v>
      </c>
      <c r="D204" s="53">
        <f t="shared" si="63"/>
        <v>1</v>
      </c>
      <c r="E204">
        <v>900</v>
      </c>
      <c r="F204">
        <f t="shared" si="64"/>
        <v>0.97299999999999998</v>
      </c>
      <c r="G204" s="4">
        <f t="shared" si="65"/>
        <v>10508.4</v>
      </c>
      <c r="H204">
        <v>141</v>
      </c>
      <c r="I204">
        <v>0.61919999999999997</v>
      </c>
      <c r="J204">
        <v>116</v>
      </c>
      <c r="K204">
        <v>296</v>
      </c>
      <c r="L204">
        <f t="shared" si="66"/>
        <v>180</v>
      </c>
      <c r="M204">
        <f t="shared" si="67"/>
        <v>25</v>
      </c>
      <c r="N204">
        <f t="shared" si="68"/>
        <v>0.21111111111111114</v>
      </c>
      <c r="O204" s="13">
        <f t="shared" si="69"/>
        <v>0.61919999999999997</v>
      </c>
      <c r="P204">
        <v>100</v>
      </c>
      <c r="R204">
        <f t="shared" si="70"/>
        <v>0.21111111111111114</v>
      </c>
      <c r="S204">
        <f t="shared" si="71"/>
        <v>0.68352666666666662</v>
      </c>
      <c r="T204">
        <f t="shared" si="72"/>
        <v>24948.723333333332</v>
      </c>
      <c r="U204" s="13">
        <f t="shared" si="73"/>
        <v>17464.10633333333</v>
      </c>
      <c r="V204" s="4">
        <f t="shared" si="74"/>
        <v>116</v>
      </c>
      <c r="W204">
        <f t="shared" si="75"/>
        <v>225</v>
      </c>
      <c r="X204">
        <f t="shared" si="76"/>
        <v>93.5</v>
      </c>
      <c r="Y204">
        <f t="shared" si="77"/>
        <v>-142.15314632297196</v>
      </c>
      <c r="Z204">
        <f t="shared" si="78"/>
        <v>167.66546626231997</v>
      </c>
      <c r="AA204" s="54">
        <f t="shared" si="79"/>
        <v>167.66546626231997</v>
      </c>
      <c r="AB204" s="54">
        <f t="shared" si="80"/>
        <v>0.32962429449919983</v>
      </c>
      <c r="AC204">
        <f t="shared" si="81"/>
        <v>0.58973533333333328</v>
      </c>
      <c r="AD204">
        <f t="shared" si="82"/>
        <v>36090.561116664772</v>
      </c>
      <c r="AE204" s="13">
        <f t="shared" si="83"/>
        <v>25263.392781665338</v>
      </c>
    </row>
    <row r="205" spans="1:31" x14ac:dyDescent="0.25">
      <c r="A205" t="s">
        <v>317</v>
      </c>
      <c r="B205" t="s">
        <v>313</v>
      </c>
      <c r="C205" t="s">
        <v>66</v>
      </c>
      <c r="D205" s="53">
        <f t="shared" si="63"/>
        <v>1</v>
      </c>
      <c r="E205">
        <v>2600</v>
      </c>
      <c r="F205">
        <f t="shared" si="64"/>
        <v>0.97299999999999998</v>
      </c>
      <c r="G205" s="4">
        <f t="shared" si="65"/>
        <v>30357.599999999999</v>
      </c>
      <c r="H205">
        <v>250</v>
      </c>
      <c r="I205">
        <v>0.54790000000000005</v>
      </c>
      <c r="J205">
        <v>69</v>
      </c>
      <c r="K205">
        <v>406</v>
      </c>
      <c r="L205">
        <f t="shared" si="66"/>
        <v>337</v>
      </c>
      <c r="M205">
        <f t="shared" si="67"/>
        <v>181</v>
      </c>
      <c r="N205">
        <f t="shared" si="68"/>
        <v>0.52967359050445106</v>
      </c>
      <c r="O205" s="13">
        <f t="shared" si="69"/>
        <v>0.54790000000000005</v>
      </c>
      <c r="P205">
        <v>100</v>
      </c>
      <c r="R205">
        <f t="shared" si="70"/>
        <v>0.52967359050445106</v>
      </c>
      <c r="S205">
        <f t="shared" si="71"/>
        <v>0.43141632047477746</v>
      </c>
      <c r="T205">
        <f t="shared" si="72"/>
        <v>15746.695697329378</v>
      </c>
      <c r="U205" s="13">
        <f t="shared" si="73"/>
        <v>11022.686988130565</v>
      </c>
      <c r="V205" s="4">
        <f t="shared" si="74"/>
        <v>69</v>
      </c>
      <c r="W205">
        <f t="shared" si="75"/>
        <v>421.25</v>
      </c>
      <c r="X205">
        <f t="shared" si="76"/>
        <v>26.875</v>
      </c>
      <c r="Y205">
        <f t="shared" si="77"/>
        <v>-266.14227950467529</v>
      </c>
      <c r="Z205">
        <f t="shared" si="78"/>
        <v>239.81812294667682</v>
      </c>
      <c r="AA205" s="54">
        <f t="shared" si="79"/>
        <v>239.81812294667682</v>
      </c>
      <c r="AB205" s="54">
        <f t="shared" si="80"/>
        <v>0.50550296248469273</v>
      </c>
      <c r="AC205">
        <f t="shared" si="81"/>
        <v>0.45054495548961421</v>
      </c>
      <c r="AD205">
        <f t="shared" si="82"/>
        <v>39437.828617943873</v>
      </c>
      <c r="AE205" s="13">
        <f t="shared" si="83"/>
        <v>27606.48003256071</v>
      </c>
    </row>
    <row r="206" spans="1:31" x14ac:dyDescent="0.25">
      <c r="A206" t="s">
        <v>318</v>
      </c>
      <c r="B206" t="s">
        <v>319</v>
      </c>
      <c r="C206" t="s">
        <v>61</v>
      </c>
      <c r="D206" s="53">
        <f t="shared" si="63"/>
        <v>2</v>
      </c>
      <c r="E206">
        <v>2695</v>
      </c>
      <c r="F206">
        <f t="shared" si="64"/>
        <v>0.97299999999999998</v>
      </c>
      <c r="G206" s="4">
        <f t="shared" si="65"/>
        <v>31466.82</v>
      </c>
      <c r="H206">
        <v>443</v>
      </c>
      <c r="I206">
        <v>0.34250000000000003</v>
      </c>
      <c r="J206">
        <v>265</v>
      </c>
      <c r="K206">
        <v>534</v>
      </c>
      <c r="L206">
        <f t="shared" si="66"/>
        <v>269</v>
      </c>
      <c r="M206">
        <f t="shared" si="67"/>
        <v>178</v>
      </c>
      <c r="N206">
        <f t="shared" si="68"/>
        <v>0.62936802973977701</v>
      </c>
      <c r="O206" s="13">
        <f t="shared" si="69"/>
        <v>0.34250000000000003</v>
      </c>
      <c r="P206">
        <v>100</v>
      </c>
      <c r="R206">
        <f t="shared" si="70"/>
        <v>0.62936802973977701</v>
      </c>
      <c r="S206">
        <f t="shared" si="71"/>
        <v>0.35251814126394049</v>
      </c>
      <c r="T206">
        <f t="shared" si="72"/>
        <v>12866.912156133827</v>
      </c>
      <c r="U206" s="13">
        <f t="shared" si="73"/>
        <v>9006.8385092936787</v>
      </c>
      <c r="V206" s="4">
        <f t="shared" si="74"/>
        <v>265</v>
      </c>
      <c r="W206">
        <f t="shared" si="75"/>
        <v>336.25</v>
      </c>
      <c r="X206">
        <f t="shared" si="76"/>
        <v>231.375</v>
      </c>
      <c r="Y206">
        <f t="shared" si="77"/>
        <v>-212.43997978266364</v>
      </c>
      <c r="Z206">
        <f t="shared" si="78"/>
        <v>296.38894680313371</v>
      </c>
      <c r="AA206" s="54">
        <f t="shared" si="79"/>
        <v>296.38894680313371</v>
      </c>
      <c r="AB206" s="54">
        <f t="shared" si="80"/>
        <v>0.19335002766731213</v>
      </c>
      <c r="AC206">
        <f t="shared" si="81"/>
        <v>0.69758278810408925</v>
      </c>
      <c r="AD206">
        <f t="shared" si="82"/>
        <v>75465.877174070076</v>
      </c>
      <c r="AE206" s="13">
        <f t="shared" si="83"/>
        <v>52826.114021849047</v>
      </c>
    </row>
    <row r="207" spans="1:31" x14ac:dyDescent="0.25">
      <c r="A207" t="s">
        <v>320</v>
      </c>
      <c r="B207" t="s">
        <v>319</v>
      </c>
      <c r="C207" t="s">
        <v>71</v>
      </c>
      <c r="D207" s="53">
        <f t="shared" si="63"/>
        <v>1</v>
      </c>
      <c r="E207">
        <v>3000</v>
      </c>
      <c r="F207">
        <f t="shared" si="64"/>
        <v>0.97299999999999998</v>
      </c>
      <c r="G207" s="4">
        <f t="shared" si="65"/>
        <v>35028</v>
      </c>
      <c r="H207">
        <v>343</v>
      </c>
      <c r="I207">
        <v>0.77810000000000001</v>
      </c>
      <c r="J207">
        <v>158</v>
      </c>
      <c r="K207">
        <v>706</v>
      </c>
      <c r="L207">
        <f t="shared" si="66"/>
        <v>548</v>
      </c>
      <c r="M207">
        <f t="shared" si="67"/>
        <v>185</v>
      </c>
      <c r="N207">
        <f t="shared" si="68"/>
        <v>0.37007299270072991</v>
      </c>
      <c r="O207" s="13">
        <f t="shared" si="69"/>
        <v>0.77810000000000001</v>
      </c>
      <c r="P207">
        <v>100</v>
      </c>
      <c r="R207">
        <f t="shared" si="70"/>
        <v>0.37007299270072991</v>
      </c>
      <c r="S207">
        <f t="shared" si="71"/>
        <v>0.55772423357664236</v>
      </c>
      <c r="T207">
        <f t="shared" si="72"/>
        <v>20356.934525547447</v>
      </c>
      <c r="U207" s="13">
        <f t="shared" si="73"/>
        <v>14249.854167883212</v>
      </c>
      <c r="V207" s="4">
        <f t="shared" si="74"/>
        <v>158</v>
      </c>
      <c r="W207">
        <f t="shared" si="75"/>
        <v>685</v>
      </c>
      <c r="X207">
        <f t="shared" si="76"/>
        <v>89.5</v>
      </c>
      <c r="Y207">
        <f t="shared" si="77"/>
        <v>-432.77735658327015</v>
      </c>
      <c r="Z207">
        <f t="shared" si="78"/>
        <v>412.87041950972957</v>
      </c>
      <c r="AA207" s="54">
        <f t="shared" si="79"/>
        <v>412.87041950972957</v>
      </c>
      <c r="AB207" s="54">
        <f t="shared" si="80"/>
        <v>0.47207360512369279</v>
      </c>
      <c r="AC207">
        <f t="shared" si="81"/>
        <v>0.47700094890510958</v>
      </c>
      <c r="AD207">
        <f t="shared" si="82"/>
        <v>71882.947386561966</v>
      </c>
      <c r="AE207" s="13">
        <f t="shared" si="83"/>
        <v>50318.06317059337</v>
      </c>
    </row>
    <row r="208" spans="1:31" x14ac:dyDescent="0.25">
      <c r="A208" t="s">
        <v>321</v>
      </c>
      <c r="B208" t="s">
        <v>319</v>
      </c>
      <c r="C208" t="s">
        <v>73</v>
      </c>
      <c r="D208" s="53">
        <f t="shared" si="63"/>
        <v>2</v>
      </c>
      <c r="E208">
        <v>4000</v>
      </c>
      <c r="F208">
        <f t="shared" si="64"/>
        <v>0.97299999999999998</v>
      </c>
      <c r="G208" s="4">
        <f t="shared" si="65"/>
        <v>46704</v>
      </c>
      <c r="H208">
        <v>739</v>
      </c>
      <c r="I208">
        <v>0.6</v>
      </c>
      <c r="J208">
        <v>306</v>
      </c>
      <c r="K208">
        <v>781</v>
      </c>
      <c r="L208">
        <f t="shared" si="66"/>
        <v>475</v>
      </c>
      <c r="M208">
        <f t="shared" si="67"/>
        <v>433</v>
      </c>
      <c r="N208">
        <f t="shared" si="68"/>
        <v>0.82926315789473681</v>
      </c>
      <c r="O208" s="13">
        <f t="shared" si="69"/>
        <v>0.6</v>
      </c>
      <c r="P208">
        <v>100</v>
      </c>
      <c r="R208">
        <f t="shared" si="70"/>
        <v>0.82926315789473681</v>
      </c>
      <c r="S208">
        <f t="shared" si="71"/>
        <v>0.19432113684210528</v>
      </c>
      <c r="T208">
        <f t="shared" si="72"/>
        <v>7092.7214947368429</v>
      </c>
      <c r="U208" s="13">
        <f t="shared" si="73"/>
        <v>4964.9050463157901</v>
      </c>
      <c r="V208" s="4">
        <f t="shared" si="74"/>
        <v>306</v>
      </c>
      <c r="W208">
        <f t="shared" si="75"/>
        <v>593.75</v>
      </c>
      <c r="X208">
        <f t="shared" si="76"/>
        <v>246.625</v>
      </c>
      <c r="Y208">
        <f t="shared" si="77"/>
        <v>-375.12635835228707</v>
      </c>
      <c r="Z208">
        <f t="shared" si="78"/>
        <v>442.3949804144554</v>
      </c>
      <c r="AA208" s="54">
        <f t="shared" si="79"/>
        <v>442.3949804144554</v>
      </c>
      <c r="AB208" s="54">
        <f t="shared" si="80"/>
        <v>0.32971786175066176</v>
      </c>
      <c r="AC208">
        <f t="shared" si="81"/>
        <v>0.58966128421052633</v>
      </c>
      <c r="AD208">
        <f t="shared" si="82"/>
        <v>95215.065182009625</v>
      </c>
      <c r="AE208" s="13">
        <f t="shared" si="83"/>
        <v>66650.54562740674</v>
      </c>
    </row>
    <row r="209" spans="1:31" x14ac:dyDescent="0.25">
      <c r="A209" t="s">
        <v>322</v>
      </c>
      <c r="B209" t="s">
        <v>319</v>
      </c>
      <c r="C209" t="s">
        <v>66</v>
      </c>
      <c r="D209" s="53">
        <f t="shared" si="63"/>
        <v>1</v>
      </c>
      <c r="E209">
        <v>2295</v>
      </c>
      <c r="F209">
        <f t="shared" si="64"/>
        <v>0.97299999999999998</v>
      </c>
      <c r="G209" s="4">
        <f t="shared" si="65"/>
        <v>26796.42</v>
      </c>
      <c r="H209">
        <v>270</v>
      </c>
      <c r="I209">
        <v>0.39729999999999999</v>
      </c>
      <c r="J209">
        <v>100</v>
      </c>
      <c r="K209">
        <v>469</v>
      </c>
      <c r="L209">
        <f t="shared" si="66"/>
        <v>369</v>
      </c>
      <c r="M209">
        <f t="shared" si="67"/>
        <v>170</v>
      </c>
      <c r="N209">
        <f t="shared" si="68"/>
        <v>0.46856368563685635</v>
      </c>
      <c r="O209" s="13">
        <f t="shared" si="69"/>
        <v>0.39729999999999999</v>
      </c>
      <c r="P209">
        <v>100</v>
      </c>
      <c r="R209">
        <f t="shared" si="70"/>
        <v>0.46856368563685635</v>
      </c>
      <c r="S209">
        <f t="shared" si="71"/>
        <v>0.4797786991869919</v>
      </c>
      <c r="T209">
        <f t="shared" si="72"/>
        <v>17511.922520325203</v>
      </c>
      <c r="U209" s="13">
        <f t="shared" si="73"/>
        <v>12258.345764227641</v>
      </c>
      <c r="V209" s="4">
        <f t="shared" si="74"/>
        <v>100</v>
      </c>
      <c r="W209">
        <f t="shared" si="75"/>
        <v>461.25</v>
      </c>
      <c r="X209">
        <f t="shared" si="76"/>
        <v>53.875</v>
      </c>
      <c r="Y209">
        <f t="shared" si="77"/>
        <v>-291.41394996209249</v>
      </c>
      <c r="Z209">
        <f t="shared" si="78"/>
        <v>274.81420583775588</v>
      </c>
      <c r="AA209" s="54">
        <f t="shared" si="79"/>
        <v>274.81420583775588</v>
      </c>
      <c r="AB209" s="54">
        <f t="shared" si="80"/>
        <v>0.47900098826613741</v>
      </c>
      <c r="AC209">
        <f t="shared" si="81"/>
        <v>0.47151861788617888</v>
      </c>
      <c r="AD209">
        <f t="shared" si="82"/>
        <v>47296.705296918881</v>
      </c>
      <c r="AE209" s="13">
        <f t="shared" si="83"/>
        <v>33107.693707843217</v>
      </c>
    </row>
    <row r="210" spans="1:31" x14ac:dyDescent="0.25">
      <c r="A210" t="s">
        <v>323</v>
      </c>
      <c r="B210" t="s">
        <v>324</v>
      </c>
      <c r="C210" t="s">
        <v>61</v>
      </c>
      <c r="D210" s="53">
        <f t="shared" si="63"/>
        <v>2</v>
      </c>
      <c r="E210">
        <v>3000</v>
      </c>
      <c r="F210">
        <f t="shared" si="64"/>
        <v>0.97299999999999998</v>
      </c>
      <c r="G210" s="4">
        <f t="shared" si="65"/>
        <v>35028</v>
      </c>
      <c r="H210">
        <v>424</v>
      </c>
      <c r="I210">
        <v>0.6</v>
      </c>
      <c r="J210">
        <v>270</v>
      </c>
      <c r="K210">
        <v>543</v>
      </c>
      <c r="L210">
        <f t="shared" si="66"/>
        <v>273</v>
      </c>
      <c r="M210">
        <f t="shared" si="67"/>
        <v>154</v>
      </c>
      <c r="N210">
        <f t="shared" si="68"/>
        <v>0.55128205128205132</v>
      </c>
      <c r="O210" s="13">
        <f t="shared" si="69"/>
        <v>0.6</v>
      </c>
      <c r="P210">
        <v>100</v>
      </c>
      <c r="R210">
        <f t="shared" si="70"/>
        <v>0.55128205128205132</v>
      </c>
      <c r="S210">
        <f t="shared" si="71"/>
        <v>0.41431538461538459</v>
      </c>
      <c r="T210">
        <f t="shared" si="72"/>
        <v>15122.511538461536</v>
      </c>
      <c r="U210" s="13">
        <f t="shared" si="73"/>
        <v>10585.758076923075</v>
      </c>
      <c r="V210" s="4">
        <f t="shared" si="74"/>
        <v>270</v>
      </c>
      <c r="W210">
        <f t="shared" si="75"/>
        <v>341.25</v>
      </c>
      <c r="X210">
        <f t="shared" si="76"/>
        <v>235.875</v>
      </c>
      <c r="Y210">
        <f t="shared" si="77"/>
        <v>-215.5989385898408</v>
      </c>
      <c r="Z210">
        <f t="shared" si="78"/>
        <v>301.32595716451863</v>
      </c>
      <c r="AA210" s="54">
        <f t="shared" si="79"/>
        <v>301.32595716451863</v>
      </c>
      <c r="AB210" s="54">
        <f t="shared" si="80"/>
        <v>0.19179767667258205</v>
      </c>
      <c r="AC210">
        <f t="shared" si="81"/>
        <v>0.69881131868131863</v>
      </c>
      <c r="AD210">
        <f t="shared" si="82"/>
        <v>76858.046159852442</v>
      </c>
      <c r="AE210" s="13">
        <f t="shared" si="83"/>
        <v>53800.632311896705</v>
      </c>
    </row>
    <row r="211" spans="1:31" x14ac:dyDescent="0.25">
      <c r="A211" t="s">
        <v>325</v>
      </c>
      <c r="B211" t="s">
        <v>324</v>
      </c>
      <c r="C211" t="s">
        <v>71</v>
      </c>
      <c r="D211" s="53">
        <f t="shared" si="63"/>
        <v>1</v>
      </c>
      <c r="E211">
        <v>3300</v>
      </c>
      <c r="F211">
        <f t="shared" si="64"/>
        <v>0.97299999999999998</v>
      </c>
      <c r="G211" s="4">
        <f t="shared" si="65"/>
        <v>38530.800000000003</v>
      </c>
      <c r="H211">
        <v>980</v>
      </c>
      <c r="I211">
        <v>0.54790000000000005</v>
      </c>
      <c r="J211">
        <v>283</v>
      </c>
      <c r="K211">
        <v>1261</v>
      </c>
      <c r="L211">
        <f t="shared" si="66"/>
        <v>978</v>
      </c>
      <c r="M211">
        <f t="shared" si="67"/>
        <v>697</v>
      </c>
      <c r="N211">
        <f t="shared" si="68"/>
        <v>0.67014314928425356</v>
      </c>
      <c r="O211" s="13">
        <f t="shared" si="69"/>
        <v>0.54790000000000005</v>
      </c>
      <c r="P211">
        <v>100</v>
      </c>
      <c r="R211">
        <f t="shared" si="70"/>
        <v>0.67014314928425356</v>
      </c>
      <c r="S211">
        <f t="shared" si="71"/>
        <v>0.32024871165644175</v>
      </c>
      <c r="T211">
        <f t="shared" si="72"/>
        <v>11689.077975460124</v>
      </c>
      <c r="U211" s="13">
        <f t="shared" si="73"/>
        <v>8182.3545828220867</v>
      </c>
      <c r="V211" s="4">
        <f t="shared" si="74"/>
        <v>283</v>
      </c>
      <c r="W211">
        <f t="shared" si="75"/>
        <v>1222.5</v>
      </c>
      <c r="X211">
        <f t="shared" si="76"/>
        <v>160.75</v>
      </c>
      <c r="Y211">
        <f t="shared" si="77"/>
        <v>-772.3654283548143</v>
      </c>
      <c r="Z211">
        <f t="shared" si="78"/>
        <v>737.34903335860508</v>
      </c>
      <c r="AA211" s="54">
        <f t="shared" si="79"/>
        <v>737.34903335860508</v>
      </c>
      <c r="AB211" s="54">
        <f t="shared" si="80"/>
        <v>0.47165565100908391</v>
      </c>
      <c r="AC211">
        <f t="shared" si="81"/>
        <v>0.47733171779141104</v>
      </c>
      <c r="AD211">
        <f t="shared" si="82"/>
        <v>128465.42945728828</v>
      </c>
      <c r="AE211" s="13">
        <f t="shared" si="83"/>
        <v>89925.800620101785</v>
      </c>
    </row>
    <row r="212" spans="1:31" x14ac:dyDescent="0.25">
      <c r="A212" t="s">
        <v>326</v>
      </c>
      <c r="B212" t="s">
        <v>324</v>
      </c>
      <c r="C212" t="s">
        <v>73</v>
      </c>
      <c r="D212" s="53">
        <f t="shared" si="63"/>
        <v>2</v>
      </c>
      <c r="E212">
        <v>4500</v>
      </c>
      <c r="F212">
        <f t="shared" si="64"/>
        <v>0.97299999999999998</v>
      </c>
      <c r="G212" s="4">
        <f t="shared" si="65"/>
        <v>52542</v>
      </c>
      <c r="H212">
        <v>994</v>
      </c>
      <c r="I212">
        <v>0.43009999999999998</v>
      </c>
      <c r="J212">
        <v>530</v>
      </c>
      <c r="K212">
        <v>1354</v>
      </c>
      <c r="L212">
        <f t="shared" si="66"/>
        <v>824</v>
      </c>
      <c r="M212">
        <f t="shared" si="67"/>
        <v>464</v>
      </c>
      <c r="N212">
        <f t="shared" si="68"/>
        <v>0.55048543689320384</v>
      </c>
      <c r="O212" s="13">
        <f t="shared" si="69"/>
        <v>0.43009999999999998</v>
      </c>
      <c r="P212">
        <v>100</v>
      </c>
      <c r="R212">
        <f t="shared" si="70"/>
        <v>0.55048543689320384</v>
      </c>
      <c r="S212">
        <f t="shared" si="71"/>
        <v>0.4149458252427185</v>
      </c>
      <c r="T212">
        <f t="shared" si="72"/>
        <v>15145.522621359225</v>
      </c>
      <c r="U212" s="13">
        <f t="shared" si="73"/>
        <v>10601.865834951457</v>
      </c>
      <c r="V212" s="4">
        <f t="shared" si="74"/>
        <v>530</v>
      </c>
      <c r="W212">
        <f t="shared" si="75"/>
        <v>1030</v>
      </c>
      <c r="X212">
        <f t="shared" si="76"/>
        <v>427</v>
      </c>
      <c r="Y212">
        <f t="shared" si="77"/>
        <v>-650.74551427849383</v>
      </c>
      <c r="Z212">
        <f t="shared" si="78"/>
        <v>767.0241344452869</v>
      </c>
      <c r="AA212" s="54">
        <f t="shared" si="79"/>
        <v>767.0241344452869</v>
      </c>
      <c r="AB212" s="54">
        <f t="shared" si="80"/>
        <v>0.3301205188789193</v>
      </c>
      <c r="AC212">
        <f t="shared" si="81"/>
        <v>0.58934262135922322</v>
      </c>
      <c r="AD212">
        <f t="shared" si="82"/>
        <v>164994.60512451775</v>
      </c>
      <c r="AE212" s="13">
        <f t="shared" si="83"/>
        <v>115496.22358716241</v>
      </c>
    </row>
    <row r="213" spans="1:31" x14ac:dyDescent="0.25">
      <c r="A213" t="s">
        <v>327</v>
      </c>
      <c r="B213" t="s">
        <v>324</v>
      </c>
      <c r="C213" t="s">
        <v>66</v>
      </c>
      <c r="D213" s="53">
        <f t="shared" si="63"/>
        <v>1</v>
      </c>
      <c r="E213">
        <v>2700</v>
      </c>
      <c r="F213">
        <f t="shared" si="64"/>
        <v>0.97299999999999998</v>
      </c>
      <c r="G213" s="4">
        <f t="shared" si="65"/>
        <v>31525.199999999997</v>
      </c>
      <c r="H213">
        <v>284</v>
      </c>
      <c r="I213">
        <v>0.60550000000000004</v>
      </c>
      <c r="J213">
        <v>103</v>
      </c>
      <c r="K213">
        <v>483</v>
      </c>
      <c r="L213">
        <f t="shared" si="66"/>
        <v>380</v>
      </c>
      <c r="M213">
        <f t="shared" si="67"/>
        <v>181</v>
      </c>
      <c r="N213">
        <f t="shared" si="68"/>
        <v>0.4810526315789474</v>
      </c>
      <c r="O213" s="13">
        <f t="shared" si="69"/>
        <v>0.60550000000000004</v>
      </c>
      <c r="P213">
        <v>100</v>
      </c>
      <c r="R213">
        <f t="shared" si="70"/>
        <v>0.4810526315789474</v>
      </c>
      <c r="S213">
        <f t="shared" si="71"/>
        <v>0.46989494736842108</v>
      </c>
      <c r="T213">
        <f t="shared" si="72"/>
        <v>17151.16557894737</v>
      </c>
      <c r="U213" s="13">
        <f t="shared" si="73"/>
        <v>12005.815905263158</v>
      </c>
      <c r="V213" s="4">
        <f t="shared" si="74"/>
        <v>103</v>
      </c>
      <c r="W213">
        <f t="shared" si="75"/>
        <v>475</v>
      </c>
      <c r="X213">
        <f t="shared" si="76"/>
        <v>55.5</v>
      </c>
      <c r="Y213">
        <f t="shared" si="77"/>
        <v>-300.10108668182966</v>
      </c>
      <c r="Z213">
        <f t="shared" si="78"/>
        <v>283.01598433156431</v>
      </c>
      <c r="AA213" s="54">
        <f t="shared" si="79"/>
        <v>283.01598433156431</v>
      </c>
      <c r="AB213" s="54">
        <f t="shared" si="80"/>
        <v>0.47898101964539858</v>
      </c>
      <c r="AC213">
        <f t="shared" si="81"/>
        <v>0.4715344210526316</v>
      </c>
      <c r="AD213">
        <f t="shared" si="82"/>
        <v>48709.899086955062</v>
      </c>
      <c r="AE213" s="13">
        <f t="shared" si="83"/>
        <v>34096.92936086854</v>
      </c>
    </row>
    <row r="214" spans="1:31" x14ac:dyDescent="0.25">
      <c r="A214" t="s">
        <v>328</v>
      </c>
      <c r="B214" t="s">
        <v>329</v>
      </c>
      <c r="C214" t="s">
        <v>66</v>
      </c>
      <c r="D214" s="53">
        <f t="shared" si="63"/>
        <v>1</v>
      </c>
      <c r="E214">
        <v>2700</v>
      </c>
      <c r="F214">
        <f t="shared" si="64"/>
        <v>0.97299999999999998</v>
      </c>
      <c r="G214" s="4">
        <f t="shared" si="65"/>
        <v>31525.199999999997</v>
      </c>
      <c r="H214">
        <v>236</v>
      </c>
      <c r="I214">
        <v>0.56710000000000005</v>
      </c>
      <c r="J214">
        <v>110</v>
      </c>
      <c r="K214">
        <v>515</v>
      </c>
      <c r="L214">
        <f t="shared" si="66"/>
        <v>405</v>
      </c>
      <c r="M214">
        <f t="shared" si="67"/>
        <v>126</v>
      </c>
      <c r="N214">
        <f t="shared" si="68"/>
        <v>0.34888888888888892</v>
      </c>
      <c r="O214" s="13">
        <f t="shared" si="69"/>
        <v>0.56710000000000005</v>
      </c>
      <c r="P214">
        <v>100</v>
      </c>
      <c r="R214">
        <f t="shared" si="70"/>
        <v>0.34888888888888892</v>
      </c>
      <c r="S214">
        <f t="shared" si="71"/>
        <v>0.57448933333333341</v>
      </c>
      <c r="T214">
        <f t="shared" si="72"/>
        <v>20968.860666666671</v>
      </c>
      <c r="U214" s="13">
        <f t="shared" si="73"/>
        <v>14678.202466666669</v>
      </c>
      <c r="V214" s="4">
        <f t="shared" si="74"/>
        <v>110</v>
      </c>
      <c r="W214">
        <f t="shared" si="75"/>
        <v>506.25</v>
      </c>
      <c r="X214">
        <f t="shared" si="76"/>
        <v>59.375</v>
      </c>
      <c r="Y214">
        <f t="shared" si="77"/>
        <v>-319.8445792266869</v>
      </c>
      <c r="Z214">
        <f t="shared" si="78"/>
        <v>301.74729909021988</v>
      </c>
      <c r="AA214" s="54">
        <f t="shared" si="79"/>
        <v>301.74729909021988</v>
      </c>
      <c r="AB214" s="54">
        <f t="shared" si="80"/>
        <v>0.47876009696833555</v>
      </c>
      <c r="AC214">
        <f t="shared" si="81"/>
        <v>0.47170925925925927</v>
      </c>
      <c r="AD214">
        <f t="shared" si="82"/>
        <v>51953.003152125377</v>
      </c>
      <c r="AE214" s="13">
        <f t="shared" si="83"/>
        <v>36367.102206487762</v>
      </c>
    </row>
    <row r="215" spans="1:31" x14ac:dyDescent="0.25">
      <c r="A215" t="s">
        <v>330</v>
      </c>
      <c r="B215" t="s">
        <v>303</v>
      </c>
      <c r="C215" t="s">
        <v>73</v>
      </c>
      <c r="D215" s="53">
        <f t="shared" si="63"/>
        <v>2</v>
      </c>
      <c r="E215">
        <v>1100</v>
      </c>
      <c r="F215">
        <f t="shared" si="64"/>
        <v>0.97299999999999998</v>
      </c>
      <c r="G215" s="4">
        <f t="shared" si="65"/>
        <v>12843.599999999999</v>
      </c>
      <c r="H215">
        <v>188</v>
      </c>
      <c r="I215">
        <v>0.61919999999999997</v>
      </c>
      <c r="J215">
        <v>136</v>
      </c>
      <c r="K215">
        <v>335</v>
      </c>
      <c r="L215">
        <f t="shared" si="66"/>
        <v>199</v>
      </c>
      <c r="M215">
        <f t="shared" si="67"/>
        <v>52</v>
      </c>
      <c r="N215">
        <f t="shared" si="68"/>
        <v>0.30904522613065333</v>
      </c>
      <c r="O215" s="13">
        <f t="shared" si="69"/>
        <v>0.61919999999999997</v>
      </c>
      <c r="P215">
        <v>100</v>
      </c>
      <c r="R215">
        <f t="shared" si="70"/>
        <v>0.30904522613065333</v>
      </c>
      <c r="S215">
        <f t="shared" si="71"/>
        <v>0.606021608040201</v>
      </c>
      <c r="T215">
        <f t="shared" si="72"/>
        <v>22119.788693467337</v>
      </c>
      <c r="U215" s="13">
        <f t="shared" si="73"/>
        <v>15483.852085427136</v>
      </c>
      <c r="V215" s="4">
        <f t="shared" si="74"/>
        <v>136</v>
      </c>
      <c r="W215">
        <f t="shared" si="75"/>
        <v>248.75</v>
      </c>
      <c r="X215">
        <f t="shared" si="76"/>
        <v>111.125</v>
      </c>
      <c r="Y215">
        <f t="shared" si="77"/>
        <v>-157.15820065706345</v>
      </c>
      <c r="Z215">
        <f t="shared" si="78"/>
        <v>189.24126547889819</v>
      </c>
      <c r="AA215" s="54">
        <f t="shared" si="79"/>
        <v>189.24126547889819</v>
      </c>
      <c r="AB215" s="54">
        <f t="shared" si="80"/>
        <v>0.31403523810612338</v>
      </c>
      <c r="AC215">
        <f t="shared" si="81"/>
        <v>0.60207251256281402</v>
      </c>
      <c r="AD215">
        <f t="shared" si="82"/>
        <v>41586.991928418065</v>
      </c>
      <c r="AE215" s="13">
        <f t="shared" si="83"/>
        <v>29110.894349892642</v>
      </c>
    </row>
    <row r="216" spans="1:31" x14ac:dyDescent="0.25">
      <c r="A216" t="s">
        <v>331</v>
      </c>
      <c r="B216" t="s">
        <v>329</v>
      </c>
      <c r="C216" t="s">
        <v>61</v>
      </c>
      <c r="D216" s="53">
        <f t="shared" si="63"/>
        <v>2</v>
      </c>
      <c r="E216">
        <v>3000</v>
      </c>
      <c r="F216">
        <f t="shared" si="64"/>
        <v>0.97299999999999998</v>
      </c>
      <c r="G216" s="4">
        <f t="shared" si="65"/>
        <v>35028</v>
      </c>
      <c r="H216">
        <v>329</v>
      </c>
      <c r="I216">
        <v>0.70409999999999995</v>
      </c>
      <c r="J216">
        <v>270</v>
      </c>
      <c r="K216">
        <v>544</v>
      </c>
      <c r="L216">
        <f t="shared" si="66"/>
        <v>274</v>
      </c>
      <c r="M216">
        <f t="shared" si="67"/>
        <v>59</v>
      </c>
      <c r="N216">
        <f t="shared" si="68"/>
        <v>0.27226277372262775</v>
      </c>
      <c r="O216" s="13">
        <f t="shared" si="69"/>
        <v>0.70409999999999995</v>
      </c>
      <c r="P216">
        <v>100</v>
      </c>
      <c r="R216">
        <f t="shared" si="70"/>
        <v>0.27226277372262775</v>
      </c>
      <c r="S216">
        <f t="shared" si="71"/>
        <v>0.63513124087591244</v>
      </c>
      <c r="T216">
        <f t="shared" si="72"/>
        <v>23182.290291970803</v>
      </c>
      <c r="U216" s="13">
        <f t="shared" si="73"/>
        <v>16227.60320437956</v>
      </c>
      <c r="V216" s="4">
        <f t="shared" si="74"/>
        <v>270</v>
      </c>
      <c r="W216">
        <f t="shared" si="75"/>
        <v>342.5</v>
      </c>
      <c r="X216">
        <f t="shared" si="76"/>
        <v>235.75</v>
      </c>
      <c r="Y216">
        <f t="shared" si="77"/>
        <v>-216.38867829163507</v>
      </c>
      <c r="Z216">
        <f t="shared" si="78"/>
        <v>301.93520975486479</v>
      </c>
      <c r="AA216" s="54">
        <f t="shared" si="79"/>
        <v>301.93520975486479</v>
      </c>
      <c r="AB216" s="54">
        <f t="shared" si="80"/>
        <v>0.19324148833537164</v>
      </c>
      <c r="AC216">
        <f t="shared" si="81"/>
        <v>0.69766868613138688</v>
      </c>
      <c r="AD216">
        <f t="shared" si="82"/>
        <v>76887.520496565645</v>
      </c>
      <c r="AE216" s="13">
        <f t="shared" si="83"/>
        <v>53821.264347595948</v>
      </c>
    </row>
    <row r="217" spans="1:31" x14ac:dyDescent="0.25">
      <c r="A217" t="s">
        <v>332</v>
      </c>
      <c r="B217" t="s">
        <v>329</v>
      </c>
      <c r="C217" t="s">
        <v>71</v>
      </c>
      <c r="D217" s="53">
        <f t="shared" si="63"/>
        <v>1</v>
      </c>
      <c r="E217">
        <v>4500</v>
      </c>
      <c r="F217">
        <f t="shared" si="64"/>
        <v>0.97299999999999998</v>
      </c>
      <c r="G217" s="4">
        <f t="shared" si="65"/>
        <v>52542</v>
      </c>
      <c r="H217">
        <v>549</v>
      </c>
      <c r="I217">
        <v>0.44379999999999997</v>
      </c>
      <c r="J217">
        <v>231</v>
      </c>
      <c r="K217">
        <v>1027</v>
      </c>
      <c r="L217">
        <f t="shared" si="66"/>
        <v>796</v>
      </c>
      <c r="M217">
        <f t="shared" si="67"/>
        <v>318</v>
      </c>
      <c r="N217">
        <f t="shared" si="68"/>
        <v>0.41959798994974873</v>
      </c>
      <c r="O217" s="13">
        <f t="shared" si="69"/>
        <v>0.44379999999999997</v>
      </c>
      <c r="P217">
        <v>100</v>
      </c>
      <c r="R217">
        <f t="shared" si="70"/>
        <v>0.41959798994974873</v>
      </c>
      <c r="S217">
        <f t="shared" si="71"/>
        <v>0.51853015075376896</v>
      </c>
      <c r="T217">
        <f t="shared" si="72"/>
        <v>18926.350502512567</v>
      </c>
      <c r="U217" s="13">
        <f t="shared" si="73"/>
        <v>13248.445351758795</v>
      </c>
      <c r="V217" s="4">
        <f t="shared" si="74"/>
        <v>231</v>
      </c>
      <c r="W217">
        <f t="shared" si="75"/>
        <v>995</v>
      </c>
      <c r="X217">
        <f t="shared" si="76"/>
        <v>131.5</v>
      </c>
      <c r="Y217">
        <f t="shared" si="77"/>
        <v>-628.63280262825378</v>
      </c>
      <c r="Z217">
        <f t="shared" si="78"/>
        <v>600.46506191559274</v>
      </c>
      <c r="AA217" s="54">
        <f t="shared" si="79"/>
        <v>600.46506191559274</v>
      </c>
      <c r="AB217" s="54">
        <f t="shared" si="80"/>
        <v>0.47132167026692739</v>
      </c>
      <c r="AC217">
        <f t="shared" si="81"/>
        <v>0.47759603015075369</v>
      </c>
      <c r="AD217">
        <f t="shared" si="82"/>
        <v>104674.60138251647</v>
      </c>
      <c r="AE217" s="13">
        <f t="shared" si="83"/>
        <v>73272.220967761517</v>
      </c>
    </row>
    <row r="218" spans="1:31" x14ac:dyDescent="0.25">
      <c r="A218" t="s">
        <v>333</v>
      </c>
      <c r="B218" t="s">
        <v>329</v>
      </c>
      <c r="C218" t="s">
        <v>73</v>
      </c>
      <c r="D218" s="53">
        <f t="shared" si="63"/>
        <v>2</v>
      </c>
      <c r="E218">
        <v>4900</v>
      </c>
      <c r="F218">
        <f t="shared" si="64"/>
        <v>0.97299999999999998</v>
      </c>
      <c r="G218" s="4">
        <f t="shared" si="65"/>
        <v>57212.399999999994</v>
      </c>
      <c r="H218">
        <v>652</v>
      </c>
      <c r="I218">
        <v>0.4466</v>
      </c>
      <c r="J218">
        <v>379</v>
      </c>
      <c r="K218">
        <v>969</v>
      </c>
      <c r="L218">
        <f t="shared" si="66"/>
        <v>590</v>
      </c>
      <c r="M218">
        <f t="shared" si="67"/>
        <v>273</v>
      </c>
      <c r="N218">
        <f t="shared" si="68"/>
        <v>0.47016949152542376</v>
      </c>
      <c r="O218" s="13">
        <f t="shared" si="69"/>
        <v>0.4466</v>
      </c>
      <c r="P218">
        <v>100</v>
      </c>
      <c r="R218">
        <f t="shared" si="70"/>
        <v>0.47016949152542376</v>
      </c>
      <c r="S218">
        <f t="shared" si="71"/>
        <v>0.47850786440677967</v>
      </c>
      <c r="T218">
        <f t="shared" si="72"/>
        <v>17465.537050847459</v>
      </c>
      <c r="U218" s="13">
        <f t="shared" si="73"/>
        <v>12225.87593559322</v>
      </c>
      <c r="V218" s="4">
        <f t="shared" si="74"/>
        <v>379</v>
      </c>
      <c r="W218">
        <f t="shared" si="75"/>
        <v>737.5</v>
      </c>
      <c r="X218">
        <f t="shared" si="76"/>
        <v>305.25</v>
      </c>
      <c r="Y218">
        <f t="shared" si="77"/>
        <v>-465.94642405863027</v>
      </c>
      <c r="Z218">
        <f t="shared" si="78"/>
        <v>548.95902830427099</v>
      </c>
      <c r="AA218" s="54">
        <f t="shared" si="79"/>
        <v>548.95902830427099</v>
      </c>
      <c r="AB218" s="54">
        <f t="shared" si="80"/>
        <v>0.33045291973460472</v>
      </c>
      <c r="AC218">
        <f t="shared" si="81"/>
        <v>0.58907955932203393</v>
      </c>
      <c r="AD218">
        <f t="shared" si="82"/>
        <v>118033.89800495614</v>
      </c>
      <c r="AE218" s="13">
        <f t="shared" si="83"/>
        <v>82623.728603469295</v>
      </c>
    </row>
    <row r="219" spans="1:31" x14ac:dyDescent="0.25">
      <c r="A219" t="s">
        <v>334</v>
      </c>
      <c r="B219" t="s">
        <v>335</v>
      </c>
      <c r="C219" t="s">
        <v>61</v>
      </c>
      <c r="D219" s="53">
        <f t="shared" si="63"/>
        <v>2</v>
      </c>
      <c r="E219">
        <v>3300</v>
      </c>
      <c r="F219">
        <f t="shared" si="64"/>
        <v>0.97299999999999998</v>
      </c>
      <c r="G219" s="4">
        <f t="shared" si="65"/>
        <v>38530.800000000003</v>
      </c>
      <c r="H219">
        <v>378</v>
      </c>
      <c r="I219">
        <v>0.4219</v>
      </c>
      <c r="J219">
        <v>264</v>
      </c>
      <c r="K219">
        <v>532</v>
      </c>
      <c r="L219">
        <f t="shared" si="66"/>
        <v>268</v>
      </c>
      <c r="M219">
        <f t="shared" si="67"/>
        <v>114</v>
      </c>
      <c r="N219">
        <f t="shared" si="68"/>
        <v>0.44029850746268662</v>
      </c>
      <c r="O219" s="13">
        <f t="shared" si="69"/>
        <v>0.4219</v>
      </c>
      <c r="P219">
        <v>100</v>
      </c>
      <c r="R219">
        <f t="shared" si="70"/>
        <v>0.44029850746268662</v>
      </c>
      <c r="S219">
        <f t="shared" si="71"/>
        <v>0.50214776119402982</v>
      </c>
      <c r="T219">
        <f t="shared" si="72"/>
        <v>18328.393283582089</v>
      </c>
      <c r="U219" s="13">
        <f t="shared" si="73"/>
        <v>12829.875298507461</v>
      </c>
      <c r="V219" s="4">
        <f t="shared" si="74"/>
        <v>264</v>
      </c>
      <c r="W219">
        <f t="shared" si="75"/>
        <v>335</v>
      </c>
      <c r="X219">
        <f t="shared" si="76"/>
        <v>230.5</v>
      </c>
      <c r="Y219">
        <f t="shared" si="77"/>
        <v>-211.65024008086934</v>
      </c>
      <c r="Z219">
        <f t="shared" si="78"/>
        <v>295.27969421278743</v>
      </c>
      <c r="AA219" s="54">
        <f t="shared" si="79"/>
        <v>295.27969421278743</v>
      </c>
      <c r="AB219" s="54">
        <f t="shared" si="80"/>
        <v>0.19337222153070877</v>
      </c>
      <c r="AC219">
        <f t="shared" si="81"/>
        <v>0.69756522388059716</v>
      </c>
      <c r="AD219">
        <f t="shared" si="82"/>
        <v>75181.548790342131</v>
      </c>
      <c r="AE219" s="13">
        <f t="shared" si="83"/>
        <v>52627.084153239492</v>
      </c>
    </row>
    <row r="220" spans="1:31" x14ac:dyDescent="0.25">
      <c r="A220" t="s">
        <v>336</v>
      </c>
      <c r="B220" t="s">
        <v>335</v>
      </c>
      <c r="C220" t="s">
        <v>71</v>
      </c>
      <c r="D220" s="53">
        <f t="shared" si="63"/>
        <v>1</v>
      </c>
      <c r="E220">
        <v>4500</v>
      </c>
      <c r="F220">
        <f t="shared" si="64"/>
        <v>0.97299999999999998</v>
      </c>
      <c r="G220" s="4">
        <f t="shared" si="65"/>
        <v>52542</v>
      </c>
      <c r="H220">
        <v>255</v>
      </c>
      <c r="I220">
        <v>0.59179999999999999</v>
      </c>
      <c r="J220">
        <v>151</v>
      </c>
      <c r="K220">
        <v>673</v>
      </c>
      <c r="L220">
        <f t="shared" si="66"/>
        <v>522</v>
      </c>
      <c r="M220">
        <f t="shared" si="67"/>
        <v>104</v>
      </c>
      <c r="N220">
        <f t="shared" si="68"/>
        <v>0.25938697318007664</v>
      </c>
      <c r="O220" s="13">
        <f t="shared" si="69"/>
        <v>0.59179999999999999</v>
      </c>
      <c r="P220">
        <v>100</v>
      </c>
      <c r="R220">
        <f t="shared" si="70"/>
        <v>0.25938697318007664</v>
      </c>
      <c r="S220">
        <f t="shared" si="71"/>
        <v>0.6453211494252874</v>
      </c>
      <c r="T220">
        <f t="shared" si="72"/>
        <v>23554.221954022989</v>
      </c>
      <c r="U220" s="13">
        <f t="shared" si="73"/>
        <v>16487.955367816092</v>
      </c>
      <c r="V220" s="4">
        <f t="shared" si="74"/>
        <v>151</v>
      </c>
      <c r="W220">
        <f t="shared" si="75"/>
        <v>652.5</v>
      </c>
      <c r="X220">
        <f t="shared" si="76"/>
        <v>85.75</v>
      </c>
      <c r="Y220">
        <f t="shared" si="77"/>
        <v>-412.24412433661865</v>
      </c>
      <c r="Z220">
        <f t="shared" si="78"/>
        <v>393.52985216072784</v>
      </c>
      <c r="AA220" s="54">
        <f t="shared" si="79"/>
        <v>393.52985216072784</v>
      </c>
      <c r="AB220" s="54">
        <f t="shared" si="80"/>
        <v>0.47169326001644113</v>
      </c>
      <c r="AC220">
        <f t="shared" si="81"/>
        <v>0.47730195402298853</v>
      </c>
      <c r="AD220">
        <f t="shared" si="82"/>
        <v>68558.887101983011</v>
      </c>
      <c r="AE220" s="13">
        <f t="shared" si="83"/>
        <v>47991.220971388102</v>
      </c>
    </row>
    <row r="221" spans="1:31" x14ac:dyDescent="0.25">
      <c r="A221" t="s">
        <v>337</v>
      </c>
      <c r="B221" t="s">
        <v>335</v>
      </c>
      <c r="C221" t="s">
        <v>73</v>
      </c>
      <c r="D221" s="53">
        <f t="shared" si="63"/>
        <v>2</v>
      </c>
      <c r="E221">
        <v>4200</v>
      </c>
      <c r="F221">
        <f t="shared" si="64"/>
        <v>0.97299999999999998</v>
      </c>
      <c r="G221" s="4">
        <f t="shared" si="65"/>
        <v>49039.199999999997</v>
      </c>
      <c r="H221">
        <v>441</v>
      </c>
      <c r="I221">
        <v>0.5726</v>
      </c>
      <c r="J221">
        <v>278</v>
      </c>
      <c r="K221">
        <v>711</v>
      </c>
      <c r="L221">
        <f t="shared" si="66"/>
        <v>433</v>
      </c>
      <c r="M221">
        <f t="shared" si="67"/>
        <v>163</v>
      </c>
      <c r="N221">
        <f t="shared" si="68"/>
        <v>0.40115473441108551</v>
      </c>
      <c r="O221" s="13">
        <f t="shared" si="69"/>
        <v>0.5726</v>
      </c>
      <c r="P221">
        <v>100</v>
      </c>
      <c r="R221">
        <f t="shared" si="70"/>
        <v>0.40115473441108551</v>
      </c>
      <c r="S221">
        <f t="shared" si="71"/>
        <v>0.53312614318706697</v>
      </c>
      <c r="T221">
        <f t="shared" si="72"/>
        <v>19459.104226327945</v>
      </c>
      <c r="U221" s="13">
        <f t="shared" si="73"/>
        <v>13621.372958429562</v>
      </c>
      <c r="V221" s="4">
        <f t="shared" si="74"/>
        <v>278</v>
      </c>
      <c r="W221">
        <f t="shared" si="75"/>
        <v>541.25</v>
      </c>
      <c r="X221">
        <f t="shared" si="76"/>
        <v>223.875</v>
      </c>
      <c r="Y221">
        <f t="shared" si="77"/>
        <v>-341.95729087692695</v>
      </c>
      <c r="Z221">
        <f t="shared" si="78"/>
        <v>402.80637161991405</v>
      </c>
      <c r="AA221" s="54">
        <f t="shared" si="79"/>
        <v>402.80637161991405</v>
      </c>
      <c r="AB221" s="54">
        <f t="shared" si="80"/>
        <v>0.33058913925157329</v>
      </c>
      <c r="AC221">
        <f t="shared" si="81"/>
        <v>0.58897175519630496</v>
      </c>
      <c r="AD221">
        <f t="shared" si="82"/>
        <v>86593.175129491079</v>
      </c>
      <c r="AE221" s="13">
        <f t="shared" si="83"/>
        <v>60615.222590643752</v>
      </c>
    </row>
    <row r="222" spans="1:31" x14ac:dyDescent="0.25">
      <c r="A222" t="s">
        <v>338</v>
      </c>
      <c r="B222" t="s">
        <v>335</v>
      </c>
      <c r="C222" t="s">
        <v>66</v>
      </c>
      <c r="D222" s="53">
        <f t="shared" si="63"/>
        <v>1</v>
      </c>
      <c r="E222">
        <v>2500</v>
      </c>
      <c r="F222">
        <f t="shared" si="64"/>
        <v>0.97299999999999998</v>
      </c>
      <c r="G222" s="4">
        <f t="shared" si="65"/>
        <v>29190</v>
      </c>
      <c r="H222">
        <v>356</v>
      </c>
      <c r="I222">
        <v>0.42470000000000002</v>
      </c>
      <c r="J222">
        <v>98</v>
      </c>
      <c r="K222">
        <v>460</v>
      </c>
      <c r="L222">
        <f t="shared" si="66"/>
        <v>362</v>
      </c>
      <c r="M222">
        <f t="shared" si="67"/>
        <v>258</v>
      </c>
      <c r="N222">
        <f t="shared" si="68"/>
        <v>0.67016574585635358</v>
      </c>
      <c r="O222" s="13">
        <f t="shared" si="69"/>
        <v>0.42470000000000002</v>
      </c>
      <c r="P222">
        <v>100</v>
      </c>
      <c r="R222">
        <f t="shared" si="70"/>
        <v>0.67016574585635358</v>
      </c>
      <c r="S222">
        <f t="shared" si="71"/>
        <v>0.32023082872928177</v>
      </c>
      <c r="T222">
        <f t="shared" si="72"/>
        <v>11688.425248618785</v>
      </c>
      <c r="U222" s="13">
        <f t="shared" si="73"/>
        <v>8181.8976740331491</v>
      </c>
      <c r="V222" s="4">
        <f t="shared" si="74"/>
        <v>98</v>
      </c>
      <c r="W222">
        <f t="shared" si="75"/>
        <v>452.5</v>
      </c>
      <c r="X222">
        <f t="shared" si="76"/>
        <v>52.75</v>
      </c>
      <c r="Y222">
        <f t="shared" si="77"/>
        <v>-285.88577204953248</v>
      </c>
      <c r="Z222">
        <f t="shared" si="78"/>
        <v>269.54943770533231</v>
      </c>
      <c r="AA222" s="54">
        <f t="shared" si="79"/>
        <v>269.54943770533231</v>
      </c>
      <c r="AB222" s="54">
        <f t="shared" si="80"/>
        <v>0.47911477945929792</v>
      </c>
      <c r="AC222">
        <f t="shared" si="81"/>
        <v>0.47142856353591167</v>
      </c>
      <c r="AD222">
        <f t="shared" si="82"/>
        <v>46381.756040058193</v>
      </c>
      <c r="AE222" s="13">
        <f t="shared" si="83"/>
        <v>32467.229228040735</v>
      </c>
    </row>
    <row r="223" spans="1:31" x14ac:dyDescent="0.25">
      <c r="A223" t="s">
        <v>339</v>
      </c>
      <c r="B223" t="s">
        <v>340</v>
      </c>
      <c r="C223" t="s">
        <v>66</v>
      </c>
      <c r="D223" s="53">
        <f t="shared" si="63"/>
        <v>1</v>
      </c>
      <c r="E223">
        <v>2500</v>
      </c>
      <c r="F223">
        <f t="shared" si="64"/>
        <v>0.97299999999999998</v>
      </c>
      <c r="G223" s="4">
        <f t="shared" si="65"/>
        <v>29190</v>
      </c>
      <c r="H223">
        <v>437</v>
      </c>
      <c r="I223">
        <v>7.9500000000000001E-2</v>
      </c>
      <c r="J223">
        <v>108</v>
      </c>
      <c r="K223">
        <v>507</v>
      </c>
      <c r="L223">
        <f t="shared" si="66"/>
        <v>399</v>
      </c>
      <c r="M223">
        <f t="shared" si="67"/>
        <v>329</v>
      </c>
      <c r="N223">
        <f t="shared" si="68"/>
        <v>0.75964912280701757</v>
      </c>
      <c r="O223" s="13">
        <f t="shared" si="69"/>
        <v>7.9500000000000001E-2</v>
      </c>
      <c r="P223">
        <v>100</v>
      </c>
      <c r="R223">
        <f t="shared" si="70"/>
        <v>0.75964912280701757</v>
      </c>
      <c r="S223">
        <f t="shared" si="71"/>
        <v>0.24941368421052634</v>
      </c>
      <c r="T223">
        <f t="shared" si="72"/>
        <v>9103.5994736842113</v>
      </c>
      <c r="U223" s="13">
        <f t="shared" si="73"/>
        <v>6372.5196315789472</v>
      </c>
      <c r="V223" s="4">
        <f t="shared" si="74"/>
        <v>108</v>
      </c>
      <c r="W223">
        <f t="shared" si="75"/>
        <v>498.75</v>
      </c>
      <c r="X223">
        <f t="shared" si="76"/>
        <v>58.125</v>
      </c>
      <c r="Y223">
        <f t="shared" si="77"/>
        <v>-315.10614101592114</v>
      </c>
      <c r="Z223">
        <f t="shared" si="78"/>
        <v>297.09178354814253</v>
      </c>
      <c r="AA223" s="54">
        <f t="shared" si="79"/>
        <v>297.09178354814253</v>
      </c>
      <c r="AB223" s="54">
        <f t="shared" si="80"/>
        <v>0.4791313955852482</v>
      </c>
      <c r="AC223">
        <f t="shared" si="81"/>
        <v>0.47141541353383459</v>
      </c>
      <c r="AD223">
        <f t="shared" si="82"/>
        <v>51119.580789581014</v>
      </c>
      <c r="AE223" s="13">
        <f t="shared" si="83"/>
        <v>35783.70655270671</v>
      </c>
    </row>
    <row r="224" spans="1:31" x14ac:dyDescent="0.25">
      <c r="A224" t="s">
        <v>341</v>
      </c>
      <c r="B224" t="s">
        <v>340</v>
      </c>
      <c r="C224" t="s">
        <v>61</v>
      </c>
      <c r="D224" s="53">
        <f t="shared" si="63"/>
        <v>2</v>
      </c>
      <c r="E224">
        <v>3300</v>
      </c>
      <c r="F224">
        <f t="shared" si="64"/>
        <v>0.97299999999999998</v>
      </c>
      <c r="G224" s="4">
        <f t="shared" si="65"/>
        <v>38530.800000000003</v>
      </c>
      <c r="H224">
        <v>461</v>
      </c>
      <c r="I224">
        <v>0.31780000000000003</v>
      </c>
      <c r="J224">
        <v>270</v>
      </c>
      <c r="K224">
        <v>543</v>
      </c>
      <c r="L224">
        <f t="shared" si="66"/>
        <v>273</v>
      </c>
      <c r="M224">
        <f t="shared" si="67"/>
        <v>191</v>
      </c>
      <c r="N224">
        <f t="shared" si="68"/>
        <v>0.65970695970695969</v>
      </c>
      <c r="O224" s="13">
        <f t="shared" si="69"/>
        <v>0.31780000000000003</v>
      </c>
      <c r="P224">
        <v>100</v>
      </c>
      <c r="R224">
        <f t="shared" si="70"/>
        <v>0.65970695970695969</v>
      </c>
      <c r="S224">
        <f t="shared" si="71"/>
        <v>0.32850791208791208</v>
      </c>
      <c r="T224">
        <f t="shared" si="72"/>
        <v>11990.538791208792</v>
      </c>
      <c r="U224" s="13">
        <f t="shared" si="73"/>
        <v>8393.3771538461533</v>
      </c>
      <c r="V224" s="4">
        <f t="shared" si="74"/>
        <v>270</v>
      </c>
      <c r="W224">
        <f t="shared" si="75"/>
        <v>341.25</v>
      </c>
      <c r="X224">
        <f t="shared" si="76"/>
        <v>235.875</v>
      </c>
      <c r="Y224">
        <f t="shared" si="77"/>
        <v>-215.5989385898408</v>
      </c>
      <c r="Z224">
        <f t="shared" si="78"/>
        <v>301.32595716451863</v>
      </c>
      <c r="AA224" s="54">
        <f t="shared" si="79"/>
        <v>301.32595716451863</v>
      </c>
      <c r="AB224" s="54">
        <f t="shared" si="80"/>
        <v>0.19179767667258205</v>
      </c>
      <c r="AC224">
        <f t="shared" si="81"/>
        <v>0.69881131868131863</v>
      </c>
      <c r="AD224">
        <f t="shared" si="82"/>
        <v>76858.046159852442</v>
      </c>
      <c r="AE224" s="13">
        <f t="shared" si="83"/>
        <v>53800.632311896705</v>
      </c>
    </row>
    <row r="225" spans="1:31" x14ac:dyDescent="0.25">
      <c r="A225" t="s">
        <v>342</v>
      </c>
      <c r="B225" t="s">
        <v>340</v>
      </c>
      <c r="C225" t="s">
        <v>71</v>
      </c>
      <c r="D225" s="53">
        <f t="shared" si="63"/>
        <v>1</v>
      </c>
      <c r="E225">
        <v>4500</v>
      </c>
      <c r="F225">
        <f t="shared" si="64"/>
        <v>0.97299999999999998</v>
      </c>
      <c r="G225" s="4">
        <f t="shared" si="65"/>
        <v>52542</v>
      </c>
      <c r="H225">
        <v>669</v>
      </c>
      <c r="I225">
        <v>0.31230000000000002</v>
      </c>
      <c r="J225">
        <v>186</v>
      </c>
      <c r="K225">
        <v>829</v>
      </c>
      <c r="L225">
        <f t="shared" si="66"/>
        <v>643</v>
      </c>
      <c r="M225">
        <f t="shared" si="67"/>
        <v>483</v>
      </c>
      <c r="N225">
        <f t="shared" si="68"/>
        <v>0.70093312597200619</v>
      </c>
      <c r="O225" s="13">
        <f t="shared" si="69"/>
        <v>0.31230000000000002</v>
      </c>
      <c r="P225">
        <v>100</v>
      </c>
      <c r="R225">
        <f t="shared" si="70"/>
        <v>0.70093312597200619</v>
      </c>
      <c r="S225">
        <f t="shared" si="71"/>
        <v>0.2958815241057543</v>
      </c>
      <c r="T225">
        <f t="shared" si="72"/>
        <v>10799.675629860032</v>
      </c>
      <c r="U225" s="13">
        <f t="shared" si="73"/>
        <v>7559.7729409020221</v>
      </c>
      <c r="V225" s="4">
        <f t="shared" si="74"/>
        <v>186</v>
      </c>
      <c r="W225">
        <f t="shared" si="75"/>
        <v>803.75</v>
      </c>
      <c r="X225">
        <f t="shared" si="76"/>
        <v>105.625</v>
      </c>
      <c r="Y225">
        <f t="shared" si="77"/>
        <v>-507.80262825372756</v>
      </c>
      <c r="Z225">
        <f t="shared" si="78"/>
        <v>484.74941559262066</v>
      </c>
      <c r="AA225" s="54">
        <f t="shared" si="79"/>
        <v>484.74941559262066</v>
      </c>
      <c r="AB225" s="54">
        <f t="shared" si="80"/>
        <v>0.47169445174820612</v>
      </c>
      <c r="AC225">
        <f t="shared" si="81"/>
        <v>0.4773010108864697</v>
      </c>
      <c r="AD225">
        <f t="shared" si="82"/>
        <v>84450.555922478889</v>
      </c>
      <c r="AE225" s="13">
        <f t="shared" si="83"/>
        <v>59115.389145735215</v>
      </c>
    </row>
    <row r="226" spans="1:31" x14ac:dyDescent="0.25">
      <c r="A226" t="s">
        <v>343</v>
      </c>
      <c r="B226" t="s">
        <v>303</v>
      </c>
      <c r="C226" t="s">
        <v>66</v>
      </c>
      <c r="D226" s="53">
        <f t="shared" si="63"/>
        <v>1</v>
      </c>
      <c r="E226">
        <v>500</v>
      </c>
      <c r="F226">
        <f t="shared" si="64"/>
        <v>0.97299999999999998</v>
      </c>
      <c r="G226" s="4">
        <f t="shared" si="65"/>
        <v>5838</v>
      </c>
      <c r="H226">
        <v>121</v>
      </c>
      <c r="I226">
        <v>0.39729999999999999</v>
      </c>
      <c r="J226">
        <v>50</v>
      </c>
      <c r="K226">
        <v>174</v>
      </c>
      <c r="L226">
        <f t="shared" si="66"/>
        <v>124</v>
      </c>
      <c r="M226">
        <f t="shared" si="67"/>
        <v>71</v>
      </c>
      <c r="N226">
        <f t="shared" si="68"/>
        <v>0.5580645161290323</v>
      </c>
      <c r="O226" s="13">
        <f t="shared" si="69"/>
        <v>0.39729999999999999</v>
      </c>
      <c r="P226">
        <v>100</v>
      </c>
      <c r="R226">
        <f t="shared" si="70"/>
        <v>0.5580645161290323</v>
      </c>
      <c r="S226">
        <f t="shared" si="71"/>
        <v>0.40894774193548389</v>
      </c>
      <c r="T226">
        <f t="shared" si="72"/>
        <v>14926.592580645161</v>
      </c>
      <c r="U226" s="13">
        <f t="shared" si="73"/>
        <v>10448.614806451613</v>
      </c>
      <c r="V226" s="4">
        <f t="shared" si="74"/>
        <v>50</v>
      </c>
      <c r="W226">
        <f t="shared" si="75"/>
        <v>155</v>
      </c>
      <c r="X226">
        <f t="shared" si="76"/>
        <v>34.5</v>
      </c>
      <c r="Y226">
        <f t="shared" si="77"/>
        <v>-97.92772302249179</v>
      </c>
      <c r="Z226">
        <f t="shared" si="78"/>
        <v>100.54732120293151</v>
      </c>
      <c r="AA226" s="54">
        <f t="shared" si="79"/>
        <v>100.54732120293151</v>
      </c>
      <c r="AB226" s="54">
        <f t="shared" si="80"/>
        <v>0.42611174969633236</v>
      </c>
      <c r="AC226">
        <f t="shared" si="81"/>
        <v>0.51337516129032257</v>
      </c>
      <c r="AD226">
        <f t="shared" si="82"/>
        <v>18840.751492550666</v>
      </c>
      <c r="AE226" s="13">
        <f t="shared" si="83"/>
        <v>13188.526044785465</v>
      </c>
    </row>
    <row r="227" spans="1:31" x14ac:dyDescent="0.25">
      <c r="A227" t="s">
        <v>344</v>
      </c>
      <c r="B227" t="s">
        <v>340</v>
      </c>
      <c r="C227" t="s">
        <v>73</v>
      </c>
      <c r="D227" s="53">
        <f t="shared" si="63"/>
        <v>2</v>
      </c>
      <c r="E227">
        <v>4200</v>
      </c>
      <c r="F227">
        <f t="shared" si="64"/>
        <v>0.97299999999999998</v>
      </c>
      <c r="G227" s="4">
        <f t="shared" si="65"/>
        <v>49039.199999999997</v>
      </c>
      <c r="H227">
        <v>437</v>
      </c>
      <c r="I227">
        <v>0.61099999999999999</v>
      </c>
      <c r="J227">
        <v>319</v>
      </c>
      <c r="K227">
        <v>815</v>
      </c>
      <c r="L227">
        <f t="shared" si="66"/>
        <v>496</v>
      </c>
      <c r="M227">
        <f t="shared" si="67"/>
        <v>118</v>
      </c>
      <c r="N227">
        <f t="shared" si="68"/>
        <v>0.29032258064516131</v>
      </c>
      <c r="O227" s="13">
        <f t="shared" si="69"/>
        <v>0.61099999999999999</v>
      </c>
      <c r="P227">
        <v>100</v>
      </c>
      <c r="R227">
        <f t="shared" si="70"/>
        <v>0.29032258064516131</v>
      </c>
      <c r="S227">
        <f t="shared" si="71"/>
        <v>0.62083870967741939</v>
      </c>
      <c r="T227">
        <f t="shared" si="72"/>
        <v>22660.612903225807</v>
      </c>
      <c r="U227" s="13">
        <f t="shared" si="73"/>
        <v>15862.429032258064</v>
      </c>
      <c r="V227" s="4">
        <f t="shared" si="74"/>
        <v>319</v>
      </c>
      <c r="W227">
        <f t="shared" si="75"/>
        <v>620</v>
      </c>
      <c r="X227">
        <f t="shared" si="76"/>
        <v>257</v>
      </c>
      <c r="Y227">
        <f t="shared" si="77"/>
        <v>-391.71089208996716</v>
      </c>
      <c r="Z227">
        <f t="shared" si="78"/>
        <v>461.68928481172605</v>
      </c>
      <c r="AA227" s="54">
        <f t="shared" si="79"/>
        <v>461.68928481172605</v>
      </c>
      <c r="AB227" s="54">
        <f t="shared" si="80"/>
        <v>0.33014400776084846</v>
      </c>
      <c r="AC227">
        <f t="shared" si="81"/>
        <v>0.58932403225806462</v>
      </c>
      <c r="AD227">
        <f t="shared" si="82"/>
        <v>99310.875706089777</v>
      </c>
      <c r="AE227" s="13">
        <f t="shared" si="83"/>
        <v>69517.612994262832</v>
      </c>
    </row>
    <row r="228" spans="1:31" x14ac:dyDescent="0.25">
      <c r="A228" t="s">
        <v>345</v>
      </c>
      <c r="B228" t="s">
        <v>346</v>
      </c>
      <c r="C228" t="s">
        <v>61</v>
      </c>
      <c r="D228" s="53">
        <f t="shared" si="63"/>
        <v>2</v>
      </c>
      <c r="E228">
        <v>3600</v>
      </c>
      <c r="F228">
        <f t="shared" si="64"/>
        <v>0.97299999999999998</v>
      </c>
      <c r="G228" s="4">
        <f t="shared" si="65"/>
        <v>42033.599999999999</v>
      </c>
      <c r="H228">
        <v>663</v>
      </c>
      <c r="I228">
        <v>0.2329</v>
      </c>
      <c r="J228">
        <v>332</v>
      </c>
      <c r="K228">
        <v>805</v>
      </c>
      <c r="L228">
        <f t="shared" si="66"/>
        <v>473</v>
      </c>
      <c r="M228">
        <f t="shared" si="67"/>
        <v>331</v>
      </c>
      <c r="N228">
        <f t="shared" si="68"/>
        <v>0.65983086680761105</v>
      </c>
      <c r="O228" s="13">
        <f t="shared" si="69"/>
        <v>0.2329</v>
      </c>
      <c r="P228">
        <v>100</v>
      </c>
      <c r="R228">
        <f t="shared" si="70"/>
        <v>0.65983086680761105</v>
      </c>
      <c r="S228">
        <f t="shared" si="71"/>
        <v>0.32840985200845663</v>
      </c>
      <c r="T228">
        <f t="shared" si="72"/>
        <v>11986.959598308667</v>
      </c>
      <c r="U228" s="13">
        <f t="shared" si="73"/>
        <v>8390.8717188160663</v>
      </c>
      <c r="V228" s="4">
        <f t="shared" si="74"/>
        <v>332</v>
      </c>
      <c r="W228">
        <f t="shared" si="75"/>
        <v>591.25</v>
      </c>
      <c r="X228">
        <f t="shared" si="76"/>
        <v>272.875</v>
      </c>
      <c r="Y228">
        <f t="shared" si="77"/>
        <v>-373.54687894869852</v>
      </c>
      <c r="Z228">
        <f t="shared" si="78"/>
        <v>454.17647523376291</v>
      </c>
      <c r="AA228" s="54">
        <f t="shared" si="79"/>
        <v>454.17647523376291</v>
      </c>
      <c r="AB228" s="54">
        <f t="shared" si="80"/>
        <v>0.30664097291122694</v>
      </c>
      <c r="AC228">
        <f t="shared" si="81"/>
        <v>0.60792433403805501</v>
      </c>
      <c r="AD228">
        <f t="shared" si="82"/>
        <v>100778.29990341632</v>
      </c>
      <c r="AE228" s="13">
        <f t="shared" si="83"/>
        <v>70544.809932391421</v>
      </c>
    </row>
    <row r="229" spans="1:31" x14ac:dyDescent="0.25">
      <c r="A229" t="s">
        <v>347</v>
      </c>
      <c r="B229" t="s">
        <v>346</v>
      </c>
      <c r="C229" t="s">
        <v>71</v>
      </c>
      <c r="D229" s="53">
        <f t="shared" si="63"/>
        <v>1</v>
      </c>
      <c r="E229">
        <v>4000</v>
      </c>
      <c r="F229">
        <f t="shared" si="64"/>
        <v>0.97299999999999998</v>
      </c>
      <c r="G229" s="4">
        <f t="shared" si="65"/>
        <v>46704</v>
      </c>
      <c r="H229">
        <v>337</v>
      </c>
      <c r="I229">
        <v>0.50680000000000003</v>
      </c>
      <c r="J229">
        <v>179</v>
      </c>
      <c r="K229">
        <v>629</v>
      </c>
      <c r="L229">
        <f t="shared" si="66"/>
        <v>450</v>
      </c>
      <c r="M229">
        <f t="shared" si="67"/>
        <v>158</v>
      </c>
      <c r="N229">
        <f t="shared" si="68"/>
        <v>0.38088888888888894</v>
      </c>
      <c r="O229" s="13">
        <f t="shared" si="69"/>
        <v>0.50680000000000003</v>
      </c>
      <c r="P229">
        <v>100</v>
      </c>
      <c r="R229">
        <f t="shared" si="70"/>
        <v>0.38088888888888894</v>
      </c>
      <c r="S229">
        <f t="shared" si="71"/>
        <v>0.54916453333333326</v>
      </c>
      <c r="T229">
        <f t="shared" si="72"/>
        <v>20044.505466666666</v>
      </c>
      <c r="U229" s="13">
        <f t="shared" si="73"/>
        <v>14031.153826666665</v>
      </c>
      <c r="V229" s="4">
        <f t="shared" si="74"/>
        <v>179</v>
      </c>
      <c r="W229">
        <f t="shared" si="75"/>
        <v>562.5</v>
      </c>
      <c r="X229">
        <f t="shared" si="76"/>
        <v>122.75</v>
      </c>
      <c r="Y229">
        <f t="shared" si="77"/>
        <v>-355.38286580742988</v>
      </c>
      <c r="Z229">
        <f t="shared" si="78"/>
        <v>363.66366565579983</v>
      </c>
      <c r="AA229" s="54">
        <f t="shared" si="79"/>
        <v>363.66366565579983</v>
      </c>
      <c r="AB229" s="54">
        <f t="shared" si="80"/>
        <v>0.42829096116586635</v>
      </c>
      <c r="AC229">
        <f t="shared" si="81"/>
        <v>0.51165053333333343</v>
      </c>
      <c r="AD229">
        <f t="shared" si="82"/>
        <v>67915.078597661937</v>
      </c>
      <c r="AE229" s="13">
        <f t="shared" si="83"/>
        <v>47540.555018363353</v>
      </c>
    </row>
    <row r="230" spans="1:31" x14ac:dyDescent="0.25">
      <c r="A230" t="s">
        <v>348</v>
      </c>
      <c r="B230" t="s">
        <v>346</v>
      </c>
      <c r="C230" t="s">
        <v>73</v>
      </c>
      <c r="D230" s="53">
        <f t="shared" si="63"/>
        <v>2</v>
      </c>
      <c r="E230">
        <v>5500</v>
      </c>
      <c r="F230">
        <f t="shared" si="64"/>
        <v>0.97299999999999998</v>
      </c>
      <c r="G230" s="4">
        <f t="shared" si="65"/>
        <v>64218</v>
      </c>
      <c r="H230">
        <v>447</v>
      </c>
      <c r="I230">
        <v>0.61639999999999995</v>
      </c>
      <c r="J230">
        <v>227</v>
      </c>
      <c r="K230">
        <v>813</v>
      </c>
      <c r="L230">
        <f t="shared" si="66"/>
        <v>586</v>
      </c>
      <c r="M230">
        <f t="shared" si="67"/>
        <v>220</v>
      </c>
      <c r="N230">
        <f t="shared" si="68"/>
        <v>0.40034129692832765</v>
      </c>
      <c r="O230" s="13">
        <f t="shared" si="69"/>
        <v>0.61639999999999995</v>
      </c>
      <c r="P230">
        <v>100</v>
      </c>
      <c r="R230">
        <f t="shared" si="70"/>
        <v>0.40034129692832765</v>
      </c>
      <c r="S230">
        <f t="shared" si="71"/>
        <v>0.53376989761092153</v>
      </c>
      <c r="T230">
        <f t="shared" si="72"/>
        <v>19482.601262798635</v>
      </c>
      <c r="U230" s="13">
        <f t="shared" si="73"/>
        <v>13637.820883959044</v>
      </c>
      <c r="V230" s="4">
        <f t="shared" si="74"/>
        <v>227</v>
      </c>
      <c r="W230">
        <f t="shared" si="75"/>
        <v>732.5</v>
      </c>
      <c r="X230">
        <f t="shared" si="76"/>
        <v>153.75</v>
      </c>
      <c r="Y230">
        <f t="shared" si="77"/>
        <v>-462.78746525145311</v>
      </c>
      <c r="Z230">
        <f t="shared" si="78"/>
        <v>470.52201794288595</v>
      </c>
      <c r="AA230" s="54">
        <f t="shared" si="79"/>
        <v>470.52201794288595</v>
      </c>
      <c r="AB230" s="54">
        <f t="shared" si="80"/>
        <v>0.43245326681622653</v>
      </c>
      <c r="AC230">
        <f t="shared" si="81"/>
        <v>0.50835648464163841</v>
      </c>
      <c r="AD230">
        <f t="shared" si="82"/>
        <v>87305.415430596418</v>
      </c>
      <c r="AE230" s="13">
        <f t="shared" si="83"/>
        <v>61113.79080141749</v>
      </c>
    </row>
    <row r="231" spans="1:31" x14ac:dyDescent="0.25">
      <c r="A231" t="s">
        <v>349</v>
      </c>
      <c r="B231" t="s">
        <v>346</v>
      </c>
      <c r="C231" t="s">
        <v>66</v>
      </c>
      <c r="D231" s="53">
        <f t="shared" si="63"/>
        <v>1</v>
      </c>
      <c r="E231">
        <v>3000</v>
      </c>
      <c r="F231">
        <f t="shared" si="64"/>
        <v>0.97299999999999998</v>
      </c>
      <c r="G231" s="4">
        <f t="shared" si="65"/>
        <v>35028</v>
      </c>
      <c r="H231">
        <v>610</v>
      </c>
      <c r="I231">
        <v>0.1014</v>
      </c>
      <c r="J231">
        <v>115</v>
      </c>
      <c r="K231">
        <v>650</v>
      </c>
      <c r="L231">
        <f t="shared" si="66"/>
        <v>535</v>
      </c>
      <c r="M231">
        <f t="shared" si="67"/>
        <v>495</v>
      </c>
      <c r="N231">
        <f t="shared" si="68"/>
        <v>0.84018691588785044</v>
      </c>
      <c r="O231" s="13">
        <f t="shared" si="69"/>
        <v>0.1014</v>
      </c>
      <c r="P231">
        <v>100</v>
      </c>
      <c r="R231">
        <f t="shared" si="70"/>
        <v>0.84018691588785044</v>
      </c>
      <c r="S231">
        <f t="shared" si="71"/>
        <v>0.18567607476635517</v>
      </c>
      <c r="T231">
        <f t="shared" si="72"/>
        <v>6777.1767289719637</v>
      </c>
      <c r="U231" s="13">
        <f t="shared" si="73"/>
        <v>4744.023710280374</v>
      </c>
      <c r="V231" s="4">
        <f t="shared" si="74"/>
        <v>115</v>
      </c>
      <c r="W231">
        <f t="shared" si="75"/>
        <v>668.75</v>
      </c>
      <c r="X231">
        <f t="shared" si="76"/>
        <v>48.125</v>
      </c>
      <c r="Y231">
        <f t="shared" si="77"/>
        <v>-422.51074045994443</v>
      </c>
      <c r="Z231">
        <f t="shared" si="78"/>
        <v>383.45013583522876</v>
      </c>
      <c r="AA231" s="54">
        <f t="shared" si="79"/>
        <v>383.45013583522876</v>
      </c>
      <c r="AB231" s="54">
        <f t="shared" si="80"/>
        <v>0.50142076386576262</v>
      </c>
      <c r="AC231">
        <f t="shared" si="81"/>
        <v>0.45377560747663548</v>
      </c>
      <c r="AD231">
        <f t="shared" si="82"/>
        <v>63510.116188854707</v>
      </c>
      <c r="AE231" s="13">
        <f t="shared" si="83"/>
        <v>44457.081332198293</v>
      </c>
    </row>
    <row r="232" spans="1:31" x14ac:dyDescent="0.25">
      <c r="A232" t="s">
        <v>350</v>
      </c>
      <c r="B232" t="s">
        <v>351</v>
      </c>
      <c r="C232" t="s">
        <v>61</v>
      </c>
      <c r="D232" s="53">
        <f t="shared" si="63"/>
        <v>2</v>
      </c>
      <c r="E232">
        <v>4000</v>
      </c>
      <c r="F232">
        <f t="shared" si="64"/>
        <v>0.97299999999999998</v>
      </c>
      <c r="G232" s="4">
        <f t="shared" si="65"/>
        <v>46704</v>
      </c>
      <c r="H232">
        <v>302</v>
      </c>
      <c r="I232">
        <v>0.31509999999999999</v>
      </c>
      <c r="J232">
        <v>220</v>
      </c>
      <c r="K232">
        <v>534</v>
      </c>
      <c r="L232">
        <f t="shared" si="66"/>
        <v>314</v>
      </c>
      <c r="M232">
        <f t="shared" si="67"/>
        <v>82</v>
      </c>
      <c r="N232">
        <f t="shared" si="68"/>
        <v>0.30891719745222934</v>
      </c>
      <c r="O232" s="13">
        <f t="shared" si="69"/>
        <v>0.31509999999999999</v>
      </c>
      <c r="P232">
        <v>100</v>
      </c>
      <c r="R232">
        <f t="shared" si="70"/>
        <v>0.30891719745222934</v>
      </c>
      <c r="S232">
        <f t="shared" si="71"/>
        <v>0.60612292993630579</v>
      </c>
      <c r="T232">
        <f t="shared" si="72"/>
        <v>22123.486942675161</v>
      </c>
      <c r="U232" s="13">
        <f t="shared" si="73"/>
        <v>15486.440859872611</v>
      </c>
      <c r="V232" s="4">
        <f t="shared" si="74"/>
        <v>220</v>
      </c>
      <c r="W232">
        <f t="shared" si="75"/>
        <v>392.5</v>
      </c>
      <c r="X232">
        <f t="shared" si="76"/>
        <v>180.75</v>
      </c>
      <c r="Y232">
        <f t="shared" si="77"/>
        <v>-247.97826636340662</v>
      </c>
      <c r="Z232">
        <f t="shared" si="78"/>
        <v>301.30531336871366</v>
      </c>
      <c r="AA232" s="54">
        <f t="shared" si="79"/>
        <v>301.30531336871366</v>
      </c>
      <c r="AB232" s="54">
        <f t="shared" si="80"/>
        <v>0.30714729520691375</v>
      </c>
      <c r="AC232">
        <f t="shared" si="81"/>
        <v>0.60752363057324854</v>
      </c>
      <c r="AD232">
        <f t="shared" si="82"/>
        <v>66813.285729401527</v>
      </c>
      <c r="AE232" s="13">
        <f t="shared" si="83"/>
        <v>46769.300010581064</v>
      </c>
    </row>
    <row r="233" spans="1:31" x14ac:dyDescent="0.25">
      <c r="A233" t="s">
        <v>352</v>
      </c>
      <c r="B233" t="s">
        <v>351</v>
      </c>
      <c r="C233" t="s">
        <v>71</v>
      </c>
      <c r="D233" s="53">
        <f t="shared" si="63"/>
        <v>1</v>
      </c>
      <c r="E233">
        <v>4000</v>
      </c>
      <c r="F233">
        <f t="shared" si="64"/>
        <v>0.97299999999999998</v>
      </c>
      <c r="G233" s="4">
        <f t="shared" si="65"/>
        <v>46704</v>
      </c>
      <c r="H233">
        <v>213</v>
      </c>
      <c r="I233">
        <v>0.65210000000000001</v>
      </c>
      <c r="J233">
        <v>128</v>
      </c>
      <c r="K233">
        <v>450</v>
      </c>
      <c r="L233">
        <f t="shared" si="66"/>
        <v>322</v>
      </c>
      <c r="M233">
        <f t="shared" si="67"/>
        <v>85</v>
      </c>
      <c r="N233">
        <f t="shared" si="68"/>
        <v>0.31118012422360253</v>
      </c>
      <c r="O233" s="13">
        <f t="shared" si="69"/>
        <v>0.65210000000000001</v>
      </c>
      <c r="P233">
        <v>100</v>
      </c>
      <c r="R233">
        <f t="shared" si="70"/>
        <v>0.31118012422360253</v>
      </c>
      <c r="S233">
        <f t="shared" si="71"/>
        <v>0.60433204968944099</v>
      </c>
      <c r="T233">
        <f t="shared" si="72"/>
        <v>22058.119813664594</v>
      </c>
      <c r="U233" s="13">
        <f t="shared" si="73"/>
        <v>15440.683869565215</v>
      </c>
      <c r="V233" s="4">
        <f t="shared" si="74"/>
        <v>128</v>
      </c>
      <c r="W233">
        <f t="shared" si="75"/>
        <v>402.5</v>
      </c>
      <c r="X233">
        <f t="shared" si="76"/>
        <v>87.75</v>
      </c>
      <c r="Y233">
        <f t="shared" si="77"/>
        <v>-254.29618397776093</v>
      </c>
      <c r="Z233">
        <f t="shared" si="78"/>
        <v>260.17933409148344</v>
      </c>
      <c r="AA233" s="54">
        <f t="shared" si="79"/>
        <v>260.17933409148344</v>
      </c>
      <c r="AB233" s="54">
        <f t="shared" si="80"/>
        <v>0.42839586109685329</v>
      </c>
      <c r="AC233">
        <f t="shared" si="81"/>
        <v>0.51156751552795032</v>
      </c>
      <c r="AD233">
        <f t="shared" si="82"/>
        <v>48581.242869507303</v>
      </c>
      <c r="AE233" s="13">
        <f t="shared" si="83"/>
        <v>34006.870008655111</v>
      </c>
    </row>
    <row r="234" spans="1:31" x14ac:dyDescent="0.25">
      <c r="A234" t="s">
        <v>353</v>
      </c>
      <c r="B234" t="s">
        <v>351</v>
      </c>
      <c r="C234" t="s">
        <v>73</v>
      </c>
      <c r="D234" s="53">
        <f t="shared" si="63"/>
        <v>2</v>
      </c>
      <c r="E234">
        <v>5000</v>
      </c>
      <c r="F234">
        <f t="shared" si="64"/>
        <v>0.97299999999999998</v>
      </c>
      <c r="G234" s="4">
        <f t="shared" si="65"/>
        <v>58380</v>
      </c>
      <c r="H234">
        <v>364</v>
      </c>
      <c r="I234">
        <v>0.51229999999999998</v>
      </c>
      <c r="J234">
        <v>152</v>
      </c>
      <c r="K234">
        <v>546</v>
      </c>
      <c r="L234">
        <f t="shared" si="66"/>
        <v>394</v>
      </c>
      <c r="M234">
        <f t="shared" si="67"/>
        <v>212</v>
      </c>
      <c r="N234">
        <f t="shared" si="68"/>
        <v>0.53045685279187815</v>
      </c>
      <c r="O234" s="13">
        <f t="shared" si="69"/>
        <v>0.51229999999999998</v>
      </c>
      <c r="P234">
        <v>100</v>
      </c>
      <c r="R234">
        <f t="shared" si="70"/>
        <v>0.53045685279187815</v>
      </c>
      <c r="S234">
        <f t="shared" si="71"/>
        <v>0.43079644670050765</v>
      </c>
      <c r="T234">
        <f t="shared" si="72"/>
        <v>15724.07030456853</v>
      </c>
      <c r="U234" s="13">
        <f t="shared" si="73"/>
        <v>11006.849213197969</v>
      </c>
      <c r="V234" s="4">
        <f t="shared" si="74"/>
        <v>152</v>
      </c>
      <c r="W234">
        <f t="shared" si="75"/>
        <v>492.5</v>
      </c>
      <c r="X234">
        <f t="shared" si="76"/>
        <v>102.75</v>
      </c>
      <c r="Y234">
        <f t="shared" si="77"/>
        <v>-311.15744250694974</v>
      </c>
      <c r="Z234">
        <f t="shared" si="78"/>
        <v>316.04552059641145</v>
      </c>
      <c r="AA234" s="54">
        <f t="shared" si="79"/>
        <v>316.04552059641145</v>
      </c>
      <c r="AB234" s="54">
        <f t="shared" si="80"/>
        <v>0.43308735146479482</v>
      </c>
      <c r="AC234">
        <f t="shared" si="81"/>
        <v>0.50785467005076135</v>
      </c>
      <c r="AD234">
        <f t="shared" si="82"/>
        <v>58584.395657981746</v>
      </c>
      <c r="AE234" s="13">
        <f t="shared" si="83"/>
        <v>41009.076960587219</v>
      </c>
    </row>
    <row r="235" spans="1:31" x14ac:dyDescent="0.25">
      <c r="A235" t="s">
        <v>354</v>
      </c>
      <c r="B235" t="s">
        <v>351</v>
      </c>
      <c r="C235" t="s">
        <v>66</v>
      </c>
      <c r="D235" s="53">
        <f t="shared" si="63"/>
        <v>1</v>
      </c>
      <c r="E235">
        <v>3200</v>
      </c>
      <c r="F235">
        <f t="shared" si="64"/>
        <v>0.97299999999999998</v>
      </c>
      <c r="G235" s="4">
        <f t="shared" si="65"/>
        <v>37363.199999999997</v>
      </c>
      <c r="H235">
        <v>251</v>
      </c>
      <c r="I235">
        <v>0.62739999999999996</v>
      </c>
      <c r="J235">
        <v>94</v>
      </c>
      <c r="K235">
        <v>528</v>
      </c>
      <c r="L235">
        <f t="shared" si="66"/>
        <v>434</v>
      </c>
      <c r="M235">
        <f t="shared" si="67"/>
        <v>157</v>
      </c>
      <c r="N235">
        <f t="shared" si="68"/>
        <v>0.38940092165898621</v>
      </c>
      <c r="O235" s="13">
        <f t="shared" si="69"/>
        <v>0.62739999999999996</v>
      </c>
      <c r="P235">
        <v>100</v>
      </c>
      <c r="R235">
        <f t="shared" si="70"/>
        <v>0.38940092165898621</v>
      </c>
      <c r="S235">
        <f t="shared" si="71"/>
        <v>0.54242811059907836</v>
      </c>
      <c r="T235">
        <f t="shared" si="72"/>
        <v>19798.626036866361</v>
      </c>
      <c r="U235" s="13">
        <f t="shared" si="73"/>
        <v>13859.038225806451</v>
      </c>
      <c r="V235" s="4">
        <f t="shared" si="74"/>
        <v>94</v>
      </c>
      <c r="W235">
        <f t="shared" si="75"/>
        <v>542.5</v>
      </c>
      <c r="X235">
        <f t="shared" si="76"/>
        <v>39.75</v>
      </c>
      <c r="Y235">
        <f t="shared" si="77"/>
        <v>-342.74703057872125</v>
      </c>
      <c r="Z235">
        <f t="shared" si="78"/>
        <v>311.41562421026032</v>
      </c>
      <c r="AA235" s="54">
        <f t="shared" si="79"/>
        <v>311.41562421026032</v>
      </c>
      <c r="AB235" s="54">
        <f t="shared" si="80"/>
        <v>0.50076612757651673</v>
      </c>
      <c r="AC235">
        <f t="shared" si="81"/>
        <v>0.45429368663594466</v>
      </c>
      <c r="AD235">
        <f t="shared" si="82"/>
        <v>51638.065479457277</v>
      </c>
      <c r="AE235" s="13">
        <f t="shared" si="83"/>
        <v>36146.645835620089</v>
      </c>
    </row>
    <row r="236" spans="1:31" x14ac:dyDescent="0.25">
      <c r="A236" t="s">
        <v>355</v>
      </c>
      <c r="B236" t="s">
        <v>356</v>
      </c>
      <c r="C236" t="s">
        <v>61</v>
      </c>
      <c r="D236" s="53">
        <f t="shared" si="63"/>
        <v>2</v>
      </c>
      <c r="E236">
        <v>3500</v>
      </c>
      <c r="F236">
        <f t="shared" si="64"/>
        <v>0.97299999999999998</v>
      </c>
      <c r="G236" s="4">
        <f t="shared" si="65"/>
        <v>40866</v>
      </c>
      <c r="H236">
        <v>343</v>
      </c>
      <c r="I236">
        <v>0.39729999999999999</v>
      </c>
      <c r="J236">
        <v>194</v>
      </c>
      <c r="K236">
        <v>471</v>
      </c>
      <c r="L236">
        <f t="shared" si="66"/>
        <v>277</v>
      </c>
      <c r="M236">
        <f t="shared" si="67"/>
        <v>149</v>
      </c>
      <c r="N236">
        <f t="shared" si="68"/>
        <v>0.53032490974729241</v>
      </c>
      <c r="O236" s="13">
        <f t="shared" si="69"/>
        <v>0.39729999999999999</v>
      </c>
      <c r="P236">
        <v>100</v>
      </c>
      <c r="R236">
        <f t="shared" si="70"/>
        <v>0.53032490974729241</v>
      </c>
      <c r="S236">
        <f t="shared" si="71"/>
        <v>0.43090086642599279</v>
      </c>
      <c r="T236">
        <f t="shared" si="72"/>
        <v>15727.881624548736</v>
      </c>
      <c r="U236" s="13">
        <f t="shared" si="73"/>
        <v>11009.517137184115</v>
      </c>
      <c r="V236" s="4">
        <f t="shared" si="74"/>
        <v>194</v>
      </c>
      <c r="W236">
        <f t="shared" si="75"/>
        <v>346.25</v>
      </c>
      <c r="X236">
        <f t="shared" si="76"/>
        <v>159.375</v>
      </c>
      <c r="Y236">
        <f t="shared" si="77"/>
        <v>-218.75789739701796</v>
      </c>
      <c r="Z236">
        <f t="shared" si="78"/>
        <v>265.76296752590349</v>
      </c>
      <c r="AA236" s="54">
        <f t="shared" si="79"/>
        <v>265.76296752590349</v>
      </c>
      <c r="AB236" s="54">
        <f t="shared" si="80"/>
        <v>0.3072576679448476</v>
      </c>
      <c r="AC236">
        <f t="shared" si="81"/>
        <v>0.60743628158844765</v>
      </c>
      <c r="AD236">
        <f t="shared" si="82"/>
        <v>58923.435103913864</v>
      </c>
      <c r="AE236" s="13">
        <f t="shared" si="83"/>
        <v>41246.404572739702</v>
      </c>
    </row>
    <row r="237" spans="1:31" x14ac:dyDescent="0.25">
      <c r="A237" t="s">
        <v>357</v>
      </c>
      <c r="B237" t="s">
        <v>63</v>
      </c>
      <c r="C237" t="s">
        <v>66</v>
      </c>
      <c r="D237" s="53">
        <f t="shared" si="63"/>
        <v>1</v>
      </c>
      <c r="E237">
        <v>965</v>
      </c>
      <c r="F237">
        <f t="shared" si="64"/>
        <v>0.97299999999999998</v>
      </c>
      <c r="G237" s="4">
        <f t="shared" si="65"/>
        <v>11267.34</v>
      </c>
      <c r="H237">
        <v>125</v>
      </c>
      <c r="I237">
        <v>0.37530000000000002</v>
      </c>
      <c r="J237">
        <v>50</v>
      </c>
      <c r="K237">
        <v>174</v>
      </c>
      <c r="L237">
        <f t="shared" si="66"/>
        <v>124</v>
      </c>
      <c r="M237">
        <f t="shared" si="67"/>
        <v>75</v>
      </c>
      <c r="N237">
        <f t="shared" si="68"/>
        <v>0.58387096774193548</v>
      </c>
      <c r="O237" s="13">
        <f t="shared" si="69"/>
        <v>0.37530000000000002</v>
      </c>
      <c r="P237">
        <v>100</v>
      </c>
      <c r="R237">
        <f t="shared" si="70"/>
        <v>0.58387096774193548</v>
      </c>
      <c r="S237">
        <f t="shared" si="71"/>
        <v>0.38852451612903227</v>
      </c>
      <c r="T237">
        <f t="shared" si="72"/>
        <v>14181.144838709677</v>
      </c>
      <c r="U237" s="13">
        <f t="shared" si="73"/>
        <v>9926.8013870967734</v>
      </c>
      <c r="V237" s="4">
        <f t="shared" si="74"/>
        <v>50</v>
      </c>
      <c r="W237">
        <f t="shared" si="75"/>
        <v>155</v>
      </c>
      <c r="X237">
        <f t="shared" si="76"/>
        <v>34.5</v>
      </c>
      <c r="Y237">
        <f t="shared" si="77"/>
        <v>-97.92772302249179</v>
      </c>
      <c r="Z237">
        <f t="shared" si="78"/>
        <v>100.54732120293151</v>
      </c>
      <c r="AA237" s="54">
        <f t="shared" si="79"/>
        <v>100.54732120293151</v>
      </c>
      <c r="AB237" s="54">
        <f t="shared" si="80"/>
        <v>0.42611174969633236</v>
      </c>
      <c r="AC237">
        <f t="shared" si="81"/>
        <v>0.51337516129032257</v>
      </c>
      <c r="AD237">
        <f t="shared" si="82"/>
        <v>18840.751492550666</v>
      </c>
      <c r="AE237" s="13">
        <f t="shared" si="83"/>
        <v>13188.526044785465</v>
      </c>
    </row>
    <row r="238" spans="1:31" x14ac:dyDescent="0.25">
      <c r="A238" t="s">
        <v>358</v>
      </c>
      <c r="B238" t="s">
        <v>356</v>
      </c>
      <c r="C238" t="s">
        <v>71</v>
      </c>
      <c r="D238" s="53">
        <f t="shared" si="63"/>
        <v>1</v>
      </c>
      <c r="E238">
        <v>3200</v>
      </c>
      <c r="F238">
        <f t="shared" si="64"/>
        <v>0.97299999999999998</v>
      </c>
      <c r="G238" s="4">
        <f t="shared" si="65"/>
        <v>37363.199999999997</v>
      </c>
      <c r="H238">
        <v>251</v>
      </c>
      <c r="I238">
        <v>0.3342</v>
      </c>
      <c r="J238">
        <v>138</v>
      </c>
      <c r="K238">
        <v>485</v>
      </c>
      <c r="L238">
        <f t="shared" si="66"/>
        <v>347</v>
      </c>
      <c r="M238">
        <f t="shared" si="67"/>
        <v>113</v>
      </c>
      <c r="N238">
        <f t="shared" si="68"/>
        <v>0.36051873198847262</v>
      </c>
      <c r="O238" s="13">
        <f t="shared" si="69"/>
        <v>0.3342</v>
      </c>
      <c r="P238">
        <v>100</v>
      </c>
      <c r="R238">
        <f t="shared" si="70"/>
        <v>0.36051873198847262</v>
      </c>
      <c r="S238">
        <f t="shared" si="71"/>
        <v>0.56528547550432284</v>
      </c>
      <c r="T238">
        <f t="shared" si="72"/>
        <v>20632.919855907785</v>
      </c>
      <c r="U238" s="13">
        <f t="shared" si="73"/>
        <v>14443.043899135448</v>
      </c>
      <c r="V238" s="4">
        <f t="shared" si="74"/>
        <v>138</v>
      </c>
      <c r="W238">
        <f t="shared" si="75"/>
        <v>433.75</v>
      </c>
      <c r="X238">
        <f t="shared" si="76"/>
        <v>94.625</v>
      </c>
      <c r="Y238">
        <f t="shared" si="77"/>
        <v>-274.03967652261815</v>
      </c>
      <c r="Z238">
        <f t="shared" si="78"/>
        <v>280.41064885013901</v>
      </c>
      <c r="AA238" s="54">
        <f t="shared" si="79"/>
        <v>280.41064885013901</v>
      </c>
      <c r="AB238" s="54">
        <f t="shared" si="80"/>
        <v>0.42832426247870664</v>
      </c>
      <c r="AC238">
        <f t="shared" si="81"/>
        <v>0.51162417867435162</v>
      </c>
      <c r="AD238">
        <f t="shared" si="82"/>
        <v>52364.67678696545</v>
      </c>
      <c r="AE238" s="13">
        <f t="shared" si="83"/>
        <v>36655.273750875815</v>
      </c>
    </row>
    <row r="239" spans="1:31" x14ac:dyDescent="0.25">
      <c r="A239" t="s">
        <v>359</v>
      </c>
      <c r="B239" t="s">
        <v>356</v>
      </c>
      <c r="C239" t="s">
        <v>73</v>
      </c>
      <c r="D239" s="53">
        <f t="shared" si="63"/>
        <v>2</v>
      </c>
      <c r="E239">
        <v>3500</v>
      </c>
      <c r="F239">
        <f t="shared" si="64"/>
        <v>0.97299999999999998</v>
      </c>
      <c r="G239" s="4">
        <f t="shared" si="65"/>
        <v>40866</v>
      </c>
      <c r="H239">
        <v>404</v>
      </c>
      <c r="I239">
        <v>0.36159999999999998</v>
      </c>
      <c r="J239">
        <v>152</v>
      </c>
      <c r="K239">
        <v>547</v>
      </c>
      <c r="L239">
        <f t="shared" si="66"/>
        <v>395</v>
      </c>
      <c r="M239">
        <f t="shared" si="67"/>
        <v>252</v>
      </c>
      <c r="N239">
        <f t="shared" si="68"/>
        <v>0.61037974683544305</v>
      </c>
      <c r="O239" s="13">
        <f t="shared" si="69"/>
        <v>0.36159999999999998</v>
      </c>
      <c r="P239">
        <v>100</v>
      </c>
      <c r="R239">
        <f t="shared" si="70"/>
        <v>0.61037974683544305</v>
      </c>
      <c r="S239">
        <f t="shared" si="71"/>
        <v>0.36754546835443042</v>
      </c>
      <c r="T239">
        <f t="shared" si="72"/>
        <v>13415.409594936711</v>
      </c>
      <c r="U239" s="13">
        <f t="shared" si="73"/>
        <v>9390.7867164556974</v>
      </c>
      <c r="V239" s="4">
        <f t="shared" si="74"/>
        <v>152</v>
      </c>
      <c r="W239">
        <f t="shared" si="75"/>
        <v>493.75</v>
      </c>
      <c r="X239">
        <f t="shared" si="76"/>
        <v>102.625</v>
      </c>
      <c r="Y239">
        <f t="shared" si="77"/>
        <v>-311.94718220874398</v>
      </c>
      <c r="Z239">
        <f t="shared" si="78"/>
        <v>316.65477318675761</v>
      </c>
      <c r="AA239" s="54">
        <f t="shared" si="79"/>
        <v>316.65477318675761</v>
      </c>
      <c r="AB239" s="54">
        <f t="shared" si="80"/>
        <v>0.43347802164406607</v>
      </c>
      <c r="AC239">
        <f t="shared" si="81"/>
        <v>0.50754549367088608</v>
      </c>
      <c r="AD239">
        <f t="shared" si="82"/>
        <v>58661.596660815107</v>
      </c>
      <c r="AE239" s="13">
        <f t="shared" si="83"/>
        <v>41063.11766257057</v>
      </c>
    </row>
    <row r="240" spans="1:31" x14ac:dyDescent="0.25">
      <c r="A240" t="s">
        <v>360</v>
      </c>
      <c r="B240" t="s">
        <v>356</v>
      </c>
      <c r="C240" t="s">
        <v>66</v>
      </c>
      <c r="D240" s="53">
        <f t="shared" si="63"/>
        <v>1</v>
      </c>
      <c r="E240">
        <v>3000</v>
      </c>
      <c r="F240">
        <f t="shared" si="64"/>
        <v>0.97299999999999998</v>
      </c>
      <c r="G240" s="4">
        <f t="shared" si="65"/>
        <v>35028</v>
      </c>
      <c r="H240">
        <v>161</v>
      </c>
      <c r="I240">
        <v>0.26579999999999998</v>
      </c>
      <c r="J240">
        <v>77</v>
      </c>
      <c r="K240">
        <v>432</v>
      </c>
      <c r="L240">
        <f t="shared" si="66"/>
        <v>355</v>
      </c>
      <c r="M240">
        <f t="shared" si="67"/>
        <v>84</v>
      </c>
      <c r="N240">
        <f t="shared" si="68"/>
        <v>0.28929577464788736</v>
      </c>
      <c r="O240" s="13">
        <f t="shared" si="69"/>
        <v>0.26579999999999998</v>
      </c>
      <c r="P240">
        <v>100</v>
      </c>
      <c r="R240">
        <f t="shared" si="70"/>
        <v>0.28929577464788736</v>
      </c>
      <c r="S240">
        <f t="shared" si="71"/>
        <v>0.62165132394366196</v>
      </c>
      <c r="T240">
        <f t="shared" si="72"/>
        <v>22690.27332394366</v>
      </c>
      <c r="U240" s="13">
        <f t="shared" si="73"/>
        <v>15883.191326760561</v>
      </c>
      <c r="V240" s="4">
        <f t="shared" si="74"/>
        <v>77</v>
      </c>
      <c r="W240">
        <f t="shared" si="75"/>
        <v>443.75</v>
      </c>
      <c r="X240">
        <f t="shared" si="76"/>
        <v>32.625</v>
      </c>
      <c r="Y240">
        <f t="shared" si="77"/>
        <v>-280.35759413697247</v>
      </c>
      <c r="Z240">
        <f t="shared" si="78"/>
        <v>254.7846695729088</v>
      </c>
      <c r="AA240" s="54">
        <f t="shared" si="79"/>
        <v>254.7846695729088</v>
      </c>
      <c r="AB240" s="54">
        <f t="shared" si="80"/>
        <v>0.5006415088966959</v>
      </c>
      <c r="AC240">
        <f t="shared" si="81"/>
        <v>0.45439230985915491</v>
      </c>
      <c r="AD240">
        <f t="shared" si="82"/>
        <v>42256.851001236479</v>
      </c>
      <c r="AE240" s="13">
        <f t="shared" si="83"/>
        <v>29579.795700865532</v>
      </c>
    </row>
    <row r="241" spans="1:31" x14ac:dyDescent="0.25">
      <c r="A241" t="s">
        <v>361</v>
      </c>
      <c r="B241" t="s">
        <v>362</v>
      </c>
      <c r="C241" t="s">
        <v>66</v>
      </c>
      <c r="D241" s="53">
        <f t="shared" si="63"/>
        <v>1</v>
      </c>
      <c r="E241">
        <v>2600</v>
      </c>
      <c r="F241">
        <f t="shared" si="64"/>
        <v>0.97299999999999998</v>
      </c>
      <c r="G241" s="4">
        <f t="shared" si="65"/>
        <v>30357.599999999999</v>
      </c>
      <c r="H241">
        <v>408</v>
      </c>
      <c r="I241">
        <v>0.38629999999999998</v>
      </c>
      <c r="J241">
        <v>100</v>
      </c>
      <c r="K241">
        <v>565</v>
      </c>
      <c r="L241">
        <f t="shared" si="66"/>
        <v>465</v>
      </c>
      <c r="M241">
        <f t="shared" si="67"/>
        <v>308</v>
      </c>
      <c r="N241">
        <f t="shared" si="68"/>
        <v>0.62989247311827956</v>
      </c>
      <c r="O241" s="13">
        <f t="shared" si="69"/>
        <v>0.38629999999999998</v>
      </c>
      <c r="P241">
        <v>100</v>
      </c>
      <c r="R241">
        <f t="shared" si="70"/>
        <v>0.62989247311827956</v>
      </c>
      <c r="S241">
        <f t="shared" si="71"/>
        <v>0.3521030967741936</v>
      </c>
      <c r="T241">
        <f t="shared" si="72"/>
        <v>12851.763032258066</v>
      </c>
      <c r="U241" s="13">
        <f t="shared" si="73"/>
        <v>8996.2341225806449</v>
      </c>
      <c r="V241" s="4">
        <f t="shared" si="74"/>
        <v>100</v>
      </c>
      <c r="W241">
        <f t="shared" si="75"/>
        <v>581.25</v>
      </c>
      <c r="X241">
        <f t="shared" si="76"/>
        <v>41.875</v>
      </c>
      <c r="Y241">
        <f t="shared" si="77"/>
        <v>-367.22896133434421</v>
      </c>
      <c r="Z241">
        <f t="shared" si="78"/>
        <v>333.30245451099319</v>
      </c>
      <c r="AA241" s="54">
        <f t="shared" si="79"/>
        <v>333.30245451099319</v>
      </c>
      <c r="AB241" s="54">
        <f t="shared" si="80"/>
        <v>0.50138056690063348</v>
      </c>
      <c r="AC241">
        <f t="shared" si="81"/>
        <v>0.4538074193548387</v>
      </c>
      <c r="AD241">
        <f t="shared" si="82"/>
        <v>55208.121262387576</v>
      </c>
      <c r="AE241" s="13">
        <f t="shared" si="83"/>
        <v>38645.684883671303</v>
      </c>
    </row>
    <row r="242" spans="1:31" x14ac:dyDescent="0.25">
      <c r="A242" t="s">
        <v>363</v>
      </c>
      <c r="B242" t="s">
        <v>362</v>
      </c>
      <c r="C242" t="s">
        <v>61</v>
      </c>
      <c r="D242" s="53">
        <f t="shared" si="63"/>
        <v>2</v>
      </c>
      <c r="E242">
        <v>4000</v>
      </c>
      <c r="F242">
        <f t="shared" si="64"/>
        <v>0.97299999999999998</v>
      </c>
      <c r="G242" s="4">
        <f t="shared" si="65"/>
        <v>46704</v>
      </c>
      <c r="H242">
        <v>284</v>
      </c>
      <c r="I242">
        <v>0.31509999999999999</v>
      </c>
      <c r="J242">
        <v>204</v>
      </c>
      <c r="K242">
        <v>494</v>
      </c>
      <c r="L242">
        <f t="shared" si="66"/>
        <v>290</v>
      </c>
      <c r="M242">
        <f t="shared" si="67"/>
        <v>80</v>
      </c>
      <c r="N242">
        <f t="shared" si="68"/>
        <v>0.32068965517241377</v>
      </c>
      <c r="O242" s="13">
        <f t="shared" si="69"/>
        <v>0.31509999999999999</v>
      </c>
      <c r="P242">
        <v>100</v>
      </c>
      <c r="R242">
        <f t="shared" si="70"/>
        <v>0.32068965517241377</v>
      </c>
      <c r="S242">
        <f t="shared" si="71"/>
        <v>0.59680620689655184</v>
      </c>
      <c r="T242">
        <f t="shared" si="72"/>
        <v>21783.426551724144</v>
      </c>
      <c r="U242" s="13">
        <f t="shared" si="73"/>
        <v>15248.3985862069</v>
      </c>
      <c r="V242" s="4">
        <f t="shared" si="74"/>
        <v>204</v>
      </c>
      <c r="W242">
        <f t="shared" si="75"/>
        <v>362.5</v>
      </c>
      <c r="X242">
        <f t="shared" si="76"/>
        <v>167.75</v>
      </c>
      <c r="Y242">
        <f t="shared" si="77"/>
        <v>-229.0245135203437</v>
      </c>
      <c r="Z242">
        <f t="shared" si="78"/>
        <v>278.68325120040436</v>
      </c>
      <c r="AA242" s="54">
        <f t="shared" si="79"/>
        <v>278.68325120040436</v>
      </c>
      <c r="AB242" s="54">
        <f t="shared" si="80"/>
        <v>0.30602276193214994</v>
      </c>
      <c r="AC242">
        <f t="shared" si="81"/>
        <v>0.60841358620689656</v>
      </c>
      <c r="AD242">
        <f t="shared" si="82"/>
        <v>61887.456841701925</v>
      </c>
      <c r="AE242" s="13">
        <f t="shared" si="83"/>
        <v>43321.219789191346</v>
      </c>
    </row>
    <row r="243" spans="1:31" x14ac:dyDescent="0.25">
      <c r="A243" t="s">
        <v>364</v>
      </c>
      <c r="B243" t="s">
        <v>362</v>
      </c>
      <c r="C243" t="s">
        <v>71</v>
      </c>
      <c r="D243" s="53">
        <f t="shared" si="63"/>
        <v>1</v>
      </c>
      <c r="E243">
        <v>4000</v>
      </c>
      <c r="F243">
        <f t="shared" si="64"/>
        <v>0.97299999999999998</v>
      </c>
      <c r="G243" s="4">
        <f t="shared" si="65"/>
        <v>46704</v>
      </c>
      <c r="H243">
        <v>443</v>
      </c>
      <c r="I243">
        <v>0.55620000000000003</v>
      </c>
      <c r="J243">
        <v>257</v>
      </c>
      <c r="K243">
        <v>903</v>
      </c>
      <c r="L243">
        <f t="shared" si="66"/>
        <v>646</v>
      </c>
      <c r="M243">
        <f t="shared" si="67"/>
        <v>186</v>
      </c>
      <c r="N243">
        <f t="shared" si="68"/>
        <v>0.33034055727554179</v>
      </c>
      <c r="O243" s="13">
        <f t="shared" si="69"/>
        <v>0.55620000000000003</v>
      </c>
      <c r="P243">
        <v>100</v>
      </c>
      <c r="R243">
        <f t="shared" si="70"/>
        <v>0.33034055727554179</v>
      </c>
      <c r="S243">
        <f t="shared" si="71"/>
        <v>0.5891684829721362</v>
      </c>
      <c r="T243">
        <f t="shared" si="72"/>
        <v>21504.64962848297</v>
      </c>
      <c r="U243" s="13">
        <f t="shared" si="73"/>
        <v>15053.254739938078</v>
      </c>
      <c r="V243" s="4">
        <f t="shared" si="74"/>
        <v>257</v>
      </c>
      <c r="W243">
        <f t="shared" si="75"/>
        <v>807.5</v>
      </c>
      <c r="X243">
        <f t="shared" si="76"/>
        <v>176.25</v>
      </c>
      <c r="Y243">
        <f t="shared" si="77"/>
        <v>-510.17184735911042</v>
      </c>
      <c r="Z243">
        <f t="shared" si="78"/>
        <v>522.07717336365931</v>
      </c>
      <c r="AA243" s="54">
        <f t="shared" si="79"/>
        <v>522.07717336365931</v>
      </c>
      <c r="AB243" s="54">
        <f t="shared" si="80"/>
        <v>0.42826894534199295</v>
      </c>
      <c r="AC243">
        <f t="shared" si="81"/>
        <v>0.51166795665634679</v>
      </c>
      <c r="AD243">
        <f t="shared" si="82"/>
        <v>97502.508586845273</v>
      </c>
      <c r="AE243" s="13">
        <f t="shared" si="83"/>
        <v>68251.756010791694</v>
      </c>
    </row>
    <row r="244" spans="1:31" x14ac:dyDescent="0.25">
      <c r="A244" t="s">
        <v>365</v>
      </c>
      <c r="B244" t="s">
        <v>362</v>
      </c>
      <c r="C244" t="s">
        <v>73</v>
      </c>
      <c r="D244" s="53">
        <f t="shared" si="63"/>
        <v>2</v>
      </c>
      <c r="E244">
        <v>5100</v>
      </c>
      <c r="F244">
        <f t="shared" si="64"/>
        <v>0.97299999999999998</v>
      </c>
      <c r="G244" s="4">
        <f t="shared" si="65"/>
        <v>59547.600000000006</v>
      </c>
      <c r="H244">
        <v>718</v>
      </c>
      <c r="I244">
        <v>0.44929999999999998</v>
      </c>
      <c r="J244">
        <v>256</v>
      </c>
      <c r="K244">
        <v>916</v>
      </c>
      <c r="L244">
        <f t="shared" si="66"/>
        <v>660</v>
      </c>
      <c r="M244">
        <f t="shared" si="67"/>
        <v>462</v>
      </c>
      <c r="N244">
        <f t="shared" si="68"/>
        <v>0.65999999999999992</v>
      </c>
      <c r="O244" s="13">
        <f t="shared" si="69"/>
        <v>0.44929999999999998</v>
      </c>
      <c r="P244">
        <v>100</v>
      </c>
      <c r="R244">
        <f t="shared" si="70"/>
        <v>0.65999999999999992</v>
      </c>
      <c r="S244">
        <f t="shared" si="71"/>
        <v>0.32827600000000012</v>
      </c>
      <c r="T244">
        <f t="shared" si="72"/>
        <v>11982.074000000004</v>
      </c>
      <c r="U244" s="13">
        <f t="shared" si="73"/>
        <v>8387.4518000000025</v>
      </c>
      <c r="V244" s="4">
        <f t="shared" si="74"/>
        <v>256</v>
      </c>
      <c r="W244">
        <f t="shared" si="75"/>
        <v>825</v>
      </c>
      <c r="X244">
        <f t="shared" si="76"/>
        <v>173.5</v>
      </c>
      <c r="Y244">
        <f t="shared" si="77"/>
        <v>-521.22820318423044</v>
      </c>
      <c r="Z244">
        <f t="shared" si="78"/>
        <v>530.10670962850634</v>
      </c>
      <c r="AA244" s="54">
        <f t="shared" si="79"/>
        <v>530.10670962850634</v>
      </c>
      <c r="AB244" s="54">
        <f t="shared" si="80"/>
        <v>0.43225055712546223</v>
      </c>
      <c r="AC244">
        <f t="shared" si="81"/>
        <v>0.50851690909090919</v>
      </c>
      <c r="AD244">
        <f t="shared" si="82"/>
        <v>98392.402296053653</v>
      </c>
      <c r="AE244" s="13">
        <f t="shared" si="83"/>
        <v>68874.681607237551</v>
      </c>
    </row>
    <row r="245" spans="1:31" x14ac:dyDescent="0.25">
      <c r="A245" t="s">
        <v>366</v>
      </c>
      <c r="B245" t="s">
        <v>65</v>
      </c>
      <c r="C245" t="s">
        <v>61</v>
      </c>
      <c r="D245" s="53">
        <f t="shared" si="63"/>
        <v>2</v>
      </c>
      <c r="E245">
        <v>5600</v>
      </c>
      <c r="F245">
        <f t="shared" si="64"/>
        <v>0.97299999999999998</v>
      </c>
      <c r="G245" s="4">
        <f t="shared" si="65"/>
        <v>65385.600000000006</v>
      </c>
      <c r="H245">
        <v>478</v>
      </c>
      <c r="I245">
        <v>0.31780000000000003</v>
      </c>
      <c r="J245">
        <v>265</v>
      </c>
      <c r="K245">
        <v>644</v>
      </c>
      <c r="L245">
        <f t="shared" si="66"/>
        <v>379</v>
      </c>
      <c r="M245">
        <f t="shared" si="67"/>
        <v>213</v>
      </c>
      <c r="N245">
        <f t="shared" si="68"/>
        <v>0.54960422163588396</v>
      </c>
      <c r="O245" s="13">
        <f t="shared" si="69"/>
        <v>0.31780000000000003</v>
      </c>
      <c r="P245">
        <v>100</v>
      </c>
      <c r="R245">
        <f t="shared" si="70"/>
        <v>0.54960422163588396</v>
      </c>
      <c r="S245">
        <f t="shared" si="71"/>
        <v>0.41564321899736145</v>
      </c>
      <c r="T245">
        <f t="shared" si="72"/>
        <v>15170.977493403692</v>
      </c>
      <c r="U245" s="13">
        <f t="shared" si="73"/>
        <v>10619.684245382585</v>
      </c>
      <c r="V245" s="4">
        <f t="shared" si="74"/>
        <v>265</v>
      </c>
      <c r="W245">
        <f t="shared" si="75"/>
        <v>473.75</v>
      </c>
      <c r="X245">
        <f t="shared" si="76"/>
        <v>217.625</v>
      </c>
      <c r="Y245">
        <f t="shared" si="77"/>
        <v>-299.31134698003541</v>
      </c>
      <c r="Z245">
        <f t="shared" si="78"/>
        <v>363.40673174121815</v>
      </c>
      <c r="AA245" s="54">
        <f t="shared" si="79"/>
        <v>363.40673174121815</v>
      </c>
      <c r="AB245" s="54">
        <f t="shared" si="80"/>
        <v>0.30771869496827048</v>
      </c>
      <c r="AC245">
        <f t="shared" si="81"/>
        <v>0.60707142480211074</v>
      </c>
      <c r="AD245">
        <f t="shared" si="82"/>
        <v>80524.052483599211</v>
      </c>
      <c r="AE245" s="13">
        <f t="shared" si="83"/>
        <v>56366.836738519443</v>
      </c>
    </row>
    <row r="246" spans="1:31" x14ac:dyDescent="0.25">
      <c r="A246" t="s">
        <v>367</v>
      </c>
      <c r="B246" t="s">
        <v>65</v>
      </c>
      <c r="C246" t="s">
        <v>71</v>
      </c>
      <c r="D246" s="53">
        <f t="shared" si="63"/>
        <v>1</v>
      </c>
      <c r="E246">
        <v>5000</v>
      </c>
      <c r="F246">
        <f t="shared" si="64"/>
        <v>0.97299999999999998</v>
      </c>
      <c r="G246" s="4">
        <f t="shared" si="65"/>
        <v>58380</v>
      </c>
      <c r="H246">
        <v>533</v>
      </c>
      <c r="I246">
        <v>0.51229999999999998</v>
      </c>
      <c r="J246">
        <v>236</v>
      </c>
      <c r="K246">
        <v>829</v>
      </c>
      <c r="L246">
        <f t="shared" si="66"/>
        <v>593</v>
      </c>
      <c r="M246">
        <f t="shared" si="67"/>
        <v>297</v>
      </c>
      <c r="N246">
        <f t="shared" si="68"/>
        <v>0.50067453625632374</v>
      </c>
      <c r="O246" s="13">
        <f t="shared" si="69"/>
        <v>0.51229999999999998</v>
      </c>
      <c r="P246">
        <v>100</v>
      </c>
      <c r="R246">
        <f t="shared" si="70"/>
        <v>0.50067453625632374</v>
      </c>
      <c r="S246">
        <f t="shared" si="71"/>
        <v>0.45436617200674539</v>
      </c>
      <c r="T246">
        <f t="shared" si="72"/>
        <v>16584.365278246209</v>
      </c>
      <c r="U246" s="13">
        <f t="shared" si="73"/>
        <v>11609.055694772345</v>
      </c>
      <c r="V246" s="4">
        <f t="shared" si="74"/>
        <v>236</v>
      </c>
      <c r="W246">
        <f t="shared" si="75"/>
        <v>741.25</v>
      </c>
      <c r="X246">
        <f t="shared" si="76"/>
        <v>161.875</v>
      </c>
      <c r="Y246">
        <f t="shared" si="77"/>
        <v>-468.31564316401312</v>
      </c>
      <c r="Z246">
        <f t="shared" si="78"/>
        <v>479.28678607530964</v>
      </c>
      <c r="AA246" s="54">
        <f t="shared" si="79"/>
        <v>479.28678607530964</v>
      </c>
      <c r="AB246" s="54">
        <f t="shared" si="80"/>
        <v>0.42821151578456612</v>
      </c>
      <c r="AC246">
        <f t="shared" si="81"/>
        <v>0.51171340640809437</v>
      </c>
      <c r="AD246">
        <f t="shared" si="82"/>
        <v>89518.977991379274</v>
      </c>
      <c r="AE246" s="13">
        <f t="shared" si="83"/>
        <v>62663.284593965487</v>
      </c>
    </row>
    <row r="247" spans="1:31" x14ac:dyDescent="0.25">
      <c r="A247" t="s">
        <v>368</v>
      </c>
      <c r="B247" t="s">
        <v>65</v>
      </c>
      <c r="C247" t="s">
        <v>73</v>
      </c>
      <c r="D247" s="53">
        <f t="shared" si="63"/>
        <v>2</v>
      </c>
      <c r="E247">
        <v>6000</v>
      </c>
      <c r="F247">
        <f t="shared" si="64"/>
        <v>0.97299999999999998</v>
      </c>
      <c r="G247" s="4">
        <f t="shared" si="65"/>
        <v>70056</v>
      </c>
      <c r="H247">
        <v>566</v>
      </c>
      <c r="I247">
        <v>0.36990000000000001</v>
      </c>
      <c r="J247">
        <v>244</v>
      </c>
      <c r="K247">
        <v>872</v>
      </c>
      <c r="L247">
        <f t="shared" si="66"/>
        <v>628</v>
      </c>
      <c r="M247">
        <f t="shared" si="67"/>
        <v>322</v>
      </c>
      <c r="N247">
        <f t="shared" si="68"/>
        <v>0.51019108280254777</v>
      </c>
      <c r="O247" s="13">
        <f t="shared" si="69"/>
        <v>0.36990000000000001</v>
      </c>
      <c r="P247">
        <v>100</v>
      </c>
      <c r="R247">
        <f t="shared" si="70"/>
        <v>0.51019108280254777</v>
      </c>
      <c r="S247">
        <f t="shared" si="71"/>
        <v>0.44683477707006375</v>
      </c>
      <c r="T247">
        <f t="shared" si="72"/>
        <v>16309.469363057327</v>
      </c>
      <c r="U247" s="13">
        <f t="shared" si="73"/>
        <v>11416.628554140128</v>
      </c>
      <c r="V247" s="4">
        <f t="shared" si="74"/>
        <v>244</v>
      </c>
      <c r="W247">
        <f t="shared" si="75"/>
        <v>785</v>
      </c>
      <c r="X247">
        <f t="shared" si="76"/>
        <v>165.5</v>
      </c>
      <c r="Y247">
        <f t="shared" si="77"/>
        <v>-495.95653272681324</v>
      </c>
      <c r="Z247">
        <f t="shared" si="78"/>
        <v>504.61062673742731</v>
      </c>
      <c r="AA247" s="54">
        <f t="shared" si="79"/>
        <v>504.61062673742731</v>
      </c>
      <c r="AB247" s="54">
        <f t="shared" si="80"/>
        <v>0.43198805953812397</v>
      </c>
      <c r="AC247">
        <f t="shared" si="81"/>
        <v>0.50872464968152875</v>
      </c>
      <c r="AD247">
        <f t="shared" si="82"/>
        <v>93698.37047408965</v>
      </c>
      <c r="AE247" s="13">
        <f t="shared" si="83"/>
        <v>65588.859331862754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4- Alternative to "Solver"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Windows User</cp:lastModifiedBy>
  <dcterms:created xsi:type="dcterms:W3CDTF">2016-02-26T18:42:49Z</dcterms:created>
  <dcterms:modified xsi:type="dcterms:W3CDTF">2020-07-13T05:07:53Z</dcterms:modified>
</cp:coreProperties>
</file>