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s\ds_materials\class\"/>
    </mc:Choice>
  </mc:AlternateContent>
  <xr:revisionPtr revIDLastSave="0" documentId="13_ncr:1_{F50712ED-3DB8-4EC3-85A4-408DD5707099}" xr6:coauthVersionLast="47" xr6:coauthVersionMax="47" xr10:uidLastSave="{00000000-0000-0000-0000-000000000000}"/>
  <bookViews>
    <workbookView xWindow="-110" yWindow="-110" windowWidth="19420" windowHeight="10420" firstSheet="1" activeTab="5" xr2:uid="{E5686225-EC0F-4A9F-B651-B64B37F84709}"/>
  </bookViews>
  <sheets>
    <sheet name="Goal Seek" sheetId="2" r:id="rId1"/>
    <sheet name="data table" sheetId="3" r:id="rId2"/>
    <sheet name="Scenario Summary" sheetId="6" r:id="rId3"/>
    <sheet name="Scenario Summary 2" sheetId="7" r:id="rId4"/>
    <sheet name="senerio" sheetId="4" r:id="rId5"/>
    <sheet name="solver" sheetId="5" r:id="rId6"/>
    <sheet name="Sheet1" sheetId="1" r:id="rId7"/>
  </sheets>
  <externalReferences>
    <externalReference r:id="rId8"/>
    <externalReference r:id="rId9"/>
  </externalReferences>
  <definedNames>
    <definedName name="discount_price">'[1]name range'!$B$7</definedName>
    <definedName name="Food___beverages">senerio!$B$55</definedName>
    <definedName name="jeans">senerio!$B$14</definedName>
    <definedName name="price">[2]Scenario1!$B$17</definedName>
    <definedName name="shirt">senerio!$B$15</definedName>
    <definedName name="socks">senerio!$B$17</definedName>
    <definedName name="solver_adj" localSheetId="5" hidden="1">solver!$K$17,solver!$K$18,solver!$K$22</definedName>
    <definedName name="solver_cvg" localSheetId="5" hidden="1">0.0001</definedName>
    <definedName name="solver_drv" localSheetId="5" hidden="1">2</definedName>
    <definedName name="solver_eng" localSheetId="0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solver!$K$17</definedName>
    <definedName name="solver_lhs2" localSheetId="5" hidden="1">solver!$K$18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0" hidden="1">1</definedName>
    <definedName name="solver_neg" localSheetId="5" hidden="1">1</definedName>
    <definedName name="solver_nod" localSheetId="5" hidden="1">2147483647</definedName>
    <definedName name="solver_num" localSheetId="0" hidden="1">0</definedName>
    <definedName name="solver_num" localSheetId="5" hidden="1">2</definedName>
    <definedName name="solver_nwt" localSheetId="5" hidden="1">1</definedName>
    <definedName name="solver_opt" localSheetId="0" hidden="1">'Goal Seek'!$A$47</definedName>
    <definedName name="solver_opt" localSheetId="5" hidden="1">solver!$L$23</definedName>
    <definedName name="solver_pre" localSheetId="5" hidden="1">0.000001</definedName>
    <definedName name="solver_rbv" localSheetId="5" hidden="1">2</definedName>
    <definedName name="solver_rel1" localSheetId="5" hidden="1">2</definedName>
    <definedName name="solver_rel2" localSheetId="5" hidden="1">2</definedName>
    <definedName name="solver_rhs1" localSheetId="5" hidden="1">50</definedName>
    <definedName name="solver_rhs2" localSheetId="5" hidden="1">solver!$O$20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0" hidden="1">1</definedName>
    <definedName name="solver_typ" localSheetId="5" hidden="1">3</definedName>
    <definedName name="solver_val" localSheetId="0" hidden="1">0</definedName>
    <definedName name="solver_val" localSheetId="5" hidden="1">0.33</definedName>
    <definedName name="solver_ver" localSheetId="0" hidden="1">3</definedName>
    <definedName name="solver_ver" localSheetId="5" hidden="1">3</definedName>
    <definedName name="trouseers">senerio!$B$16</definedName>
    <definedName name="venue">[2]Scenario1!$B$5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5" l="1"/>
  <c r="B25" i="4"/>
  <c r="I14" i="4"/>
  <c r="H14" i="4"/>
  <c r="O8" i="4"/>
  <c r="N8" i="4"/>
  <c r="N7" i="4"/>
  <c r="O7" i="4" s="1"/>
  <c r="O6" i="4"/>
  <c r="N6" i="4"/>
  <c r="N5" i="4"/>
  <c r="O5" i="4" s="1"/>
  <c r="N4" i="4"/>
  <c r="O4" i="4" s="1"/>
  <c r="N3" i="4"/>
  <c r="O3" i="4" s="1"/>
  <c r="L23" i="2"/>
  <c r="K24" i="2"/>
  <c r="E35" i="2"/>
  <c r="B25" i="2"/>
  <c r="B28" i="2" s="1"/>
  <c r="B27" i="2"/>
  <c r="K23" i="5"/>
  <c r="J23" i="5"/>
  <c r="D23" i="5"/>
  <c r="C23" i="5"/>
  <c r="B23" i="5"/>
  <c r="L22" i="5"/>
  <c r="D22" i="5"/>
  <c r="L21" i="5"/>
  <c r="D21" i="5"/>
  <c r="L20" i="5"/>
  <c r="D20" i="5"/>
  <c r="L19" i="5"/>
  <c r="D19" i="5"/>
  <c r="L18" i="5"/>
  <c r="D18" i="5"/>
  <c r="L17" i="5"/>
  <c r="D17" i="5"/>
  <c r="L16" i="5"/>
  <c r="D16" i="5"/>
  <c r="B7" i="5"/>
  <c r="B3" i="5"/>
  <c r="B9" i="5" s="1"/>
  <c r="D17" i="4"/>
  <c r="E17" i="4" s="1"/>
  <c r="E16" i="4"/>
  <c r="D16" i="4"/>
  <c r="D15" i="4"/>
  <c r="E15" i="4" s="1"/>
  <c r="E14" i="4"/>
  <c r="E18" i="4" s="1"/>
  <c r="D14" i="4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B29" i="3"/>
  <c r="D23" i="3"/>
  <c r="F19" i="3"/>
  <c r="E19" i="3"/>
  <c r="D19" i="3"/>
  <c r="C19" i="3"/>
  <c r="B19" i="3"/>
  <c r="D7" i="3"/>
  <c r="C5" i="3"/>
  <c r="B4" i="3"/>
  <c r="A14" i="3" s="1"/>
  <c r="E39" i="2"/>
  <c r="E38" i="2"/>
  <c r="E37" i="2"/>
  <c r="E36" i="2"/>
  <c r="E34" i="2"/>
  <c r="E33" i="2"/>
  <c r="E32" i="2"/>
  <c r="E31" i="2"/>
  <c r="B18" i="2"/>
  <c r="D17" i="2"/>
  <c r="D16" i="2"/>
  <c r="D15" i="2"/>
  <c r="K6" i="1"/>
  <c r="E9" i="4" l="1"/>
  <c r="O9" i="4"/>
  <c r="D18" i="2"/>
</calcChain>
</file>

<file path=xl/sharedStrings.xml><?xml version="1.0" encoding="utf-8"?>
<sst xmlns="http://schemas.openxmlformats.org/spreadsheetml/2006/main" count="187" uniqueCount="126">
  <si>
    <t>What if analysis</t>
  </si>
  <si>
    <t>EMI</t>
  </si>
  <si>
    <t>Revenue</t>
  </si>
  <si>
    <t>% Contribution</t>
  </si>
  <si>
    <t>Contribution</t>
  </si>
  <si>
    <t>Samsung</t>
  </si>
  <si>
    <t>Nokia</t>
  </si>
  <si>
    <t>Oppo</t>
  </si>
  <si>
    <t>Total</t>
  </si>
  <si>
    <t>Q. what revenue he generate in oppo to achive the target value</t>
  </si>
  <si>
    <t>Target</t>
  </si>
  <si>
    <t>Loan Amount</t>
  </si>
  <si>
    <t>Duration Years</t>
  </si>
  <si>
    <t>Duration Months</t>
  </si>
  <si>
    <t>Annual Interest rate</t>
  </si>
  <si>
    <t>Monthly</t>
  </si>
  <si>
    <t>Q. what is the time period for payment from 1331 to 1000</t>
  </si>
  <si>
    <t>Name</t>
  </si>
  <si>
    <t>Maths</t>
  </si>
  <si>
    <t>English</t>
  </si>
  <si>
    <t>Scienc</t>
  </si>
  <si>
    <t>Average</t>
  </si>
  <si>
    <t>Amit</t>
  </si>
  <si>
    <t>Suman</t>
  </si>
  <si>
    <t>Karan</t>
  </si>
  <si>
    <t>Manoj</t>
  </si>
  <si>
    <t>Q.3</t>
  </si>
  <si>
    <t>Santosh</t>
  </si>
  <si>
    <t>science score</t>
  </si>
  <si>
    <t>Rahim</t>
  </si>
  <si>
    <t>Kishore</t>
  </si>
  <si>
    <t>Raj</t>
  </si>
  <si>
    <t>Raghu</t>
  </si>
  <si>
    <t>Interest Rate(Year)</t>
  </si>
  <si>
    <t>sales commission</t>
  </si>
  <si>
    <t>Term(Monthly)</t>
  </si>
  <si>
    <t>Monthly Payment</t>
  </si>
  <si>
    <t xml:space="preserve">Q. what is my EMI on Diffrent different intrest rate </t>
  </si>
  <si>
    <t>I_rate</t>
  </si>
  <si>
    <t xml:space="preserve">Q. what is my EMI on Diffrent different intrest rate and different month </t>
  </si>
  <si>
    <t>Q2.</t>
  </si>
  <si>
    <t>commision based on unit and month</t>
  </si>
  <si>
    <t>sales</t>
  </si>
  <si>
    <t>unit price</t>
  </si>
  <si>
    <t xml:space="preserve">month </t>
  </si>
  <si>
    <t>amount</t>
  </si>
  <si>
    <t>Ex.2</t>
  </si>
  <si>
    <t>Item</t>
  </si>
  <si>
    <t>Rate</t>
  </si>
  <si>
    <t>Discount</t>
  </si>
  <si>
    <t>Dis.Amt</t>
  </si>
  <si>
    <t>Net.Amt</t>
  </si>
  <si>
    <t>Jeans</t>
  </si>
  <si>
    <t>Shirt</t>
  </si>
  <si>
    <t>Tshirt</t>
  </si>
  <si>
    <t>Pant</t>
  </si>
  <si>
    <t>Blezer</t>
  </si>
  <si>
    <t>Coat</t>
  </si>
  <si>
    <t>Q1.</t>
  </si>
  <si>
    <t xml:space="preserve">product </t>
  </si>
  <si>
    <t>discount %</t>
  </si>
  <si>
    <t xml:space="preserve">price </t>
  </si>
  <si>
    <t>discount amt</t>
  </si>
  <si>
    <t>final price</t>
  </si>
  <si>
    <t>jeans</t>
  </si>
  <si>
    <t>shirt</t>
  </si>
  <si>
    <t>trouseers</t>
  </si>
  <si>
    <t>socks</t>
  </si>
  <si>
    <t xml:space="preserve">parts </t>
  </si>
  <si>
    <t>cos</t>
  </si>
  <si>
    <t xml:space="preserve">senerio manager </t>
  </si>
  <si>
    <t>mouserole</t>
  </si>
  <si>
    <t>mouse price in cost wise</t>
  </si>
  <si>
    <t>mouse wire</t>
  </si>
  <si>
    <t>low cost</t>
  </si>
  <si>
    <t>normal</t>
  </si>
  <si>
    <t>high cost</t>
  </si>
  <si>
    <t>medium cost</t>
  </si>
  <si>
    <t>mouse price</t>
  </si>
  <si>
    <t>Units Sold</t>
  </si>
  <si>
    <t>Price Per Unit</t>
  </si>
  <si>
    <t>Constraint</t>
  </si>
  <si>
    <t>$B$3</t>
  </si>
  <si>
    <t>integer</t>
  </si>
  <si>
    <t>Cost Per Unit</t>
  </si>
  <si>
    <t>$B$4</t>
  </si>
  <si>
    <t>&lt;=4</t>
  </si>
  <si>
    <t>Costs</t>
  </si>
  <si>
    <t>&gt;=3</t>
  </si>
  <si>
    <t>Income</t>
  </si>
  <si>
    <t>Q2</t>
  </si>
  <si>
    <t>solve</t>
  </si>
  <si>
    <t>Subject</t>
  </si>
  <si>
    <t>Out of</t>
  </si>
  <si>
    <t>Marks</t>
  </si>
  <si>
    <t>Percentage</t>
  </si>
  <si>
    <t>Hindi</t>
  </si>
  <si>
    <t>Eng</t>
  </si>
  <si>
    <t>Math</t>
  </si>
  <si>
    <t>SSt</t>
  </si>
  <si>
    <t>Science</t>
  </si>
  <si>
    <t>Sanskrit</t>
  </si>
  <si>
    <t>Computer</t>
  </si>
  <si>
    <t>total sales in different festival</t>
  </si>
  <si>
    <t>m</t>
  </si>
  <si>
    <t>s</t>
  </si>
  <si>
    <t>e</t>
  </si>
  <si>
    <t>diwal</t>
  </si>
  <si>
    <t>$C$3</t>
  </si>
  <si>
    <t>$C$4</t>
  </si>
  <si>
    <t>$C$5</t>
  </si>
  <si>
    <t>$C$6</t>
  </si>
  <si>
    <t>$C$7</t>
  </si>
  <si>
    <t>$C$8</t>
  </si>
  <si>
    <t>$E$9</t>
  </si>
  <si>
    <t>normal sales</t>
  </si>
  <si>
    <t>Created by hp on 06-02-2025</t>
  </si>
  <si>
    <t>diwali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</si>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</sst>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_-[$$-409]* #,##0.00_ ;_-[$$-409]* \-#,##0.00\ ;_-[$$-409]* &quot;-&quot;??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3" fillId="0" borderId="0" xfId="1"/>
    <xf numFmtId="8" fontId="3" fillId="0" borderId="0" xfId="1" applyNumberFormat="1"/>
    <xf numFmtId="0" fontId="3" fillId="2" borderId="1" xfId="1" applyFill="1" applyBorder="1"/>
    <xf numFmtId="8" fontId="3" fillId="2" borderId="1" xfId="1" applyNumberFormat="1" applyFill="1" applyBorder="1"/>
    <xf numFmtId="0" fontId="3" fillId="0" borderId="1" xfId="1" applyBorder="1"/>
    <xf numFmtId="8" fontId="3" fillId="0" borderId="1" xfId="1" applyNumberFormat="1" applyBorder="1"/>
    <xf numFmtId="9" fontId="3" fillId="0" borderId="1" xfId="1" applyNumberFormat="1" applyBorder="1"/>
    <xf numFmtId="0" fontId="2" fillId="0" borderId="1" xfId="1" applyFont="1" applyBorder="1"/>
    <xf numFmtId="9" fontId="2" fillId="0" borderId="1" xfId="1" applyNumberFormat="1" applyFont="1" applyBorder="1"/>
    <xf numFmtId="164" fontId="2" fillId="0" borderId="1" xfId="1" applyNumberFormat="1" applyFont="1" applyBorder="1"/>
    <xf numFmtId="2" fontId="3" fillId="0" borderId="1" xfId="1" applyNumberFormat="1" applyBorder="1"/>
    <xf numFmtId="0" fontId="2" fillId="0" borderId="0" xfId="1" applyFont="1"/>
    <xf numFmtId="9" fontId="0" fillId="0" borderId="0" xfId="2" applyFont="1" applyAlignment="1"/>
    <xf numFmtId="0" fontId="0" fillId="0" borderId="0" xfId="2" applyNumberFormat="1" applyFont="1" applyAlignment="1"/>
    <xf numFmtId="0" fontId="4" fillId="0" borderId="0" xfId="1" applyFont="1"/>
    <xf numFmtId="0" fontId="2" fillId="3" borderId="0" xfId="1" applyFont="1" applyFill="1"/>
    <xf numFmtId="0" fontId="1" fillId="0" borderId="0" xfId="1" applyFont="1"/>
    <xf numFmtId="0" fontId="1" fillId="3" borderId="0" xfId="1" applyFont="1" applyFill="1"/>
    <xf numFmtId="0" fontId="5" fillId="3" borderId="0" xfId="1" applyFont="1" applyFill="1"/>
    <xf numFmtId="16" fontId="1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3" fillId="3" borderId="0" xfId="1" applyFill="1"/>
    <xf numFmtId="9" fontId="3" fillId="0" borderId="0" xfId="1" applyNumberFormat="1"/>
    <xf numFmtId="0" fontId="3" fillId="3" borderId="1" xfId="1" applyFill="1" applyBorder="1"/>
    <xf numFmtId="2" fontId="3" fillId="3" borderId="1" xfId="1" applyNumberFormat="1" applyFill="1" applyBorder="1"/>
    <xf numFmtId="16" fontId="3" fillId="0" borderId="0" xfId="1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4" borderId="4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5" borderId="0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16" fontId="9" fillId="4" borderId="4" xfId="0" applyNumberFormat="1" applyFont="1" applyFill="1" applyBorder="1" applyAlignment="1">
      <alignment horizontal="right"/>
    </xf>
    <xf numFmtId="0" fontId="0" fillId="6" borderId="0" xfId="0" applyFill="1" applyBorder="1" applyAlignment="1"/>
    <xf numFmtId="0" fontId="10" fillId="0" borderId="0" xfId="0" applyFont="1" applyFill="1" applyBorder="1" applyAlignment="1">
      <alignment vertical="top" wrapText="1"/>
    </xf>
  </cellXfs>
  <cellStyles count="3">
    <cellStyle name="Normal" xfId="0" builtinId="0"/>
    <cellStyle name="Normal 2" xfId="1" xr:uid="{5F322044-3B6F-4F96-839B-7586F6771BC1}"/>
    <cellStyle name="Percent 2" xfId="2" xr:uid="{480A2A41-DC10-486E-97B8-13BA598BE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s/ds_materials/excel/class_practice/class_3_5_04a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%20MASTER\MIS%20CLASS\DATA%20WHAT%20IF%20ANALYSIS\Scenario%20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me range"/>
      <sheetName val="Sheet2"/>
      <sheetName val="Sheet3"/>
      <sheetName val="Sheet5"/>
      <sheetName val="Sheet4"/>
      <sheetName val="Sheet6"/>
      <sheetName val="if"/>
      <sheetName val="Sheet28"/>
      <sheetName val="Sheet27"/>
      <sheetName val="Scenario Summary"/>
      <sheetName val="Scenario Summary 2"/>
      <sheetName val="Scenario Summary 3"/>
      <sheetName val="Sheet26"/>
      <sheetName val="class_if"/>
      <sheetName val="DATA validations"/>
      <sheetName val="Sheet1"/>
      <sheetName val="Sheet7"/>
      <sheetName val="Sheet10"/>
      <sheetName val="Sheet15"/>
      <sheetName val="Sheet17"/>
      <sheetName val="Sheet18"/>
      <sheetName val="Sheet16"/>
      <sheetName val="Sheet20"/>
      <sheetName val="Sheet12"/>
      <sheetName val="Sheet8"/>
      <sheetName val="Sheet13"/>
      <sheetName val="Sheet9"/>
      <sheetName val="Sheet14"/>
      <sheetName val="AI.ASK"/>
      <sheetName val="Sheet19"/>
      <sheetName val="AI.LIST"/>
      <sheetName val="Sheet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Summary"/>
      <sheetName val="Scenario Manager"/>
      <sheetName val="Scenario1"/>
      <sheetName val="Goal Seek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5227-10D1-490C-BF89-62B694DC9C01}">
  <dimension ref="A13:L44"/>
  <sheetViews>
    <sheetView topLeftCell="A11" workbookViewId="0">
      <selection activeCell="H26" sqref="H26"/>
    </sheetView>
  </sheetViews>
  <sheetFormatPr defaultColWidth="9" defaultRowHeight="14.5"/>
  <cols>
    <col min="1" max="1" width="25.54296875" style="1" customWidth="1"/>
    <col min="2" max="2" width="25.81640625" style="1" customWidth="1"/>
    <col min="3" max="3" width="15.26953125" style="1" customWidth="1"/>
    <col min="4" max="4" width="16.81640625" style="1" customWidth="1"/>
    <col min="5" max="16384" width="9" style="1"/>
  </cols>
  <sheetData>
    <row r="13" spans="1:4">
      <c r="B13" s="2"/>
    </row>
    <row r="14" spans="1:4">
      <c r="A14" s="3"/>
      <c r="B14" s="4" t="s">
        <v>2</v>
      </c>
      <c r="C14" s="3" t="s">
        <v>3</v>
      </c>
      <c r="D14" s="3" t="s">
        <v>4</v>
      </c>
    </row>
    <row r="15" spans="1:4">
      <c r="A15" s="5" t="s">
        <v>5</v>
      </c>
      <c r="B15" s="6">
        <v>150000</v>
      </c>
      <c r="C15" s="7">
        <v>0.2</v>
      </c>
      <c r="D15" s="6">
        <f>B15*C15</f>
        <v>30000</v>
      </c>
    </row>
    <row r="16" spans="1:4">
      <c r="A16" s="5" t="s">
        <v>6</v>
      </c>
      <c r="B16" s="6">
        <v>240000</v>
      </c>
      <c r="C16" s="7">
        <v>0.25</v>
      </c>
      <c r="D16" s="6">
        <f t="shared" ref="D16:D17" si="0">B16*C16</f>
        <v>60000</v>
      </c>
    </row>
    <row r="17" spans="1:12">
      <c r="A17" s="5" t="s">
        <v>7</v>
      </c>
      <c r="B17" s="6">
        <v>400000</v>
      </c>
      <c r="C17" s="7"/>
      <c r="D17" s="6">
        <f t="shared" si="0"/>
        <v>0</v>
      </c>
    </row>
    <row r="18" spans="1:12">
      <c r="A18" s="5" t="s">
        <v>8</v>
      </c>
      <c r="B18" s="6">
        <f>SUM(B15:B17)</f>
        <v>790000</v>
      </c>
      <c r="C18" s="5"/>
      <c r="D18" s="6">
        <f>SUM(D15:D17)</f>
        <v>90000</v>
      </c>
      <c r="E18" s="1">
        <v>15000</v>
      </c>
      <c r="F18" s="1" t="s">
        <v>9</v>
      </c>
    </row>
    <row r="19" spans="1:12">
      <c r="B19" s="2"/>
    </row>
    <row r="20" spans="1:12">
      <c r="B20" s="6" t="s">
        <v>10</v>
      </c>
      <c r="C20" s="5">
        <v>150000</v>
      </c>
    </row>
    <row r="21" spans="1:12">
      <c r="B21" s="2"/>
    </row>
    <row r="22" spans="1:12">
      <c r="H22" s="1" t="s">
        <v>104</v>
      </c>
      <c r="I22" s="1" t="s">
        <v>105</v>
      </c>
      <c r="J22" s="1" t="s">
        <v>106</v>
      </c>
    </row>
    <row r="23" spans="1:12">
      <c r="A23" s="8" t="s">
        <v>11</v>
      </c>
      <c r="B23" s="8">
        <v>100000</v>
      </c>
      <c r="H23" s="1">
        <v>53</v>
      </c>
      <c r="I23" s="1">
        <v>50</v>
      </c>
      <c r="J23" s="1">
        <v>96.999999999999972</v>
      </c>
      <c r="K23" s="1">
        <v>200</v>
      </c>
      <c r="L23" s="1">
        <f>SUM(H23:J23)</f>
        <v>199.99999999999997</v>
      </c>
    </row>
    <row r="24" spans="1:12">
      <c r="A24" s="8" t="s">
        <v>12</v>
      </c>
      <c r="B24" s="8">
        <v>3.3957422631857588</v>
      </c>
      <c r="K24" s="1">
        <f>200-H23-I23</f>
        <v>97</v>
      </c>
    </row>
    <row r="25" spans="1:12">
      <c r="A25" s="8" t="s">
        <v>13</v>
      </c>
      <c r="B25" s="8">
        <f>B24*12</f>
        <v>40.748907158229102</v>
      </c>
    </row>
    <row r="26" spans="1:12">
      <c r="A26" s="8" t="s">
        <v>14</v>
      </c>
      <c r="B26" s="9">
        <v>0.12</v>
      </c>
    </row>
    <row r="27" spans="1:12">
      <c r="A27" s="8" t="s">
        <v>15</v>
      </c>
      <c r="B27" s="9">
        <f>B26/12</f>
        <v>0.01</v>
      </c>
    </row>
    <row r="28" spans="1:12">
      <c r="A28" s="8" t="s">
        <v>1</v>
      </c>
      <c r="B28" s="10">
        <f>-PMT(B27,B25,B23)</f>
        <v>2999.9999998725334</v>
      </c>
      <c r="C28" s="1" t="s">
        <v>16</v>
      </c>
    </row>
    <row r="30" spans="1:12">
      <c r="A30" s="8" t="s">
        <v>17</v>
      </c>
      <c r="B30" s="8" t="s">
        <v>18</v>
      </c>
      <c r="C30" s="8" t="s">
        <v>19</v>
      </c>
      <c r="D30" s="8" t="s">
        <v>20</v>
      </c>
      <c r="E30" s="8" t="s">
        <v>21</v>
      </c>
    </row>
    <row r="31" spans="1:12">
      <c r="A31" s="8" t="s">
        <v>22</v>
      </c>
      <c r="B31" s="5">
        <v>70</v>
      </c>
      <c r="C31" s="5">
        <v>88</v>
      </c>
      <c r="D31" s="5">
        <v>82</v>
      </c>
      <c r="E31" s="11">
        <f>AVERAGE(B31:D31)</f>
        <v>80</v>
      </c>
    </row>
    <row r="32" spans="1:12">
      <c r="A32" s="8" t="s">
        <v>23</v>
      </c>
      <c r="B32" s="5">
        <v>84</v>
      </c>
      <c r="C32" s="5">
        <v>69</v>
      </c>
      <c r="D32" s="5">
        <v>87</v>
      </c>
      <c r="E32" s="11">
        <f t="shared" ref="E32:E39" si="1">AVERAGE(B32:D32)</f>
        <v>80</v>
      </c>
    </row>
    <row r="33" spans="1:8">
      <c r="A33" s="8" t="s">
        <v>24</v>
      </c>
      <c r="B33" s="5">
        <v>70</v>
      </c>
      <c r="C33" s="5">
        <v>98</v>
      </c>
      <c r="D33" s="5"/>
      <c r="E33" s="11">
        <f t="shared" si="1"/>
        <v>84</v>
      </c>
    </row>
    <row r="34" spans="1:8">
      <c r="A34" s="8" t="s">
        <v>25</v>
      </c>
      <c r="B34" s="5">
        <v>69</v>
      </c>
      <c r="C34" s="5">
        <v>63</v>
      </c>
      <c r="D34" s="5"/>
      <c r="E34" s="11">
        <f t="shared" si="1"/>
        <v>66</v>
      </c>
      <c r="H34" s="1" t="s">
        <v>26</v>
      </c>
    </row>
    <row r="35" spans="1:8">
      <c r="A35" s="8" t="s">
        <v>27</v>
      </c>
      <c r="B35" s="27">
        <v>33</v>
      </c>
      <c r="C35" s="27">
        <v>20</v>
      </c>
      <c r="D35" s="27">
        <v>45.999999999999986</v>
      </c>
      <c r="E35" s="28">
        <f>AVERAGE(B35:D35)</f>
        <v>32.999999999999993</v>
      </c>
      <c r="H35" s="1" t="s">
        <v>28</v>
      </c>
    </row>
    <row r="36" spans="1:8">
      <c r="A36" s="8" t="s">
        <v>29</v>
      </c>
      <c r="B36" s="5">
        <v>64</v>
      </c>
      <c r="C36" s="5">
        <v>96</v>
      </c>
      <c r="D36" s="5"/>
      <c r="E36" s="11">
        <f t="shared" si="1"/>
        <v>80</v>
      </c>
      <c r="F36" s="1">
        <v>33</v>
      </c>
    </row>
    <row r="37" spans="1:8">
      <c r="A37" s="8" t="s">
        <v>30</v>
      </c>
      <c r="B37" s="5">
        <v>58</v>
      </c>
      <c r="C37" s="5">
        <v>64</v>
      </c>
      <c r="D37" s="5"/>
      <c r="E37" s="11">
        <f t="shared" si="1"/>
        <v>61</v>
      </c>
    </row>
    <row r="38" spans="1:8">
      <c r="A38" s="8" t="s">
        <v>31</v>
      </c>
      <c r="B38" s="5">
        <v>48</v>
      </c>
      <c r="C38" s="5">
        <v>86</v>
      </c>
      <c r="D38" s="5"/>
      <c r="E38" s="11">
        <f t="shared" si="1"/>
        <v>67</v>
      </c>
    </row>
    <row r="39" spans="1:8">
      <c r="A39" s="8" t="s">
        <v>32</v>
      </c>
      <c r="B39" s="5">
        <v>76</v>
      </c>
      <c r="C39" s="5">
        <v>42</v>
      </c>
      <c r="D39" s="5"/>
      <c r="E39" s="11">
        <f t="shared" si="1"/>
        <v>59</v>
      </c>
    </row>
    <row r="42" spans="1:8">
      <c r="A42" s="12"/>
      <c r="B42" s="12"/>
      <c r="C42" s="12"/>
      <c r="D42" s="12"/>
      <c r="E42" s="12"/>
    </row>
    <row r="43" spans="1:8">
      <c r="A43" s="12"/>
    </row>
    <row r="44" spans="1:8">
      <c r="A44" s="1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49FB-E047-4D99-B04F-353E5D54C7A9}">
  <dimension ref="A1:K33"/>
  <sheetViews>
    <sheetView workbookViewId="0">
      <selection activeCell="C28" sqref="C28"/>
    </sheetView>
  </sheetViews>
  <sheetFormatPr defaultColWidth="8.7265625" defaultRowHeight="14.5"/>
  <cols>
    <col min="1" max="1" width="15.90625" style="1" customWidth="1"/>
    <col min="2" max="2" width="10.7265625" style="1" customWidth="1"/>
    <col min="3" max="3" width="14.81640625" style="1" customWidth="1"/>
    <col min="4" max="4" width="11.54296875" style="1" customWidth="1"/>
    <col min="5" max="16384" width="8.7265625" style="1"/>
  </cols>
  <sheetData>
    <row r="1" spans="1:9">
      <c r="A1" s="5" t="s">
        <v>11</v>
      </c>
      <c r="B1" s="5">
        <v>100000</v>
      </c>
    </row>
    <row r="2" spans="1:9">
      <c r="A2" s="5" t="s">
        <v>33</v>
      </c>
      <c r="B2" s="7">
        <v>0.06</v>
      </c>
      <c r="I2" s="1" t="s">
        <v>34</v>
      </c>
    </row>
    <row r="3" spans="1:9">
      <c r="A3" s="5" t="s">
        <v>35</v>
      </c>
      <c r="B3" s="5">
        <v>60</v>
      </c>
    </row>
    <row r="4" spans="1:9">
      <c r="A4" s="5" t="s">
        <v>36</v>
      </c>
      <c r="B4" s="6">
        <f>PMT(B2/12,B3,B1)</f>
        <v>-1933.2801529427916</v>
      </c>
    </row>
    <row r="5" spans="1:9">
      <c r="C5" s="2">
        <f>B4*B3</f>
        <v>-115996.80917656749</v>
      </c>
    </row>
    <row r="6" spans="1:9">
      <c r="D6" s="1" t="s">
        <v>37</v>
      </c>
    </row>
    <row r="7" spans="1:9">
      <c r="C7" s="1" t="s">
        <v>38</v>
      </c>
      <c r="D7" s="2">
        <f>B4</f>
        <v>-1933.2801529427916</v>
      </c>
    </row>
    <row r="8" spans="1:9">
      <c r="C8" s="13">
        <v>0.01</v>
      </c>
      <c r="D8" s="1">
        <v>-1709.37474454528</v>
      </c>
    </row>
    <row r="9" spans="1:9">
      <c r="C9" s="13">
        <v>0.1</v>
      </c>
      <c r="D9" s="1">
        <v>-2124.70447112683</v>
      </c>
    </row>
    <row r="10" spans="1:9">
      <c r="C10" s="13">
        <v>0.16</v>
      </c>
      <c r="D10" s="1">
        <v>-2431.80571163591</v>
      </c>
    </row>
    <row r="11" spans="1:9">
      <c r="C11" s="13">
        <v>0.06</v>
      </c>
      <c r="D11" s="1">
        <v>-1933.28015294279</v>
      </c>
    </row>
    <row r="13" spans="1:9">
      <c r="A13" s="1" t="s">
        <v>39</v>
      </c>
    </row>
    <row r="14" spans="1:9">
      <c r="A14" s="2">
        <f>B4</f>
        <v>-1933.2801529427916</v>
      </c>
      <c r="B14" s="1">
        <v>12</v>
      </c>
      <c r="C14" s="1">
        <v>24</v>
      </c>
      <c r="D14" s="1">
        <v>36</v>
      </c>
      <c r="E14" s="14">
        <v>48</v>
      </c>
      <c r="F14" s="14">
        <v>240</v>
      </c>
    </row>
    <row r="15" spans="1:9">
      <c r="A15" s="13">
        <v>0.06</v>
      </c>
      <c r="B15" s="1">
        <v>-8606.6429707080606</v>
      </c>
      <c r="C15" s="1">
        <v>-4432.0610252756896</v>
      </c>
      <c r="D15" s="2">
        <v>-3042.19374515551</v>
      </c>
      <c r="E15" s="14">
        <v>-2348.50290479356</v>
      </c>
      <c r="F15" s="14">
        <v>-716.43105847816503</v>
      </c>
    </row>
    <row r="16" spans="1:9">
      <c r="A16" s="13">
        <v>0.1</v>
      </c>
      <c r="B16" s="1">
        <v>-8791.5887230009594</v>
      </c>
      <c r="C16" s="1">
        <v>-4614.4926337516499</v>
      </c>
      <c r="D16" s="1">
        <v>-3226.7187193837499</v>
      </c>
      <c r="E16" s="14">
        <v>-2536.2583434747198</v>
      </c>
      <c r="F16" s="14">
        <v>-965.02164507400801</v>
      </c>
    </row>
    <row r="17" spans="1:11">
      <c r="A17" s="13">
        <v>0.16</v>
      </c>
      <c r="B17" s="1">
        <v>-9073.0857859208008</v>
      </c>
      <c r="C17" s="1">
        <v>-4896.3110517610003</v>
      </c>
      <c r="D17" s="1">
        <v>-3515.7033036350099</v>
      </c>
      <c r="E17" s="14">
        <v>-2834.0280804791901</v>
      </c>
      <c r="F17" s="14">
        <v>-1391.25594002711</v>
      </c>
    </row>
    <row r="18" spans="1:11">
      <c r="A18" s="13">
        <v>0.06</v>
      </c>
      <c r="B18" s="1">
        <v>-8606.6429707080606</v>
      </c>
      <c r="C18" s="1">
        <v>-4432.0610252756896</v>
      </c>
      <c r="D18" s="1">
        <v>-3042.19374515551</v>
      </c>
      <c r="E18" s="1">
        <v>-2348.50290479356</v>
      </c>
      <c r="F18" s="1">
        <v>-716.43105847816503</v>
      </c>
    </row>
    <row r="19" spans="1:11">
      <c r="B19" s="1">
        <f t="shared" ref="B19:F19" si="0">B18*B14</f>
        <v>-103279.71564849673</v>
      </c>
      <c r="C19" s="1">
        <f t="shared" si="0"/>
        <v>-106369.46460661656</v>
      </c>
      <c r="D19" s="1">
        <f t="shared" si="0"/>
        <v>-109518.97482559836</v>
      </c>
      <c r="E19" s="1">
        <f t="shared" si="0"/>
        <v>-112728.13943009087</v>
      </c>
      <c r="F19" s="1">
        <f t="shared" si="0"/>
        <v>-171943.4540347596</v>
      </c>
    </row>
    <row r="22" spans="1:11">
      <c r="A22" s="1" t="s">
        <v>40</v>
      </c>
      <c r="B22" s="1" t="s">
        <v>41</v>
      </c>
    </row>
    <row r="23" spans="1:11">
      <c r="D23" s="1">
        <f>(B24*B25)*B26</f>
        <v>27500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</row>
    <row r="24" spans="1:11">
      <c r="A24" s="15" t="s">
        <v>42</v>
      </c>
      <c r="B24" s="15">
        <v>500</v>
      </c>
      <c r="D24" s="1">
        <v>100</v>
      </c>
      <c r="E24" s="1">
        <v>5500</v>
      </c>
      <c r="F24" s="1">
        <v>11000</v>
      </c>
      <c r="G24" s="1">
        <v>16500</v>
      </c>
      <c r="H24" s="1">
        <v>22000</v>
      </c>
      <c r="I24" s="1">
        <v>27500</v>
      </c>
      <c r="J24" s="1">
        <v>33000</v>
      </c>
      <c r="K24" s="1">
        <v>38500</v>
      </c>
    </row>
    <row r="25" spans="1:11">
      <c r="A25" s="15" t="s">
        <v>43</v>
      </c>
      <c r="B25" s="15">
        <v>55</v>
      </c>
      <c r="D25" s="1">
        <v>200</v>
      </c>
      <c r="E25" s="1">
        <v>11000</v>
      </c>
      <c r="F25" s="1">
        <v>22000</v>
      </c>
      <c r="G25" s="1">
        <v>33000</v>
      </c>
      <c r="H25" s="1">
        <v>44000</v>
      </c>
      <c r="I25" s="1">
        <v>55000</v>
      </c>
      <c r="J25" s="1">
        <v>66000</v>
      </c>
      <c r="K25" s="1">
        <v>77000</v>
      </c>
    </row>
    <row r="26" spans="1:11">
      <c r="A26" s="15" t="s">
        <v>44</v>
      </c>
      <c r="B26" s="15">
        <v>1</v>
      </c>
      <c r="D26" s="1">
        <v>300</v>
      </c>
      <c r="E26" s="1">
        <v>16500</v>
      </c>
      <c r="F26" s="1">
        <v>33000</v>
      </c>
      <c r="G26" s="1">
        <v>49500</v>
      </c>
      <c r="H26" s="1">
        <v>66000</v>
      </c>
      <c r="I26" s="1">
        <v>82500</v>
      </c>
      <c r="J26" s="1">
        <v>99000</v>
      </c>
      <c r="K26" s="1">
        <v>115500</v>
      </c>
    </row>
    <row r="27" spans="1:11">
      <c r="A27" s="15"/>
      <c r="B27" s="15"/>
      <c r="D27" s="1">
        <v>400</v>
      </c>
      <c r="E27" s="1">
        <v>22000</v>
      </c>
      <c r="F27" s="1">
        <v>44000</v>
      </c>
      <c r="G27" s="1">
        <v>66000</v>
      </c>
      <c r="H27" s="1">
        <v>88000</v>
      </c>
      <c r="I27" s="1">
        <v>110000</v>
      </c>
      <c r="J27" s="1">
        <v>132000</v>
      </c>
      <c r="K27" s="1">
        <v>154000</v>
      </c>
    </row>
    <row r="28" spans="1:11">
      <c r="A28" s="15"/>
      <c r="B28" s="15"/>
      <c r="D28" s="1">
        <v>500</v>
      </c>
      <c r="E28" s="1">
        <v>27500</v>
      </c>
      <c r="F28" s="1">
        <v>55000</v>
      </c>
      <c r="G28" s="1">
        <v>82500</v>
      </c>
      <c r="H28" s="1">
        <v>110000</v>
      </c>
      <c r="I28" s="1">
        <v>137500</v>
      </c>
      <c r="J28" s="1">
        <v>165000</v>
      </c>
      <c r="K28" s="1">
        <v>192500</v>
      </c>
    </row>
    <row r="29" spans="1:11">
      <c r="A29" s="15" t="s">
        <v>45</v>
      </c>
      <c r="B29" s="15">
        <f>(B24*B25)*B26</f>
        <v>27500</v>
      </c>
      <c r="D29" s="1">
        <v>600</v>
      </c>
      <c r="E29" s="1">
        <v>33000</v>
      </c>
      <c r="F29" s="1">
        <v>66000</v>
      </c>
      <c r="G29" s="1">
        <v>99000</v>
      </c>
      <c r="H29" s="1">
        <v>132000</v>
      </c>
      <c r="I29" s="1">
        <v>165000</v>
      </c>
      <c r="J29" s="1">
        <v>198000</v>
      </c>
      <c r="K29" s="1">
        <v>231000</v>
      </c>
    </row>
    <row r="30" spans="1:11">
      <c r="D30" s="1">
        <v>700</v>
      </c>
      <c r="E30" s="1">
        <v>38500</v>
      </c>
      <c r="F30" s="1">
        <v>77000</v>
      </c>
      <c r="G30" s="1">
        <v>115500</v>
      </c>
      <c r="H30" s="1">
        <v>154000</v>
      </c>
      <c r="I30" s="1">
        <v>192500</v>
      </c>
      <c r="J30" s="1">
        <v>231000</v>
      </c>
      <c r="K30" s="1">
        <v>269500</v>
      </c>
    </row>
    <row r="31" spans="1:11">
      <c r="D31" s="1">
        <v>800</v>
      </c>
      <c r="E31" s="1">
        <v>44000</v>
      </c>
      <c r="F31" s="1">
        <v>88000</v>
      </c>
      <c r="G31" s="1">
        <v>132000</v>
      </c>
      <c r="H31" s="1">
        <v>176000</v>
      </c>
      <c r="I31" s="1">
        <v>220000</v>
      </c>
      <c r="J31" s="1">
        <v>264000</v>
      </c>
      <c r="K31" s="1">
        <v>308000</v>
      </c>
    </row>
    <row r="32" spans="1:11">
      <c r="D32" s="1">
        <v>900</v>
      </c>
      <c r="E32" s="1">
        <v>49500</v>
      </c>
      <c r="F32" s="1">
        <v>99000</v>
      </c>
      <c r="G32" s="1">
        <v>148500</v>
      </c>
      <c r="H32" s="1">
        <v>198000</v>
      </c>
      <c r="I32" s="1">
        <v>247500</v>
      </c>
      <c r="J32" s="1">
        <v>297000</v>
      </c>
      <c r="K32" s="1">
        <v>346500</v>
      </c>
    </row>
    <row r="33" spans="4:11">
      <c r="D33" s="1">
        <v>1000</v>
      </c>
      <c r="E33" s="1">
        <v>55000</v>
      </c>
      <c r="F33" s="1">
        <v>110000</v>
      </c>
      <c r="G33" s="1">
        <v>165000</v>
      </c>
      <c r="H33" s="1">
        <v>220000</v>
      </c>
      <c r="I33" s="1">
        <v>275000</v>
      </c>
      <c r="J33" s="1">
        <v>330000</v>
      </c>
      <c r="K33" s="1">
        <v>385000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2FBF-8C07-4F71-8D9B-DB4475F5FBAB}">
  <sheetPr>
    <outlinePr summaryBelow="0"/>
  </sheetPr>
  <dimension ref="B1:G16"/>
  <sheetViews>
    <sheetView showGridLines="0" workbookViewId="0">
      <selection activeCell="G13" sqref="G13"/>
    </sheetView>
  </sheetViews>
  <sheetFormatPr defaultRowHeight="14.5" outlineLevelRow="1" outlineLevelCol="1"/>
  <cols>
    <col min="3" max="3" width="4.90625" bestFit="1" customWidth="1"/>
    <col min="4" max="7" width="12.54296875" bestFit="1" customWidth="1" outlineLevel="1"/>
  </cols>
  <sheetData>
    <row r="1" spans="2:7" ht="15" thickBot="1"/>
    <row r="2" spans="2:7" ht="15.5">
      <c r="B2" s="33" t="s">
        <v>118</v>
      </c>
      <c r="C2" s="33"/>
      <c r="D2" s="38"/>
      <c r="E2" s="38"/>
      <c r="F2" s="38"/>
      <c r="G2" s="38"/>
    </row>
    <row r="3" spans="2:7" ht="15.5" collapsed="1">
      <c r="B3" s="32"/>
      <c r="C3" s="32"/>
      <c r="D3" s="39" t="s">
        <v>120</v>
      </c>
      <c r="E3" s="39" t="s">
        <v>115</v>
      </c>
      <c r="F3" s="39" t="s">
        <v>117</v>
      </c>
      <c r="G3" s="40">
        <v>45884</v>
      </c>
    </row>
    <row r="4" spans="2:7" ht="21" hidden="1" outlineLevel="1">
      <c r="B4" s="35"/>
      <c r="C4" s="35"/>
      <c r="D4" s="30"/>
      <c r="E4" s="42" t="s">
        <v>116</v>
      </c>
      <c r="F4" s="42" t="s">
        <v>116</v>
      </c>
      <c r="G4" s="42" t="s">
        <v>116</v>
      </c>
    </row>
    <row r="5" spans="2:7">
      <c r="B5" s="36" t="s">
        <v>119</v>
      </c>
      <c r="C5" s="36"/>
      <c r="D5" s="34"/>
      <c r="E5" s="34"/>
      <c r="F5" s="34"/>
      <c r="G5" s="34"/>
    </row>
    <row r="6" spans="2:7" outlineLevel="1">
      <c r="B6" s="35"/>
      <c r="C6" s="35" t="s">
        <v>108</v>
      </c>
      <c r="D6" s="30">
        <v>10</v>
      </c>
      <c r="E6" s="41">
        <v>10</v>
      </c>
      <c r="F6" s="41">
        <v>30</v>
      </c>
      <c r="G6" s="41">
        <v>20</v>
      </c>
    </row>
    <row r="7" spans="2:7" outlineLevel="1">
      <c r="B7" s="35"/>
      <c r="C7" s="35" t="s">
        <v>109</v>
      </c>
      <c r="D7" s="30">
        <v>12</v>
      </c>
      <c r="E7" s="41">
        <v>12</v>
      </c>
      <c r="F7" s="41">
        <v>20</v>
      </c>
      <c r="G7" s="41">
        <v>12</v>
      </c>
    </row>
    <row r="8" spans="2:7" outlineLevel="1">
      <c r="B8" s="35"/>
      <c r="C8" s="35" t="s">
        <v>110</v>
      </c>
      <c r="D8" s="30">
        <v>14</v>
      </c>
      <c r="E8" s="41">
        <v>14</v>
      </c>
      <c r="F8" s="41">
        <v>24</v>
      </c>
      <c r="G8" s="41">
        <v>37</v>
      </c>
    </row>
    <row r="9" spans="2:7" outlineLevel="1">
      <c r="B9" s="35"/>
      <c r="C9" s="35" t="s">
        <v>111</v>
      </c>
      <c r="D9" s="30">
        <v>15</v>
      </c>
      <c r="E9" s="41">
        <v>15</v>
      </c>
      <c r="F9" s="41">
        <v>40</v>
      </c>
      <c r="G9" s="41">
        <v>15</v>
      </c>
    </row>
    <row r="10" spans="2:7" outlineLevel="1">
      <c r="B10" s="35"/>
      <c r="C10" s="35" t="s">
        <v>112</v>
      </c>
      <c r="D10" s="30">
        <v>17</v>
      </c>
      <c r="E10" s="41">
        <v>17</v>
      </c>
      <c r="F10" s="41">
        <v>50</v>
      </c>
      <c r="G10" s="41">
        <v>27</v>
      </c>
    </row>
    <row r="11" spans="2:7" outlineLevel="1">
      <c r="B11" s="35"/>
      <c r="C11" s="35" t="s">
        <v>113</v>
      </c>
      <c r="D11" s="30">
        <v>8</v>
      </c>
      <c r="E11" s="41">
        <v>8</v>
      </c>
      <c r="F11" s="41">
        <v>8</v>
      </c>
      <c r="G11" s="41">
        <v>8</v>
      </c>
    </row>
    <row r="12" spans="2:7">
      <c r="B12" s="36" t="s">
        <v>121</v>
      </c>
      <c r="C12" s="36"/>
      <c r="D12" s="34"/>
      <c r="E12" s="34"/>
      <c r="F12" s="34"/>
      <c r="G12" s="34"/>
    </row>
    <row r="13" spans="2:7" ht="15" outlineLevel="1" thickBot="1">
      <c r="B13" s="37"/>
      <c r="C13" s="37" t="s">
        <v>114</v>
      </c>
      <c r="D13" s="31">
        <v>16661</v>
      </c>
      <c r="E13" s="31">
        <v>16661</v>
      </c>
      <c r="F13" s="31">
        <v>13760</v>
      </c>
      <c r="G13" s="31">
        <v>15661</v>
      </c>
    </row>
    <row r="14" spans="2:7">
      <c r="B14" t="s">
        <v>122</v>
      </c>
    </row>
    <row r="15" spans="2:7">
      <c r="B15" t="s">
        <v>123</v>
      </c>
    </row>
    <row r="16" spans="2:7">
      <c r="B1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351A-DEF5-44C7-A3EC-3EDDF72B5B97}">
  <sheetPr>
    <outlinePr summaryBelow="0"/>
  </sheetPr>
  <dimension ref="B1:G16"/>
  <sheetViews>
    <sheetView showGridLines="0" workbookViewId="0">
      <selection activeCell="B6" sqref="B6"/>
    </sheetView>
  </sheetViews>
  <sheetFormatPr defaultRowHeight="14.5" outlineLevelRow="1" outlineLevelCol="1"/>
  <cols>
    <col min="3" max="3" width="4.90625" bestFit="1" customWidth="1"/>
    <col min="4" max="7" width="12.54296875" bestFit="1" customWidth="1" outlineLevel="1"/>
  </cols>
  <sheetData>
    <row r="1" spans="2:7" ht="15" thickBot="1"/>
    <row r="2" spans="2:7" ht="15.5">
      <c r="B2" s="33" t="s">
        <v>118</v>
      </c>
      <c r="C2" s="33"/>
      <c r="D2" s="38"/>
      <c r="E2" s="38"/>
      <c r="F2" s="38"/>
      <c r="G2" s="38"/>
    </row>
    <row r="3" spans="2:7" ht="15.5" collapsed="1">
      <c r="B3" s="32"/>
      <c r="C3" s="32"/>
      <c r="D3" s="39" t="s">
        <v>120</v>
      </c>
      <c r="E3" s="39" t="s">
        <v>115</v>
      </c>
      <c r="F3" s="39" t="s">
        <v>117</v>
      </c>
      <c r="G3" s="40">
        <v>45884</v>
      </c>
    </row>
    <row r="4" spans="2:7" ht="21" hidden="1" outlineLevel="1">
      <c r="B4" s="35"/>
      <c r="C4" s="35"/>
      <c r="D4" s="30"/>
      <c r="E4" s="42" t="s">
        <v>116</v>
      </c>
      <c r="F4" s="42" t="s">
        <v>116</v>
      </c>
      <c r="G4" s="42" t="s">
        <v>116</v>
      </c>
    </row>
    <row r="5" spans="2:7">
      <c r="B5" s="36" t="s">
        <v>119</v>
      </c>
      <c r="C5" s="36"/>
      <c r="D5" s="34"/>
      <c r="E5" s="34"/>
      <c r="F5" s="34"/>
      <c r="G5" s="34"/>
    </row>
    <row r="6" spans="2:7" outlineLevel="1">
      <c r="B6" s="35"/>
      <c r="C6" s="35" t="s">
        <v>108</v>
      </c>
      <c r="D6" s="30">
        <v>10</v>
      </c>
      <c r="E6" s="41">
        <v>10</v>
      </c>
      <c r="F6" s="41">
        <v>30</v>
      </c>
      <c r="G6" s="41">
        <v>20</v>
      </c>
    </row>
    <row r="7" spans="2:7" outlineLevel="1">
      <c r="B7" s="35"/>
      <c r="C7" s="35" t="s">
        <v>109</v>
      </c>
      <c r="D7" s="30">
        <v>12</v>
      </c>
      <c r="E7" s="41">
        <v>12</v>
      </c>
      <c r="F7" s="41">
        <v>20</v>
      </c>
      <c r="G7" s="41">
        <v>12</v>
      </c>
    </row>
    <row r="8" spans="2:7" outlineLevel="1">
      <c r="B8" s="35"/>
      <c r="C8" s="35" t="s">
        <v>110</v>
      </c>
      <c r="D8" s="30">
        <v>14</v>
      </c>
      <c r="E8" s="41">
        <v>14</v>
      </c>
      <c r="F8" s="41">
        <v>24</v>
      </c>
      <c r="G8" s="41">
        <v>37</v>
      </c>
    </row>
    <row r="9" spans="2:7" outlineLevel="1">
      <c r="B9" s="35"/>
      <c r="C9" s="35" t="s">
        <v>111</v>
      </c>
      <c r="D9" s="30">
        <v>15</v>
      </c>
      <c r="E9" s="41">
        <v>15</v>
      </c>
      <c r="F9" s="41">
        <v>40</v>
      </c>
      <c r="G9" s="41">
        <v>15</v>
      </c>
    </row>
    <row r="10" spans="2:7" outlineLevel="1">
      <c r="B10" s="35"/>
      <c r="C10" s="35" t="s">
        <v>112</v>
      </c>
      <c r="D10" s="30">
        <v>17</v>
      </c>
      <c r="E10" s="41">
        <v>17</v>
      </c>
      <c r="F10" s="41">
        <v>50</v>
      </c>
      <c r="G10" s="41">
        <v>27</v>
      </c>
    </row>
    <row r="11" spans="2:7" outlineLevel="1">
      <c r="B11" s="35"/>
      <c r="C11" s="35" t="s">
        <v>113</v>
      </c>
      <c r="D11" s="30">
        <v>8</v>
      </c>
      <c r="E11" s="41">
        <v>8</v>
      </c>
      <c r="F11" s="41">
        <v>8</v>
      </c>
      <c r="G11" s="41">
        <v>8</v>
      </c>
    </row>
    <row r="12" spans="2:7">
      <c r="B12" s="36" t="s">
        <v>121</v>
      </c>
      <c r="C12" s="36"/>
      <c r="D12" s="34"/>
      <c r="E12" s="34"/>
      <c r="F12" s="34"/>
      <c r="G12" s="34"/>
    </row>
    <row r="13" spans="2:7" ht="15" outlineLevel="1" thickBot="1">
      <c r="B13" s="37"/>
      <c r="C13" s="37" t="s">
        <v>114</v>
      </c>
      <c r="D13" s="31">
        <v>16661</v>
      </c>
      <c r="E13" s="31">
        <v>16661</v>
      </c>
      <c r="F13" s="31">
        <v>13760</v>
      </c>
      <c r="G13" s="31">
        <v>15661</v>
      </c>
    </row>
    <row r="14" spans="2:7">
      <c r="B14" t="s">
        <v>122</v>
      </c>
    </row>
    <row r="15" spans="2:7">
      <c r="B15" t="s">
        <v>123</v>
      </c>
    </row>
    <row r="16" spans="2:7">
      <c r="B16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5655-9BCB-4009-B809-D21986A81227}">
  <dimension ref="A1:O25"/>
  <sheetViews>
    <sheetView topLeftCell="A9" workbookViewId="0">
      <selection activeCell="B21" sqref="B21"/>
    </sheetView>
  </sheetViews>
  <sheetFormatPr defaultColWidth="8.7265625" defaultRowHeight="14.5"/>
  <cols>
    <col min="1" max="1" width="11.6328125" style="1" customWidth="1"/>
    <col min="2" max="4" width="8.7265625" style="1"/>
    <col min="5" max="5" width="18.08984375" style="1" customWidth="1"/>
    <col min="6" max="16384" width="8.7265625" style="1"/>
  </cols>
  <sheetData>
    <row r="1" spans="1:15">
      <c r="A1" s="16" t="s">
        <v>46</v>
      </c>
    </row>
    <row r="2" spans="1:15">
      <c r="A2" s="8" t="s">
        <v>47</v>
      </c>
      <c r="B2" s="8" t="s">
        <v>48</v>
      </c>
      <c r="C2" s="8" t="s">
        <v>49</v>
      </c>
      <c r="D2" s="8" t="s">
        <v>50</v>
      </c>
      <c r="E2" s="8" t="s">
        <v>51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</row>
    <row r="3" spans="1:15">
      <c r="A3" s="8" t="s">
        <v>52</v>
      </c>
      <c r="B3" s="5">
        <v>2200</v>
      </c>
      <c r="C3" s="5">
        <v>10</v>
      </c>
      <c r="D3" s="5">
        <f t="shared" ref="D3:D8" si="0">B3*C3/100</f>
        <v>220</v>
      </c>
      <c r="E3" s="5">
        <f t="shared" ref="E3:E8" si="1">B3-D3</f>
        <v>1980</v>
      </c>
      <c r="K3" s="8" t="s">
        <v>52</v>
      </c>
      <c r="L3" s="5">
        <v>2200</v>
      </c>
      <c r="M3" s="5">
        <v>23</v>
      </c>
      <c r="N3" s="5">
        <f t="shared" ref="N3:N8" si="2">L3*M3/100</f>
        <v>506</v>
      </c>
      <c r="O3" s="5">
        <f t="shared" ref="O3:O8" si="3">L3-N3</f>
        <v>1694</v>
      </c>
    </row>
    <row r="4" spans="1:15">
      <c r="A4" s="8" t="s">
        <v>53</v>
      </c>
      <c r="B4" s="5">
        <v>1200</v>
      </c>
      <c r="C4" s="5">
        <v>12</v>
      </c>
      <c r="D4" s="5">
        <f t="shared" si="0"/>
        <v>144</v>
      </c>
      <c r="E4" s="5">
        <f t="shared" si="1"/>
        <v>1056</v>
      </c>
      <c r="G4" s="1" t="s">
        <v>103</v>
      </c>
      <c r="K4" s="8" t="s">
        <v>53</v>
      </c>
      <c r="L4" s="5">
        <v>1200</v>
      </c>
      <c r="M4" s="5">
        <v>30</v>
      </c>
      <c r="N4" s="5">
        <f t="shared" si="2"/>
        <v>360</v>
      </c>
      <c r="O4" s="5">
        <f t="shared" si="3"/>
        <v>840</v>
      </c>
    </row>
    <row r="5" spans="1:15">
      <c r="A5" s="8" t="s">
        <v>54</v>
      </c>
      <c r="B5" s="5">
        <v>1000</v>
      </c>
      <c r="C5" s="5">
        <v>14</v>
      </c>
      <c r="D5" s="5">
        <f t="shared" si="0"/>
        <v>140</v>
      </c>
      <c r="E5" s="5">
        <f t="shared" si="1"/>
        <v>860</v>
      </c>
      <c r="G5" s="1" t="s">
        <v>75</v>
      </c>
      <c r="K5" s="8" t="s">
        <v>54</v>
      </c>
      <c r="L5" s="5">
        <v>1000</v>
      </c>
      <c r="M5" s="5">
        <v>12</v>
      </c>
      <c r="N5" s="5">
        <f t="shared" si="2"/>
        <v>120</v>
      </c>
      <c r="O5" s="5">
        <f t="shared" si="3"/>
        <v>880</v>
      </c>
    </row>
    <row r="6" spans="1:15">
      <c r="A6" s="8" t="s">
        <v>55</v>
      </c>
      <c r="B6" s="5">
        <v>1800</v>
      </c>
      <c r="C6" s="5">
        <v>15</v>
      </c>
      <c r="D6" s="5">
        <f t="shared" si="0"/>
        <v>270</v>
      </c>
      <c r="E6" s="5">
        <f t="shared" si="1"/>
        <v>1530</v>
      </c>
      <c r="G6" s="1" t="s">
        <v>107</v>
      </c>
      <c r="K6" s="8" t="s">
        <v>55</v>
      </c>
      <c r="L6" s="5">
        <v>1800</v>
      </c>
      <c r="M6" s="5">
        <v>5</v>
      </c>
      <c r="N6" s="5">
        <f t="shared" si="2"/>
        <v>90</v>
      </c>
      <c r="O6" s="5">
        <f t="shared" si="3"/>
        <v>1710</v>
      </c>
    </row>
    <row r="7" spans="1:15">
      <c r="A7" s="8" t="s">
        <v>56</v>
      </c>
      <c r="B7" s="5">
        <v>5500</v>
      </c>
      <c r="C7" s="5">
        <v>17</v>
      </c>
      <c r="D7" s="5">
        <f t="shared" si="0"/>
        <v>935</v>
      </c>
      <c r="E7" s="5">
        <f t="shared" si="1"/>
        <v>4565</v>
      </c>
      <c r="G7" s="29">
        <v>45884</v>
      </c>
      <c r="K7" s="8" t="s">
        <v>56</v>
      </c>
      <c r="L7" s="5">
        <v>5500</v>
      </c>
      <c r="M7" s="5">
        <v>17</v>
      </c>
      <c r="N7" s="5">
        <f t="shared" si="2"/>
        <v>935</v>
      </c>
      <c r="O7" s="5">
        <f t="shared" si="3"/>
        <v>4565</v>
      </c>
    </row>
    <row r="8" spans="1:15">
      <c r="A8" s="8" t="s">
        <v>57</v>
      </c>
      <c r="B8" s="5">
        <v>7250</v>
      </c>
      <c r="C8" s="5">
        <v>8</v>
      </c>
      <c r="D8" s="5">
        <f t="shared" si="0"/>
        <v>580</v>
      </c>
      <c r="E8" s="5">
        <f t="shared" si="1"/>
        <v>6670</v>
      </c>
      <c r="K8" s="8" t="s">
        <v>57</v>
      </c>
      <c r="L8" s="5">
        <v>7250</v>
      </c>
      <c r="M8" s="5">
        <v>8</v>
      </c>
      <c r="N8" s="5">
        <f t="shared" si="2"/>
        <v>580</v>
      </c>
      <c r="O8" s="5">
        <f t="shared" si="3"/>
        <v>6670</v>
      </c>
    </row>
    <row r="9" spans="1:15">
      <c r="D9" s="8" t="s">
        <v>8</v>
      </c>
      <c r="E9" s="8">
        <f>SUM(E3:E8)</f>
        <v>16661</v>
      </c>
      <c r="N9" s="8" t="s">
        <v>8</v>
      </c>
      <c r="O9" s="8">
        <f>SUM(O3:O8)</f>
        <v>16359</v>
      </c>
    </row>
    <row r="11" spans="1:15">
      <c r="A11" s="1" t="s">
        <v>58</v>
      </c>
    </row>
    <row r="13" spans="1:15">
      <c r="A13" s="17" t="s">
        <v>59</v>
      </c>
      <c r="B13" s="17" t="s">
        <v>60</v>
      </c>
      <c r="C13" s="17" t="s">
        <v>61</v>
      </c>
      <c r="D13" s="17" t="s">
        <v>62</v>
      </c>
      <c r="E13" s="17" t="s">
        <v>63</v>
      </c>
      <c r="F13" s="17"/>
      <c r="G13" s="17"/>
    </row>
    <row r="14" spans="1:15">
      <c r="A14" s="17" t="s">
        <v>64</v>
      </c>
      <c r="B14" s="17">
        <v>10</v>
      </c>
      <c r="C14" s="17">
        <v>2000</v>
      </c>
      <c r="D14" s="17">
        <f t="shared" ref="D14:D17" si="4">(C14*B14)/100</f>
        <v>200</v>
      </c>
      <c r="E14" s="17">
        <f t="shared" ref="E14:E17" si="5">C14-D14</f>
        <v>1800</v>
      </c>
      <c r="F14" s="17"/>
      <c r="G14" s="17"/>
      <c r="H14" s="1">
        <f>jeans</f>
        <v>10</v>
      </c>
      <c r="I14" s="1">
        <f>jeans</f>
        <v>10</v>
      </c>
    </row>
    <row r="15" spans="1:15">
      <c r="A15" s="17" t="s">
        <v>65</v>
      </c>
      <c r="B15" s="17">
        <v>12</v>
      </c>
      <c r="C15" s="17">
        <v>2500</v>
      </c>
      <c r="D15" s="17">
        <f t="shared" si="4"/>
        <v>300</v>
      </c>
      <c r="E15" s="17">
        <f t="shared" si="5"/>
        <v>2200</v>
      </c>
      <c r="F15" s="17"/>
      <c r="G15" s="17"/>
    </row>
    <row r="16" spans="1:15">
      <c r="A16" s="17" t="s">
        <v>66</v>
      </c>
      <c r="B16" s="17">
        <v>15</v>
      </c>
      <c r="C16" s="17">
        <v>500</v>
      </c>
      <c r="D16" s="17">
        <f t="shared" si="4"/>
        <v>75</v>
      </c>
      <c r="E16" s="17">
        <f t="shared" si="5"/>
        <v>425</v>
      </c>
      <c r="F16" s="17"/>
      <c r="G16" s="17"/>
    </row>
    <row r="17" spans="1:7">
      <c r="A17" s="17" t="s">
        <v>67</v>
      </c>
      <c r="B17" s="17">
        <v>5</v>
      </c>
      <c r="C17" s="17">
        <v>100</v>
      </c>
      <c r="D17" s="17">
        <f t="shared" si="4"/>
        <v>5</v>
      </c>
      <c r="E17" s="17">
        <f t="shared" si="5"/>
        <v>95</v>
      </c>
      <c r="F17" s="17"/>
      <c r="G17" s="17"/>
    </row>
    <row r="18" spans="1:7">
      <c r="A18" s="17"/>
      <c r="B18" s="17"/>
      <c r="C18" s="17"/>
      <c r="D18" s="17" t="s">
        <v>8</v>
      </c>
      <c r="E18" s="17">
        <f>SUM(E14:E17)</f>
        <v>4520</v>
      </c>
      <c r="F18" s="17"/>
      <c r="G18" s="17"/>
    </row>
    <row r="20" spans="1:7">
      <c r="A20" s="18" t="s">
        <v>68</v>
      </c>
      <c r="B20" s="18" t="s">
        <v>69</v>
      </c>
      <c r="C20" s="18"/>
      <c r="D20" s="18"/>
      <c r="E20" s="19" t="s">
        <v>70</v>
      </c>
      <c r="F20" s="19"/>
      <c r="G20" s="17"/>
    </row>
    <row r="21" spans="1:7">
      <c r="A21" s="18" t="s">
        <v>71</v>
      </c>
      <c r="B21" s="18">
        <v>25</v>
      </c>
      <c r="C21" s="18"/>
      <c r="D21" s="18"/>
      <c r="E21" s="18" t="s">
        <v>72</v>
      </c>
      <c r="F21" s="18"/>
      <c r="G21" s="17"/>
    </row>
    <row r="22" spans="1:7">
      <c r="A22" s="18" t="s">
        <v>73</v>
      </c>
      <c r="B22" s="18">
        <v>19</v>
      </c>
      <c r="C22" s="18"/>
      <c r="D22" s="18"/>
      <c r="E22" s="18" t="s">
        <v>74</v>
      </c>
      <c r="F22" s="18">
        <v>8</v>
      </c>
      <c r="G22" s="17"/>
    </row>
    <row r="23" spans="1:7">
      <c r="A23" s="17" t="s">
        <v>125</v>
      </c>
      <c r="B23" s="17">
        <v>10</v>
      </c>
      <c r="C23" s="18"/>
      <c r="D23" s="18"/>
      <c r="E23" s="18" t="s">
        <v>76</v>
      </c>
      <c r="F23" s="18">
        <v>25</v>
      </c>
      <c r="G23" s="20"/>
    </row>
    <row r="24" spans="1:7">
      <c r="A24" s="18"/>
      <c r="B24" s="17"/>
      <c r="C24" s="18"/>
      <c r="D24" s="18"/>
      <c r="E24" s="18" t="s">
        <v>77</v>
      </c>
      <c r="F24" s="18">
        <v>12</v>
      </c>
      <c r="G24" s="17"/>
    </row>
    <row r="25" spans="1:7">
      <c r="A25" s="18" t="s">
        <v>78</v>
      </c>
      <c r="B25" s="18">
        <f>SUM(B21:B23)</f>
        <v>54</v>
      </c>
      <c r="C25" s="17" t="s">
        <v>75</v>
      </c>
      <c r="D25" s="17"/>
      <c r="E25" s="17"/>
      <c r="F25" s="17"/>
      <c r="G25" s="17"/>
    </row>
  </sheetData>
  <scenarios current="4" show="4" sqref="E9">
    <scenario name="normal sales" locked="1" count="6" user="hp" comment="Created by hp on 06-02-2025">
      <inputCells r="C3" val="10"/>
      <inputCells r="C4" val="12"/>
      <inputCells r="C5" val="14"/>
      <inputCells r="C6" val="15"/>
      <inputCells r="C7" val="17"/>
      <inputCells r="C8" val="8"/>
    </scenario>
    <scenario name="diwali" locked="1" count="6" user="hp" comment="Created by hp on 06-02-2025">
      <inputCells r="C3" val="30"/>
      <inputCells r="C4" val="20"/>
      <inputCells r="C5" val="24"/>
      <inputCells r="C6" val="40"/>
      <inputCells r="C7" val="50"/>
      <inputCells r="C8" val="8"/>
    </scenario>
    <scenario name="15 Aug" locked="1" count="6" user="hp" comment="Created by hp on 06-02-2025">
      <inputCells r="C3" val="20"/>
      <inputCells r="C4" val="12"/>
      <inputCells r="C5" val="37"/>
      <inputCells r="C6" val="15"/>
      <inputCells r="C7" val="27"/>
      <inputCells r="C8" val="8"/>
    </scenario>
    <scenario name="low cost" locked="1" count="1" user="hp" comment="Created by hp on 06-02-2025">
      <inputCells r="B21" val="8"/>
    </scenario>
    <scenario name="high" locked="1" count="1" user="hp" comment="Created by hp on 06-02-2025">
      <inputCells r="B21" val="25"/>
    </scenario>
    <scenario name="medium" locked="1" count="1" user="hp" comment="Created by hp on 06-02-2025">
      <inputCells r="B21" val="12"/>
    </scenario>
  </scenarios>
  <dataValidations count="1">
    <dataValidation type="custom" allowBlank="1" showInputMessage="1" showErrorMessage="1" sqref="G13:G18" xr:uid="{C51FF391-9185-4B81-BAFF-839355265C3D}">
      <formula1>G13&gt;=18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949C-45BB-4423-9264-C725CEA7B37C}">
  <dimension ref="A1:O23"/>
  <sheetViews>
    <sheetView tabSelected="1" workbookViewId="0">
      <selection activeCell="D11" sqref="D11"/>
    </sheetView>
  </sheetViews>
  <sheetFormatPr defaultColWidth="8.7265625" defaultRowHeight="14.5"/>
  <cols>
    <col min="1" max="1" width="19.26953125" style="1" customWidth="1"/>
    <col min="2" max="5" width="8.7265625" style="1"/>
    <col min="6" max="6" width="11.90625" style="1" customWidth="1"/>
    <col min="7" max="16384" width="8.7265625" style="1"/>
  </cols>
  <sheetData>
    <row r="1" spans="1:12">
      <c r="A1" s="21" t="s">
        <v>79</v>
      </c>
      <c r="B1" s="22">
        <v>706.23335084509301</v>
      </c>
      <c r="C1" s="23"/>
      <c r="D1" s="23"/>
      <c r="E1" s="23"/>
      <c r="F1" s="23"/>
      <c r="G1" s="23"/>
    </row>
    <row r="2" spans="1:12">
      <c r="A2" s="21" t="s">
        <v>80</v>
      </c>
      <c r="B2" s="22">
        <v>4.2602151254846801</v>
      </c>
      <c r="C2" s="23"/>
      <c r="D2" s="23"/>
      <c r="E2" s="23"/>
      <c r="F2" s="23"/>
      <c r="G2" s="23"/>
    </row>
    <row r="3" spans="1:12">
      <c r="A3" s="21" t="s">
        <v>2</v>
      </c>
      <c r="B3" s="22">
        <f>B1*B2</f>
        <v>3008.7060033919938</v>
      </c>
      <c r="C3" s="23"/>
      <c r="D3" s="23"/>
      <c r="E3" s="23"/>
      <c r="F3" s="23"/>
      <c r="G3" s="23"/>
    </row>
    <row r="4" spans="1:12">
      <c r="A4" s="23"/>
      <c r="B4" s="23"/>
      <c r="C4" s="23"/>
      <c r="D4" s="23" t="s">
        <v>81</v>
      </c>
      <c r="E4" s="23"/>
      <c r="F4" s="23"/>
      <c r="G4" s="23"/>
    </row>
    <row r="5" spans="1:12">
      <c r="A5" s="23"/>
      <c r="B5" s="23"/>
      <c r="C5" s="23"/>
      <c r="D5" s="23" t="s">
        <v>82</v>
      </c>
      <c r="E5" s="23" t="s">
        <v>83</v>
      </c>
      <c r="F5" s="23"/>
      <c r="G5" s="23"/>
    </row>
    <row r="6" spans="1:12">
      <c r="A6" s="21" t="s">
        <v>84</v>
      </c>
      <c r="B6" s="22">
        <v>1.42829057533856</v>
      </c>
      <c r="C6" s="23"/>
      <c r="D6" s="23" t="s">
        <v>85</v>
      </c>
      <c r="E6" s="23" t="s">
        <v>86</v>
      </c>
      <c r="F6" s="23"/>
      <c r="G6" s="23"/>
    </row>
    <row r="7" spans="1:12">
      <c r="A7" s="21" t="s">
        <v>87</v>
      </c>
      <c r="B7" s="22">
        <f>B1*B6</f>
        <v>1008.706439001817</v>
      </c>
      <c r="C7" s="23"/>
      <c r="D7" s="23" t="s">
        <v>85</v>
      </c>
      <c r="E7" s="23" t="s">
        <v>88</v>
      </c>
      <c r="F7" s="23"/>
      <c r="G7" s="23"/>
    </row>
    <row r="8" spans="1:12">
      <c r="A8" s="24"/>
      <c r="B8" s="23"/>
      <c r="C8" s="23"/>
      <c r="D8" s="23"/>
      <c r="E8" s="23"/>
      <c r="F8" s="23"/>
      <c r="G8" s="23"/>
    </row>
    <row r="9" spans="1:12">
      <c r="A9" s="21" t="s">
        <v>89</v>
      </c>
      <c r="B9" s="22">
        <f>B3-B7</f>
        <v>1999.9995643901768</v>
      </c>
      <c r="C9" s="23"/>
      <c r="D9" s="23"/>
      <c r="E9" s="23"/>
      <c r="F9" s="23"/>
      <c r="G9" s="23"/>
    </row>
    <row r="10" spans="1:12">
      <c r="A10" s="23"/>
      <c r="B10" s="23"/>
      <c r="C10" s="23"/>
      <c r="D10" s="23"/>
      <c r="E10" s="23"/>
      <c r="F10" s="23"/>
      <c r="G10" s="23"/>
    </row>
    <row r="11" spans="1:12">
      <c r="A11" s="23"/>
      <c r="B11" s="23"/>
      <c r="C11" s="23"/>
      <c r="D11" s="23"/>
      <c r="E11" s="23"/>
      <c r="F11" s="23"/>
      <c r="G11" s="23"/>
    </row>
    <row r="12" spans="1:12">
      <c r="A12" s="23"/>
      <c r="B12" s="23"/>
      <c r="C12" s="23"/>
      <c r="D12" s="23"/>
      <c r="E12" s="23"/>
      <c r="F12" s="23"/>
      <c r="G12" s="23"/>
    </row>
    <row r="13" spans="1:12">
      <c r="A13" s="23"/>
      <c r="B13" s="23"/>
      <c r="C13" s="23"/>
      <c r="D13" s="23"/>
      <c r="E13" s="23"/>
      <c r="F13" s="23"/>
      <c r="G13" s="23"/>
    </row>
    <row r="14" spans="1:12">
      <c r="A14" s="25" t="s">
        <v>90</v>
      </c>
      <c r="I14" s="25" t="s">
        <v>91</v>
      </c>
    </row>
    <row r="15" spans="1:12">
      <c r="A15" s="8" t="s">
        <v>92</v>
      </c>
      <c r="B15" s="8" t="s">
        <v>93</v>
      </c>
      <c r="C15" s="8" t="s">
        <v>94</v>
      </c>
      <c r="D15" s="8" t="s">
        <v>95</v>
      </c>
      <c r="I15" s="8" t="s">
        <v>92</v>
      </c>
      <c r="J15" s="8" t="s">
        <v>93</v>
      </c>
      <c r="K15" s="8" t="s">
        <v>94</v>
      </c>
      <c r="L15" s="8" t="s">
        <v>95</v>
      </c>
    </row>
    <row r="16" spans="1:12">
      <c r="A16" s="5" t="s">
        <v>96</v>
      </c>
      <c r="B16" s="5">
        <v>100</v>
      </c>
      <c r="C16" s="5">
        <v>22</v>
      </c>
      <c r="D16" s="7">
        <f t="shared" ref="D16:D22" si="0">C16/100</f>
        <v>0.22</v>
      </c>
      <c r="I16" s="5" t="s">
        <v>96</v>
      </c>
      <c r="J16" s="5">
        <v>100</v>
      </c>
      <c r="K16" s="5">
        <v>22</v>
      </c>
      <c r="L16" s="7">
        <f t="shared" ref="L16:L22" si="1">K16/100</f>
        <v>0.22</v>
      </c>
    </row>
    <row r="17" spans="1:15">
      <c r="A17" s="5" t="s">
        <v>97</v>
      </c>
      <c r="B17" s="5">
        <v>100</v>
      </c>
      <c r="C17" s="5">
        <v>0</v>
      </c>
      <c r="D17" s="7">
        <f t="shared" si="0"/>
        <v>0</v>
      </c>
      <c r="I17" s="5" t="s">
        <v>97</v>
      </c>
      <c r="J17" s="5">
        <v>100</v>
      </c>
      <c r="K17" s="5">
        <v>50</v>
      </c>
      <c r="L17" s="7">
        <f t="shared" si="1"/>
        <v>0.5</v>
      </c>
    </row>
    <row r="18" spans="1:15">
      <c r="A18" s="5" t="s">
        <v>98</v>
      </c>
      <c r="B18" s="5">
        <v>100</v>
      </c>
      <c r="C18" s="5">
        <v>0</v>
      </c>
      <c r="D18" s="7">
        <f t="shared" si="0"/>
        <v>0</v>
      </c>
      <c r="F18" s="12" t="s">
        <v>81</v>
      </c>
      <c r="I18" s="5" t="s">
        <v>98</v>
      </c>
      <c r="J18" s="5">
        <v>100</v>
      </c>
      <c r="K18" s="5">
        <v>45</v>
      </c>
      <c r="L18" s="7">
        <f t="shared" si="1"/>
        <v>0.45</v>
      </c>
      <c r="N18" s="12" t="s">
        <v>81</v>
      </c>
    </row>
    <row r="19" spans="1:15">
      <c r="A19" s="5" t="s">
        <v>99</v>
      </c>
      <c r="B19" s="5">
        <v>100</v>
      </c>
      <c r="C19" s="5">
        <v>23</v>
      </c>
      <c r="D19" s="7">
        <f t="shared" si="0"/>
        <v>0.23</v>
      </c>
      <c r="F19" s="1" t="s">
        <v>19</v>
      </c>
      <c r="G19" s="1">
        <v>50</v>
      </c>
      <c r="I19" s="5" t="s">
        <v>99</v>
      </c>
      <c r="J19" s="5">
        <v>100</v>
      </c>
      <c r="K19" s="5">
        <v>23</v>
      </c>
      <c r="L19" s="7">
        <f t="shared" si="1"/>
        <v>0.23</v>
      </c>
      <c r="N19" s="1" t="s">
        <v>19</v>
      </c>
      <c r="O19" s="1">
        <v>50</v>
      </c>
    </row>
    <row r="20" spans="1:15">
      <c r="A20" s="5" t="s">
        <v>100</v>
      </c>
      <c r="B20" s="5">
        <v>100</v>
      </c>
      <c r="C20" s="5">
        <v>20</v>
      </c>
      <c r="D20" s="7">
        <f t="shared" si="0"/>
        <v>0.2</v>
      </c>
      <c r="F20" s="1" t="s">
        <v>98</v>
      </c>
      <c r="G20" s="1">
        <v>45</v>
      </c>
      <c r="I20" s="5" t="s">
        <v>100</v>
      </c>
      <c r="J20" s="5">
        <v>100</v>
      </c>
      <c r="K20" s="5">
        <v>20</v>
      </c>
      <c r="L20" s="7">
        <f t="shared" si="1"/>
        <v>0.2</v>
      </c>
      <c r="N20" s="1" t="s">
        <v>98</v>
      </c>
      <c r="O20" s="1">
        <v>45</v>
      </c>
    </row>
    <row r="21" spans="1:15">
      <c r="A21" s="5" t="s">
        <v>101</v>
      </c>
      <c r="B21" s="5">
        <v>100</v>
      </c>
      <c r="C21" s="5">
        <v>27</v>
      </c>
      <c r="D21" s="7">
        <f t="shared" si="0"/>
        <v>0.27</v>
      </c>
      <c r="F21" s="1" t="s">
        <v>95</v>
      </c>
      <c r="G21" s="26">
        <v>0.33</v>
      </c>
      <c r="I21" s="5" t="s">
        <v>101</v>
      </c>
      <c r="J21" s="5">
        <v>100</v>
      </c>
      <c r="K21" s="5">
        <v>27</v>
      </c>
      <c r="L21" s="7">
        <f t="shared" si="1"/>
        <v>0.27</v>
      </c>
      <c r="N21" s="1" t="s">
        <v>95</v>
      </c>
      <c r="O21" s="26">
        <v>0.33</v>
      </c>
    </row>
    <row r="22" spans="1:15">
      <c r="A22" s="5" t="s">
        <v>102</v>
      </c>
      <c r="B22" s="5">
        <v>100</v>
      </c>
      <c r="C22" s="5">
        <v>0</v>
      </c>
      <c r="D22" s="7">
        <f t="shared" si="0"/>
        <v>0</v>
      </c>
      <c r="I22" s="5" t="s">
        <v>102</v>
      </c>
      <c r="J22" s="5">
        <v>100</v>
      </c>
      <c r="K22" s="5">
        <v>43.999300000000062</v>
      </c>
      <c r="L22" s="7">
        <f t="shared" si="1"/>
        <v>0.43999300000000063</v>
      </c>
    </row>
    <row r="23" spans="1:15">
      <c r="A23" s="5" t="s">
        <v>8</v>
      </c>
      <c r="B23" s="5">
        <f>SUM(B16:B22)</f>
        <v>700</v>
      </c>
      <c r="C23" s="5">
        <f>SUM(C16:C22)</f>
        <v>92</v>
      </c>
      <c r="D23" s="7">
        <f>C23/700</f>
        <v>0.13142857142857142</v>
      </c>
      <c r="I23" s="5" t="s">
        <v>8</v>
      </c>
      <c r="J23" s="5">
        <f>SUM(J16:J22)</f>
        <v>700</v>
      </c>
      <c r="K23" s="5">
        <f>SUM(K16:K22)</f>
        <v>230.99930000000006</v>
      </c>
      <c r="L23" s="7">
        <f>K23/700</f>
        <v>0.3299990000000001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555C-9BF2-4405-AD2C-D0B9178D1AB9}">
  <dimension ref="A1:K6"/>
  <sheetViews>
    <sheetView workbookViewId="0">
      <selection activeCell="K7" sqref="K7"/>
    </sheetView>
  </sheetViews>
  <sheetFormatPr defaultRowHeight="14.5"/>
  <sheetData>
    <row r="1" spans="1:11">
      <c r="A1" t="s">
        <v>0</v>
      </c>
    </row>
    <row r="5" spans="1:11">
      <c r="H5" t="s">
        <v>1</v>
      </c>
    </row>
    <row r="6" spans="1:11">
      <c r="K6">
        <f>N7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Goal Seek</vt:lpstr>
      <vt:lpstr>data table</vt:lpstr>
      <vt:lpstr>Scenario Summary</vt:lpstr>
      <vt:lpstr>Scenario Summary 2</vt:lpstr>
      <vt:lpstr>senerio</vt:lpstr>
      <vt:lpstr>solver</vt:lpstr>
      <vt:lpstr>Sheet1</vt:lpstr>
      <vt:lpstr>Food___beverages</vt:lpstr>
      <vt:lpstr>jeans</vt:lpstr>
      <vt:lpstr>shirt</vt:lpstr>
      <vt:lpstr>socks</vt:lpstr>
      <vt:lpstr>trouseers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shahil md</dc:creator>
  <cp:lastModifiedBy>shahil md</cp:lastModifiedBy>
  <dcterms:created xsi:type="dcterms:W3CDTF">2025-02-06T07:05:42Z</dcterms:created>
  <dcterms:modified xsi:type="dcterms:W3CDTF">2025-02-06T11:55:50Z</dcterms:modified>
</cp:coreProperties>
</file>