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s\ds_materials\excel\practice_datasets\"/>
    </mc:Choice>
  </mc:AlternateContent>
  <xr:revisionPtr revIDLastSave="0" documentId="13_ncr:1_{DF1B20D0-A51D-44B9-87D9-326639FC44DD}" xr6:coauthVersionLast="47" xr6:coauthVersionMax="47" xr10:uidLastSave="{00000000-0000-0000-0000-000000000000}"/>
  <bookViews>
    <workbookView xWindow="-110" yWindow="-110" windowWidth="19420" windowHeight="10420" activeTab="2" xr2:uid="{E09A9CBD-452E-480D-9544-F7260C364327}"/>
  </bookViews>
  <sheets>
    <sheet name="Sheet1" sheetId="1" r:id="rId1"/>
    <sheet name="Sheet6" sheetId="6" r:id="rId2"/>
    <sheet name="Sheet5" sheetId="5" r:id="rId3"/>
    <sheet name="Sheet2" sheetId="2" r:id="rId4"/>
    <sheet name="Sheet4" sheetId="4" r:id="rId5"/>
    <sheet name="Sheet3" sheetId="3" r:id="rId6"/>
  </sheets>
  <definedNames>
    <definedName name="_xlnm._FilterDatabase" localSheetId="5" hidden="1">Sheet3!$A$1:$I$11</definedName>
    <definedName name="_xlnm._FilterDatabase" localSheetId="4" hidden="1">Sheet4!$A$1:$G$12</definedName>
    <definedName name="_xlnm._FilterDatabase" localSheetId="2" hidden="1">Sheet5!$A$1:$J$11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5" l="1"/>
  <c r="F15" i="5"/>
  <c r="P7" i="2"/>
  <c r="P6" i="2"/>
  <c r="P5" i="2"/>
  <c r="P2" i="2"/>
  <c r="O2" i="2"/>
  <c r="N2" i="2"/>
  <c r="J4" i="2" a="1"/>
  <c r="J4" i="2" s="1"/>
  <c r="J2" i="2"/>
  <c r="J5" i="2"/>
  <c r="J3" i="2"/>
  <c r="P18" i="1"/>
  <c r="I9" i="6"/>
  <c r="I7" i="6"/>
  <c r="J8" i="6"/>
  <c r="K8" i="6" s="1"/>
  <c r="J9" i="6"/>
  <c r="K9" i="6" s="1"/>
  <c r="K10" i="6" s="1"/>
  <c r="J7" i="6"/>
  <c r="L7" i="6" s="1"/>
  <c r="I8" i="6"/>
  <c r="B8" i="6"/>
  <c r="B7" i="6"/>
  <c r="P14" i="1"/>
  <c r="P15" i="1"/>
  <c r="P13" i="1"/>
  <c r="H13" i="1"/>
  <c r="I14" i="1"/>
  <c r="I13" i="1"/>
  <c r="Q13" i="1" s="1"/>
  <c r="C20" i="5"/>
  <c r="C21" i="5"/>
  <c r="C19" i="5"/>
  <c r="C15" i="5"/>
  <c r="C17" i="5"/>
  <c r="C16" i="5"/>
  <c r="H3" i="5"/>
  <c r="J3" i="5" s="1"/>
  <c r="H4" i="5"/>
  <c r="J4" i="5" s="1"/>
  <c r="H5" i="5"/>
  <c r="J5" i="5" s="1"/>
  <c r="H6" i="5"/>
  <c r="J6" i="5" s="1"/>
  <c r="H7" i="5"/>
  <c r="J7" i="5" s="1"/>
  <c r="H8" i="5"/>
  <c r="J8" i="5" s="1"/>
  <c r="H9" i="5"/>
  <c r="J9" i="5" s="1"/>
  <c r="H10" i="5"/>
  <c r="J10" i="5" s="1"/>
  <c r="H11" i="5"/>
  <c r="J11" i="5" s="1"/>
  <c r="H2" i="5"/>
  <c r="I3" i="5"/>
  <c r="I4" i="5"/>
  <c r="I5" i="5"/>
  <c r="I6" i="5"/>
  <c r="I7" i="5"/>
  <c r="I8" i="5"/>
  <c r="I9" i="5"/>
  <c r="I10" i="5"/>
  <c r="I11" i="5"/>
  <c r="I2" i="5"/>
  <c r="G2" i="4"/>
  <c r="G3" i="4"/>
  <c r="G10" i="4"/>
  <c r="G5" i="4"/>
  <c r="G9" i="4"/>
  <c r="G7" i="4"/>
  <c r="G4" i="4"/>
  <c r="G6" i="4"/>
  <c r="G8" i="4"/>
  <c r="G11" i="4"/>
  <c r="I3" i="3"/>
  <c r="I11" i="3"/>
  <c r="I6" i="3"/>
  <c r="I9" i="3"/>
  <c r="I8" i="3"/>
  <c r="I5" i="3"/>
  <c r="I2" i="3"/>
  <c r="I4" i="3"/>
  <c r="I10" i="3"/>
  <c r="I7" i="3"/>
  <c r="I3" i="2"/>
  <c r="I10" i="2"/>
  <c r="I7" i="2"/>
  <c r="I2" i="2"/>
  <c r="I8" i="2"/>
  <c r="I6" i="2"/>
  <c r="I9" i="2"/>
  <c r="I4" i="2"/>
  <c r="I11" i="2"/>
  <c r="I5" i="2"/>
  <c r="O2" i="1"/>
  <c r="O3" i="1"/>
  <c r="N3" i="1"/>
  <c r="O5" i="1"/>
  <c r="O6" i="1"/>
  <c r="O7" i="1"/>
  <c r="O8" i="1"/>
  <c r="N6" i="1"/>
  <c r="N7" i="1"/>
  <c r="N8" i="1"/>
  <c r="N5" i="1"/>
  <c r="N2" i="1"/>
  <c r="M3" i="1"/>
  <c r="M4" i="1"/>
  <c r="M5" i="1"/>
  <c r="M6" i="1"/>
  <c r="M7" i="1"/>
  <c r="M8" i="1"/>
  <c r="M9" i="1"/>
  <c r="M10" i="1"/>
  <c r="M11" i="1"/>
  <c r="M2" i="1"/>
  <c r="H6" i="1"/>
  <c r="H4" i="1"/>
  <c r="L3" i="1"/>
  <c r="L4" i="1"/>
  <c r="L5" i="1"/>
  <c r="L6" i="1"/>
  <c r="L7" i="1"/>
  <c r="L8" i="1"/>
  <c r="L9" i="1"/>
  <c r="L10" i="1"/>
  <c r="L11" i="1"/>
  <c r="L2" i="1"/>
  <c r="K3" i="1"/>
  <c r="K4" i="1"/>
  <c r="K5" i="1"/>
  <c r="K6" i="1"/>
  <c r="K7" i="1"/>
  <c r="K8" i="1"/>
  <c r="K9" i="1"/>
  <c r="K10" i="1"/>
  <c r="K11" i="1"/>
  <c r="K2" i="1"/>
  <c r="J2" i="1"/>
  <c r="J4" i="1"/>
  <c r="J3" i="1"/>
  <c r="J5" i="1"/>
  <c r="J6" i="1"/>
  <c r="J7" i="1"/>
  <c r="J8" i="1"/>
  <c r="J9" i="1"/>
  <c r="J10" i="1"/>
  <c r="J11" i="1"/>
  <c r="H9" i="1"/>
  <c r="H7" i="1"/>
  <c r="I2" i="1"/>
  <c r="I3" i="1"/>
  <c r="I4" i="1"/>
  <c r="I5" i="1"/>
  <c r="I6" i="1"/>
  <c r="I7" i="1"/>
  <c r="I8" i="1"/>
  <c r="I9" i="1"/>
  <c r="I10" i="1"/>
  <c r="I11" i="1"/>
  <c r="H5" i="1"/>
  <c r="H8" i="1"/>
  <c r="H10" i="1"/>
  <c r="H11" i="1"/>
  <c r="H3" i="1"/>
  <c r="H2" i="1"/>
  <c r="T7" i="6" l="1"/>
  <c r="S6" i="6"/>
  <c r="R7" i="6"/>
  <c r="Q7" i="6"/>
  <c r="P7" i="6"/>
  <c r="O7" i="6"/>
  <c r="N8" i="6"/>
  <c r="N7" i="6"/>
  <c r="V7" i="6" s="1"/>
  <c r="M9" i="6"/>
  <c r="M8" i="6"/>
  <c r="M7" i="6"/>
  <c r="L9" i="6"/>
  <c r="L8" i="6"/>
  <c r="K7" i="6"/>
  <c r="J2" i="5"/>
  <c r="G12" i="4"/>
  <c r="M7" i="2"/>
  <c r="M6" i="2"/>
  <c r="M4" i="2"/>
  <c r="M5" i="2"/>
  <c r="M3" i="2"/>
  <c r="U7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<sst xmlns="http://schemas.openxmlformats.org/spreadsheetml/2006/main" count="308" uniqueCount="101">
  <si>
    <t>Quantity</t>
  </si>
  <si>
    <t>Discount (%)</t>
  </si>
  <si>
    <t>Profit ($)</t>
  </si>
  <si>
    <t>Product Category</t>
  </si>
  <si>
    <t>Product Name</t>
  </si>
  <si>
    <t>unit price</t>
  </si>
  <si>
    <t>East</t>
  </si>
  <si>
    <t>Electronics</t>
  </si>
  <si>
    <t>Laptop</t>
  </si>
  <si>
    <t>Home Appliances</t>
  </si>
  <si>
    <t>Refrigerator</t>
  </si>
  <si>
    <t>North</t>
  </si>
  <si>
    <t>Smartphone</t>
  </si>
  <si>
    <t>Furniture</t>
  </si>
  <si>
    <t>Dining Table</t>
  </si>
  <si>
    <t>Sofa</t>
  </si>
  <si>
    <t>South</t>
  </si>
  <si>
    <t>Office Chair</t>
  </si>
  <si>
    <t>Headphones</t>
  </si>
  <si>
    <t>Washing Machine</t>
  </si>
  <si>
    <t>West</t>
  </si>
  <si>
    <t>Microwave Oven</t>
  </si>
  <si>
    <t>Tablet</t>
  </si>
  <si>
    <t>Region</t>
  </si>
  <si>
    <t>sales Amount</t>
  </si>
  <si>
    <t>discount 10%</t>
  </si>
  <si>
    <t>discount rate</t>
  </si>
  <si>
    <t>Relative</t>
  </si>
  <si>
    <t>Absolute</t>
  </si>
  <si>
    <t>mix refer</t>
  </si>
  <si>
    <t xml:space="preserve">total sales </t>
  </si>
  <si>
    <t>min sale amt</t>
  </si>
  <si>
    <t>max sale</t>
  </si>
  <si>
    <t>total product sale</t>
  </si>
  <si>
    <t>avg sale amt</t>
  </si>
  <si>
    <t>rajkumar@xyzoffice.com</t>
  </si>
  <si>
    <t>deepjha@abc.com</t>
  </si>
  <si>
    <t>raj</t>
  </si>
  <si>
    <t>dee</t>
  </si>
  <si>
    <t>xyzoffice</t>
  </si>
  <si>
    <t>abc</t>
  </si>
  <si>
    <t>tim kumar</t>
  </si>
  <si>
    <t>deep  jha</t>
  </si>
  <si>
    <t>rajkumar</t>
  </si>
  <si>
    <t>xyzoffice.com</t>
  </si>
  <si>
    <t>deepjha</t>
  </si>
  <si>
    <t>email</t>
  </si>
  <si>
    <t>name</t>
  </si>
  <si>
    <t>company</t>
  </si>
  <si>
    <t>age group</t>
  </si>
  <si>
    <t>adult</t>
  </si>
  <si>
    <t>senior</t>
  </si>
  <si>
    <t>teenager</t>
  </si>
  <si>
    <t xml:space="preserve">data bar </t>
  </si>
  <si>
    <t xml:space="preserve">color scale </t>
  </si>
  <si>
    <t>top 20</t>
  </si>
  <si>
    <t>icon set</t>
  </si>
  <si>
    <t>custom formating</t>
  </si>
  <si>
    <t>min</t>
  </si>
  <si>
    <t>max</t>
  </si>
  <si>
    <t>sum</t>
  </si>
  <si>
    <t>avg</t>
  </si>
  <si>
    <t>count</t>
  </si>
  <si>
    <t>counta</t>
  </si>
  <si>
    <t xml:space="preserve">sumif </t>
  </si>
  <si>
    <t>avgif</t>
  </si>
  <si>
    <t xml:space="preserve">countif </t>
  </si>
  <si>
    <t>sumifs</t>
  </si>
  <si>
    <t>if</t>
  </si>
  <si>
    <t>iferror</t>
  </si>
  <si>
    <t>loss/profit</t>
  </si>
  <si>
    <t>r</t>
  </si>
  <si>
    <t>customer segment</t>
  </si>
  <si>
    <t>Electronics total sales</t>
  </si>
  <si>
    <t>furniture</t>
  </si>
  <si>
    <t>total</t>
  </si>
  <si>
    <t>table format</t>
  </si>
  <si>
    <t>Date Functions  (Today, date, datediff, edate,day,month, year,now, weeknum,)</t>
  </si>
  <si>
    <t>Text Functions (char,concatenate,find, len, lower,upper, mid, left, right,proper, replace,substitute, text,trim)</t>
  </si>
  <si>
    <t xml:space="preserve">Assignment </t>
  </si>
  <si>
    <t xml:space="preserve">lookups </t>
  </si>
  <si>
    <t xml:space="preserve">vloopup </t>
  </si>
  <si>
    <t xml:space="preserve">hloop </t>
  </si>
  <si>
    <t>match ,index , xlookup</t>
  </si>
  <si>
    <t>today()</t>
  </si>
  <si>
    <t>now()</t>
  </si>
  <si>
    <t>date</t>
  </si>
  <si>
    <t>datediff</t>
  </si>
  <si>
    <t>order date</t>
  </si>
  <si>
    <t>shipping date</t>
  </si>
  <si>
    <t>edate</t>
  </si>
  <si>
    <t>day</t>
  </si>
  <si>
    <t>month</t>
  </si>
  <si>
    <t>week days</t>
  </si>
  <si>
    <t>weeknum</t>
  </si>
  <si>
    <t>(</t>
  </si>
  <si>
    <t>left</t>
  </si>
  <si>
    <t>right</t>
  </si>
  <si>
    <t>mid</t>
  </si>
  <si>
    <t>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</si>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</sst>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7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rgb="FFFFFF00"/>
        </patternFill>
      </fill>
    </dxf>
    <dxf>
      <font>
        <color rgb="FFFF0000"/>
      </font>
      <fill>
        <patternFill>
          <bgColor theme="5" tint="-0.24994659260841701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8</v>
    <v>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2B5D35-54C9-4EC2-B3B0-2B9ACED4B4D2}" name="Table2" displayName="Table2" ref="A1:G11" totalsRowShown="0">
  <autoFilter ref="A1:G11" xr:uid="{B12B5D35-54C9-4EC2-B3B0-2B9ACED4B4D2}"/>
  <sortState xmlns:xlrd2="http://schemas.microsoft.com/office/spreadsheetml/2017/richdata2" ref="A2:G11">
    <sortCondition descending="1" ref="B1:B11"/>
  </sortState>
  <tableColumns count="7">
    <tableColumn id="1" xr3:uid="{E3748D99-78C1-45DC-A9B4-19FCE91C245D}" name="Product Name"/>
    <tableColumn id="2" xr3:uid="{6C9693F3-CF05-4B6D-BAB8-0CDB3B0B0DDE}" name="unit price"/>
    <tableColumn id="3" xr3:uid="{E090D02C-8E10-4967-9530-665BBDEA1004}" name="Quantity"/>
    <tableColumn id="4" xr3:uid="{148CBB41-A77F-401D-9A9E-46ABAA750C26}" name="age group"/>
    <tableColumn id="5" xr3:uid="{881EAAC8-5F0A-4976-8FF2-9C14680168F2}" name="Discount (%)"/>
    <tableColumn id="6" xr3:uid="{FB8A4EA9-5367-4433-AE00-6B00031DB742}" name="Profit ($)"/>
    <tableColumn id="7" xr3:uid="{85466EB7-113E-40DF-80E3-3A94CE849B44}" name="sales Amount">
      <calculatedColumnFormula>B2*C2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202367-46EB-4E48-A057-88B5BFAFCB61}" name="Table1" displayName="Table1" ref="A1:I11" totalsRowShown="0">
  <autoFilter ref="A1:I11" xr:uid="{A3202367-46EB-4E48-A057-88B5BFAFCB61}"/>
  <sortState xmlns:xlrd2="http://schemas.microsoft.com/office/spreadsheetml/2017/richdata2" ref="A2:I11">
    <sortCondition sortBy="fontColor" ref="C1:C11" dxfId="6"/>
  </sortState>
  <tableColumns count="9">
    <tableColumn id="1" xr3:uid="{E978CDD5-C146-4E64-B430-28B89047B9D1}" name="Region"/>
    <tableColumn id="2" xr3:uid="{BD26FE98-363B-4574-85A3-AD96E0840563}" name="Product Category"/>
    <tableColumn id="3" xr3:uid="{5F083AB6-72C3-4F00-92B7-1300FDA0A64F}" name="Product Name"/>
    <tableColumn id="4" xr3:uid="{E539EFE7-E3A6-4675-93D8-BA1EADF8A54F}" name="unit price"/>
    <tableColumn id="5" xr3:uid="{70A7749F-6A1A-440C-9C25-C367445F6BC8}" name="Quantity"/>
    <tableColumn id="6" xr3:uid="{4A3C84D8-C9F9-47DD-BC0F-4DDE056C50BD}" name="age group"/>
    <tableColumn id="7" xr3:uid="{8F934F29-6F4F-4F11-85DE-422B50E36867}" name="Discount (%)"/>
    <tableColumn id="8" xr3:uid="{B9D1674F-7F04-479E-A3C4-87F65E084F57}" name="Profit ($)"/>
    <tableColumn id="9" xr3:uid="{CFCA2AEA-D90E-4D96-A4DA-3B1741C4D1FB}" name="sales Amount">
      <calculatedColumnFormula>D2*E2</calculatedColumnFormula>
    </tableColumn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eepjha@abc.com" TargetMode="External"/><Relationship Id="rId3" Type="http://schemas.openxmlformats.org/officeDocument/2006/relationships/hyperlink" Target="mailto:rajkumar@xyzoffice.com" TargetMode="External"/><Relationship Id="rId7" Type="http://schemas.openxmlformats.org/officeDocument/2006/relationships/hyperlink" Target="mailto:deepjha@abc.com" TargetMode="External"/><Relationship Id="rId2" Type="http://schemas.openxmlformats.org/officeDocument/2006/relationships/hyperlink" Target="mailto:deepjha@abc.com" TargetMode="External"/><Relationship Id="rId1" Type="http://schemas.openxmlformats.org/officeDocument/2006/relationships/hyperlink" Target="mailto:rajkumar@xyzoffice.com" TargetMode="External"/><Relationship Id="rId6" Type="http://schemas.openxmlformats.org/officeDocument/2006/relationships/hyperlink" Target="mailto:rajkumar@xyzoffice.com" TargetMode="External"/><Relationship Id="rId5" Type="http://schemas.openxmlformats.org/officeDocument/2006/relationships/hyperlink" Target="mailto:deepjha@abc.com" TargetMode="External"/><Relationship Id="rId10" Type="http://schemas.openxmlformats.org/officeDocument/2006/relationships/hyperlink" Target="mailto:deepjha@abc.com" TargetMode="External"/><Relationship Id="rId4" Type="http://schemas.openxmlformats.org/officeDocument/2006/relationships/hyperlink" Target="mailto:deepjha@abc.com" TargetMode="External"/><Relationship Id="rId9" Type="http://schemas.openxmlformats.org/officeDocument/2006/relationships/hyperlink" Target="mailto:rajkumar@xyzoffic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D084C-1E7F-44EE-83BD-92DF49D3B3B1}">
  <dimension ref="A1:Q20"/>
  <sheetViews>
    <sheetView topLeftCell="G1" zoomScale="115" zoomScaleNormal="115" workbookViewId="0">
      <selection activeCell="K22" sqref="K22"/>
    </sheetView>
  </sheetViews>
  <sheetFormatPr defaultRowHeight="14.5" x14ac:dyDescent="0.35"/>
  <cols>
    <col min="1" max="1" width="13.81640625" customWidth="1"/>
    <col min="2" max="2" width="15.54296875" customWidth="1"/>
    <col min="3" max="3" width="13.08984375" customWidth="1"/>
    <col min="4" max="4" width="10.08984375" customWidth="1"/>
    <col min="8" max="8" width="11.90625" customWidth="1"/>
    <col min="9" max="9" width="28.6328125" customWidth="1"/>
    <col min="16" max="16" width="14.1796875" customWidth="1"/>
    <col min="17" max="17" width="18.36328125" customWidth="1"/>
  </cols>
  <sheetData>
    <row r="1" spans="1:17" x14ac:dyDescent="0.35">
      <c r="A1" t="s">
        <v>23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2</v>
      </c>
      <c r="H1" t="s">
        <v>24</v>
      </c>
      <c r="I1" t="s">
        <v>25</v>
      </c>
      <c r="J1" t="s">
        <v>27</v>
      </c>
      <c r="K1" t="s">
        <v>28</v>
      </c>
      <c r="M1" t="s">
        <v>29</v>
      </c>
    </row>
    <row r="2" spans="1:17" x14ac:dyDescent="0.35">
      <c r="A2" t="s">
        <v>6</v>
      </c>
      <c r="B2" t="s">
        <v>7</v>
      </c>
      <c r="C2" t="s">
        <v>8</v>
      </c>
      <c r="D2">
        <v>11200</v>
      </c>
      <c r="E2">
        <v>1</v>
      </c>
      <c r="F2">
        <v>0</v>
      </c>
      <c r="G2">
        <v>200</v>
      </c>
      <c r="H2">
        <f>D2*E2</f>
        <v>11200</v>
      </c>
      <c r="I2">
        <f>H2*0.1</f>
        <v>1120</v>
      </c>
      <c r="J2">
        <f>H2*B14</f>
        <v>1120</v>
      </c>
      <c r="K2">
        <f>H2*$B$14</f>
        <v>1120</v>
      </c>
      <c r="L2">
        <f>(H2*F2)/100</f>
        <v>0</v>
      </c>
      <c r="M2">
        <f>H2*B$14</f>
        <v>1120</v>
      </c>
      <c r="N2">
        <f>I2*C$14</f>
        <v>0</v>
      </c>
      <c r="O2">
        <f>J2*D$14</f>
        <v>0</v>
      </c>
    </row>
    <row r="3" spans="1:17" x14ac:dyDescent="0.35">
      <c r="A3" t="s">
        <v>6</v>
      </c>
      <c r="B3" t="s">
        <v>9</v>
      </c>
      <c r="C3" t="s">
        <v>10</v>
      </c>
      <c r="D3">
        <v>900</v>
      </c>
      <c r="E3">
        <v>1</v>
      </c>
      <c r="F3">
        <v>10</v>
      </c>
      <c r="G3">
        <v>150</v>
      </c>
      <c r="H3">
        <f>D3*E3</f>
        <v>900</v>
      </c>
      <c r="I3">
        <f t="shared" ref="I3:I11" si="0">H3*0.1</f>
        <v>90</v>
      </c>
      <c r="J3">
        <f>H3*B15</f>
        <v>0</v>
      </c>
      <c r="K3">
        <f t="shared" ref="K3:K11" si="1">H3*$B$14</f>
        <v>90</v>
      </c>
      <c r="L3">
        <f t="shared" ref="L3:L11" si="2">(H3*F3)/100</f>
        <v>90</v>
      </c>
      <c r="M3">
        <f t="shared" ref="M3:M11" si="3">H3*B$14</f>
        <v>90</v>
      </c>
      <c r="N3">
        <f>I3*C$14</f>
        <v>0</v>
      </c>
      <c r="O3">
        <f>J3*D$14</f>
        <v>0</v>
      </c>
    </row>
    <row r="4" spans="1:17" x14ac:dyDescent="0.35">
      <c r="A4" t="s">
        <v>11</v>
      </c>
      <c r="B4" t="s">
        <v>7</v>
      </c>
      <c r="C4" t="s">
        <v>12</v>
      </c>
      <c r="D4">
        <v>500</v>
      </c>
      <c r="E4">
        <v>2</v>
      </c>
      <c r="F4">
        <v>5</v>
      </c>
      <c r="G4">
        <v>90</v>
      </c>
      <c r="H4">
        <f>D4*E4</f>
        <v>1000</v>
      </c>
      <c r="I4">
        <f t="shared" si="0"/>
        <v>100</v>
      </c>
      <c r="J4">
        <f>H4*B16</f>
        <v>0</v>
      </c>
      <c r="K4">
        <f t="shared" si="1"/>
        <v>100</v>
      </c>
      <c r="L4">
        <f t="shared" si="2"/>
        <v>50</v>
      </c>
      <c r="M4">
        <f t="shared" si="3"/>
        <v>100</v>
      </c>
    </row>
    <row r="5" spans="1:17" x14ac:dyDescent="0.35">
      <c r="A5" t="s">
        <v>11</v>
      </c>
      <c r="B5" t="s">
        <v>13</v>
      </c>
      <c r="C5" t="s">
        <v>14</v>
      </c>
      <c r="D5">
        <v>700</v>
      </c>
      <c r="E5">
        <v>1</v>
      </c>
      <c r="F5">
        <v>5</v>
      </c>
      <c r="G5">
        <v>100</v>
      </c>
      <c r="H5">
        <f t="shared" ref="H5:H11" si="4">D5*E5</f>
        <v>700</v>
      </c>
      <c r="I5">
        <f t="shared" si="0"/>
        <v>70</v>
      </c>
      <c r="J5">
        <f t="shared" ref="J5:J11" si="5">H5*B17</f>
        <v>0</v>
      </c>
      <c r="K5">
        <f t="shared" si="1"/>
        <v>70</v>
      </c>
      <c r="L5">
        <f t="shared" si="2"/>
        <v>35</v>
      </c>
      <c r="M5">
        <f t="shared" si="3"/>
        <v>70</v>
      </c>
      <c r="N5">
        <f>$B$14</f>
        <v>0.1</v>
      </c>
      <c r="O5">
        <f>$B$14</f>
        <v>0.1</v>
      </c>
    </row>
    <row r="6" spans="1:17" x14ac:dyDescent="0.35">
      <c r="A6" t="s">
        <v>11</v>
      </c>
      <c r="B6" t="s">
        <v>13</v>
      </c>
      <c r="C6" t="s">
        <v>15</v>
      </c>
      <c r="D6">
        <v>800</v>
      </c>
      <c r="E6">
        <v>1</v>
      </c>
      <c r="F6">
        <v>20</v>
      </c>
      <c r="G6">
        <v>120</v>
      </c>
      <c r="H6">
        <f>D6*E6</f>
        <v>800</v>
      </c>
      <c r="I6">
        <f t="shared" si="0"/>
        <v>80</v>
      </c>
      <c r="J6">
        <f t="shared" si="5"/>
        <v>0</v>
      </c>
      <c r="K6">
        <f t="shared" si="1"/>
        <v>80</v>
      </c>
      <c r="L6">
        <f t="shared" si="2"/>
        <v>160</v>
      </c>
      <c r="M6">
        <f t="shared" si="3"/>
        <v>80</v>
      </c>
      <c r="N6">
        <f t="shared" ref="N6:O8" si="6">$B$14</f>
        <v>0.1</v>
      </c>
      <c r="O6">
        <f t="shared" si="6"/>
        <v>0.1</v>
      </c>
    </row>
    <row r="7" spans="1:17" x14ac:dyDescent="0.35">
      <c r="A7" t="s">
        <v>16</v>
      </c>
      <c r="B7" t="s">
        <v>13</v>
      </c>
      <c r="C7" t="s">
        <v>17</v>
      </c>
      <c r="D7">
        <v>300</v>
      </c>
      <c r="E7">
        <v>4</v>
      </c>
      <c r="F7">
        <v>10</v>
      </c>
      <c r="G7">
        <v>50</v>
      </c>
      <c r="H7">
        <f>D7*E7</f>
        <v>1200</v>
      </c>
      <c r="I7">
        <f t="shared" si="0"/>
        <v>120</v>
      </c>
      <c r="J7">
        <f t="shared" si="5"/>
        <v>0</v>
      </c>
      <c r="K7">
        <f t="shared" si="1"/>
        <v>120</v>
      </c>
      <c r="L7">
        <f t="shared" si="2"/>
        <v>120</v>
      </c>
      <c r="M7">
        <f t="shared" si="3"/>
        <v>120</v>
      </c>
      <c r="N7">
        <f t="shared" si="6"/>
        <v>0.1</v>
      </c>
      <c r="O7">
        <f t="shared" si="6"/>
        <v>0.1</v>
      </c>
    </row>
    <row r="8" spans="1:17" x14ac:dyDescent="0.35">
      <c r="A8" t="s">
        <v>16</v>
      </c>
      <c r="B8" t="s">
        <v>7</v>
      </c>
      <c r="C8" t="s">
        <v>18</v>
      </c>
      <c r="D8">
        <v>100</v>
      </c>
      <c r="E8">
        <v>5</v>
      </c>
      <c r="F8">
        <v>0</v>
      </c>
      <c r="G8">
        <v>30</v>
      </c>
      <c r="H8">
        <f t="shared" si="4"/>
        <v>500</v>
      </c>
      <c r="I8">
        <f t="shared" si="0"/>
        <v>50</v>
      </c>
      <c r="J8">
        <f t="shared" si="5"/>
        <v>0</v>
      </c>
      <c r="K8">
        <f t="shared" si="1"/>
        <v>50</v>
      </c>
      <c r="L8">
        <f t="shared" si="2"/>
        <v>0</v>
      </c>
      <c r="M8">
        <f t="shared" si="3"/>
        <v>50</v>
      </c>
      <c r="N8">
        <f t="shared" si="6"/>
        <v>0.1</v>
      </c>
      <c r="O8">
        <f t="shared" si="6"/>
        <v>0.1</v>
      </c>
    </row>
    <row r="9" spans="1:17" x14ac:dyDescent="0.35">
      <c r="A9" t="s">
        <v>16</v>
      </c>
      <c r="B9" t="s">
        <v>9</v>
      </c>
      <c r="C9" t="s">
        <v>19</v>
      </c>
      <c r="D9">
        <v>500</v>
      </c>
      <c r="E9">
        <v>1</v>
      </c>
      <c r="F9">
        <v>5</v>
      </c>
      <c r="G9">
        <v>80</v>
      </c>
      <c r="H9">
        <f>D9*E9</f>
        <v>500</v>
      </c>
      <c r="I9">
        <f t="shared" si="0"/>
        <v>50</v>
      </c>
      <c r="J9">
        <f t="shared" si="5"/>
        <v>0</v>
      </c>
      <c r="K9">
        <f t="shared" si="1"/>
        <v>50</v>
      </c>
      <c r="L9">
        <f t="shared" si="2"/>
        <v>25</v>
      </c>
      <c r="M9">
        <f t="shared" si="3"/>
        <v>50</v>
      </c>
    </row>
    <row r="10" spans="1:17" x14ac:dyDescent="0.35">
      <c r="A10" t="s">
        <v>20</v>
      </c>
      <c r="B10" t="s">
        <v>9</v>
      </c>
      <c r="C10" t="s">
        <v>21</v>
      </c>
      <c r="D10">
        <v>150</v>
      </c>
      <c r="E10">
        <v>3</v>
      </c>
      <c r="F10">
        <v>15</v>
      </c>
      <c r="G10">
        <v>20</v>
      </c>
      <c r="H10">
        <f t="shared" si="4"/>
        <v>450</v>
      </c>
      <c r="I10">
        <f t="shared" si="0"/>
        <v>45</v>
      </c>
      <c r="J10">
        <f t="shared" si="5"/>
        <v>0</v>
      </c>
      <c r="K10">
        <f t="shared" si="1"/>
        <v>45</v>
      </c>
      <c r="L10">
        <f t="shared" si="2"/>
        <v>67.5</v>
      </c>
      <c r="M10">
        <f t="shared" si="3"/>
        <v>45</v>
      </c>
    </row>
    <row r="11" spans="1:17" x14ac:dyDescent="0.35">
      <c r="A11" t="s">
        <v>20</v>
      </c>
      <c r="B11" t="s">
        <v>7</v>
      </c>
      <c r="C11" t="s">
        <v>22</v>
      </c>
      <c r="D11">
        <v>350</v>
      </c>
      <c r="E11">
        <v>2</v>
      </c>
      <c r="F11">
        <v>5</v>
      </c>
      <c r="G11">
        <v>70</v>
      </c>
      <c r="H11">
        <f t="shared" si="4"/>
        <v>700</v>
      </c>
      <c r="I11">
        <f t="shared" si="0"/>
        <v>70</v>
      </c>
      <c r="J11">
        <f t="shared" si="5"/>
        <v>0</v>
      </c>
      <c r="K11">
        <f t="shared" si="1"/>
        <v>70</v>
      </c>
      <c r="L11">
        <f t="shared" si="2"/>
        <v>35</v>
      </c>
      <c r="M11">
        <f t="shared" si="3"/>
        <v>70</v>
      </c>
    </row>
    <row r="12" spans="1:17" x14ac:dyDescent="0.35">
      <c r="P12" t="s">
        <v>86</v>
      </c>
      <c r="Q12" t="s">
        <v>87</v>
      </c>
    </row>
    <row r="13" spans="1:17" x14ac:dyDescent="0.35">
      <c r="F13" t="s">
        <v>68</v>
      </c>
      <c r="G13" t="s">
        <v>69</v>
      </c>
      <c r="H13" s="6">
        <f>DATE(2024,9,20)</f>
        <v>45555</v>
      </c>
      <c r="I13" s="6">
        <f ca="1">TODAY()</f>
        <v>45585</v>
      </c>
      <c r="J13" t="s">
        <v>84</v>
      </c>
      <c r="M13">
        <v>2024</v>
      </c>
      <c r="N13">
        <v>12</v>
      </c>
      <c r="O13">
        <v>23</v>
      </c>
      <c r="P13" s="6">
        <f>DATE(M13,N13,O13)</f>
        <v>45649</v>
      </c>
      <c r="Q13">
        <f ca="1">DATEDIF(I13,P13,"d")</f>
        <v>64</v>
      </c>
    </row>
    <row r="14" spans="1:17" x14ac:dyDescent="0.35">
      <c r="A14" t="s">
        <v>26</v>
      </c>
      <c r="B14">
        <v>0.1</v>
      </c>
      <c r="E14" t="s">
        <v>58</v>
      </c>
      <c r="F14" t="s">
        <v>63</v>
      </c>
      <c r="I14" s="7">
        <f ca="1">NOW()</f>
        <v>45585.505790162038</v>
      </c>
      <c r="J14" t="s">
        <v>85</v>
      </c>
      <c r="M14">
        <v>2023</v>
      </c>
      <c r="N14">
        <v>10</v>
      </c>
      <c r="O14">
        <v>12</v>
      </c>
      <c r="P14" s="6">
        <f t="shared" ref="P14:P15" si="7">DATE(M14,N14,O14)</f>
        <v>45211</v>
      </c>
    </row>
    <row r="15" spans="1:17" x14ac:dyDescent="0.35">
      <c r="E15" t="s">
        <v>59</v>
      </c>
      <c r="F15" t="s">
        <v>64</v>
      </c>
      <c r="M15">
        <v>2020</v>
      </c>
      <c r="N15">
        <v>12</v>
      </c>
      <c r="O15">
        <v>20</v>
      </c>
      <c r="P15" s="6">
        <f t="shared" si="7"/>
        <v>44185</v>
      </c>
    </row>
    <row r="16" spans="1:17" x14ac:dyDescent="0.35">
      <c r="E16" t="s">
        <v>60</v>
      </c>
      <c r="F16" t="s">
        <v>65</v>
      </c>
    </row>
    <row r="17" spans="5:16" x14ac:dyDescent="0.35">
      <c r="E17" t="s">
        <v>61</v>
      </c>
      <c r="F17" t="s">
        <v>66</v>
      </c>
      <c r="H17" t="s">
        <v>77</v>
      </c>
    </row>
    <row r="18" spans="5:16" x14ac:dyDescent="0.35">
      <c r="E18" t="s">
        <v>62</v>
      </c>
      <c r="F18" t="s">
        <v>67</v>
      </c>
      <c r="H18" t="s">
        <v>78</v>
      </c>
      <c r="P18" t="str">
        <f>CHAR(65)</f>
        <v>A</v>
      </c>
    </row>
    <row r="19" spans="5:16" x14ac:dyDescent="0.35">
      <c r="H19" t="s">
        <v>79</v>
      </c>
    </row>
    <row r="20" spans="5:16" x14ac:dyDescent="0.35">
      <c r="H20" t="s">
        <v>80</v>
      </c>
      <c r="I20" t="s">
        <v>81</v>
      </c>
      <c r="J20" t="s">
        <v>82</v>
      </c>
      <c r="K20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B788-1DCF-46ED-BA8E-A0AA9103D966}">
  <dimension ref="B5:V13"/>
  <sheetViews>
    <sheetView topLeftCell="O1" workbookViewId="0">
      <selection activeCell="V8" sqref="V8"/>
    </sheetView>
  </sheetViews>
  <sheetFormatPr defaultRowHeight="14.5" x14ac:dyDescent="0.35"/>
  <cols>
    <col min="2" max="2" width="16.90625" customWidth="1"/>
    <col min="3" max="3" width="9.36328125" customWidth="1"/>
    <col min="9" max="9" width="15.1796875" customWidth="1"/>
    <col min="10" max="10" width="16.6328125" customWidth="1"/>
    <col min="11" max="11" width="16.453125" customWidth="1"/>
    <col min="12" max="12" width="13.08984375" customWidth="1"/>
    <col min="13" max="13" width="4.6328125" customWidth="1"/>
    <col min="14" max="14" width="21.26953125" customWidth="1"/>
    <col min="18" max="18" width="10.453125" customWidth="1"/>
    <col min="22" max="22" width="15.81640625" customWidth="1"/>
  </cols>
  <sheetData>
    <row r="5" spans="2:22" x14ac:dyDescent="0.35">
      <c r="S5" t="s">
        <v>93</v>
      </c>
      <c r="T5" s="9" t="s">
        <v>95</v>
      </c>
    </row>
    <row r="6" spans="2:22" x14ac:dyDescent="0.35">
      <c r="I6" t="s">
        <v>88</v>
      </c>
      <c r="J6" t="s">
        <v>89</v>
      </c>
      <c r="N6" t="s">
        <v>90</v>
      </c>
      <c r="O6" t="s">
        <v>91</v>
      </c>
      <c r="P6" t="s">
        <v>92</v>
      </c>
      <c r="R6" t="s">
        <v>94</v>
      </c>
      <c r="S6">
        <f ca="1">WEEKDAY(J7)</f>
        <v>1</v>
      </c>
    </row>
    <row r="7" spans="2:22" x14ac:dyDescent="0.35">
      <c r="B7" s="6">
        <f ca="1">TODAY()</f>
        <v>45585</v>
      </c>
      <c r="C7" t="s">
        <v>84</v>
      </c>
      <c r="F7">
        <v>2024</v>
      </c>
      <c r="G7">
        <v>10</v>
      </c>
      <c r="H7">
        <v>13</v>
      </c>
      <c r="I7" s="6">
        <f>DATE(F7,G7,H7)</f>
        <v>45578</v>
      </c>
      <c r="J7" s="6">
        <f ca="1">TODAY()</f>
        <v>45585</v>
      </c>
      <c r="K7">
        <f ca="1">DATEDIF(I7,J7,"d")</f>
        <v>7</v>
      </c>
      <c r="L7">
        <f ca="1">DATEDIF(I7,J7,"m")</f>
        <v>0</v>
      </c>
      <c r="M7">
        <f ca="1">DATEDIF(I7,J7,"md")</f>
        <v>7</v>
      </c>
      <c r="N7" s="6">
        <f ca="1">EDATE(J7,1)</f>
        <v>45616</v>
      </c>
      <c r="O7">
        <f ca="1">DAY(J7)</f>
        <v>20</v>
      </c>
      <c r="P7">
        <f ca="1">MONTH(J7)</f>
        <v>10</v>
      </c>
      <c r="Q7">
        <f ca="1">YEAR(J7)</f>
        <v>2024</v>
      </c>
      <c r="R7">
        <f ca="1">WEEKNUM(J7)</f>
        <v>43</v>
      </c>
      <c r="T7" t="str">
        <f ca="1">TEXT(J7,"mmmm")</f>
        <v>October</v>
      </c>
      <c r="U7" t="str">
        <f ca="1">TEXT(N7,"ddd")</f>
        <v>Wed</v>
      </c>
      <c r="V7" t="str">
        <f ca="1">TEXT(N7,"dddd d mmm yyyy")</f>
        <v>Wednesday 20 Nov 2024</v>
      </c>
    </row>
    <row r="8" spans="2:22" x14ac:dyDescent="0.35">
      <c r="B8" s="7">
        <f ca="1">NOW()</f>
        <v>45585.505790162038</v>
      </c>
      <c r="C8" t="s">
        <v>85</v>
      </c>
      <c r="F8">
        <v>2023</v>
      </c>
      <c r="G8">
        <v>10</v>
      </c>
      <c r="H8">
        <v>12</v>
      </c>
      <c r="I8" s="6">
        <f t="shared" ref="I8:I9" si="0">DATE(F8,G8,H8)</f>
        <v>45211</v>
      </c>
      <c r="J8" s="6">
        <f t="shared" ref="J8:J9" ca="1" si="1">TODAY()</f>
        <v>45585</v>
      </c>
      <c r="K8">
        <f t="shared" ref="K8:K9" ca="1" si="2">DATEDIF(I8,J8,"d")</f>
        <v>374</v>
      </c>
      <c r="L8">
        <f t="shared" ref="L8:L9" ca="1" si="3">DATEDIF(I8,J8,"m")</f>
        <v>12</v>
      </c>
      <c r="M8">
        <f t="shared" ref="M8:M9" ca="1" si="4">DATEDIF(I8,J8,"md")</f>
        <v>8</v>
      </c>
      <c r="N8" s="6">
        <f ca="1">EOMONTH(J8,2)</f>
        <v>45657</v>
      </c>
    </row>
    <row r="9" spans="2:22" x14ac:dyDescent="0.35">
      <c r="F9">
        <v>2020</v>
      </c>
      <c r="G9">
        <v>8</v>
      </c>
      <c r="H9">
        <v>21</v>
      </c>
      <c r="I9" s="6">
        <f>DATE(F9,G9,H9)</f>
        <v>44064</v>
      </c>
      <c r="J9" s="6">
        <f t="shared" ca="1" si="1"/>
        <v>45585</v>
      </c>
      <c r="K9">
        <f t="shared" ca="1" si="2"/>
        <v>1521</v>
      </c>
      <c r="L9">
        <f t="shared" ca="1" si="3"/>
        <v>49</v>
      </c>
      <c r="M9">
        <f t="shared" ca="1" si="4"/>
        <v>29</v>
      </c>
    </row>
    <row r="10" spans="2:22" x14ac:dyDescent="0.35">
      <c r="K10">
        <f ca="1">K9/365</f>
        <v>4.1671232876712327</v>
      </c>
    </row>
    <row r="13" spans="2:22" x14ac:dyDescent="0.35">
      <c r="G13" s="8" t="s">
        <v>77</v>
      </c>
      <c r="H13" s="8"/>
      <c r="I13" s="8"/>
      <c r="J13" s="8"/>
      <c r="K13" s="8"/>
    </row>
  </sheetData>
  <mergeCells count="1">
    <mergeCell ref="G13:K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4E4F-FF5C-4530-A48F-415C5CECB78B}">
  <dimension ref="A1:J21"/>
  <sheetViews>
    <sheetView showFormulas="1" tabSelected="1" topLeftCell="C10" workbookViewId="0">
      <selection activeCell="F21" sqref="F21"/>
    </sheetView>
  </sheetViews>
  <sheetFormatPr defaultRowHeight="14.5" x14ac:dyDescent="0.35"/>
  <cols>
    <col min="2" max="2" width="14.81640625" customWidth="1"/>
    <col min="3" max="3" width="19.26953125" customWidth="1"/>
    <col min="6" max="6" width="19.36328125" customWidth="1"/>
    <col min="8" max="8" width="23.453125" customWidth="1"/>
    <col min="9" max="9" width="12.81640625" customWidth="1"/>
    <col min="10" max="10" width="35" customWidth="1"/>
  </cols>
  <sheetData>
    <row r="1" spans="1:10" x14ac:dyDescent="0.35">
      <c r="A1" t="s">
        <v>23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2</v>
      </c>
      <c r="H1" t="s">
        <v>24</v>
      </c>
      <c r="I1" t="s">
        <v>70</v>
      </c>
      <c r="J1" t="s">
        <v>72</v>
      </c>
    </row>
    <row r="2" spans="1:10" x14ac:dyDescent="0.35">
      <c r="A2" t="s">
        <v>6</v>
      </c>
      <c r="B2" t="s">
        <v>7</v>
      </c>
      <c r="C2" t="s">
        <v>8</v>
      </c>
      <c r="D2">
        <v>11200</v>
      </c>
      <c r="E2">
        <v>1</v>
      </c>
      <c r="F2">
        <v>0</v>
      </c>
      <c r="G2">
        <v>200</v>
      </c>
      <c r="H2">
        <f>IFERROR(D2*E2, "value not found")</f>
        <v>11200</v>
      </c>
      <c r="I2" t="str">
        <f>IF(G2&gt;0,"profit","lose")</f>
        <v>profit</v>
      </c>
      <c r="J2" t="str">
        <f>IF(H2&gt;=1000,"premium",IF(AND(H2&gt;500, H2&lt;1000),"Medium","low"))</f>
        <v>premium</v>
      </c>
    </row>
    <row r="3" spans="1:10" x14ac:dyDescent="0.35">
      <c r="A3" t="s">
        <v>6</v>
      </c>
      <c r="B3" t="s">
        <v>9</v>
      </c>
      <c r="C3" t="s">
        <v>10</v>
      </c>
      <c r="D3">
        <v>900</v>
      </c>
      <c r="E3">
        <v>1</v>
      </c>
      <c r="F3">
        <v>10</v>
      </c>
      <c r="G3">
        <v>10</v>
      </c>
      <c r="H3">
        <f t="shared" ref="H3:H11" si="0">IFERROR(D3*E3, "value not found")</f>
        <v>900</v>
      </c>
      <c r="I3" t="str">
        <f t="shared" ref="I3:I11" si="1">IF(G3&gt;0,"profit","lose")</f>
        <v>profit</v>
      </c>
      <c r="J3" t="str">
        <f t="shared" ref="J3:J11" si="2">IF(H3&gt;=1000,"premium",IF(AND(H3&gt;500, H3&lt;1000),"Medium","low"))</f>
        <v>Medium</v>
      </c>
    </row>
    <row r="4" spans="1:10" x14ac:dyDescent="0.35">
      <c r="A4" t="s">
        <v>11</v>
      </c>
      <c r="B4" t="s">
        <v>7</v>
      </c>
      <c r="C4" t="s">
        <v>12</v>
      </c>
      <c r="D4">
        <v>500</v>
      </c>
      <c r="E4">
        <v>2</v>
      </c>
      <c r="F4">
        <v>5</v>
      </c>
      <c r="G4">
        <v>90</v>
      </c>
      <c r="H4">
        <f t="shared" si="0"/>
        <v>1000</v>
      </c>
      <c r="I4" t="str">
        <f t="shared" si="1"/>
        <v>profit</v>
      </c>
      <c r="J4" t="str">
        <f t="shared" si="2"/>
        <v>premium</v>
      </c>
    </row>
    <row r="5" spans="1:10" x14ac:dyDescent="0.35">
      <c r="A5" t="s">
        <v>11</v>
      </c>
      <c r="B5" t="s">
        <v>13</v>
      </c>
      <c r="C5" t="s">
        <v>14</v>
      </c>
      <c r="D5">
        <v>700</v>
      </c>
      <c r="E5" t="s">
        <v>71</v>
      </c>
      <c r="F5">
        <v>5</v>
      </c>
      <c r="G5">
        <v>-100</v>
      </c>
      <c r="H5" t="str">
        <f t="shared" si="0"/>
        <v>value not found</v>
      </c>
      <c r="I5" t="str">
        <f t="shared" si="1"/>
        <v>lose</v>
      </c>
      <c r="J5" t="str">
        <f t="shared" si="2"/>
        <v>premium</v>
      </c>
    </row>
    <row r="6" spans="1:10" x14ac:dyDescent="0.35">
      <c r="A6" t="s">
        <v>11</v>
      </c>
      <c r="B6" t="s">
        <v>13</v>
      </c>
      <c r="C6" t="s">
        <v>15</v>
      </c>
      <c r="D6">
        <v>800</v>
      </c>
      <c r="E6">
        <v>1</v>
      </c>
      <c r="F6">
        <v>20</v>
      </c>
      <c r="G6">
        <v>120</v>
      </c>
      <c r="H6">
        <f t="shared" si="0"/>
        <v>800</v>
      </c>
      <c r="I6" t="str">
        <f t="shared" si="1"/>
        <v>profit</v>
      </c>
      <c r="J6" t="str">
        <f t="shared" si="2"/>
        <v>Medium</v>
      </c>
    </row>
    <row r="7" spans="1:10" x14ac:dyDescent="0.35">
      <c r="A7" t="s">
        <v>16</v>
      </c>
      <c r="B7" t="s">
        <v>13</v>
      </c>
      <c r="C7" t="s">
        <v>17</v>
      </c>
      <c r="D7">
        <v>300</v>
      </c>
      <c r="E7">
        <v>4</v>
      </c>
      <c r="F7">
        <v>10</v>
      </c>
      <c r="G7">
        <v>-50</v>
      </c>
      <c r="H7">
        <f t="shared" si="0"/>
        <v>1200</v>
      </c>
      <c r="I7" t="str">
        <f t="shared" si="1"/>
        <v>lose</v>
      </c>
      <c r="J7" t="str">
        <f t="shared" si="2"/>
        <v>premium</v>
      </c>
    </row>
    <row r="8" spans="1:10" x14ac:dyDescent="0.35">
      <c r="A8" t="s">
        <v>16</v>
      </c>
      <c r="B8" t="s">
        <v>7</v>
      </c>
      <c r="C8" t="s">
        <v>18</v>
      </c>
      <c r="D8">
        <v>100</v>
      </c>
      <c r="E8">
        <v>5</v>
      </c>
      <c r="F8">
        <v>0</v>
      </c>
      <c r="G8">
        <v>-30</v>
      </c>
      <c r="H8">
        <f t="shared" si="0"/>
        <v>500</v>
      </c>
      <c r="I8" t="str">
        <f t="shared" si="1"/>
        <v>lose</v>
      </c>
      <c r="J8" t="str">
        <f t="shared" si="2"/>
        <v>low</v>
      </c>
    </row>
    <row r="9" spans="1:10" x14ac:dyDescent="0.35">
      <c r="A9" t="s">
        <v>16</v>
      </c>
      <c r="B9" t="s">
        <v>9</v>
      </c>
      <c r="C9" t="s">
        <v>19</v>
      </c>
      <c r="D9">
        <v>500</v>
      </c>
      <c r="E9">
        <v>1</v>
      </c>
      <c r="F9">
        <v>5</v>
      </c>
      <c r="G9">
        <v>80</v>
      </c>
      <c r="H9">
        <f t="shared" si="0"/>
        <v>500</v>
      </c>
      <c r="I9" t="str">
        <f t="shared" si="1"/>
        <v>profit</v>
      </c>
      <c r="J9" t="str">
        <f t="shared" si="2"/>
        <v>low</v>
      </c>
    </row>
    <row r="10" spans="1:10" x14ac:dyDescent="0.35">
      <c r="A10" t="s">
        <v>20</v>
      </c>
      <c r="B10" t="s">
        <v>9</v>
      </c>
      <c r="C10" t="s">
        <v>21</v>
      </c>
      <c r="D10">
        <v>150</v>
      </c>
      <c r="E10">
        <v>3</v>
      </c>
      <c r="F10">
        <v>15</v>
      </c>
      <c r="G10">
        <v>20</v>
      </c>
      <c r="H10">
        <f t="shared" si="0"/>
        <v>450</v>
      </c>
      <c r="I10" t="str">
        <f t="shared" si="1"/>
        <v>profit</v>
      </c>
      <c r="J10" t="str">
        <f t="shared" si="2"/>
        <v>low</v>
      </c>
    </row>
    <row r="11" spans="1:10" x14ac:dyDescent="0.35">
      <c r="A11" t="s">
        <v>20</v>
      </c>
      <c r="B11" t="s">
        <v>7</v>
      </c>
      <c r="C11" t="s">
        <v>22</v>
      </c>
      <c r="D11">
        <v>350</v>
      </c>
      <c r="E11">
        <v>2</v>
      </c>
      <c r="F11">
        <v>5</v>
      </c>
      <c r="G11">
        <v>70</v>
      </c>
      <c r="H11">
        <f t="shared" si="0"/>
        <v>700</v>
      </c>
      <c r="I11" t="str">
        <f t="shared" si="1"/>
        <v>profit</v>
      </c>
      <c r="J11" t="str">
        <f t="shared" si="2"/>
        <v>Medium</v>
      </c>
    </row>
    <row r="13" spans="1:10" x14ac:dyDescent="0.35">
      <c r="A13" t="s">
        <v>68</v>
      </c>
      <c r="B13" t="s">
        <v>69</v>
      </c>
    </row>
    <row r="14" spans="1:10" x14ac:dyDescent="0.35">
      <c r="A14" t="s">
        <v>63</v>
      </c>
      <c r="C14" t="s">
        <v>73</v>
      </c>
    </row>
    <row r="15" spans="1:10" x14ac:dyDescent="0.35">
      <c r="A15" t="s">
        <v>64</v>
      </c>
      <c r="C15">
        <f>SUMIF(B2:B11,"Electronics",H2:H11)</f>
        <v>13400</v>
      </c>
      <c r="F15" t="str">
        <f>REPLACE(C5, 8,4," chair")</f>
        <v>Dining  chaire</v>
      </c>
    </row>
    <row r="16" spans="1:10" x14ac:dyDescent="0.35">
      <c r="A16" t="s">
        <v>65</v>
      </c>
      <c r="C16">
        <f>AVERAGEIF(B2:B11,"Electronics",H2:H11)</f>
        <v>3350</v>
      </c>
      <c r="F16" t="str">
        <f>SUBSTITUTE(C5,"Table", "chair")</f>
        <v>Dining chair</v>
      </c>
    </row>
    <row r="17" spans="1:4" x14ac:dyDescent="0.35">
      <c r="A17" t="s">
        <v>66</v>
      </c>
      <c r="C17">
        <f>COUNTIF(B2:B11,"Electronics")</f>
        <v>4</v>
      </c>
    </row>
    <row r="18" spans="1:4" x14ac:dyDescent="0.35">
      <c r="A18" t="s">
        <v>67</v>
      </c>
    </row>
    <row r="19" spans="1:4" x14ac:dyDescent="0.35">
      <c r="B19" t="s">
        <v>74</v>
      </c>
      <c r="C19">
        <f>SUMIF(B2:B11,B19,H2:H11)</f>
        <v>2000</v>
      </c>
      <c r="D19" t="s">
        <v>75</v>
      </c>
    </row>
    <row r="20" spans="1:4" x14ac:dyDescent="0.35">
      <c r="C20">
        <f>AVERAGEIF(B2:B11,B19,H2:H11)</f>
        <v>1000</v>
      </c>
      <c r="D20" t="s">
        <v>61</v>
      </c>
    </row>
    <row r="21" spans="1:4" x14ac:dyDescent="0.35">
      <c r="C21">
        <f>COUNTIF(B2:B11,B19)</f>
        <v>3</v>
      </c>
      <c r="D21" t="s">
        <v>62</v>
      </c>
    </row>
  </sheetData>
  <autoFilter ref="A1:J11" xr:uid="{D18A4E4F-FF5C-4530-A48F-415C5CECB78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3EB1-2F22-49D9-A0DC-0F7C171C4A0A}">
  <dimension ref="A1:P26"/>
  <sheetViews>
    <sheetView showFormulas="1" topLeftCell="K1" zoomScale="115" zoomScaleNormal="115" workbookViewId="0">
      <selection activeCell="P8" sqref="P8"/>
    </sheetView>
  </sheetViews>
  <sheetFormatPr defaultRowHeight="14.5" x14ac:dyDescent="0.35"/>
  <cols>
    <col min="1" max="1" width="22.90625" customWidth="1"/>
    <col min="2" max="2" width="17.08984375" customWidth="1"/>
    <col min="3" max="3" width="14.453125" customWidth="1"/>
    <col min="6" max="6" width="17.7265625" customWidth="1"/>
    <col min="7" max="7" width="7.36328125" customWidth="1"/>
    <col min="8" max="8" width="16.54296875" customWidth="1"/>
    <col min="9" max="9" width="10.6328125" customWidth="1"/>
    <col min="10" max="10" width="18.26953125" customWidth="1"/>
    <col min="12" max="12" width="17.453125" customWidth="1"/>
  </cols>
  <sheetData>
    <row r="1" spans="1:16" x14ac:dyDescent="0.35">
      <c r="A1" t="s">
        <v>23</v>
      </c>
      <c r="B1" t="s">
        <v>3</v>
      </c>
      <c r="C1" t="s">
        <v>4</v>
      </c>
      <c r="D1" t="s">
        <v>5</v>
      </c>
      <c r="E1" t="s">
        <v>0</v>
      </c>
      <c r="F1" t="s">
        <v>49</v>
      </c>
      <c r="G1" t="s">
        <v>1</v>
      </c>
      <c r="H1" t="s">
        <v>2</v>
      </c>
      <c r="I1" t="s">
        <v>24</v>
      </c>
      <c r="N1" t="s">
        <v>96</v>
      </c>
      <c r="O1" t="s">
        <v>97</v>
      </c>
      <c r="P1" t="s">
        <v>98</v>
      </c>
    </row>
    <row r="2" spans="1:16" x14ac:dyDescent="0.35">
      <c r="A2" t="s">
        <v>16</v>
      </c>
      <c r="B2" t="s">
        <v>7</v>
      </c>
      <c r="C2" t="s">
        <v>18</v>
      </c>
      <c r="D2">
        <v>100</v>
      </c>
      <c r="E2">
        <v>5</v>
      </c>
      <c r="F2" t="s">
        <v>52</v>
      </c>
      <c r="G2">
        <v>0</v>
      </c>
      <c r="H2">
        <v>30</v>
      </c>
      <c r="I2">
        <f t="shared" ref="I2:I11" si="0">D2*E2</f>
        <v>500</v>
      </c>
      <c r="J2" t="str">
        <f>_xlfn.CONCAT(C2,"- ", D2)</f>
        <v>Headphones- 100</v>
      </c>
      <c r="N2" t="str">
        <f>LEFT(F2,3)</f>
        <v>tee</v>
      </c>
      <c r="O2" t="str">
        <f>RIGHT(F2,3)</f>
        <v>ger</v>
      </c>
      <c r="P2" t="str">
        <f>MID(F2,3,4)</f>
        <v>enag</v>
      </c>
    </row>
    <row r="3" spans="1:16" x14ac:dyDescent="0.35">
      <c r="A3" t="s">
        <v>20</v>
      </c>
      <c r="B3" t="s">
        <v>7</v>
      </c>
      <c r="C3" t="s">
        <v>22</v>
      </c>
      <c r="D3">
        <v>350</v>
      </c>
      <c r="E3">
        <v>2</v>
      </c>
      <c r="F3" t="s">
        <v>52</v>
      </c>
      <c r="G3">
        <v>5</v>
      </c>
      <c r="H3">
        <v>70</v>
      </c>
      <c r="I3">
        <f t="shared" si="0"/>
        <v>700</v>
      </c>
      <c r="J3" t="str">
        <f>CONCATENATE(C2,"-", F2)</f>
        <v>Headphones-teenager</v>
      </c>
      <c r="L3" t="s">
        <v>30</v>
      </c>
      <c r="M3">
        <f>SUM(I2:I11)</f>
        <v>18650</v>
      </c>
    </row>
    <row r="4" spans="1:16" x14ac:dyDescent="0.35">
      <c r="A4" t="s">
        <v>11</v>
      </c>
      <c r="B4" t="s">
        <v>7</v>
      </c>
      <c r="C4" t="s">
        <v>12</v>
      </c>
      <c r="D4">
        <v>500</v>
      </c>
      <c r="E4">
        <v>2</v>
      </c>
      <c r="F4" t="s">
        <v>52</v>
      </c>
      <c r="G4">
        <v>5</v>
      </c>
      <c r="H4">
        <v>90</v>
      </c>
      <c r="I4">
        <f t="shared" si="0"/>
        <v>1000</v>
      </c>
      <c r="J4" t="e" cm="1" vm="1">
        <f t="array" aca="1" ref="J4" ca="1">CONCATENATE(E3:G3)</f>
        <v>#VALUE!</v>
      </c>
      <c r="L4" t="s">
        <v>31</v>
      </c>
      <c r="M4">
        <f>MIN(I2:I11)</f>
        <v>450</v>
      </c>
    </row>
    <row r="5" spans="1:16" x14ac:dyDescent="0.35">
      <c r="A5" t="s">
        <v>6</v>
      </c>
      <c r="B5" t="s">
        <v>7</v>
      </c>
      <c r="C5" t="s">
        <v>8</v>
      </c>
      <c r="D5">
        <v>11200</v>
      </c>
      <c r="E5">
        <v>1</v>
      </c>
      <c r="F5" t="s">
        <v>50</v>
      </c>
      <c r="G5">
        <v>0</v>
      </c>
      <c r="H5">
        <v>200</v>
      </c>
      <c r="I5">
        <f t="shared" si="0"/>
        <v>11200</v>
      </c>
      <c r="J5" t="str">
        <f>_xlfn.CONCAT(C5:H5)</f>
        <v>Laptop112001adult0200</v>
      </c>
      <c r="L5" t="s">
        <v>32</v>
      </c>
      <c r="M5">
        <f>MAX(I2:I11)</f>
        <v>11200</v>
      </c>
      <c r="N5" t="s">
        <v>99</v>
      </c>
      <c r="P5">
        <f>FIND(N5,F5)</f>
        <v>2</v>
      </c>
    </row>
    <row r="6" spans="1:16" x14ac:dyDescent="0.35">
      <c r="A6" t="s">
        <v>11</v>
      </c>
      <c r="B6" t="s">
        <v>13</v>
      </c>
      <c r="C6" t="s">
        <v>15</v>
      </c>
      <c r="D6">
        <v>800</v>
      </c>
      <c r="E6">
        <v>1</v>
      </c>
      <c r="F6" t="s">
        <v>50</v>
      </c>
      <c r="G6">
        <v>20</v>
      </c>
      <c r="H6">
        <v>120</v>
      </c>
      <c r="I6">
        <f t="shared" si="0"/>
        <v>800</v>
      </c>
      <c r="L6" t="s">
        <v>33</v>
      </c>
      <c r="M6">
        <f>COUNT(I2:I11)</f>
        <v>10</v>
      </c>
      <c r="N6" t="s">
        <v>100</v>
      </c>
      <c r="P6">
        <f>SEARCH(N6,F6)</f>
        <v>5</v>
      </c>
    </row>
    <row r="7" spans="1:16" x14ac:dyDescent="0.35">
      <c r="A7" t="s">
        <v>16</v>
      </c>
      <c r="B7" t="s">
        <v>9</v>
      </c>
      <c r="C7" t="s">
        <v>19</v>
      </c>
      <c r="D7">
        <v>500</v>
      </c>
      <c r="E7">
        <v>1</v>
      </c>
      <c r="F7" t="s">
        <v>50</v>
      </c>
      <c r="G7">
        <v>5</v>
      </c>
      <c r="H7">
        <v>80</v>
      </c>
      <c r="I7">
        <f t="shared" si="0"/>
        <v>500</v>
      </c>
      <c r="L7" t="s">
        <v>34</v>
      </c>
      <c r="M7">
        <f>AVERAGE(I2:I11)</f>
        <v>1865</v>
      </c>
      <c r="P7">
        <f>SEARCH("a?u",F6)</f>
        <v>1</v>
      </c>
    </row>
    <row r="8" spans="1:16" x14ac:dyDescent="0.35">
      <c r="A8" t="s">
        <v>16</v>
      </c>
      <c r="B8" t="s">
        <v>13</v>
      </c>
      <c r="C8" t="s">
        <v>17</v>
      </c>
      <c r="D8">
        <v>300</v>
      </c>
      <c r="E8">
        <v>4</v>
      </c>
      <c r="F8" t="s">
        <v>51</v>
      </c>
      <c r="G8">
        <v>10</v>
      </c>
      <c r="H8">
        <v>50</v>
      </c>
      <c r="I8">
        <f t="shared" si="0"/>
        <v>1200</v>
      </c>
    </row>
    <row r="9" spans="1:16" x14ac:dyDescent="0.35">
      <c r="A9" t="s">
        <v>11</v>
      </c>
      <c r="B9" t="s">
        <v>13</v>
      </c>
      <c r="C9" t="s">
        <v>14</v>
      </c>
      <c r="D9">
        <v>700</v>
      </c>
      <c r="E9">
        <v>2</v>
      </c>
      <c r="F9" t="s">
        <v>51</v>
      </c>
      <c r="G9">
        <v>5</v>
      </c>
      <c r="H9">
        <v>100</v>
      </c>
      <c r="I9">
        <f t="shared" si="0"/>
        <v>1400</v>
      </c>
    </row>
    <row r="10" spans="1:16" x14ac:dyDescent="0.35">
      <c r="A10" t="s">
        <v>20</v>
      </c>
      <c r="B10" t="s">
        <v>9</v>
      </c>
      <c r="C10" t="s">
        <v>21</v>
      </c>
      <c r="D10">
        <v>150</v>
      </c>
      <c r="E10">
        <v>3</v>
      </c>
      <c r="F10" t="s">
        <v>51</v>
      </c>
      <c r="G10">
        <v>15</v>
      </c>
      <c r="H10">
        <v>20</v>
      </c>
      <c r="I10">
        <f t="shared" si="0"/>
        <v>450</v>
      </c>
    </row>
    <row r="11" spans="1:16" x14ac:dyDescent="0.35">
      <c r="A11" t="s">
        <v>6</v>
      </c>
      <c r="B11" t="s">
        <v>9</v>
      </c>
      <c r="C11" t="s">
        <v>10</v>
      </c>
      <c r="D11">
        <v>900</v>
      </c>
      <c r="E11">
        <v>1</v>
      </c>
      <c r="F11" t="s">
        <v>51</v>
      </c>
      <c r="G11">
        <v>10</v>
      </c>
      <c r="H11">
        <v>150</v>
      </c>
      <c r="I11">
        <f t="shared" si="0"/>
        <v>900</v>
      </c>
    </row>
    <row r="12" spans="1:16" x14ac:dyDescent="0.35">
      <c r="L12" s="3">
        <v>2</v>
      </c>
      <c r="M12" s="3">
        <v>2</v>
      </c>
    </row>
    <row r="13" spans="1:16" x14ac:dyDescent="0.35">
      <c r="L13" s="3">
        <v>4</v>
      </c>
      <c r="M13" s="3">
        <v>4</v>
      </c>
    </row>
    <row r="14" spans="1:16" x14ac:dyDescent="0.35">
      <c r="A14" s="1" t="s">
        <v>43</v>
      </c>
      <c r="B14" t="s">
        <v>44</v>
      </c>
      <c r="C14" t="s">
        <v>39</v>
      </c>
      <c r="E14" t="s">
        <v>37</v>
      </c>
      <c r="G14" t="s">
        <v>46</v>
      </c>
      <c r="H14" s="1" t="s">
        <v>47</v>
      </c>
      <c r="I14" t="s">
        <v>48</v>
      </c>
      <c r="L14" s="3">
        <v>6</v>
      </c>
      <c r="M14" s="3">
        <v>6</v>
      </c>
    </row>
    <row r="15" spans="1:16" x14ac:dyDescent="0.35">
      <c r="A15" s="1" t="s">
        <v>36</v>
      </c>
      <c r="B15" t="s">
        <v>38</v>
      </c>
      <c r="C15" t="s">
        <v>40</v>
      </c>
      <c r="E15" t="s">
        <v>42</v>
      </c>
      <c r="G15" s="1" t="s">
        <v>36</v>
      </c>
      <c r="H15" s="1" t="s">
        <v>45</v>
      </c>
      <c r="I15" t="s">
        <v>40</v>
      </c>
      <c r="L15" s="3">
        <v>8</v>
      </c>
      <c r="M15" s="3">
        <v>8</v>
      </c>
    </row>
    <row r="16" spans="1:16" x14ac:dyDescent="0.35">
      <c r="A16" s="1" t="s">
        <v>35</v>
      </c>
      <c r="B16" t="s">
        <v>37</v>
      </c>
      <c r="C16" t="s">
        <v>39</v>
      </c>
      <c r="E16" t="s">
        <v>41</v>
      </c>
      <c r="G16" s="1" t="s">
        <v>35</v>
      </c>
      <c r="H16" s="1" t="s">
        <v>43</v>
      </c>
      <c r="I16" t="s">
        <v>39</v>
      </c>
      <c r="L16" s="3"/>
      <c r="M16">
        <v>10</v>
      </c>
    </row>
    <row r="17" spans="1:13" x14ac:dyDescent="0.35">
      <c r="A17" s="1" t="s">
        <v>36</v>
      </c>
      <c r="B17" t="s">
        <v>38</v>
      </c>
      <c r="C17" t="s">
        <v>40</v>
      </c>
      <c r="G17" s="1" t="s">
        <v>36</v>
      </c>
      <c r="H17" s="1" t="s">
        <v>45</v>
      </c>
      <c r="I17" t="s">
        <v>40</v>
      </c>
      <c r="J17" t="s">
        <v>50</v>
      </c>
      <c r="L17" s="3"/>
      <c r="M17">
        <v>12</v>
      </c>
    </row>
    <row r="18" spans="1:13" x14ac:dyDescent="0.35">
      <c r="J18" t="s">
        <v>52</v>
      </c>
      <c r="L18" s="3"/>
      <c r="M18">
        <v>14</v>
      </c>
    </row>
    <row r="19" spans="1:13" x14ac:dyDescent="0.35">
      <c r="J19" t="s">
        <v>51</v>
      </c>
      <c r="L19" s="3"/>
      <c r="M19">
        <v>16</v>
      </c>
    </row>
    <row r="20" spans="1:13" x14ac:dyDescent="0.35">
      <c r="J20" t="s">
        <v>50</v>
      </c>
      <c r="L20" s="3"/>
      <c r="M20">
        <v>18</v>
      </c>
    </row>
    <row r="21" spans="1:13" x14ac:dyDescent="0.35">
      <c r="J21" t="s">
        <v>52</v>
      </c>
      <c r="L21" s="3"/>
      <c r="M21">
        <v>20</v>
      </c>
    </row>
    <row r="22" spans="1:13" x14ac:dyDescent="0.35">
      <c r="J22" t="s">
        <v>51</v>
      </c>
    </row>
    <row r="23" spans="1:13" x14ac:dyDescent="0.35">
      <c r="J23" t="s">
        <v>50</v>
      </c>
    </row>
    <row r="24" spans="1:13" x14ac:dyDescent="0.35">
      <c r="J24" t="s">
        <v>52</v>
      </c>
    </row>
    <row r="25" spans="1:13" x14ac:dyDescent="0.35">
      <c r="J25" t="s">
        <v>51</v>
      </c>
    </row>
    <row r="26" spans="1:13" x14ac:dyDescent="0.35">
      <c r="J26" t="s">
        <v>50</v>
      </c>
    </row>
  </sheetData>
  <sortState xmlns:xlrd2="http://schemas.microsoft.com/office/spreadsheetml/2017/richdata2" ref="A2:I27">
    <sortCondition ref="F2:F27" customList="Teenager,Adult,Senior"/>
  </sortState>
  <hyperlinks>
    <hyperlink ref="A14" r:id="rId1" display="rajkumar@xyzoffice.com" xr:uid="{2978CBEC-DB69-42CE-AFEF-172486FB3C2B}"/>
    <hyperlink ref="A15" r:id="rId2" xr:uid="{319D48EF-8104-4315-AD1C-1F689A8C0534}"/>
    <hyperlink ref="A16" r:id="rId3" xr:uid="{930C9152-8DCB-495E-BCC2-2425FB5E4471}"/>
    <hyperlink ref="A17" r:id="rId4" xr:uid="{2665C005-15E0-4386-BE11-5C63D17BA250}"/>
    <hyperlink ref="H15" r:id="rId5" display="deepjha@abc.com" xr:uid="{4308840A-83A9-4858-80E6-E4C02B822839}"/>
    <hyperlink ref="H16" r:id="rId6" display="rajkumar@xyzoffice.com" xr:uid="{AFA40401-3FCF-4B03-AB9F-5D4103819DA1}"/>
    <hyperlink ref="H17" r:id="rId7" display="deepjha@abc.com" xr:uid="{0DF9F70E-38B9-41E9-AAA6-1F3452D46919}"/>
    <hyperlink ref="G15" r:id="rId8" xr:uid="{3C9B9F67-737E-41D9-97D3-B3E5491B85FF}"/>
    <hyperlink ref="G16" r:id="rId9" xr:uid="{F0CFCBDD-F71A-4C45-9E30-BCE92518F6E6}"/>
    <hyperlink ref="G17" r:id="rId10" xr:uid="{D879779A-46FD-41FD-A097-CC7B96F48CA6}"/>
  </hyperlinks>
  <pageMargins left="0.7" right="0.7" top="0.75" bottom="0.75" header="0.3" footer="0.3"/>
  <cellWatches>
    <cellWatch r="M6"/>
    <cellWatch r="M7"/>
  </cellWatch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99CB-6684-40DD-A1C7-7E273F0FB453}">
  <dimension ref="A1:G18"/>
  <sheetViews>
    <sheetView workbookViewId="0">
      <selection activeCell="G15" sqref="G15"/>
    </sheetView>
  </sheetViews>
  <sheetFormatPr defaultRowHeight="14.5" x14ac:dyDescent="0.35"/>
  <cols>
    <col min="1" max="1" width="22.6328125" customWidth="1"/>
    <col min="2" max="2" width="12" customWidth="1"/>
    <col min="3" max="3" width="14.453125" customWidth="1"/>
    <col min="4" max="4" width="14.08984375" customWidth="1"/>
    <col min="5" max="5" width="17.36328125" customWidth="1"/>
    <col min="6" max="6" width="16.36328125" customWidth="1"/>
    <col min="7" max="7" width="27.08984375" customWidth="1"/>
  </cols>
  <sheetData>
    <row r="1" spans="1:7" x14ac:dyDescent="0.35">
      <c r="A1" t="s">
        <v>4</v>
      </c>
      <c r="B1" t="s">
        <v>5</v>
      </c>
      <c r="C1" t="s">
        <v>0</v>
      </c>
      <c r="D1" t="s">
        <v>49</v>
      </c>
      <c r="E1" t="s">
        <v>1</v>
      </c>
      <c r="F1" t="s">
        <v>2</v>
      </c>
      <c r="G1" t="s">
        <v>24</v>
      </c>
    </row>
    <row r="2" spans="1:7" x14ac:dyDescent="0.35">
      <c r="A2" t="s">
        <v>8</v>
      </c>
      <c r="B2">
        <v>1200</v>
      </c>
      <c r="C2">
        <v>1</v>
      </c>
      <c r="D2" t="s">
        <v>50</v>
      </c>
      <c r="E2">
        <v>0</v>
      </c>
      <c r="F2">
        <v>200</v>
      </c>
      <c r="G2">
        <f t="shared" ref="G2:G11" si="0">B2*C2</f>
        <v>1200</v>
      </c>
    </row>
    <row r="3" spans="1:7" x14ac:dyDescent="0.35">
      <c r="A3" t="s">
        <v>10</v>
      </c>
      <c r="B3">
        <v>900</v>
      </c>
      <c r="C3">
        <v>1</v>
      </c>
      <c r="D3" t="s">
        <v>51</v>
      </c>
      <c r="E3">
        <v>10</v>
      </c>
      <c r="F3">
        <v>150</v>
      </c>
      <c r="G3">
        <f t="shared" si="0"/>
        <v>900</v>
      </c>
    </row>
    <row r="4" spans="1:7" x14ac:dyDescent="0.35">
      <c r="A4" t="s">
        <v>15</v>
      </c>
      <c r="B4">
        <v>800</v>
      </c>
      <c r="C4">
        <v>1</v>
      </c>
      <c r="D4" t="s">
        <v>50</v>
      </c>
      <c r="E4">
        <v>20</v>
      </c>
      <c r="F4">
        <v>120</v>
      </c>
      <c r="G4">
        <f t="shared" si="0"/>
        <v>800</v>
      </c>
    </row>
    <row r="5" spans="1:7" x14ac:dyDescent="0.35">
      <c r="A5" t="s">
        <v>14</v>
      </c>
      <c r="B5">
        <v>700</v>
      </c>
      <c r="C5">
        <v>2</v>
      </c>
      <c r="D5" t="s">
        <v>51</v>
      </c>
      <c r="E5">
        <v>5</v>
      </c>
      <c r="F5">
        <v>100</v>
      </c>
      <c r="G5">
        <f t="shared" si="0"/>
        <v>1400</v>
      </c>
    </row>
    <row r="6" spans="1:7" x14ac:dyDescent="0.35">
      <c r="A6" t="s">
        <v>12</v>
      </c>
      <c r="B6">
        <v>500</v>
      </c>
      <c r="C6">
        <v>2</v>
      </c>
      <c r="D6" t="s">
        <v>52</v>
      </c>
      <c r="E6">
        <v>5</v>
      </c>
      <c r="F6">
        <v>-90</v>
      </c>
      <c r="G6">
        <f t="shared" si="0"/>
        <v>1000</v>
      </c>
    </row>
    <row r="7" spans="1:7" x14ac:dyDescent="0.35">
      <c r="A7" t="s">
        <v>19</v>
      </c>
      <c r="B7">
        <v>500</v>
      </c>
      <c r="C7">
        <v>1</v>
      </c>
      <c r="D7" t="s">
        <v>50</v>
      </c>
      <c r="E7">
        <v>5</v>
      </c>
      <c r="F7">
        <v>-80</v>
      </c>
      <c r="G7">
        <f t="shared" si="0"/>
        <v>500</v>
      </c>
    </row>
    <row r="8" spans="1:7" x14ac:dyDescent="0.35">
      <c r="A8" t="s">
        <v>22</v>
      </c>
      <c r="B8">
        <v>350</v>
      </c>
      <c r="C8">
        <v>2</v>
      </c>
      <c r="D8" t="s">
        <v>52</v>
      </c>
      <c r="E8">
        <v>5</v>
      </c>
      <c r="F8">
        <v>70</v>
      </c>
      <c r="G8">
        <f t="shared" si="0"/>
        <v>700</v>
      </c>
    </row>
    <row r="9" spans="1:7" x14ac:dyDescent="0.35">
      <c r="A9" t="s">
        <v>17</v>
      </c>
      <c r="B9">
        <v>300</v>
      </c>
      <c r="C9">
        <v>4</v>
      </c>
      <c r="D9" t="s">
        <v>51</v>
      </c>
      <c r="E9">
        <v>10</v>
      </c>
      <c r="F9">
        <v>-70</v>
      </c>
      <c r="G9">
        <f t="shared" si="0"/>
        <v>1200</v>
      </c>
    </row>
    <row r="10" spans="1:7" x14ac:dyDescent="0.35">
      <c r="A10" t="s">
        <v>21</v>
      </c>
      <c r="B10">
        <v>150</v>
      </c>
      <c r="C10">
        <v>3</v>
      </c>
      <c r="D10" t="s">
        <v>51</v>
      </c>
      <c r="E10">
        <v>15</v>
      </c>
      <c r="F10">
        <v>20</v>
      </c>
      <c r="G10">
        <f t="shared" si="0"/>
        <v>450</v>
      </c>
    </row>
    <row r="11" spans="1:7" x14ac:dyDescent="0.35">
      <c r="A11" t="s">
        <v>18</v>
      </c>
      <c r="B11">
        <v>100</v>
      </c>
      <c r="C11">
        <v>5</v>
      </c>
      <c r="D11" t="s">
        <v>52</v>
      </c>
      <c r="E11">
        <v>0</v>
      </c>
      <c r="F11">
        <v>30</v>
      </c>
      <c r="G11">
        <f t="shared" si="0"/>
        <v>500</v>
      </c>
    </row>
    <row r="12" spans="1:7" x14ac:dyDescent="0.35">
      <c r="G12">
        <f>SUM(G2:G11)</f>
        <v>8650</v>
      </c>
    </row>
    <row r="13" spans="1:7" x14ac:dyDescent="0.35">
      <c r="B13" t="s">
        <v>76</v>
      </c>
    </row>
    <row r="14" spans="1:7" x14ac:dyDescent="0.35">
      <c r="B14" t="s">
        <v>53</v>
      </c>
    </row>
    <row r="15" spans="1:7" x14ac:dyDescent="0.35">
      <c r="B15" t="s">
        <v>54</v>
      </c>
    </row>
    <row r="16" spans="1:7" x14ac:dyDescent="0.35">
      <c r="B16" t="s">
        <v>55</v>
      </c>
    </row>
    <row r="17" spans="2:2" x14ac:dyDescent="0.35">
      <c r="B17" t="s">
        <v>56</v>
      </c>
    </row>
    <row r="18" spans="2:2" x14ac:dyDescent="0.35">
      <c r="B18" t="s">
        <v>57</v>
      </c>
    </row>
  </sheetData>
  <sortState xmlns:xlrd2="http://schemas.microsoft.com/office/spreadsheetml/2017/richdata2" ref="A2:G12">
    <sortCondition ref="D2:D12" customList="Teenager,Adult,Senior"/>
  </sortState>
  <conditionalFormatting sqref="B2:B11">
    <cfRule type="duplicateValues" dxfId="5" priority="2"/>
    <cfRule type="iconSet" priority="4">
      <iconSet iconSet="3Arrows">
        <cfvo type="percent" val="0"/>
        <cfvo type="percent" val="33"/>
        <cfvo type="percent" val="67"/>
      </iconSet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max"/>
        <color rgb="FF63BE7B"/>
        <color rgb="FFFCFCFF"/>
      </colorScale>
    </cfRule>
  </conditionalFormatting>
  <conditionalFormatting sqref="E16">
    <cfRule type="duplicateValues" dxfId="4" priority="3"/>
  </conditionalFormatting>
  <conditionalFormatting sqref="F1:F1048576">
    <cfRule type="top10" dxfId="3" priority="11" rank="2"/>
  </conditionalFormatting>
  <conditionalFormatting sqref="G1">
    <cfRule type="top10" dxfId="2" priority="9" percent="1" rank="1"/>
  </conditionalFormatting>
  <conditionalFormatting sqref="G2:G11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{10853992-7EF3-44FB-94E3-B76B643EBC79}</x14:id>
        </ext>
      </extLst>
    </cfRule>
    <cfRule type="top10" dxfId="1" priority="8" percent="1" rank="10"/>
  </conditionalFormatting>
  <conditionalFormatting sqref="G15">
    <cfRule type="top10" dxfId="0" priority="10" percent="1" rank="1"/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0853992-7EF3-44FB-94E3-B76B643EBC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G2:G11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A22B-85F9-4939-B412-29A4412C78ED}">
  <dimension ref="A1:I11"/>
  <sheetViews>
    <sheetView workbookViewId="0">
      <selection activeCell="H17" sqref="H17"/>
    </sheetView>
  </sheetViews>
  <sheetFormatPr defaultRowHeight="14.5" x14ac:dyDescent="0.35"/>
  <cols>
    <col min="1" max="1" width="13.7265625" customWidth="1"/>
    <col min="2" max="2" width="19.26953125" customWidth="1"/>
    <col min="3" max="3" width="14.6328125" customWidth="1"/>
    <col min="4" max="4" width="10.6328125" customWidth="1"/>
    <col min="5" max="5" width="10" customWidth="1"/>
    <col min="6" max="6" width="12.6328125" customWidth="1"/>
    <col min="7" max="7" width="13.26953125" customWidth="1"/>
    <col min="8" max="8" width="11.90625" customWidth="1"/>
    <col min="9" max="9" width="14.08984375" customWidth="1"/>
  </cols>
  <sheetData>
    <row r="1" spans="1:9" x14ac:dyDescent="0.35">
      <c r="A1" t="s">
        <v>23</v>
      </c>
      <c r="B1" t="s">
        <v>3</v>
      </c>
      <c r="C1" t="s">
        <v>4</v>
      </c>
      <c r="D1" t="s">
        <v>5</v>
      </c>
      <c r="E1" t="s">
        <v>0</v>
      </c>
      <c r="F1" t="s">
        <v>49</v>
      </c>
      <c r="G1" t="s">
        <v>1</v>
      </c>
      <c r="H1" t="s">
        <v>2</v>
      </c>
      <c r="I1" t="s">
        <v>24</v>
      </c>
    </row>
    <row r="2" spans="1:9" x14ac:dyDescent="0.35">
      <c r="A2" t="s">
        <v>6</v>
      </c>
      <c r="B2" t="s">
        <v>7</v>
      </c>
      <c r="C2" s="2" t="s">
        <v>8</v>
      </c>
      <c r="D2">
        <v>11200</v>
      </c>
      <c r="E2">
        <v>1</v>
      </c>
      <c r="F2" t="s">
        <v>50</v>
      </c>
      <c r="G2">
        <v>0</v>
      </c>
      <c r="H2">
        <v>200</v>
      </c>
      <c r="I2">
        <f t="shared" ref="I2:I11" si="0">D2*E2</f>
        <v>11200</v>
      </c>
    </row>
    <row r="3" spans="1:9" x14ac:dyDescent="0.35">
      <c r="A3" t="s">
        <v>6</v>
      </c>
      <c r="B3" t="s">
        <v>9</v>
      </c>
      <c r="C3" s="2" t="s">
        <v>10</v>
      </c>
      <c r="D3">
        <v>900</v>
      </c>
      <c r="E3">
        <v>1</v>
      </c>
      <c r="F3" t="s">
        <v>51</v>
      </c>
      <c r="G3">
        <v>10</v>
      </c>
      <c r="H3">
        <v>150</v>
      </c>
      <c r="I3">
        <f t="shared" si="0"/>
        <v>900</v>
      </c>
    </row>
    <row r="4" spans="1:9" x14ac:dyDescent="0.35">
      <c r="A4" t="s">
        <v>11</v>
      </c>
      <c r="B4" t="s">
        <v>7</v>
      </c>
      <c r="C4" s="2" t="s">
        <v>12</v>
      </c>
      <c r="D4">
        <v>500</v>
      </c>
      <c r="E4">
        <v>2</v>
      </c>
      <c r="F4" t="s">
        <v>52</v>
      </c>
      <c r="G4">
        <v>5</v>
      </c>
      <c r="H4">
        <v>90</v>
      </c>
      <c r="I4">
        <f t="shared" si="0"/>
        <v>1000</v>
      </c>
    </row>
    <row r="5" spans="1:9" x14ac:dyDescent="0.35">
      <c r="A5" t="s">
        <v>11</v>
      </c>
      <c r="B5" t="s">
        <v>13</v>
      </c>
      <c r="C5" s="4" t="s">
        <v>15</v>
      </c>
      <c r="D5">
        <v>800</v>
      </c>
      <c r="E5">
        <v>1</v>
      </c>
      <c r="F5" t="s">
        <v>50</v>
      </c>
      <c r="G5">
        <v>20</v>
      </c>
      <c r="H5">
        <v>120</v>
      </c>
      <c r="I5">
        <f t="shared" si="0"/>
        <v>800</v>
      </c>
    </row>
    <row r="6" spans="1:9" x14ac:dyDescent="0.35">
      <c r="A6" t="s">
        <v>11</v>
      </c>
      <c r="B6" t="s">
        <v>13</v>
      </c>
      <c r="C6" s="4" t="s">
        <v>14</v>
      </c>
      <c r="D6">
        <v>700</v>
      </c>
      <c r="E6">
        <v>2</v>
      </c>
      <c r="F6" t="s">
        <v>51</v>
      </c>
      <c r="G6">
        <v>5</v>
      </c>
      <c r="H6">
        <v>100</v>
      </c>
      <c r="I6">
        <f t="shared" si="0"/>
        <v>1400</v>
      </c>
    </row>
    <row r="7" spans="1:9" x14ac:dyDescent="0.35">
      <c r="A7" t="s">
        <v>16</v>
      </c>
      <c r="B7" t="s">
        <v>7</v>
      </c>
      <c r="C7" s="4" t="s">
        <v>18</v>
      </c>
      <c r="D7">
        <v>100</v>
      </c>
      <c r="E7">
        <v>5</v>
      </c>
      <c r="F7" t="s">
        <v>52</v>
      </c>
      <c r="G7">
        <v>0</v>
      </c>
      <c r="H7">
        <v>30</v>
      </c>
      <c r="I7">
        <f t="shared" si="0"/>
        <v>500</v>
      </c>
    </row>
    <row r="8" spans="1:9" x14ac:dyDescent="0.35">
      <c r="A8" t="s">
        <v>16</v>
      </c>
      <c r="B8" t="s">
        <v>9</v>
      </c>
      <c r="C8" s="5" t="s">
        <v>19</v>
      </c>
      <c r="D8">
        <v>500</v>
      </c>
      <c r="E8">
        <v>1</v>
      </c>
      <c r="F8" t="s">
        <v>50</v>
      </c>
      <c r="G8">
        <v>5</v>
      </c>
      <c r="H8">
        <v>80</v>
      </c>
      <c r="I8">
        <f t="shared" si="0"/>
        <v>500</v>
      </c>
    </row>
    <row r="9" spans="1:9" x14ac:dyDescent="0.35">
      <c r="A9" t="s">
        <v>16</v>
      </c>
      <c r="B9" t="s">
        <v>13</v>
      </c>
      <c r="C9" s="5" t="s">
        <v>17</v>
      </c>
      <c r="D9">
        <v>300</v>
      </c>
      <c r="E9">
        <v>4</v>
      </c>
      <c r="F9" t="s">
        <v>51</v>
      </c>
      <c r="G9">
        <v>10</v>
      </c>
      <c r="H9">
        <v>50</v>
      </c>
      <c r="I9">
        <f t="shared" si="0"/>
        <v>1200</v>
      </c>
    </row>
    <row r="10" spans="1:9" x14ac:dyDescent="0.35">
      <c r="A10" t="s">
        <v>20</v>
      </c>
      <c r="B10" t="s">
        <v>7</v>
      </c>
      <c r="C10" t="s">
        <v>22</v>
      </c>
      <c r="D10">
        <v>350</v>
      </c>
      <c r="E10">
        <v>2</v>
      </c>
      <c r="F10" t="s">
        <v>52</v>
      </c>
      <c r="G10">
        <v>5</v>
      </c>
      <c r="H10">
        <v>70</v>
      </c>
      <c r="I10">
        <f t="shared" si="0"/>
        <v>700</v>
      </c>
    </row>
    <row r="11" spans="1:9" x14ac:dyDescent="0.35">
      <c r="A11" t="s">
        <v>20</v>
      </c>
      <c r="B11" t="s">
        <v>9</v>
      </c>
      <c r="C11" t="s">
        <v>21</v>
      </c>
      <c r="D11">
        <v>150</v>
      </c>
      <c r="E11">
        <v>3</v>
      </c>
      <c r="F11" t="s">
        <v>51</v>
      </c>
      <c r="G11">
        <v>15</v>
      </c>
      <c r="H11">
        <v>20</v>
      </c>
      <c r="I11">
        <f t="shared" si="0"/>
        <v>450</v>
      </c>
    </row>
  </sheetData>
  <sortState xmlns:xlrd2="http://schemas.microsoft.com/office/spreadsheetml/2017/richdata2" ref="A2:I12">
    <sortCondition ref="A2:A12"/>
    <sortCondition ref="F2:F12" customList="Teenager,Adult,Senior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Sheet5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shahil md</dc:creator>
  <cp:lastModifiedBy>shahil md</cp:lastModifiedBy>
  <dcterms:created xsi:type="dcterms:W3CDTF">2024-10-06T04:50:19Z</dcterms:created>
  <dcterms:modified xsi:type="dcterms:W3CDTF">2024-10-20T06:40:59Z</dcterms:modified>
</cp:coreProperties>
</file>