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s\ds_materials\1.0excel\practice_datasets\"/>
    </mc:Choice>
  </mc:AlternateContent>
  <xr:revisionPtr revIDLastSave="0" documentId="8_{70C4CEB6-D1FB-431E-919B-4AEBC03A0EA5}" xr6:coauthVersionLast="47" xr6:coauthVersionMax="47" xr10:uidLastSave="{00000000-0000-0000-0000-000000000000}"/>
  <bookViews>
    <workbookView xWindow="-110" yWindow="-110" windowWidth="19420" windowHeight="10420" activeTab="1" xr2:uid="{4EED1A9C-596D-4B10-85A5-C1846D09C5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G3" i="2"/>
  <c r="F2" i="2"/>
  <c r="G11" i="2" a="1"/>
  <c r="G11" i="2" s="1"/>
  <c r="G10" i="2" a="1"/>
  <c r="G10" i="2" s="1"/>
  <c r="H9" i="2"/>
  <c r="G9" i="2"/>
  <c r="G8" i="2"/>
  <c r="G7" i="2"/>
  <c r="G6" i="2"/>
  <c r="H4" i="2"/>
  <c r="G4" i="2"/>
  <c r="D20" i="2" a="1"/>
  <c r="D20" i="2" s="1"/>
  <c r="A17" i="1"/>
  <c r="A16" i="1"/>
  <c r="P2" i="1" a="1"/>
  <c r="P2" i="1"/>
  <c r="N3" i="1" a="1"/>
  <c r="N3" i="1" s="1"/>
  <c r="F4" i="1" a="1"/>
  <c r="F4" i="1" s="1"/>
  <c r="B20" i="1" a="1"/>
  <c r="B20" i="1" s="1"/>
  <c r="H19" i="1"/>
  <c r="I12" i="1" a="1"/>
  <c r="I12" i="1" s="1"/>
  <c r="J2" i="1" a="1"/>
  <c r="J2" i="1" s="1"/>
  <c r="A18" i="1" a="1"/>
  <c r="G5" i="2" l="1"/>
  <c r="A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<sst xmlns="http://schemas.openxmlformats.org/spreadsheetml/2006/main" count="107" uniqueCount="41">
  <si>
    <t>Name</t>
  </si>
  <si>
    <t>Location</t>
  </si>
  <si>
    <t>Salary</t>
  </si>
  <si>
    <t>Age</t>
  </si>
  <si>
    <t>William 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</si>
  <si>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</si>
  <si>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</si>
  <si>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</si>
  <si>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</si>
  <si>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</si>
  <si>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</si>
  <si>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</si>
  <si>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</si>
  <si>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</si>
  <si>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</si>
  <si>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</si>
  <si>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</si>
  <si>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</si>
  <si>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</si>
  <si>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</si>
  <si>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</si>
  <si>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</si>
  <si>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</si>
  <si>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</si>
  <si>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2nd highest</t>
  </si>
  <si>
    <t>transpose</t>
  </si>
  <si>
    <t>filter</t>
  </si>
  <si>
    <t>unique</t>
  </si>
  <si>
    <t>large</t>
  </si>
  <si>
    <t>sort</t>
  </si>
  <si>
    <t>sortby</t>
  </si>
  <si>
    <t>offset</t>
  </si>
  <si>
    <t>lookup</t>
  </si>
  <si>
    <t>vlookup</t>
  </si>
  <si>
    <t>hlookup</t>
  </si>
  <si>
    <t>index</t>
  </si>
  <si>
    <t>match</t>
  </si>
  <si>
    <t>xlookup</t>
  </si>
  <si>
    <t>pass index num</t>
  </si>
  <si>
    <t>index-Mtch</t>
  </si>
  <si>
    <t>Cario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</si>
</sst>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DDDF-5DA3-4632-8292-49D2E644D15C}">
  <dimension ref="A1:P20"/>
  <sheetViews>
    <sheetView workbookViewId="0">
      <selection sqref="A1:D13"/>
    </sheetView>
  </sheetViews>
  <sheetFormatPr defaultRowHeight="14.5" x14ac:dyDescent="0.35"/>
  <cols>
    <col min="1" max="1" width="17.08984375" customWidth="1"/>
    <col min="2" max="2" width="11.90625" customWidth="1"/>
    <col min="3" max="3" width="11.17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6" x14ac:dyDescent="0.35">
      <c r="A2" s="1" t="s">
        <v>4</v>
      </c>
      <c r="B2" s="1" t="s">
        <v>5</v>
      </c>
      <c r="C2" s="1">
        <v>13836</v>
      </c>
      <c r="D2" s="1">
        <v>25</v>
      </c>
      <c r="J2" t="str" cm="1">
        <f t="array" ref="J2:J9">_xlfn.UNIQUE(B2:B13)</f>
        <v>Hong Kong</v>
      </c>
      <c r="N2" t="s">
        <v>30</v>
      </c>
      <c r="P2" cm="1">
        <f t="array" ref="P2">SUM(C2:C13+D2:D13)</f>
        <v>176310</v>
      </c>
    </row>
    <row r="3" spans="1:16" x14ac:dyDescent="0.35">
      <c r="A3" s="1" t="s">
        <v>6</v>
      </c>
      <c r="B3" s="1" t="s">
        <v>7</v>
      </c>
      <c r="C3" s="1">
        <v>11771</v>
      </c>
      <c r="D3" s="1">
        <v>32</v>
      </c>
      <c r="F3" t="s">
        <v>29</v>
      </c>
      <c r="J3" t="str">
        <v>Berlin</v>
      </c>
      <c r="N3" t="str" cm="1">
        <f t="array" ref="N3:N14">_xlfn.SORTBY(A2:A13,D2:D13,-1)</f>
        <v>Williamr Black</v>
      </c>
    </row>
    <row r="4" spans="1:16" x14ac:dyDescent="0.35">
      <c r="A4" s="1" t="s">
        <v>8</v>
      </c>
      <c r="B4" s="1" t="s">
        <v>9</v>
      </c>
      <c r="C4" s="1">
        <v>13046</v>
      </c>
      <c r="D4" s="1">
        <v>35</v>
      </c>
      <c r="F4" t="str" cm="1">
        <f t="array" ref="F4:G15">_xlfn._xlws.SORT(B2:C13,2,-1)</f>
        <v>Shanghai</v>
      </c>
      <c r="G4">
        <v>19327</v>
      </c>
      <c r="I4" t="s">
        <v>27</v>
      </c>
      <c r="J4" t="str">
        <v>Bangkok</v>
      </c>
      <c r="N4" t="str">
        <v>Eric Green</v>
      </c>
    </row>
    <row r="5" spans="1:16" x14ac:dyDescent="0.35">
      <c r="A5" s="1" t="s">
        <v>10</v>
      </c>
      <c r="B5" s="1" t="s">
        <v>11</v>
      </c>
      <c r="C5" s="1">
        <v>18276</v>
      </c>
      <c r="D5" s="1">
        <v>32</v>
      </c>
      <c r="F5" t="str">
        <v>Capetown</v>
      </c>
      <c r="G5">
        <v>18996</v>
      </c>
      <c r="J5" t="str">
        <v>Cairo</v>
      </c>
      <c r="N5" t="str">
        <v>Thomas Davies</v>
      </c>
    </row>
    <row r="6" spans="1:16" x14ac:dyDescent="0.35">
      <c r="A6" s="1" t="s">
        <v>12</v>
      </c>
      <c r="B6" s="1" t="s">
        <v>13</v>
      </c>
      <c r="C6" s="1">
        <v>19327</v>
      </c>
      <c r="D6" s="1">
        <v>26</v>
      </c>
      <c r="F6" t="str">
        <v>Cairo</v>
      </c>
      <c r="G6">
        <v>18276</v>
      </c>
      <c r="J6" t="str">
        <v>Shanghai</v>
      </c>
      <c r="N6" t="str">
        <v>Thomas Bettle</v>
      </c>
    </row>
    <row r="7" spans="1:16" x14ac:dyDescent="0.35">
      <c r="A7" s="1" t="s">
        <v>14</v>
      </c>
      <c r="B7" s="1" t="s">
        <v>15</v>
      </c>
      <c r="C7" s="1">
        <v>18996</v>
      </c>
      <c r="D7" s="1">
        <v>35</v>
      </c>
      <c r="F7" t="str">
        <v>Warsaw</v>
      </c>
      <c r="G7">
        <v>16406</v>
      </c>
      <c r="J7" t="str">
        <v>Capetown</v>
      </c>
      <c r="N7" t="str">
        <v>Michael Kaye</v>
      </c>
    </row>
    <row r="8" spans="1:16" x14ac:dyDescent="0.35">
      <c r="A8" s="1" t="s">
        <v>16</v>
      </c>
      <c r="B8" s="1" t="s">
        <v>9</v>
      </c>
      <c r="C8" s="1">
        <v>10387</v>
      </c>
      <c r="D8" s="1">
        <v>25</v>
      </c>
      <c r="F8" t="str">
        <v>Cairo</v>
      </c>
      <c r="G8">
        <v>15784</v>
      </c>
      <c r="J8" t="str">
        <v>Warsaw</v>
      </c>
      <c r="N8" t="str">
        <v>William Johnson</v>
      </c>
    </row>
    <row r="9" spans="1:16" x14ac:dyDescent="0.35">
      <c r="A9" s="1" t="s">
        <v>17</v>
      </c>
      <c r="B9" s="1" t="s">
        <v>15</v>
      </c>
      <c r="C9" s="1">
        <v>12566</v>
      </c>
      <c r="D9" s="1">
        <v>37</v>
      </c>
      <c r="F9" t="str">
        <v>Delhi</v>
      </c>
      <c r="G9">
        <v>14562</v>
      </c>
      <c r="J9" t="str">
        <v>Delhi</v>
      </c>
      <c r="N9" t="str">
        <v>Ian Nash</v>
      </c>
    </row>
    <row r="10" spans="1:16" x14ac:dyDescent="0.35">
      <c r="A10" s="1" t="s">
        <v>18</v>
      </c>
      <c r="B10" s="1" t="s">
        <v>19</v>
      </c>
      <c r="C10" s="1">
        <v>16406</v>
      </c>
      <c r="D10" s="1">
        <v>42</v>
      </c>
      <c r="F10" t="str">
        <v>Hong Kong</v>
      </c>
      <c r="G10">
        <v>13836</v>
      </c>
      <c r="N10" t="str">
        <v>Christopher Fallon</v>
      </c>
    </row>
    <row r="11" spans="1:16" x14ac:dyDescent="0.35">
      <c r="A11" s="1" t="s">
        <v>20</v>
      </c>
      <c r="B11" s="1" t="s">
        <v>11</v>
      </c>
      <c r="C11" s="1">
        <v>15784</v>
      </c>
      <c r="D11" s="1">
        <v>43</v>
      </c>
      <c r="F11" t="str">
        <v>Bangkok</v>
      </c>
      <c r="G11">
        <v>13046</v>
      </c>
      <c r="I11" t="s">
        <v>26</v>
      </c>
      <c r="N11" t="str">
        <v>Estelle Cormack</v>
      </c>
    </row>
    <row r="12" spans="1:16" x14ac:dyDescent="0.35">
      <c r="A12" s="1" t="s">
        <v>21</v>
      </c>
      <c r="B12" s="1" t="s">
        <v>5</v>
      </c>
      <c r="C12" s="1">
        <v>10959</v>
      </c>
      <c r="D12" s="1">
        <v>30</v>
      </c>
      <c r="F12" t="str">
        <v>Capetown</v>
      </c>
      <c r="G12">
        <v>12566</v>
      </c>
      <c r="I12" t="str" cm="1">
        <f t="array" ref="I12:L16">_xlfn._xlws.FILTER(A2:D13,C2:C13&gt;15000)</f>
        <v>Ian Nash</v>
      </c>
      <c r="J12" t="str">
        <v>Cairo</v>
      </c>
      <c r="K12">
        <v>18276</v>
      </c>
      <c r="L12">
        <v>32</v>
      </c>
      <c r="N12" t="str">
        <v>Margaret Turley</v>
      </c>
    </row>
    <row r="13" spans="1:16" x14ac:dyDescent="0.35">
      <c r="A13" s="1" t="s">
        <v>22</v>
      </c>
      <c r="B13" s="1" t="s">
        <v>23</v>
      </c>
      <c r="C13" s="1">
        <v>14562</v>
      </c>
      <c r="D13" s="1">
        <v>32</v>
      </c>
      <c r="F13" t="str">
        <v>Berlin</v>
      </c>
      <c r="G13">
        <v>11771</v>
      </c>
      <c r="I13" t="str">
        <v>Margaret Turley</v>
      </c>
      <c r="J13" t="str">
        <v>Shanghai</v>
      </c>
      <c r="K13">
        <v>19327</v>
      </c>
      <c r="L13">
        <v>26</v>
      </c>
      <c r="N13" t="str">
        <v>William  Manship</v>
      </c>
    </row>
    <row r="14" spans="1:16" x14ac:dyDescent="0.35">
      <c r="F14" t="str">
        <v>Hong Kong</v>
      </c>
      <c r="G14">
        <v>10959</v>
      </c>
      <c r="I14" t="str">
        <v>Michael Kaye</v>
      </c>
      <c r="J14" t="str">
        <v>Capetown</v>
      </c>
      <c r="K14">
        <v>18996</v>
      </c>
      <c r="L14">
        <v>35</v>
      </c>
      <c r="N14" t="str">
        <v>Paul Bell</v>
      </c>
    </row>
    <row r="15" spans="1:16" x14ac:dyDescent="0.35">
      <c r="F15" t="str">
        <v>Bangkok</v>
      </c>
      <c r="G15">
        <v>10387</v>
      </c>
      <c r="I15" t="str">
        <v>Eric Green</v>
      </c>
      <c r="J15" t="str">
        <v>Warsaw</v>
      </c>
      <c r="K15">
        <v>16406</v>
      </c>
      <c r="L15">
        <v>42</v>
      </c>
    </row>
    <row r="16" spans="1:16" x14ac:dyDescent="0.35">
      <c r="A16">
        <f>ROW(A2)</f>
        <v>2</v>
      </c>
      <c r="I16" t="str">
        <v>Williamr Black</v>
      </c>
      <c r="J16" t="str">
        <v>Cairo</v>
      </c>
      <c r="K16">
        <v>15784</v>
      </c>
      <c r="L16">
        <v>43</v>
      </c>
    </row>
    <row r="17" spans="1:13" x14ac:dyDescent="0.35">
      <c r="A17">
        <f>COLUMN(A2)</f>
        <v>1</v>
      </c>
    </row>
    <row r="18" spans="1:13" x14ac:dyDescent="0.35">
      <c r="A18" t="str" cm="1">
        <f t="array" aca="1" ref="A18" ca="1">INDIRECT("A2")</f>
        <v>William  Manship</v>
      </c>
      <c r="G18" t="s">
        <v>28</v>
      </c>
      <c r="H18" t="s">
        <v>24</v>
      </c>
    </row>
    <row r="19" spans="1:13" x14ac:dyDescent="0.35">
      <c r="H19">
        <f>LARGE(C2:C13,2)</f>
        <v>18996</v>
      </c>
    </row>
    <row r="20" spans="1:13" x14ac:dyDescent="0.35">
      <c r="A20" t="s">
        <v>25</v>
      </c>
      <c r="B20" t="str" cm="1">
        <f t="array" ref="B20:M20">TRANSPOSE(B2:B13)</f>
        <v>Hong Kong</v>
      </c>
      <c r="C20" t="str">
        <v>Berlin</v>
      </c>
      <c r="D20" t="str">
        <v>Bangkok</v>
      </c>
      <c r="E20" t="str">
        <v>Cairo</v>
      </c>
      <c r="F20" t="str">
        <v>Shanghai</v>
      </c>
      <c r="G20" t="str">
        <v>Capetown</v>
      </c>
      <c r="H20" t="str">
        <v>Bangkok</v>
      </c>
      <c r="I20" t="str">
        <v>Capetown</v>
      </c>
      <c r="J20" t="str">
        <v>Warsaw</v>
      </c>
      <c r="K20" t="str">
        <v>Cairo</v>
      </c>
      <c r="L20" t="str">
        <v>Hong Kong</v>
      </c>
      <c r="M20" t="str">
        <v>Delhi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4836-9CC1-4478-BA6D-3FB60F93EB06}">
  <dimension ref="A1:R23"/>
  <sheetViews>
    <sheetView tabSelected="1" workbookViewId="0">
      <selection activeCell="I2" sqref="I2"/>
    </sheetView>
  </sheetViews>
  <sheetFormatPr defaultRowHeight="14.5" x14ac:dyDescent="0.35"/>
  <cols>
    <col min="1" max="1" width="14.26953125" customWidth="1"/>
    <col min="2" max="2" width="14.36328125" customWidth="1"/>
    <col min="5" max="5" width="12.08984375" customWidth="1"/>
    <col min="6" max="6" width="12.26953125" customWidth="1"/>
    <col min="7" max="7" width="14.6328125" customWidth="1"/>
    <col min="9" max="9" width="13.179687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8" x14ac:dyDescent="0.35">
      <c r="A2" s="1" t="s">
        <v>4</v>
      </c>
      <c r="B2" s="1" t="s">
        <v>5</v>
      </c>
      <c r="C2" s="1">
        <v>13836</v>
      </c>
      <c r="D2" s="1">
        <v>25</v>
      </c>
      <c r="F2" s="1" t="str">
        <f>A5</f>
        <v>Ian Nash</v>
      </c>
      <c r="G2" t="s">
        <v>40</v>
      </c>
      <c r="I2">
        <f>LOOKUP(G2,B1:B13,C1:C13)</f>
        <v>12566</v>
      </c>
    </row>
    <row r="3" spans="1:18" x14ac:dyDescent="0.35">
      <c r="A3" s="1" t="s">
        <v>6</v>
      </c>
      <c r="B3" s="1" t="s">
        <v>7</v>
      </c>
      <c r="C3" s="1">
        <v>11771</v>
      </c>
      <c r="D3" s="1">
        <v>32</v>
      </c>
      <c r="G3" t="e">
        <f>LOOKUP(F2,A1:A13,B1:B13)</f>
        <v>#N/A</v>
      </c>
    </row>
    <row r="4" spans="1:18" x14ac:dyDescent="0.35">
      <c r="A4" s="1" t="s">
        <v>8</v>
      </c>
      <c r="B4" s="1" t="s">
        <v>9</v>
      </c>
      <c r="C4" s="1">
        <v>13046</v>
      </c>
      <c r="D4" s="1">
        <v>35</v>
      </c>
      <c r="E4" s="2" t="s">
        <v>33</v>
      </c>
      <c r="G4">
        <f>VLOOKUP(F2,A1:C13,3,0)</f>
        <v>18276</v>
      </c>
      <c r="H4">
        <f>VLOOKUP(F2,A1:D13,4,FALSE)</f>
        <v>32</v>
      </c>
    </row>
    <row r="5" spans="1:18" x14ac:dyDescent="0.35">
      <c r="A5" s="1" t="s">
        <v>10</v>
      </c>
      <c r="B5" s="1" t="s">
        <v>11</v>
      </c>
      <c r="C5" s="1">
        <v>18276</v>
      </c>
      <c r="D5" s="1">
        <v>32</v>
      </c>
      <c r="E5" s="2" t="s">
        <v>34</v>
      </c>
      <c r="G5">
        <f>HLOOKUP(F2,F16:Q19,3,FALSE)</f>
        <v>18276</v>
      </c>
    </row>
    <row r="6" spans="1:18" x14ac:dyDescent="0.35">
      <c r="A6" s="1" t="s">
        <v>12</v>
      </c>
      <c r="B6" s="1" t="s">
        <v>13</v>
      </c>
      <c r="C6" s="1">
        <v>19327</v>
      </c>
      <c r="D6" s="1">
        <v>27</v>
      </c>
      <c r="E6" s="2" t="s">
        <v>33</v>
      </c>
      <c r="G6" t="e">
        <f>VLOOKUP(D4,A1:D13,-4,0)</f>
        <v>#N/A</v>
      </c>
    </row>
    <row r="7" spans="1:18" x14ac:dyDescent="0.35">
      <c r="A7" s="1" t="s">
        <v>14</v>
      </c>
      <c r="B7" s="1" t="s">
        <v>15</v>
      </c>
      <c r="C7" s="1">
        <v>18996</v>
      </c>
      <c r="D7" s="1">
        <v>35</v>
      </c>
      <c r="E7" s="2" t="s">
        <v>35</v>
      </c>
      <c r="F7" s="1" t="s">
        <v>38</v>
      </c>
      <c r="G7" t="str">
        <f>INDEX(A1:A13,5)</f>
        <v>Ian Nash</v>
      </c>
    </row>
    <row r="8" spans="1:18" x14ac:dyDescent="0.35">
      <c r="A8" s="1" t="s">
        <v>16</v>
      </c>
      <c r="B8" s="1" t="s">
        <v>9</v>
      </c>
      <c r="C8" s="1">
        <v>10387</v>
      </c>
      <c r="D8" s="1">
        <v>26</v>
      </c>
      <c r="E8" s="2" t="s">
        <v>36</v>
      </c>
      <c r="G8">
        <f>MATCH(F2,A1:A13,0)</f>
        <v>5</v>
      </c>
    </row>
    <row r="9" spans="1:18" x14ac:dyDescent="0.35">
      <c r="A9" s="1" t="s">
        <v>17</v>
      </c>
      <c r="B9" s="1" t="s">
        <v>15</v>
      </c>
      <c r="C9" s="1">
        <v>12566</v>
      </c>
      <c r="D9" s="1">
        <v>37</v>
      </c>
      <c r="E9" t="s">
        <v>39</v>
      </c>
      <c r="G9">
        <f>INDEX(C1:C13,MATCH("Paul Bell",A1:A13,0))</f>
        <v>10387</v>
      </c>
      <c r="H9" t="str">
        <f>INDEX(A1:A13,MATCH(26,D1:D13,0))</f>
        <v>Paul Bell</v>
      </c>
    </row>
    <row r="10" spans="1:18" x14ac:dyDescent="0.35">
      <c r="A10" s="1" t="s">
        <v>18</v>
      </c>
      <c r="B10" s="1" t="s">
        <v>19</v>
      </c>
      <c r="C10" s="1">
        <v>16406</v>
      </c>
      <c r="D10" s="1">
        <v>42</v>
      </c>
      <c r="E10" t="s">
        <v>37</v>
      </c>
      <c r="G10" t="str" cm="1">
        <f t="array" ref="G10:J10">_xlfn.XLOOKUP(F2,A1:A13,A1:D13,"not found",0)</f>
        <v>Ian Nash</v>
      </c>
      <c r="H10" t="str">
        <v>Cairo</v>
      </c>
      <c r="I10">
        <v>18276</v>
      </c>
      <c r="J10">
        <v>32</v>
      </c>
    </row>
    <row r="11" spans="1:18" x14ac:dyDescent="0.35">
      <c r="A11" s="1" t="s">
        <v>20</v>
      </c>
      <c r="B11" s="1" t="s">
        <v>11</v>
      </c>
      <c r="C11" s="1">
        <v>15784</v>
      </c>
      <c r="D11" s="1">
        <v>43</v>
      </c>
      <c r="E11" s="2"/>
      <c r="G11" t="str" cm="1">
        <f t="array" ref="G11:J11">_xlfn.XLOOKUP(27,D1:D13,A1:D13)</f>
        <v>Margaret Turley</v>
      </c>
      <c r="H11" t="str">
        <v>Shanghai</v>
      </c>
      <c r="I11">
        <v>19327</v>
      </c>
      <c r="J11">
        <v>27</v>
      </c>
    </row>
    <row r="12" spans="1:18" x14ac:dyDescent="0.35">
      <c r="A12" s="1" t="s">
        <v>21</v>
      </c>
      <c r="B12" s="1" t="s">
        <v>5</v>
      </c>
      <c r="C12" s="1">
        <v>10959</v>
      </c>
      <c r="D12" s="1">
        <v>30</v>
      </c>
      <c r="E12" s="2"/>
    </row>
    <row r="13" spans="1:18" x14ac:dyDescent="0.35">
      <c r="A13" s="1" t="s">
        <v>22</v>
      </c>
      <c r="B13" s="1" t="s">
        <v>23</v>
      </c>
      <c r="C13" s="1">
        <v>14562</v>
      </c>
      <c r="D13" s="1">
        <v>32</v>
      </c>
      <c r="E13" s="2"/>
    </row>
    <row r="15" spans="1:18" x14ac:dyDescent="0.35">
      <c r="C15" s="2" t="s">
        <v>32</v>
      </c>
    </row>
    <row r="16" spans="1:18" x14ac:dyDescent="0.35">
      <c r="C16" s="2" t="s">
        <v>33</v>
      </c>
      <c r="F16" s="1" t="s">
        <v>0</v>
      </c>
      <c r="G16" s="1" t="s">
        <v>4</v>
      </c>
      <c r="H16" s="1" t="s">
        <v>6</v>
      </c>
      <c r="I16" s="1" t="s">
        <v>8</v>
      </c>
      <c r="J16" s="1" t="s">
        <v>10</v>
      </c>
      <c r="K16" s="1" t="s">
        <v>12</v>
      </c>
      <c r="L16" s="1" t="s">
        <v>14</v>
      </c>
      <c r="M16" s="1" t="s">
        <v>16</v>
      </c>
      <c r="N16" s="1" t="s">
        <v>17</v>
      </c>
      <c r="O16" s="1" t="s">
        <v>18</v>
      </c>
      <c r="P16" s="1" t="s">
        <v>20</v>
      </c>
      <c r="Q16" s="1" t="s">
        <v>21</v>
      </c>
      <c r="R16" s="1" t="s">
        <v>22</v>
      </c>
    </row>
    <row r="17" spans="3:18" x14ac:dyDescent="0.35">
      <c r="C17" s="2" t="s">
        <v>34</v>
      </c>
      <c r="F17" s="1" t="s">
        <v>1</v>
      </c>
      <c r="G17" s="1" t="s">
        <v>5</v>
      </c>
      <c r="H17" s="1" t="s">
        <v>7</v>
      </c>
      <c r="I17" s="1" t="s">
        <v>9</v>
      </c>
      <c r="J17" s="1" t="s">
        <v>11</v>
      </c>
      <c r="K17" s="1" t="s">
        <v>13</v>
      </c>
      <c r="L17" s="1" t="s">
        <v>15</v>
      </c>
      <c r="M17" s="1" t="s">
        <v>9</v>
      </c>
      <c r="N17" s="1" t="s">
        <v>15</v>
      </c>
      <c r="O17" s="1" t="s">
        <v>19</v>
      </c>
      <c r="P17" s="1" t="s">
        <v>11</v>
      </c>
      <c r="Q17" s="1" t="s">
        <v>5</v>
      </c>
      <c r="R17" s="1" t="s">
        <v>23</v>
      </c>
    </row>
    <row r="18" spans="3:18" x14ac:dyDescent="0.35">
      <c r="C18" s="2" t="s">
        <v>35</v>
      </c>
      <c r="F18" s="1" t="s">
        <v>2</v>
      </c>
      <c r="G18" s="1">
        <v>13836</v>
      </c>
      <c r="H18" s="1">
        <v>11771</v>
      </c>
      <c r="I18" s="1">
        <v>13046</v>
      </c>
      <c r="J18" s="1">
        <v>18276</v>
      </c>
      <c r="K18" s="1">
        <v>19327</v>
      </c>
      <c r="L18" s="1">
        <v>18996</v>
      </c>
      <c r="M18" s="1">
        <v>10387</v>
      </c>
      <c r="N18" s="1">
        <v>12566</v>
      </c>
      <c r="O18" s="1">
        <v>16406</v>
      </c>
      <c r="P18" s="1">
        <v>15784</v>
      </c>
      <c r="Q18" s="1">
        <v>10959</v>
      </c>
      <c r="R18" s="1">
        <v>14562</v>
      </c>
    </row>
    <row r="19" spans="3:18" x14ac:dyDescent="0.35">
      <c r="C19" s="2" t="s">
        <v>36</v>
      </c>
      <c r="D19" t="s">
        <v>31</v>
      </c>
      <c r="F19" s="1" t="s">
        <v>3</v>
      </c>
      <c r="G19" s="1">
        <v>25</v>
      </c>
      <c r="H19" s="1">
        <v>32</v>
      </c>
      <c r="I19" s="1">
        <v>35</v>
      </c>
      <c r="J19" s="1">
        <v>32</v>
      </c>
      <c r="K19" s="1">
        <v>26</v>
      </c>
      <c r="L19" s="1">
        <v>35</v>
      </c>
      <c r="M19" s="1">
        <v>25</v>
      </c>
      <c r="N19" s="1">
        <v>37</v>
      </c>
      <c r="O19" s="1">
        <v>42</v>
      </c>
      <c r="P19" s="1">
        <v>43</v>
      </c>
      <c r="Q19" s="1">
        <v>30</v>
      </c>
      <c r="R19" s="1">
        <v>32</v>
      </c>
    </row>
    <row r="20" spans="3:18" x14ac:dyDescent="0.35">
      <c r="C20" s="2" t="s">
        <v>37</v>
      </c>
      <c r="D20" t="str" cm="1">
        <f t="array" aca="1" ref="D20:E23" ca="1">OFFSET(A2:D13,3,0,4,2)</f>
        <v>Ian Nash</v>
      </c>
      <c r="E20" t="str">
        <f ca="1"/>
        <v>Cairo</v>
      </c>
    </row>
    <row r="21" spans="3:18" x14ac:dyDescent="0.35">
      <c r="D21" t="str">
        <f ca="1"/>
        <v>Margaret Turley</v>
      </c>
      <c r="E21" t="str">
        <f ca="1"/>
        <v>Shanghai</v>
      </c>
    </row>
    <row r="22" spans="3:18" x14ac:dyDescent="0.35">
      <c r="D22" t="str">
        <f ca="1"/>
        <v>Michael Kaye</v>
      </c>
      <c r="E22" t="str">
        <f ca="1"/>
        <v>Capetown</v>
      </c>
    </row>
    <row r="23" spans="3:18" x14ac:dyDescent="0.35">
      <c r="D23" t="str">
        <f ca="1"/>
        <v>Paul Bell</v>
      </c>
      <c r="E23" t="str">
        <f ca="1"/>
        <v>Bangkok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 sha</dc:creator>
  <cp:lastModifiedBy>sha sha</cp:lastModifiedBy>
  <dcterms:created xsi:type="dcterms:W3CDTF">2025-05-20T02:50:19Z</dcterms:created>
  <dcterms:modified xsi:type="dcterms:W3CDTF">2025-05-20T03:34:54Z</dcterms:modified>
</cp:coreProperties>
</file>