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<sst xmlns="http://schemas.openxmlformats.org/spreadsheetml/2006/main" count="26" uniqueCount="17">
  <si>
    <t xml:space="preserve">Golden Search method</t>
  </si>
  <si>
    <t xml:space="preserve">Iteration</t>
  </si>
  <si>
    <t xml:space="preserve">a</t>
  </si>
  <si>
    <t xml:space="preserve">b</t>
  </si>
  <si>
    <t xml:space="preserve">delta_golden</t>
  </si>
  <si>
    <t xml:space="preserve">x1</t>
  </si>
  <si>
    <t xml:space="preserve">x2</t>
  </si>
  <si>
    <t xml:space="preserve">f(x1)</t>
  </si>
  <si>
    <t xml:space="preserve">f(x2)</t>
  </si>
  <si>
    <t xml:space="preserve">minimize</t>
  </si>
  <si>
    <t xml:space="preserve">maximize</t>
  </si>
  <si>
    <t xml:space="preserve">error</t>
  </si>
  <si>
    <t xml:space="preserve">golden_delta</t>
  </si>
  <si>
    <t xml:space="preserve">Dichotomous Method</t>
  </si>
  <si>
    <t xml:space="preserve">delta_dichotomos</t>
  </si>
  <si>
    <t xml:space="preserve">Error</t>
  </si>
  <si>
    <t xml:space="preserve">epsilon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</si>
</sst>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650953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6"/>
      <color rgb="FFC9211E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650953"/>
        <bgColor rgb="FF800080"/>
      </patternFill>
    </fill>
    <fill>
      <patternFill patternType="solid">
        <fgColor rgb="FFFF0000"/>
        <bgColor rgb="FFC9211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50953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true" showOutlineSymbols="true" defaultGridColor="true" view="normal" topLeftCell="C4" colorId="64" zoomScale="100" zoomScaleNormal="100" zoomScalePageLayoutView="100" workbookViewId="0">
      <selection pane="topLeft" activeCell="L12" activeCellId="0" sqref="L12"/>
    </sheetView>
  </sheetViews>
  <sheetFormatPr defaultColWidth="11.55078125" defaultRowHeight="12.8" zeroHeight="false" outlineLevelRow="0" outlineLevelCol="0"/>
  <cols>
    <col collapsed="false" customWidth="true" hidden="false" outlineLevel="0" max="3" min="1" style="0" width="15.96"/>
    <col collapsed="false" customWidth="true" hidden="false" outlineLevel="0" max="4" min="4" style="0" width="18.34"/>
    <col collapsed="false" customWidth="true" hidden="false" outlineLevel="0" max="5" min="5" style="0" width="19.04"/>
    <col collapsed="false" customWidth="true" hidden="false" outlineLevel="0" max="6" min="6" style="0" width="15.69"/>
    <col collapsed="false" customWidth="true" hidden="false" outlineLevel="0" max="7" min="7" style="0" width="13.06"/>
    <col collapsed="false" customWidth="true" hidden="false" outlineLevel="0" max="8" min="8" style="0" width="17.09"/>
    <col collapsed="false" customWidth="true" hidden="false" outlineLevel="0" max="12" min="12" style="0" width="17.51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</row>
    <row r="2" customFormat="false" ht="1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2"/>
      <c r="M2" s="2"/>
    </row>
    <row r="3" customFormat="false" ht="15" hidden="false" customHeight="false" outlineLevel="0" collapsed="false">
      <c r="A3" s="4" t="n">
        <v>1</v>
      </c>
      <c r="B3" s="4" t="n">
        <v>0.1</v>
      </c>
      <c r="C3" s="4" t="n">
        <v>0.25</v>
      </c>
      <c r="D3" s="4" t="n">
        <f aca="false">(C3-B3)*M$3</f>
        <v>0.0927038626609442</v>
      </c>
      <c r="E3" s="4" t="n">
        <f aca="false">C3-D3</f>
        <v>0.157296137339056</v>
      </c>
      <c r="F3" s="4" t="n">
        <f aca="false">B3+D3</f>
        <v>0.192703862660944</v>
      </c>
      <c r="G3" s="4" t="n">
        <f aca="false">125.6*E3+57.165/E3^0.2</f>
        <v>102.509937766201</v>
      </c>
      <c r="H3" s="4" t="n">
        <f aca="false">125.6*F3+57.165/F3^0.2</f>
        <v>103.664257072207</v>
      </c>
      <c r="I3" s="4" t="str">
        <f aca="false">IF(G3&lt;H3,"X2=B","X1=A")</f>
        <v>X2=B</v>
      </c>
      <c r="J3" s="4" t="str">
        <f aca="false">IF(G3&lt;H3,"X1=A","X2=B")</f>
        <v>X1=A</v>
      </c>
      <c r="K3" s="5" t="n">
        <f aca="false">ABS(G3-H3)</f>
        <v>1.15431930600538</v>
      </c>
      <c r="L3" s="6" t="s">
        <v>12</v>
      </c>
      <c r="M3" s="6" t="n">
        <f aca="false">144/233</f>
        <v>0.618025751072961</v>
      </c>
    </row>
    <row r="4" customFormat="false" ht="15" hidden="false" customHeight="false" outlineLevel="0" collapsed="false">
      <c r="A4" s="4" t="n">
        <v>2</v>
      </c>
      <c r="B4" s="4" t="n">
        <f aca="false">IF(G3&lt;H3,B3,E3)</f>
        <v>0.1</v>
      </c>
      <c r="C4" s="4" t="n">
        <f aca="false">IF(G3&lt;H3,F3,C3)</f>
        <v>0.192703862660944</v>
      </c>
      <c r="D4" s="4" t="n">
        <f aca="false">(C4-B4)*M$3</f>
        <v>0.0572933743483947</v>
      </c>
      <c r="E4" s="4" t="n">
        <f aca="false">C4-D4</f>
        <v>0.13541048831255</v>
      </c>
      <c r="F4" s="4" t="n">
        <f aca="false">B4+D4</f>
        <v>0.157293374348395</v>
      </c>
      <c r="G4" s="4" t="n">
        <f aca="false">125.6*E4+57.165/E4^0.2</f>
        <v>102.278241388065</v>
      </c>
      <c r="H4" s="4" t="n">
        <f aca="false">125.6*F4+57.165/F4^0.2</f>
        <v>102.509881459674</v>
      </c>
      <c r="I4" s="4" t="str">
        <f aca="false">IF(G4&lt;H4,"X2=B","X1=A")</f>
        <v>X2=B</v>
      </c>
      <c r="J4" s="4" t="str">
        <f aca="false">IF(G4&lt;H4,"X1=A","X2=B")</f>
        <v>X1=A</v>
      </c>
      <c r="K4" s="5" t="n">
        <f aca="false">ABS(G4-H4)</f>
        <v>0.231640071609291</v>
      </c>
      <c r="L4" s="2"/>
      <c r="M4" s="2"/>
    </row>
    <row r="5" customFormat="false" ht="15" hidden="false" customHeight="false" outlineLevel="0" collapsed="false">
      <c r="A5" s="4" t="n">
        <v>3</v>
      </c>
      <c r="B5" s="4" t="n">
        <f aca="false">IF(G4&lt;H4,B4,E4)</f>
        <v>0.1</v>
      </c>
      <c r="C5" s="4" t="n">
        <f aca="false">IF(G4&lt;H4,F4,C4)</f>
        <v>0.157293374348395</v>
      </c>
      <c r="D5" s="4" t="n">
        <f aca="false">(C5-B5)*M$3</f>
        <v>0.035408780713171</v>
      </c>
      <c r="E5" s="4" t="n">
        <f aca="false">C5-D5</f>
        <v>0.121884593635224</v>
      </c>
      <c r="F5" s="4" t="n">
        <f aca="false">B5+D5</f>
        <v>0.135408780713171</v>
      </c>
      <c r="G5" s="4" t="n">
        <f aca="false">125.6*E5+57.165/E5^0.2</f>
        <v>102.393121228408</v>
      </c>
      <c r="H5" s="4" t="n">
        <f aca="false">125.6*F5+57.165/F5^0.2</f>
        <v>102.278241977084</v>
      </c>
      <c r="I5" s="4" t="str">
        <f aca="false">IF(G5&lt;H5,"X2=B","X1=A")</f>
        <v>X1=A</v>
      </c>
      <c r="J5" s="4" t="str">
        <f aca="false">IF(G5&lt;H5,"X1=A","X2=B")</f>
        <v>X2=B</v>
      </c>
      <c r="K5" s="5" t="n">
        <f aca="false">ABS(G5-H5)</f>
        <v>0.11487925132397</v>
      </c>
      <c r="L5" s="2"/>
      <c r="M5" s="2"/>
    </row>
    <row r="6" customFormat="false" ht="15" hidden="false" customHeight="false" outlineLevel="0" collapsed="false">
      <c r="A6" s="4" t="n">
        <v>4</v>
      </c>
      <c r="B6" s="4" t="n">
        <f aca="false">IF(G5&lt;H5,B5,E5)</f>
        <v>0.121884593635224</v>
      </c>
      <c r="C6" s="4" t="n">
        <f aca="false">IF(G5&lt;H5,F5,C5)</f>
        <v>0.157293374348395</v>
      </c>
      <c r="D6" s="4" t="n">
        <f aca="false">(C6-B6)*M$3</f>
        <v>0.0218835382948353</v>
      </c>
      <c r="E6" s="4" t="n">
        <f aca="false">C6-D6</f>
        <v>0.135409836053559</v>
      </c>
      <c r="F6" s="4" t="n">
        <f aca="false">B6+D6</f>
        <v>0.143768131930059</v>
      </c>
      <c r="G6" s="4" t="n">
        <f aca="false">125.6*E6+57.165/E6^0.2</f>
        <v>102.278241612671</v>
      </c>
      <c r="H6" s="4" t="n">
        <f aca="false">125.6*F6+57.165/F6^0.2</f>
        <v>102.312665176861</v>
      </c>
      <c r="I6" s="4" t="str">
        <f aca="false">IF(G6&lt;H6,"X2=B","X1=A")</f>
        <v>X2=B</v>
      </c>
      <c r="J6" s="4" t="str">
        <f aca="false">IF(G6&lt;H6,"X1=A","X2=B")</f>
        <v>X1=A</v>
      </c>
      <c r="K6" s="5" t="n">
        <f aca="false">ABS(G6-H6)</f>
        <v>0.0344235641900497</v>
      </c>
      <c r="L6" s="2"/>
      <c r="M6" s="2"/>
    </row>
    <row r="7" customFormat="false" ht="15" hidden="false" customHeight="false" outlineLevel="0" collapsed="false">
      <c r="A7" s="4" t="n">
        <v>5</v>
      </c>
      <c r="B7" s="4" t="n">
        <f aca="false">IF(G6&lt;H6,B6,E6)</f>
        <v>0.121884593635224</v>
      </c>
      <c r="C7" s="4" t="n">
        <f aca="false">IF(G6&lt;H6,F6,C6)</f>
        <v>0.143768131930059</v>
      </c>
      <c r="D7" s="4" t="n">
        <f aca="false">(C7-B7)*M$3</f>
        <v>0.0135245901907995</v>
      </c>
      <c r="E7" s="4" t="n">
        <f aca="false">C7-D7</f>
        <v>0.13024354173926</v>
      </c>
      <c r="F7" s="4" t="n">
        <f aca="false">B7+D7</f>
        <v>0.135409183826023</v>
      </c>
      <c r="G7" s="4" t="n">
        <f aca="false">125.6*E7+57.165/E7^0.2</f>
        <v>102.2953473566</v>
      </c>
      <c r="H7" s="4" t="n">
        <f aca="false">125.6*F7+57.165/F7^0.2</f>
        <v>102.278241837741</v>
      </c>
      <c r="I7" s="4" t="str">
        <f aca="false">IF(G7&lt;H7,"X2=B","X1=A")</f>
        <v>X1=A</v>
      </c>
      <c r="J7" s="4" t="str">
        <f aca="false">IF(G7&lt;H7,"X1=A","X2=B")</f>
        <v>X2=B</v>
      </c>
      <c r="K7" s="5" t="n">
        <f aca="false">ABS(G7-H7)</f>
        <v>0.017105518858898</v>
      </c>
      <c r="L7" s="2"/>
      <c r="M7" s="2"/>
    </row>
    <row r="8" customFormat="false" ht="15" hidden="false" customHeight="false" outlineLevel="0" collapsed="false">
      <c r="A8" s="4" t="n">
        <v>6</v>
      </c>
      <c r="B8" s="4" t="n">
        <f aca="false">IF(G7&lt;H7,B7,E7)</f>
        <v>0.13024354173926</v>
      </c>
      <c r="C8" s="4" t="n">
        <f aca="false">IF(G7&lt;H7,F7,C7)</f>
        <v>0.143768131930059</v>
      </c>
      <c r="D8" s="4" t="n">
        <f aca="false">(C8-B8)*M$3</f>
        <v>0.00835854501062286</v>
      </c>
      <c r="E8" s="4" t="n">
        <f aca="false">C8-D8</f>
        <v>0.135409586919436</v>
      </c>
      <c r="F8" s="4" t="n">
        <f aca="false">B8+D8</f>
        <v>0.138602086749882</v>
      </c>
      <c r="G8" s="4" t="n">
        <f aca="false">125.6*E8+57.165/E8^0.2</f>
        <v>102.278241698586</v>
      </c>
      <c r="H8" s="4" t="n">
        <f aca="false">125.6*F8+57.165/F8^0.2</f>
        <v>102.282731589537</v>
      </c>
      <c r="I8" s="4" t="str">
        <f aca="false">IF(G8&lt;H8,"X2=B","X1=A")</f>
        <v>X2=B</v>
      </c>
      <c r="J8" s="4" t="str">
        <f aca="false">IF(G8&lt;H8,"X1=A","X2=B")</f>
        <v>X1=A</v>
      </c>
      <c r="K8" s="5" t="n">
        <f aca="false">ABS(G8-H8)</f>
        <v>0.00448989095094987</v>
      </c>
      <c r="L8" s="2"/>
      <c r="M8" s="2"/>
    </row>
    <row r="9" customFormat="false" ht="15" hidden="false" customHeight="false" outlineLevel="0" collapsed="false">
      <c r="A9" s="4" t="n">
        <v>7</v>
      </c>
      <c r="B9" s="4" t="n">
        <f aca="false">IF(G8&lt;H8,B8,E8)</f>
        <v>0.13024354173926</v>
      </c>
      <c r="C9" s="4" t="n">
        <f aca="false">IF(G8&lt;H8,F8,C8)</f>
        <v>0.138602086749882</v>
      </c>
      <c r="D9" s="4" t="n">
        <f aca="false">(C9-B9)*M$3</f>
        <v>0.00516579605806735</v>
      </c>
      <c r="E9" s="4" t="n">
        <f aca="false">C9-D9</f>
        <v>0.133436290691815</v>
      </c>
      <c r="F9" s="4" t="n">
        <f aca="false">B9+D9</f>
        <v>0.135409337797327</v>
      </c>
      <c r="G9" s="4" t="n">
        <f aca="false">125.6*E9+57.165/E9^0.2</f>
        <v>102.281119007257</v>
      </c>
      <c r="H9" s="4" t="n">
        <f aca="false">125.6*F9+57.165/F9^0.2</f>
        <v>102.278241784566</v>
      </c>
      <c r="I9" s="4" t="str">
        <f aca="false">IF(G9&lt;H9,"X2=B","X1=A")</f>
        <v>X1=A</v>
      </c>
      <c r="J9" s="4" t="str">
        <f aca="false">IF(G9&lt;H9,"X1=A","X2=B")</f>
        <v>X2=B</v>
      </c>
      <c r="K9" s="5" t="n">
        <f aca="false">ABS(G9-H9)</f>
        <v>0.00287722269098367</v>
      </c>
      <c r="L9" s="2"/>
      <c r="M9" s="2"/>
    </row>
    <row r="10" customFormat="false" ht="15" hidden="false" customHeight="false" outlineLevel="0" collapsed="false">
      <c r="A10" s="4" t="n">
        <v>8</v>
      </c>
      <c r="B10" s="4" t="n">
        <f aca="false">IF(G9&lt;H9,B9,E9)</f>
        <v>0.133436290691815</v>
      </c>
      <c r="C10" s="4" t="n">
        <f aca="false">IF(G9&lt;H9,F9,C9)</f>
        <v>0.138602086749882</v>
      </c>
      <c r="D10" s="4" t="n">
        <f aca="false">(C10-B10)*M$3</f>
        <v>0.00319259498867682</v>
      </c>
      <c r="E10" s="4" t="n">
        <f aca="false">C10-D10</f>
        <v>0.135409491761206</v>
      </c>
      <c r="F10" s="4" t="n">
        <f aca="false">B10+D10</f>
        <v>0.136628885680492</v>
      </c>
      <c r="G10" s="4" t="n">
        <f aca="false">125.6*E10+57.165/E10^0.2</f>
        <v>102.27824173142</v>
      </c>
      <c r="H10" s="4" t="n">
        <f aca="false">125.6*F10+57.165/F10^0.2</f>
        <v>102.278645274776</v>
      </c>
      <c r="I10" s="4" t="str">
        <f aca="false">IF(G10&lt;H10,"X2=B","X1=A")</f>
        <v>X2=B</v>
      </c>
      <c r="J10" s="4" t="str">
        <f aca="false">IF(G10&lt;H10,"X1=A","X2=B")</f>
        <v>X1=A</v>
      </c>
      <c r="K10" s="5" t="n">
        <f aca="false">ABS(G10-H10)</f>
        <v>0.00040354335618531</v>
      </c>
      <c r="L10" s="2"/>
      <c r="M10" s="2"/>
    </row>
    <row r="11" customFormat="false" ht="15" hidden="false" customHeight="false" outlineLevel="0" collapsed="false">
      <c r="A11" s="4" t="n">
        <v>9</v>
      </c>
      <c r="B11" s="4" t="n">
        <f aca="false">IF(G10&lt;H10,B10,E10)</f>
        <v>0.133436290691815</v>
      </c>
      <c r="C11" s="4" t="n">
        <f aca="false">IF(G10&lt;H10,F10,C10)</f>
        <v>0.136628885680492</v>
      </c>
      <c r="D11" s="4" t="n">
        <f aca="false">(C11-B11)*M$3</f>
        <v>0.00197310591574877</v>
      </c>
      <c r="E11" s="4" t="n">
        <f aca="false">C11-D11</f>
        <v>0.134655779764743</v>
      </c>
      <c r="F11" s="4" t="n">
        <f aca="false">B11+D11</f>
        <v>0.135409396607564</v>
      </c>
      <c r="G11" s="4" t="n">
        <f aca="false">125.6*E11+57.165/E11^0.2</f>
        <v>102.278820162451</v>
      </c>
      <c r="H11" s="4" t="n">
        <f aca="false">125.6*F11+57.165/F11^0.2</f>
        <v>102.278241764263</v>
      </c>
      <c r="I11" s="4" t="str">
        <f aca="false">IF(G11&lt;H11,"X2=B","X1=A")</f>
        <v>X1=A</v>
      </c>
      <c r="J11" s="4" t="str">
        <f aca="false">IF(G11&lt;H11,"X1=A","X2=B")</f>
        <v>X2=B</v>
      </c>
      <c r="K11" s="5" t="n">
        <f aca="false">ABS(G11-H11)</f>
        <v>0.000578398188764595</v>
      </c>
      <c r="L11" s="2"/>
      <c r="M11" s="2"/>
    </row>
    <row r="12" customFormat="false" ht="15" hidden="false" customHeight="false" outlineLevel="0" collapsed="false">
      <c r="A12" s="4" t="n">
        <v>10</v>
      </c>
      <c r="B12" s="4" t="n">
        <f aca="false">IF(G11&lt;H11,B11,E11)</f>
        <v>0.134655779764743</v>
      </c>
      <c r="C12" s="4" t="n">
        <f aca="false">IF(G11&lt;H11,F11,C11)</f>
        <v>0.136628885680492</v>
      </c>
      <c r="D12" s="4" t="n">
        <f aca="false">(C12-B12)*M$3</f>
        <v>0.00121943026552713</v>
      </c>
      <c r="E12" s="4" t="n">
        <f aca="false">C12-D12</f>
        <v>0.135409455414965</v>
      </c>
      <c r="F12" s="4" t="n">
        <f aca="false">B12+D12</f>
        <v>0.13587521003027</v>
      </c>
      <c r="G12" s="4" t="n">
        <f aca="false">125.6*E12+57.165/E12^0.2</f>
        <v>102.278241743964</v>
      </c>
      <c r="H12" s="4" t="n">
        <f aca="false">125.6*F12+57.165/F12^0.2</f>
        <v>102.278201748123</v>
      </c>
      <c r="I12" s="4" t="str">
        <f aca="false">IF(G12&lt;H12,"X2=B","X1=A")</f>
        <v>X1=A</v>
      </c>
      <c r="J12" s="4" t="str">
        <f aca="false">IF(G12&lt;H12,"X1=A","X2=B")</f>
        <v>X2=B</v>
      </c>
      <c r="K12" s="5" t="n">
        <f aca="false">ABS(G12-H12)</f>
        <v>3.99958407939493E-005</v>
      </c>
      <c r="L12" s="2"/>
      <c r="M12" s="2"/>
    </row>
    <row r="13" customFormat="false" ht="1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1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customFormat="false" ht="19.7" hidden="false" customHeight="false" outlineLevel="0" collapsed="false">
      <c r="A15" s="7" t="s">
        <v>13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2"/>
      <c r="M15" s="2"/>
    </row>
    <row r="16" customFormat="false" ht="15" hidden="false" customHeight="false" outlineLevel="0" collapsed="false">
      <c r="A16" s="8" t="s">
        <v>1</v>
      </c>
      <c r="B16" s="8" t="s">
        <v>2</v>
      </c>
      <c r="C16" s="8" t="s">
        <v>3</v>
      </c>
      <c r="D16" s="8" t="s">
        <v>14</v>
      </c>
      <c r="E16" s="8" t="s">
        <v>5</v>
      </c>
      <c r="F16" s="8" t="s">
        <v>6</v>
      </c>
      <c r="G16" s="8" t="s">
        <v>7</v>
      </c>
      <c r="H16" s="8" t="s">
        <v>8</v>
      </c>
      <c r="I16" s="8" t="s">
        <v>9</v>
      </c>
      <c r="J16" s="8" t="s">
        <v>10</v>
      </c>
      <c r="K16" s="8" t="s">
        <v>15</v>
      </c>
      <c r="L16" s="2"/>
      <c r="M16" s="2"/>
    </row>
    <row r="17" customFormat="false" ht="15" hidden="false" customHeight="false" outlineLevel="0" collapsed="false">
      <c r="A17" s="9" t="n">
        <v>1</v>
      </c>
      <c r="B17" s="9" t="n">
        <v>0.1</v>
      </c>
      <c r="C17" s="9" t="n">
        <v>0.25</v>
      </c>
      <c r="D17" s="9" t="n">
        <f aca="false">((C17-B17)+M$17)/2</f>
        <v>0.0785</v>
      </c>
      <c r="E17" s="9" t="n">
        <f aca="false">C17-D17</f>
        <v>0.1715</v>
      </c>
      <c r="F17" s="9" t="n">
        <f aca="false">B17+D17</f>
        <v>0.1785</v>
      </c>
      <c r="G17" s="9" t="n">
        <f aca="false">125.6*E17+57.165/E17^0.2</f>
        <v>102.875383509391</v>
      </c>
      <c r="H17" s="9" t="n">
        <f aca="false">125.6*F17+57.165/F17^0.2</f>
        <v>103.10641334742</v>
      </c>
      <c r="I17" s="9" t="str">
        <f aca="false">IF(G17&lt;H17,"X2=B","X1=A")</f>
        <v>X2=B</v>
      </c>
      <c r="J17" s="9" t="str">
        <f aca="false">IF(G17&lt;H17,"X1=A","X2=B")</f>
        <v>X1=A</v>
      </c>
      <c r="K17" s="10" t="n">
        <f aca="false">ABS(G17-H17)</f>
        <v>0.231029838029016</v>
      </c>
      <c r="L17" s="11" t="s">
        <v>16</v>
      </c>
      <c r="M17" s="11" t="n">
        <v>0.007</v>
      </c>
    </row>
    <row r="18" customFormat="false" ht="15" hidden="false" customHeight="false" outlineLevel="0" collapsed="false">
      <c r="A18" s="9" t="n">
        <v>2</v>
      </c>
      <c r="B18" s="9" t="n">
        <f aca="false">IF(G17&lt;H17,B17,E17)</f>
        <v>0.1</v>
      </c>
      <c r="C18" s="9" t="n">
        <f aca="false">IF(G17&lt;H17,F17,C17)</f>
        <v>0.1785</v>
      </c>
      <c r="D18" s="9" t="n">
        <f aca="false">((C18-B18)+M$17)/2</f>
        <v>0.04275</v>
      </c>
      <c r="E18" s="9" t="n">
        <f aca="false">C18-D18</f>
        <v>0.13575</v>
      </c>
      <c r="F18" s="9" t="n">
        <f aca="false">B18+D18</f>
        <v>0.14275</v>
      </c>
      <c r="G18" s="9" t="n">
        <f aca="false">125.6*E18+57.165/E18^0.2</f>
        <v>102.278188808237</v>
      </c>
      <c r="H18" s="9" t="n">
        <f aca="false">125.6*F18+57.165/F18^0.2</f>
        <v>102.304632866077</v>
      </c>
      <c r="I18" s="9" t="str">
        <f aca="false">IF(G18&lt;H18,"X2=B","X1=A")</f>
        <v>X2=B</v>
      </c>
      <c r="J18" s="9" t="str">
        <f aca="false">IF(G18&lt;H18,"X1=A","X2=B")</f>
        <v>X1=A</v>
      </c>
      <c r="K18" s="10" t="n">
        <f aca="false">ABS(G18-H18)</f>
        <v>0.0264440578399956</v>
      </c>
      <c r="L18" s="2"/>
      <c r="M18" s="2"/>
    </row>
    <row r="19" customFormat="false" ht="15" hidden="false" customHeight="false" outlineLevel="0" collapsed="false">
      <c r="A19" s="9" t="n">
        <v>3</v>
      </c>
      <c r="B19" s="9" t="n">
        <f aca="false">IF(G18&lt;H18,B18,E18)</f>
        <v>0.1</v>
      </c>
      <c r="C19" s="9" t="n">
        <f aca="false">IF(G18&lt;H18,F18,C18)</f>
        <v>0.14275</v>
      </c>
      <c r="D19" s="9" t="n">
        <f aca="false">((C19-B19)+M$17)/2</f>
        <v>0.024875</v>
      </c>
      <c r="E19" s="9" t="n">
        <f aca="false">C19-D19</f>
        <v>0.117875</v>
      </c>
      <c r="F19" s="9" t="n">
        <f aca="false">B19+D19</f>
        <v>0.124875</v>
      </c>
      <c r="G19" s="9" t="n">
        <f aca="false">125.6*E19+57.165/E19^0.2</f>
        <v>102.474062431615</v>
      </c>
      <c r="H19" s="9" t="n">
        <f aca="false">125.6*F19+57.165/F19^0.2</f>
        <v>102.347577117215</v>
      </c>
      <c r="I19" s="9" t="str">
        <f aca="false">IF(G19&lt;H19,"X2=B","X1=A")</f>
        <v>X1=A</v>
      </c>
      <c r="J19" s="9" t="str">
        <f aca="false">IF(G19&lt;H19,"X1=A","X2=B")</f>
        <v>X2=B</v>
      </c>
      <c r="K19" s="10" t="n">
        <f aca="false">ABS(G19-H19)</f>
        <v>0.126485314399346</v>
      </c>
      <c r="L19" s="2"/>
      <c r="M19" s="2"/>
    </row>
    <row r="20" customFormat="false" ht="15" hidden="false" customHeight="false" outlineLevel="0" collapsed="false">
      <c r="A20" s="9" t="n">
        <v>4</v>
      </c>
      <c r="B20" s="9" t="n">
        <f aca="false">IF(G19&lt;H19,B19,E19)</f>
        <v>0.117875</v>
      </c>
      <c r="C20" s="9" t="n">
        <f aca="false">IF(G19&lt;H19,F19,C19)</f>
        <v>0.14275</v>
      </c>
      <c r="D20" s="9" t="n">
        <f aca="false">((C20-B20)+M$17)/2</f>
        <v>0.0159375</v>
      </c>
      <c r="E20" s="9" t="n">
        <f aca="false">C20-D20</f>
        <v>0.1268125</v>
      </c>
      <c r="F20" s="9" t="n">
        <f aca="false">B20+D20</f>
        <v>0.1338125</v>
      </c>
      <c r="G20" s="9" t="n">
        <f aca="false">125.6*E20+57.165/E20^0.2</f>
        <v>102.324477403866</v>
      </c>
      <c r="H20" s="9" t="n">
        <f aca="false">125.6*F20+57.165/F20^0.2</f>
        <v>102.280228554203</v>
      </c>
      <c r="I20" s="9" t="str">
        <f aca="false">IF(G20&lt;H20,"X2=B","X1=A")</f>
        <v>X1=A</v>
      </c>
      <c r="J20" s="9" t="str">
        <f aca="false">IF(G20&lt;H20,"X1=A","X2=B")</f>
        <v>X2=B</v>
      </c>
      <c r="K20" s="10" t="n">
        <f aca="false">ABS(G20-H20)</f>
        <v>0.0442488496623241</v>
      </c>
      <c r="L20" s="2"/>
      <c r="M20" s="12"/>
    </row>
    <row r="21" customFormat="false" ht="15" hidden="false" customHeight="false" outlineLevel="0" collapsed="false">
      <c r="A21" s="9" t="n">
        <v>5</v>
      </c>
      <c r="B21" s="9" t="n">
        <f aca="false">IF(G20&lt;H20,B20,E20)</f>
        <v>0.1268125</v>
      </c>
      <c r="C21" s="9" t="n">
        <f aca="false">IF(G20&lt;H20,F20,C20)</f>
        <v>0.14275</v>
      </c>
      <c r="D21" s="9" t="n">
        <f aca="false">((C21-B21)+M$17)/2</f>
        <v>0.01146875</v>
      </c>
      <c r="E21" s="9" t="n">
        <f aca="false">C21-D21</f>
        <v>0.13128125</v>
      </c>
      <c r="F21" s="9" t="n">
        <f aca="false">B21+D21</f>
        <v>0.13828125</v>
      </c>
      <c r="G21" s="9" t="n">
        <f aca="false">125.6*E21+57.165/E21^0.2</f>
        <v>102.289395067099</v>
      </c>
      <c r="H21" s="9" t="n">
        <f aca="false">125.6*F21+57.165/F21^0.2</f>
        <v>102.281782649254</v>
      </c>
      <c r="I21" s="9" t="str">
        <f aca="false">IF(G21&lt;H21,"X2=B","X1=A")</f>
        <v>X1=A</v>
      </c>
      <c r="J21" s="9" t="str">
        <f aca="false">IF(G21&lt;H21,"X1=A","X2=B")</f>
        <v>X2=B</v>
      </c>
      <c r="K21" s="10" t="n">
        <f aca="false">ABS(G21-H21)</f>
        <v>0.00761241784482536</v>
      </c>
      <c r="L21" s="2"/>
      <c r="M21" s="2"/>
    </row>
    <row r="22" customFormat="false" ht="15" hidden="false" customHeight="false" outlineLevel="0" collapsed="false">
      <c r="A22" s="9" t="n">
        <v>6</v>
      </c>
      <c r="B22" s="9" t="n">
        <f aca="false">IF(G21&lt;H21,B21,E21)</f>
        <v>0.13128125</v>
      </c>
      <c r="C22" s="9" t="n">
        <f aca="false">IF(G21&lt;H21,F21,C21)</f>
        <v>0.14275</v>
      </c>
      <c r="D22" s="9" t="n">
        <f aca="false">((C22-B22)+M$17)/2</f>
        <v>0.009234375</v>
      </c>
      <c r="E22" s="9" t="n">
        <f aca="false">C22-D22</f>
        <v>0.133515625</v>
      </c>
      <c r="F22" s="9" t="n">
        <f aca="false">B22+D22</f>
        <v>0.140515625</v>
      </c>
      <c r="G22" s="9" t="n">
        <f aca="false">125.6*E22+57.165/E22^0.2</f>
        <v>102.280917688995</v>
      </c>
      <c r="H22" s="9" t="n">
        <f aca="false">125.6*F22+57.165/F22^0.2</f>
        <v>102.290639173223</v>
      </c>
      <c r="I22" s="9" t="str">
        <f aca="false">IF(G22&lt;H22,"X2=B","X1=A")</f>
        <v>X2=B</v>
      </c>
      <c r="J22" s="9" t="str">
        <f aca="false">IF(G22&lt;H22,"X1=A","X2=B")</f>
        <v>X1=A</v>
      </c>
      <c r="K22" s="10" t="n">
        <f aca="false">ABS(G22-H22)</f>
        <v>0.00972148422852115</v>
      </c>
      <c r="L22" s="2"/>
      <c r="M22" s="2"/>
    </row>
    <row r="23" customFormat="false" ht="15" hidden="false" customHeight="false" outlineLevel="0" collapsed="false">
      <c r="A23" s="9" t="n">
        <v>7</v>
      </c>
      <c r="B23" s="9" t="n">
        <f aca="false">IF(G22&lt;H22,B22,E22)</f>
        <v>0.13128125</v>
      </c>
      <c r="C23" s="9" t="n">
        <f aca="false">IF(G22&lt;H22,F22,C22)</f>
        <v>0.140515625</v>
      </c>
      <c r="D23" s="9" t="n">
        <f aca="false">((C23-B23)+M$17)/2</f>
        <v>0.0081171875</v>
      </c>
      <c r="E23" s="9" t="n">
        <f aca="false">C23-D23</f>
        <v>0.1323984375</v>
      </c>
      <c r="F23" s="9" t="n">
        <f aca="false">B23+D23</f>
        <v>0.1393984375</v>
      </c>
      <c r="G23" s="9" t="n">
        <f aca="false">125.6*E23+57.165/E23^0.2</f>
        <v>102.284424498788</v>
      </c>
      <c r="H23" s="9" t="n">
        <f aca="false">125.6*F23+57.165/F23^0.2</f>
        <v>102.285557460938</v>
      </c>
      <c r="I23" s="9" t="str">
        <f aca="false">IF(G23&lt;H23,"X2=B","X1=A")</f>
        <v>X2=B</v>
      </c>
      <c r="J23" s="9" t="str">
        <f aca="false">IF(G23&lt;H23,"X1=A","X2=B")</f>
        <v>X1=A</v>
      </c>
      <c r="K23" s="10" t="n">
        <f aca="false">ABS(G23-H23)</f>
        <v>0.00113296215010905</v>
      </c>
      <c r="L23" s="2"/>
      <c r="M23" s="2"/>
    </row>
    <row r="24" customFormat="false" ht="15" hidden="false" customHeight="false" outlineLevel="0" collapsed="false">
      <c r="A24" s="9" t="n">
        <v>8</v>
      </c>
      <c r="B24" s="9" t="n">
        <f aca="false">IF(G23&lt;H23,B23,E23)</f>
        <v>0.13128125</v>
      </c>
      <c r="C24" s="9" t="n">
        <f aca="false">IF(G23&lt;H23,F23,C23)</f>
        <v>0.1393984375</v>
      </c>
      <c r="D24" s="9" t="n">
        <f aca="false">((C24-B24)+M$17)/2</f>
        <v>0.00755859374999999</v>
      </c>
      <c r="E24" s="9" t="n">
        <f aca="false">C24-D24</f>
        <v>0.13183984375</v>
      </c>
      <c r="F24" s="9" t="n">
        <f aca="false">B24+D24</f>
        <v>0.13883984375</v>
      </c>
      <c r="G24" s="9" t="n">
        <f aca="false">125.6*E24+57.165/E24^0.2</f>
        <v>102.286725109063</v>
      </c>
      <c r="H24" s="9" t="n">
        <f aca="false">125.6*F24+57.165/F24^0.2</f>
        <v>102.283505247712</v>
      </c>
      <c r="I24" s="9" t="str">
        <f aca="false">IF(G24&lt;H24,"X2=B","X1=A")</f>
        <v>X1=A</v>
      </c>
      <c r="J24" s="9" t="str">
        <f aca="false">IF(G24&lt;H24,"X1=A","X2=B")</f>
        <v>X2=B</v>
      </c>
      <c r="K24" s="10" t="n">
        <f aca="false">ABS(G24-H24)</f>
        <v>0.00321986135043062</v>
      </c>
      <c r="L24" s="2"/>
      <c r="M24" s="2"/>
    </row>
    <row r="25" customFormat="false" ht="15" hidden="false" customHeight="false" outlineLevel="0" collapsed="false">
      <c r="A25" s="9" t="n">
        <v>9</v>
      </c>
      <c r="B25" s="9" t="n">
        <f aca="false">IF(G24&lt;H24,B24,E24)</f>
        <v>0.13183984375</v>
      </c>
      <c r="C25" s="9" t="n">
        <f aca="false">IF(G24&lt;H24,F24,C24)</f>
        <v>0.1393984375</v>
      </c>
      <c r="D25" s="9" t="n">
        <f aca="false">((C25-B25)+M$17)/2</f>
        <v>0.00727929687499999</v>
      </c>
      <c r="E25" s="9" t="n">
        <f aca="false">C25-D25</f>
        <v>0.132119140625</v>
      </c>
      <c r="F25" s="9" t="n">
        <f aca="false">B25+D25</f>
        <v>0.139119140625</v>
      </c>
      <c r="G25" s="9" t="n">
        <f aca="false">125.6*E25+57.165/E25^0.2</f>
        <v>102.285528850264</v>
      </c>
      <c r="H25" s="9" t="n">
        <f aca="false">125.6*F25+57.165/F25^0.2</f>
        <v>102.28449033453</v>
      </c>
      <c r="I25" s="9" t="str">
        <f aca="false">IF(G25&lt;H25,"X2=B","X1=A")</f>
        <v>X1=A</v>
      </c>
      <c r="J25" s="9" t="str">
        <f aca="false">IF(G25&lt;H25,"X1=A","X2=B")</f>
        <v>X2=B</v>
      </c>
      <c r="K25" s="10" t="n">
        <f aca="false">ABS(G25-H25)</f>
        <v>0.00103851573389591</v>
      </c>
      <c r="L25" s="2"/>
      <c r="M25" s="2"/>
    </row>
    <row r="26" customFormat="false" ht="15" hidden="false" customHeight="false" outlineLevel="0" collapsed="false">
      <c r="A26" s="9" t="n">
        <v>10</v>
      </c>
      <c r="B26" s="9" t="n">
        <f aca="false">IF(G25&lt;H25,B25,E25)</f>
        <v>0.132119140625</v>
      </c>
      <c r="C26" s="9" t="n">
        <f aca="false">IF(G25&lt;H25,F25,C25)</f>
        <v>0.1393984375</v>
      </c>
      <c r="D26" s="9" t="n">
        <f aca="false">((C26-B26)+M$17)/2</f>
        <v>0.00713964843749999</v>
      </c>
      <c r="E26" s="9" t="n">
        <f aca="false">C26-D26</f>
        <v>0.1322587890625</v>
      </c>
      <c r="F26" s="9" t="n">
        <f aca="false">B26+D26</f>
        <v>0.1392587890625</v>
      </c>
      <c r="G26" s="9" t="n">
        <f aca="false">125.6*E26+57.165/E26^0.2</f>
        <v>102.284965212803</v>
      </c>
      <c r="H26" s="9" t="n">
        <f aca="false">125.6*F26+57.165/F26^0.2</f>
        <v>102.285013665414</v>
      </c>
      <c r="I26" s="9" t="str">
        <f aca="false">IF(G26&lt;H26,"X2=B","X1=A")</f>
        <v>X2=B</v>
      </c>
      <c r="J26" s="9" t="str">
        <f aca="false">IF(G26&lt;H26,"X1=A","X2=B")</f>
        <v>X1=A</v>
      </c>
      <c r="K26" s="10" t="n">
        <f aca="false">ABS(G26-H26)</f>
        <v>4.84526109403305E-005</v>
      </c>
      <c r="L26" s="2"/>
      <c r="M26" s="2"/>
    </row>
  </sheetData>
  <mergeCells count="2">
    <mergeCell ref="A1:K1"/>
    <mergeCell ref="A15:K1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2022-11-02T15:30:49Z</dcterms:created>
  <dc:creator/>
  <dc:description/>
  <dc:language>en-US</dc:language>
  <cp:lastModifiedBy/>
  <dcterms:modified xsi:type="dcterms:W3CDTF">2022-11-04T23:51:45Z</dcterms:modified>
  <cp:revision>5</cp:revision>
  <dc:subject/>
  <dc:title/>
</cp:coreProperties>
</file>