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hahin Ahmadi\Desktop\Radiation_lab2\"/>
    </mc:Choice>
  </mc:AlternateContent>
  <xr:revisionPtr revIDLastSave="0" documentId="13_ncr:1_{B88D5671-14F9-45A6-BC8C-641D691CC9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F49" i="1"/>
  <c r="F50" i="1"/>
  <c r="F51" i="1"/>
  <c r="F48" i="1"/>
  <c r="F44" i="1"/>
  <c r="F45" i="1"/>
  <c r="F46" i="1"/>
  <c r="F47" i="1"/>
  <c r="F43" i="1"/>
  <c r="F39" i="1"/>
  <c r="F40" i="1"/>
  <c r="F41" i="1"/>
  <c r="F42" i="1"/>
  <c r="F38" i="1"/>
  <c r="F34" i="1"/>
  <c r="F35" i="1"/>
  <c r="F36" i="1"/>
  <c r="F37" i="1"/>
  <c r="F33" i="1"/>
  <c r="F32" i="1"/>
  <c r="F29" i="1"/>
  <c r="F30" i="1"/>
  <c r="F31" i="1"/>
  <c r="F28" i="1"/>
  <c r="F24" i="1"/>
  <c r="F25" i="1"/>
  <c r="F26" i="1"/>
  <c r="F27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  <c r="C2" i="1"/>
  <c r="E2" i="1" s="1"/>
  <c r="G2" i="1" s="1"/>
  <c r="C51" i="1"/>
  <c r="E51" i="1" s="1"/>
  <c r="C50" i="1"/>
  <c r="E50" i="1" s="1"/>
  <c r="G50" i="1" s="1"/>
  <c r="C49" i="1"/>
  <c r="E49" i="1" s="1"/>
  <c r="G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G43" i="1" s="1"/>
  <c r="C42" i="1"/>
  <c r="E42" i="1" s="1"/>
  <c r="C41" i="1"/>
  <c r="E41" i="1" s="1"/>
  <c r="C40" i="1"/>
  <c r="E40" i="1" s="1"/>
  <c r="C39" i="1"/>
  <c r="E39" i="1" s="1"/>
  <c r="G39" i="1" s="1"/>
  <c r="C38" i="1"/>
  <c r="E38" i="1" s="1"/>
  <c r="C37" i="1"/>
  <c r="E37" i="1" s="1"/>
  <c r="G37" i="1" s="1"/>
  <c r="C36" i="1"/>
  <c r="E36" i="1" s="1"/>
  <c r="G36" i="1" s="1"/>
  <c r="C35" i="1"/>
  <c r="E35" i="1" s="1"/>
  <c r="C34" i="1"/>
  <c r="E34" i="1" s="1"/>
  <c r="G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G24" i="1" s="1"/>
  <c r="C23" i="1"/>
  <c r="E23" i="1" s="1"/>
  <c r="C22" i="1"/>
  <c r="E22" i="1" s="1"/>
  <c r="C21" i="1"/>
  <c r="E21" i="1" s="1"/>
  <c r="C20" i="1"/>
  <c r="E20" i="1" s="1"/>
  <c r="C19" i="1"/>
  <c r="E19" i="1" s="1"/>
  <c r="G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G11" i="1" s="1"/>
  <c r="C10" i="1"/>
  <c r="E10" i="1" s="1"/>
  <c r="G10" i="1" s="1"/>
  <c r="C9" i="1"/>
  <c r="E9" i="1" s="1"/>
  <c r="C8" i="1"/>
  <c r="E8" i="1" s="1"/>
  <c r="C7" i="1"/>
  <c r="E7" i="1" s="1"/>
  <c r="C6" i="1"/>
  <c r="E6" i="1" s="1"/>
  <c r="C5" i="1"/>
  <c r="E5" i="1" s="1"/>
  <c r="G5" i="1" s="1"/>
  <c r="C4" i="1"/>
  <c r="E4" i="1" s="1"/>
  <c r="C3" i="1"/>
  <c r="E3" i="1" s="1"/>
  <c r="G3" i="1" s="1"/>
  <c r="G26" i="1" l="1"/>
  <c r="G6" i="1"/>
  <c r="G30" i="1"/>
  <c r="G38" i="1"/>
  <c r="G22" i="1"/>
  <c r="G14" i="1"/>
  <c r="G21" i="1"/>
  <c r="G46" i="1"/>
  <c r="G13" i="1"/>
  <c r="G47" i="1"/>
  <c r="G18" i="1"/>
  <c r="G35" i="1"/>
  <c r="G4" i="1"/>
  <c r="G12" i="1"/>
  <c r="G20" i="1"/>
  <c r="G28" i="1"/>
  <c r="G31" i="1"/>
  <c r="G42" i="1"/>
  <c r="G15" i="1"/>
  <c r="G8" i="1"/>
  <c r="G16" i="1"/>
  <c r="G32" i="1"/>
  <c r="G40" i="1"/>
  <c r="G9" i="1"/>
  <c r="G17" i="1"/>
  <c r="G25" i="1"/>
  <c r="G33" i="1"/>
  <c r="G41" i="1"/>
  <c r="G23" i="1"/>
  <c r="G7" i="1"/>
  <c r="G48" i="1"/>
  <c r="G29" i="1"/>
  <c r="G27" i="1"/>
  <c r="G51" i="1"/>
  <c r="G44" i="1"/>
  <c r="G45" i="1"/>
</calcChain>
</file>

<file path=xl/sharedStrings.xml><?xml version="1.0" encoding="utf-8"?>
<sst xmlns="http://schemas.openxmlformats.org/spreadsheetml/2006/main" count="7" uniqueCount="7">
  <si>
    <t>Depth</t>
  </si>
  <si>
    <t>PDI</t>
  </si>
  <si>
    <t>Replacement</t>
  </si>
  <si>
    <t>Stopping power factor</t>
  </si>
  <si>
    <t>PDD</t>
  </si>
  <si>
    <t>Energy at Depth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</si>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</sst>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Sheet1!$D$34:$D$44</c:f>
              <c:numCache>
                <c:formatCode>General</c:formatCode>
                <c:ptCount val="11"/>
                <c:pt idx="0">
                  <c:v>30.3</c:v>
                </c:pt>
                <c:pt idx="1">
                  <c:v>31.299999999999997</c:v>
                </c:pt>
                <c:pt idx="2">
                  <c:v>32.299999999999997</c:v>
                </c:pt>
                <c:pt idx="3">
                  <c:v>33.299999999999997</c:v>
                </c:pt>
                <c:pt idx="4">
                  <c:v>34.299999999999997</c:v>
                </c:pt>
                <c:pt idx="5">
                  <c:v>35.299999999999997</c:v>
                </c:pt>
                <c:pt idx="6">
                  <c:v>36.299999999999997</c:v>
                </c:pt>
                <c:pt idx="7">
                  <c:v>37.299999999999997</c:v>
                </c:pt>
                <c:pt idx="8">
                  <c:v>38.4</c:v>
                </c:pt>
                <c:pt idx="9">
                  <c:v>39.4</c:v>
                </c:pt>
                <c:pt idx="10">
                  <c:v>40.299999999999997</c:v>
                </c:pt>
              </c:numCache>
            </c:numRef>
          </c:xVal>
          <c:yVal>
            <c:numRef>
              <c:f>Sheet1!$G$34:$G$44</c:f>
              <c:numCache>
                <c:formatCode>General</c:formatCode>
                <c:ptCount val="11"/>
                <c:pt idx="0">
                  <c:v>73.044210083714347</c:v>
                </c:pt>
                <c:pt idx="1">
                  <c:v>67.603525017926685</c:v>
                </c:pt>
                <c:pt idx="2">
                  <c:v>61.5908899011785</c:v>
                </c:pt>
                <c:pt idx="3">
                  <c:v>55.431860436786259</c:v>
                </c:pt>
                <c:pt idx="4">
                  <c:v>48.989096175647418</c:v>
                </c:pt>
                <c:pt idx="5">
                  <c:v>42.72343084951558</c:v>
                </c:pt>
                <c:pt idx="6">
                  <c:v>36.861296163463074</c:v>
                </c:pt>
                <c:pt idx="7">
                  <c:v>30.645074161745669</c:v>
                </c:pt>
                <c:pt idx="8">
                  <c:v>24.84077240917988</c:v>
                </c:pt>
                <c:pt idx="9">
                  <c:v>20.07763612977865</c:v>
                </c:pt>
                <c:pt idx="10">
                  <c:v>15.296245429445888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2-4996-8A72-4EBC9C68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84687"/>
        <c:axId val="1399685103"/>
      </c:scatterChart>
      <c:valAx>
        <c:axId val="13996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85103"/>
        <c:crosses val="autoZero"/>
        <c:crossBetween val="midCat"/>
      </c:valAx>
      <c:valAx>
        <c:axId val="13996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8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27</xdr:row>
      <xdr:rowOff>72390</xdr:rowOff>
    </xdr:from>
    <xdr:to>
      <xdr:col>11</xdr:col>
      <xdr:colOff>373380</xdr:colOff>
      <xdr:row>42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330EA-DBF8-B860-0B70-D74329184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22" workbookViewId="0">
      <selection activeCell="G34" activeCellId="1" sqref="D34:D44 G34:G44"/>
    </sheetView>
  </sheetViews>
  <sheetFormatPr defaultRowHeight="14.4" x14ac:dyDescent="0.3"/>
  <cols>
    <col min="3" max="3" width="15.109375" customWidth="1"/>
    <col min="4" max="4" width="22" customWidth="1"/>
    <col min="5" max="5" width="40.88671875" customWidth="1"/>
    <col min="6" max="6" width="20.88671875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3">
      <c r="A2">
        <v>-0.5</v>
      </c>
      <c r="B2">
        <v>83.5</v>
      </c>
      <c r="C2">
        <f t="shared" ref="C2:C33" si="0">8.184*(1-A2/48.9)</f>
        <v>8.2676809815950918</v>
      </c>
      <c r="D2">
        <f>A2-1.5</f>
        <v>-2</v>
      </c>
      <c r="E2" s="2">
        <f>0.986+(0.99-0.986)*(C2-7/(10-7))</f>
        <v>1.0097373905930471</v>
      </c>
      <c r="F2">
        <f>1.003+(1.005-1.003)*((A2-0)/(1-0))</f>
        <v>1.0019999999999998</v>
      </c>
      <c r="G2">
        <f>B2*E2*F2</f>
        <v>84.481698258748452</v>
      </c>
    </row>
    <row r="3" spans="1:7" x14ac:dyDescent="0.3">
      <c r="A3">
        <v>0.6</v>
      </c>
      <c r="B3">
        <v>84.2</v>
      </c>
      <c r="C3">
        <f t="shared" si="0"/>
        <v>8.083582822085889</v>
      </c>
      <c r="D3">
        <f t="shared" ref="D3:D51" si="1">A3-1.5</f>
        <v>-0.9</v>
      </c>
      <c r="E3" s="2">
        <f t="shared" ref="E3:E9" si="2">0.986+(0.99-0.986)*(C3-7/(10-7))</f>
        <v>1.0090009979550103</v>
      </c>
      <c r="F3">
        <f>1.003+(1.005-1.003)*((A3-0)/(1-0))</f>
        <v>1.0042</v>
      </c>
      <c r="G3">
        <f>B3*E3*F3</f>
        <v>85.314707140728686</v>
      </c>
    </row>
    <row r="4" spans="1:7" x14ac:dyDescent="0.3">
      <c r="A4">
        <v>1.6</v>
      </c>
      <c r="B4">
        <v>85.4</v>
      </c>
      <c r="C4">
        <f t="shared" si="0"/>
        <v>7.9162208588957048</v>
      </c>
      <c r="D4">
        <f t="shared" si="1"/>
        <v>0.10000000000000009</v>
      </c>
      <c r="E4" s="2">
        <f t="shared" si="2"/>
        <v>1.0083315501022494</v>
      </c>
      <c r="F4">
        <f>1.005+(1.006-1.005)*((A4-1)/(2-1))</f>
        <v>1.0056</v>
      </c>
      <c r="G4">
        <f>B4*E4*F4</f>
        <v>86.593738859253008</v>
      </c>
    </row>
    <row r="5" spans="1:7" x14ac:dyDescent="0.3">
      <c r="A5">
        <v>2.6</v>
      </c>
      <c r="B5">
        <v>86.4</v>
      </c>
      <c r="C5">
        <f t="shared" si="0"/>
        <v>7.7488588957055216</v>
      </c>
      <c r="D5">
        <f t="shared" si="1"/>
        <v>1.1000000000000001</v>
      </c>
      <c r="E5" s="2">
        <f t="shared" si="2"/>
        <v>1.0076621022494887</v>
      </c>
      <c r="F5">
        <f>1.006+(1.007-1.006)*((A5-2)/(3-2))</f>
        <v>1.0065999999999999</v>
      </c>
      <c r="G5">
        <f>B5*E5*F5</f>
        <v>87.636614871542577</v>
      </c>
    </row>
    <row r="6" spans="1:7" x14ac:dyDescent="0.3">
      <c r="A6">
        <v>3.6</v>
      </c>
      <c r="B6">
        <v>87.4</v>
      </c>
      <c r="C6">
        <f t="shared" si="0"/>
        <v>7.5814969325153365</v>
      </c>
      <c r="D6">
        <f t="shared" si="1"/>
        <v>2.1</v>
      </c>
      <c r="E6" s="2">
        <f t="shared" si="2"/>
        <v>1.006992654396728</v>
      </c>
      <c r="F6">
        <f>1.007+(1.009-1.007)*((A6-3)/(4-3))</f>
        <v>1.0082</v>
      </c>
      <c r="G6">
        <f>B6*E6*F6</f>
        <v>88.732849489827075</v>
      </c>
    </row>
    <row r="7" spans="1:7" x14ac:dyDescent="0.3">
      <c r="A7">
        <v>4.5999999999999996</v>
      </c>
      <c r="B7">
        <v>88.6</v>
      </c>
      <c r="C7">
        <f t="shared" si="0"/>
        <v>7.4141349693251533</v>
      </c>
      <c r="D7">
        <f t="shared" si="1"/>
        <v>3.0999999999999996</v>
      </c>
      <c r="E7" s="2">
        <f t="shared" si="2"/>
        <v>1.0063232065439673</v>
      </c>
      <c r="F7">
        <f>1.009+(1.01-1.009)*((A7-4)/(5-4))</f>
        <v>1.0096000000000001</v>
      </c>
      <c r="G7">
        <f>B7*E7*F7</f>
        <v>90.016174366353539</v>
      </c>
    </row>
    <row r="8" spans="1:7" x14ac:dyDescent="0.3">
      <c r="A8">
        <v>5.6</v>
      </c>
      <c r="B8">
        <v>89.6</v>
      </c>
      <c r="C8">
        <f t="shared" si="0"/>
        <v>7.2467730061349682</v>
      </c>
      <c r="D8">
        <f t="shared" si="1"/>
        <v>4.0999999999999996</v>
      </c>
      <c r="E8" s="2">
        <f t="shared" si="2"/>
        <v>1.0056537586912064</v>
      </c>
      <c r="F8">
        <f>1.01+(1.012-1.01)*((A8-5)/(6-5))</f>
        <v>1.0112000000000001</v>
      </c>
      <c r="G8">
        <f>B8*E8*F8</f>
        <v>91.115770438653897</v>
      </c>
    </row>
    <row r="9" spans="1:7" x14ac:dyDescent="0.3">
      <c r="A9">
        <v>6.6</v>
      </c>
      <c r="B9">
        <v>90.6</v>
      </c>
      <c r="C9">
        <f t="shared" si="0"/>
        <v>7.079411042944785</v>
      </c>
      <c r="D9">
        <f t="shared" si="1"/>
        <v>5.0999999999999996</v>
      </c>
      <c r="E9" s="2">
        <f t="shared" si="2"/>
        <v>1.0049843108384457</v>
      </c>
      <c r="F9">
        <f>1.012+(1.016-1.012)*((A9-6)/(8-6))</f>
        <v>1.0132000000000001</v>
      </c>
      <c r="G9">
        <f>B9*E9*F9</f>
        <v>92.253459398981107</v>
      </c>
    </row>
    <row r="10" spans="1:7" x14ac:dyDescent="0.3">
      <c r="A10">
        <v>7.6</v>
      </c>
      <c r="B10">
        <v>91.2</v>
      </c>
      <c r="C10">
        <f t="shared" si="0"/>
        <v>6.9120490797545999</v>
      </c>
      <c r="D10">
        <f t="shared" si="1"/>
        <v>6.1</v>
      </c>
      <c r="E10" s="3">
        <f>0.982+(0.986-0.982)*((C10-5)/(7-5))</f>
        <v>0.98582409815950922</v>
      </c>
      <c r="F10">
        <f>1.012+(1.016-1.012)*((A10-6)/(8-6))</f>
        <v>1.0152000000000001</v>
      </c>
      <c r="G10">
        <f>B10*E10*F10</f>
        <v>91.27374654997989</v>
      </c>
    </row>
    <row r="11" spans="1:7" x14ac:dyDescent="0.3">
      <c r="A11">
        <v>8.6999999999999993</v>
      </c>
      <c r="B11">
        <v>92.4</v>
      </c>
      <c r="C11">
        <f t="shared" si="0"/>
        <v>6.727950920245398</v>
      </c>
      <c r="D11">
        <f t="shared" si="1"/>
        <v>7.1999999999999993</v>
      </c>
      <c r="E11" s="3">
        <f t="shared" ref="E11:E21" si="3">0.982+(0.986-0.982)*((C11-5)/(7-5))</f>
        <v>0.98545590184049081</v>
      </c>
      <c r="F11">
        <f>1.016+(1.021-1.016)*((A11-8)/(10-8))</f>
        <v>1.0177499999999999</v>
      </c>
      <c r="G11">
        <f>B11*E11*F11</f>
        <v>92.672371554669951</v>
      </c>
    </row>
    <row r="12" spans="1:7" x14ac:dyDescent="0.3">
      <c r="A12">
        <v>9.6999999999999993</v>
      </c>
      <c r="B12">
        <v>93.3</v>
      </c>
      <c r="C12">
        <f t="shared" si="0"/>
        <v>6.5605889570552138</v>
      </c>
      <c r="D12">
        <f t="shared" si="1"/>
        <v>8.1999999999999993</v>
      </c>
      <c r="E12" s="3">
        <f t="shared" si="3"/>
        <v>0.98512117791411047</v>
      </c>
      <c r="F12">
        <f>1.016+(1.021-1.016)*((A12-8)/(10-8))</f>
        <v>1.0202499999999999</v>
      </c>
      <c r="G12">
        <f>B12*E12*F12</f>
        <v>93.77301996884907</v>
      </c>
    </row>
    <row r="13" spans="1:7" x14ac:dyDescent="0.3">
      <c r="A13">
        <v>10.7</v>
      </c>
      <c r="B13">
        <v>94.2</v>
      </c>
      <c r="C13">
        <f t="shared" si="0"/>
        <v>6.3932269938650306</v>
      </c>
      <c r="D13">
        <f t="shared" si="1"/>
        <v>9.1999999999999993</v>
      </c>
      <c r="E13" s="3">
        <f t="shared" si="3"/>
        <v>0.98478645398773001</v>
      </c>
      <c r="F13">
        <f>1.021+(1.026-1.021)*((A13-10)/(12-10))</f>
        <v>1.02275</v>
      </c>
      <c r="G13">
        <f>B13*E13*F13</f>
        <v>94.877330575862572</v>
      </c>
    </row>
    <row r="14" spans="1:7" x14ac:dyDescent="0.3">
      <c r="A14">
        <v>11.6</v>
      </c>
      <c r="B14">
        <v>95.1</v>
      </c>
      <c r="C14">
        <f t="shared" si="0"/>
        <v>6.2426012269938642</v>
      </c>
      <c r="D14">
        <f t="shared" si="1"/>
        <v>10.1</v>
      </c>
      <c r="E14" s="3">
        <f t="shared" si="3"/>
        <v>0.98448520245398774</v>
      </c>
      <c r="F14">
        <f>1.021+(1.026-1.021)*((A14-10)/(12-10))</f>
        <v>1.0249999999999999</v>
      </c>
      <c r="G14">
        <f>B14*E14*F14</f>
        <v>95.965156322208571</v>
      </c>
    </row>
    <row r="15" spans="1:7" x14ac:dyDescent="0.3">
      <c r="A15">
        <v>12.6</v>
      </c>
      <c r="B15">
        <v>96</v>
      </c>
      <c r="C15">
        <f t="shared" si="0"/>
        <v>6.0752392638036801</v>
      </c>
      <c r="D15">
        <f t="shared" si="1"/>
        <v>11.1</v>
      </c>
      <c r="E15" s="3">
        <f t="shared" si="3"/>
        <v>0.9841504785276074</v>
      </c>
      <c r="F15">
        <f>1.026+(1.032-1.026)*((A15-12)/(14-12))</f>
        <v>1.0278</v>
      </c>
      <c r="G15">
        <f>B15*E15*F15</f>
        <v>97.10494673574479</v>
      </c>
    </row>
    <row r="16" spans="1:7" x14ac:dyDescent="0.3">
      <c r="A16">
        <v>13.7</v>
      </c>
      <c r="B16">
        <v>96.9</v>
      </c>
      <c r="C16">
        <f t="shared" si="0"/>
        <v>5.8911411042944781</v>
      </c>
      <c r="D16">
        <f t="shared" si="1"/>
        <v>12.2</v>
      </c>
      <c r="E16" s="3">
        <f t="shared" si="3"/>
        <v>0.98378228220858899</v>
      </c>
      <c r="F16">
        <f>1.026+(1.032-1.026)*((A16-12)/(14-12))</f>
        <v>1.0311000000000001</v>
      </c>
      <c r="G16">
        <f>B16*E16*F16</f>
        <v>98.29321959385328</v>
      </c>
    </row>
    <row r="17" spans="1:7" x14ac:dyDescent="0.3">
      <c r="A17">
        <v>14.7</v>
      </c>
      <c r="B17">
        <v>97.8</v>
      </c>
      <c r="C17">
        <f t="shared" si="0"/>
        <v>5.723779141104294</v>
      </c>
      <c r="D17">
        <f t="shared" si="1"/>
        <v>13.2</v>
      </c>
      <c r="E17" s="3">
        <f t="shared" si="3"/>
        <v>0.98344755828220853</v>
      </c>
      <c r="F17">
        <f>1.032+(1.038-1.032)*((A17-14)/(16-14))</f>
        <v>1.0341</v>
      </c>
      <c r="G17">
        <f>B17*E17*F17</f>
        <v>99.460949137919997</v>
      </c>
    </row>
    <row r="18" spans="1:7" x14ac:dyDescent="0.3">
      <c r="A18">
        <v>15.7</v>
      </c>
      <c r="B18">
        <v>98.7</v>
      </c>
      <c r="C18">
        <f t="shared" si="0"/>
        <v>5.5564171779141098</v>
      </c>
      <c r="D18">
        <f t="shared" si="1"/>
        <v>14.2</v>
      </c>
      <c r="E18" s="3">
        <f t="shared" si="3"/>
        <v>0.98311283435582819</v>
      </c>
      <c r="F18">
        <f>1.032+(1.038-1.032)*((A18-14)/(16-14))</f>
        <v>1.0371000000000001</v>
      </c>
      <c r="G18">
        <f>B18*E18*F18</f>
        <v>100.63316983437939</v>
      </c>
    </row>
    <row r="19" spans="1:7" x14ac:dyDescent="0.3">
      <c r="A19">
        <v>16.7</v>
      </c>
      <c r="B19">
        <v>99.2</v>
      </c>
      <c r="C19">
        <f t="shared" si="0"/>
        <v>5.3890552147239266</v>
      </c>
      <c r="D19">
        <f t="shared" si="1"/>
        <v>15.2</v>
      </c>
      <c r="E19" s="3">
        <f t="shared" si="3"/>
        <v>0.98277811042944785</v>
      </c>
      <c r="F19">
        <f>1.038+(1.044-1.038)*((A19-16)/(18-16))</f>
        <v>1.0401</v>
      </c>
      <c r="G19">
        <f>B19*E19*F19</f>
        <v>101.40100125564075</v>
      </c>
    </row>
    <row r="20" spans="1:7" x14ac:dyDescent="0.3">
      <c r="A20">
        <v>17.7</v>
      </c>
      <c r="B20">
        <v>99.8</v>
      </c>
      <c r="C20">
        <f t="shared" si="0"/>
        <v>5.2216932515337415</v>
      </c>
      <c r="D20">
        <f t="shared" si="1"/>
        <v>16.2</v>
      </c>
      <c r="E20" s="3">
        <f t="shared" si="3"/>
        <v>0.98244338650306751</v>
      </c>
      <c r="F20">
        <f>1.038+(1.044-1.038)*((A20-16)/(18-16))</f>
        <v>1.0431000000000001</v>
      </c>
      <c r="G20">
        <f>B20*E20*F20</f>
        <v>102.27371230684271</v>
      </c>
    </row>
    <row r="21" spans="1:7" x14ac:dyDescent="0.3">
      <c r="A21">
        <v>18.7</v>
      </c>
      <c r="B21">
        <v>100</v>
      </c>
      <c r="C21">
        <f t="shared" si="0"/>
        <v>5.0543312883435583</v>
      </c>
      <c r="D21">
        <f t="shared" si="1"/>
        <v>17.2</v>
      </c>
      <c r="E21" s="3">
        <f t="shared" si="3"/>
        <v>0.98210866257668705</v>
      </c>
      <c r="F21">
        <f>1.044+(1.05-1.044)*((A21-18)/(20-18))</f>
        <v>1.0461</v>
      </c>
      <c r="G21">
        <f>B21*E21*F21</f>
        <v>102.73838719214723</v>
      </c>
    </row>
    <row r="22" spans="1:7" x14ac:dyDescent="0.3">
      <c r="A22">
        <v>19.7</v>
      </c>
      <c r="B22">
        <v>100.2</v>
      </c>
      <c r="C22">
        <f t="shared" si="0"/>
        <v>4.8869693251533732</v>
      </c>
      <c r="D22">
        <f t="shared" si="1"/>
        <v>18.2</v>
      </c>
      <c r="E22" s="4">
        <f>0.978+(0.982-0.978)*((C22-3)/(5-3))</f>
        <v>0.98177393865030671</v>
      </c>
      <c r="F22">
        <f>1.044+(1.05-1.044)*((A22-18)/(20-18))</f>
        <v>1.0491000000000001</v>
      </c>
      <c r="G22">
        <f>B22*E22*F22</f>
        <v>103.2038997116113</v>
      </c>
    </row>
    <row r="23" spans="1:7" x14ac:dyDescent="0.3">
      <c r="A23">
        <v>20.7</v>
      </c>
      <c r="B23">
        <v>99.8</v>
      </c>
      <c r="C23">
        <f t="shared" si="0"/>
        <v>4.71960736196319</v>
      </c>
      <c r="D23">
        <f t="shared" si="1"/>
        <v>19.2</v>
      </c>
      <c r="E23" s="4">
        <f t="shared" ref="E23:E33" si="4">0.978+(0.982-0.978)*((C23-3)/(5-3))</f>
        <v>0.98143921472392637</v>
      </c>
      <c r="F23">
        <f>1.05+(1.067-1.05)*((A23-20)/(25-20))</f>
        <v>1.0523800000000001</v>
      </c>
      <c r="G23">
        <f>B23*E23*F23</f>
        <v>103.07813067895833</v>
      </c>
    </row>
    <row r="24" spans="1:7" x14ac:dyDescent="0.3">
      <c r="A24">
        <v>21.7</v>
      </c>
      <c r="B24">
        <v>99.1</v>
      </c>
      <c r="C24">
        <f t="shared" si="0"/>
        <v>4.5522453987730058</v>
      </c>
      <c r="D24">
        <f t="shared" si="1"/>
        <v>20.2</v>
      </c>
      <c r="E24" s="4">
        <f t="shared" si="4"/>
        <v>0.98110449079754602</v>
      </c>
      <c r="F24">
        <f t="shared" ref="F24:F27" si="5">1.05+(1.067-1.05)*((A24-20)/(25-20))</f>
        <v>1.0557799999999999</v>
      </c>
      <c r="G24">
        <f>B24*E24*F24</f>
        <v>102.6508024800585</v>
      </c>
    </row>
    <row r="25" spans="1:7" x14ac:dyDescent="0.3">
      <c r="A25">
        <v>22.7</v>
      </c>
      <c r="B25">
        <v>98.3</v>
      </c>
      <c r="C25">
        <f t="shared" si="0"/>
        <v>4.3848834355828217</v>
      </c>
      <c r="D25">
        <f t="shared" si="1"/>
        <v>21.2</v>
      </c>
      <c r="E25" s="4">
        <f t="shared" si="4"/>
        <v>0.98076976687116557</v>
      </c>
      <c r="F25">
        <f t="shared" si="5"/>
        <v>1.05918</v>
      </c>
      <c r="G25">
        <f>B25*E25*F25</f>
        <v>102.1151922406133</v>
      </c>
    </row>
    <row r="26" spans="1:7" x14ac:dyDescent="0.3">
      <c r="A26">
        <v>23.7</v>
      </c>
      <c r="B26">
        <v>96.9</v>
      </c>
      <c r="C26">
        <f t="shared" si="0"/>
        <v>4.2175214723926375</v>
      </c>
      <c r="D26">
        <f t="shared" si="1"/>
        <v>22.2</v>
      </c>
      <c r="E26" s="4">
        <f t="shared" si="4"/>
        <v>0.98043504294478523</v>
      </c>
      <c r="F26">
        <f t="shared" si="5"/>
        <v>1.0625800000000001</v>
      </c>
      <c r="G26">
        <f>B26*E26*F26</f>
        <v>100.94951572263697</v>
      </c>
    </row>
    <row r="27" spans="1:7" x14ac:dyDescent="0.3">
      <c r="A27">
        <v>24.7</v>
      </c>
      <c r="B27">
        <v>95.1</v>
      </c>
      <c r="C27">
        <f t="shared" si="0"/>
        <v>4.0501595092024534</v>
      </c>
      <c r="D27">
        <f t="shared" si="1"/>
        <v>23.2</v>
      </c>
      <c r="E27" s="4">
        <f t="shared" si="4"/>
        <v>0.98010031901840489</v>
      </c>
      <c r="F27">
        <f t="shared" si="5"/>
        <v>1.0659799999999999</v>
      </c>
      <c r="G27">
        <f>B27*E27*F27</f>
        <v>99.357373850194449</v>
      </c>
    </row>
    <row r="28" spans="1:7" x14ac:dyDescent="0.3">
      <c r="A28">
        <v>25.7</v>
      </c>
      <c r="B28">
        <v>92.5</v>
      </c>
      <c r="C28">
        <f t="shared" si="0"/>
        <v>3.8827975460122697</v>
      </c>
      <c r="D28">
        <f t="shared" si="1"/>
        <v>24.2</v>
      </c>
      <c r="E28" s="4">
        <f t="shared" si="4"/>
        <v>0.97976559509202454</v>
      </c>
      <c r="F28">
        <f>1.067+(1.084-1.067)*((A28-25)/(30-25))</f>
        <v>1.06938</v>
      </c>
      <c r="G28">
        <f>B28*E28*F28</f>
        <v>96.9161102173546</v>
      </c>
    </row>
    <row r="29" spans="1:7" x14ac:dyDescent="0.3">
      <c r="A29">
        <v>26.7</v>
      </c>
      <c r="B29">
        <v>89.8</v>
      </c>
      <c r="C29">
        <f t="shared" si="0"/>
        <v>3.715435582822086</v>
      </c>
      <c r="D29">
        <f t="shared" si="1"/>
        <v>25.2</v>
      </c>
      <c r="E29" s="4">
        <f t="shared" si="4"/>
        <v>0.9794308711656442</v>
      </c>
      <c r="F29">
        <f t="shared" ref="F29:F31" si="6">1.067+(1.084-1.067)*((A29-25)/(30-25))</f>
        <v>1.0727800000000001</v>
      </c>
      <c r="G29">
        <f>B29*E29*F29</f>
        <v>94.354103727223375</v>
      </c>
    </row>
    <row r="30" spans="1:7" x14ac:dyDescent="0.3">
      <c r="A30">
        <v>27.8</v>
      </c>
      <c r="B30">
        <v>86.6</v>
      </c>
      <c r="C30">
        <f t="shared" si="0"/>
        <v>3.5313374233128823</v>
      </c>
      <c r="D30">
        <f t="shared" si="1"/>
        <v>26.3</v>
      </c>
      <c r="E30" s="4">
        <f t="shared" si="4"/>
        <v>0.97906267484662579</v>
      </c>
      <c r="F30">
        <f t="shared" si="6"/>
        <v>1.0765199999999999</v>
      </c>
      <c r="G30">
        <f>B30*E30*F30</f>
        <v>91.274715692862031</v>
      </c>
    </row>
    <row r="31" spans="1:7" x14ac:dyDescent="0.3">
      <c r="A31">
        <v>28.8</v>
      </c>
      <c r="B31">
        <v>82.5</v>
      </c>
      <c r="C31">
        <f t="shared" si="0"/>
        <v>3.3639754601226985</v>
      </c>
      <c r="D31">
        <f t="shared" si="1"/>
        <v>27.3</v>
      </c>
      <c r="E31" s="4">
        <f t="shared" si="4"/>
        <v>0.97872795092024534</v>
      </c>
      <c r="F31">
        <f t="shared" si="6"/>
        <v>1.07992</v>
      </c>
      <c r="G31">
        <f>B31*E31*F31</f>
        <v>87.198200822517791</v>
      </c>
    </row>
    <row r="32" spans="1:7" x14ac:dyDescent="0.3">
      <c r="A32">
        <v>29.8</v>
      </c>
      <c r="B32">
        <v>78.8</v>
      </c>
      <c r="C32">
        <f t="shared" si="0"/>
        <v>3.1966134969325153</v>
      </c>
      <c r="D32">
        <f t="shared" si="1"/>
        <v>28.3</v>
      </c>
      <c r="E32" s="4">
        <f t="shared" si="4"/>
        <v>0.978393226993865</v>
      </c>
      <c r="F32">
        <f>1.067+(1.084-1.067)*((A32-25)/(30-25))</f>
        <v>1.0833200000000001</v>
      </c>
      <c r="G32">
        <f>B32*E32*F32</f>
        <v>83.521140512559114</v>
      </c>
    </row>
    <row r="33" spans="1:7" x14ac:dyDescent="0.3">
      <c r="A33">
        <v>30.8</v>
      </c>
      <c r="B33">
        <v>73.5</v>
      </c>
      <c r="C33">
        <f t="shared" si="0"/>
        <v>3.0292515337423307</v>
      </c>
      <c r="D33">
        <f t="shared" si="1"/>
        <v>29.3</v>
      </c>
      <c r="E33" s="4">
        <f t="shared" si="4"/>
        <v>0.97805850306748465</v>
      </c>
      <c r="F33">
        <f>1.084+(1.102-1.084)*((A33-30)/(35-30))</f>
        <v>1.0868800000000001</v>
      </c>
      <c r="G33">
        <f>B33*E33*F33</f>
        <v>78.132868597328098</v>
      </c>
    </row>
    <row r="34" spans="1:7" x14ac:dyDescent="0.3">
      <c r="A34">
        <v>31.8</v>
      </c>
      <c r="B34">
        <v>68.5</v>
      </c>
      <c r="C34">
        <f t="shared" ref="C34:C51" si="7">8.184*(1-A34/48.9)</f>
        <v>2.861889570552147</v>
      </c>
      <c r="D34">
        <f t="shared" si="1"/>
        <v>30.3</v>
      </c>
      <c r="E34" s="1">
        <f>0.977+(0.978-0.977)*(C34-2)</f>
        <v>0.97786188957055209</v>
      </c>
      <c r="F34">
        <f t="shared" ref="F34:F37" si="8">1.084+(1.102-1.084)*((A34-30)/(35-30))</f>
        <v>1.0904800000000001</v>
      </c>
      <c r="G34">
        <f>B34*E34*F34</f>
        <v>73.044210083714347</v>
      </c>
    </row>
    <row r="35" spans="1:7" x14ac:dyDescent="0.3">
      <c r="A35">
        <v>32.799999999999997</v>
      </c>
      <c r="B35">
        <v>63.2</v>
      </c>
      <c r="C35">
        <f t="shared" si="7"/>
        <v>2.6945276073619633</v>
      </c>
      <c r="D35">
        <f t="shared" si="1"/>
        <v>31.299999999999997</v>
      </c>
      <c r="E35" s="1">
        <f t="shared" ref="E35:E51" si="9">0.977+(0.978-0.977)*(C35-2)</f>
        <v>0.97769452760736197</v>
      </c>
      <c r="F35">
        <f t="shared" si="8"/>
        <v>1.0940800000000002</v>
      </c>
      <c r="G35">
        <f>B35*E35*F35</f>
        <v>67.603525017926685</v>
      </c>
    </row>
    <row r="36" spans="1:7" x14ac:dyDescent="0.3">
      <c r="A36">
        <v>33.799999999999997</v>
      </c>
      <c r="B36">
        <v>57.4</v>
      </c>
      <c r="C36">
        <f t="shared" si="7"/>
        <v>2.5271656441717796</v>
      </c>
      <c r="D36">
        <f t="shared" si="1"/>
        <v>32.299999999999997</v>
      </c>
      <c r="E36" s="1">
        <f t="shared" si="9"/>
        <v>0.97752716564417175</v>
      </c>
      <c r="F36">
        <f t="shared" si="8"/>
        <v>1.09768</v>
      </c>
      <c r="G36">
        <f>B36*E36*F36</f>
        <v>61.5908899011785</v>
      </c>
    </row>
    <row r="37" spans="1:7" x14ac:dyDescent="0.3">
      <c r="A37">
        <v>34.799999999999997</v>
      </c>
      <c r="B37">
        <v>51.5</v>
      </c>
      <c r="C37">
        <f t="shared" si="7"/>
        <v>2.359803680981595</v>
      </c>
      <c r="D37">
        <f t="shared" si="1"/>
        <v>33.299999999999997</v>
      </c>
      <c r="E37" s="1">
        <f t="shared" si="9"/>
        <v>0.97735980368098152</v>
      </c>
      <c r="F37">
        <f t="shared" si="8"/>
        <v>1.10128</v>
      </c>
      <c r="G37">
        <f>B37*E37*F37</f>
        <v>55.431860436786259</v>
      </c>
    </row>
    <row r="38" spans="1:7" x14ac:dyDescent="0.3">
      <c r="A38">
        <v>35.799999999999997</v>
      </c>
      <c r="B38">
        <v>45.4</v>
      </c>
      <c r="C38">
        <f t="shared" si="7"/>
        <v>2.1924417177914113</v>
      </c>
      <c r="D38">
        <f t="shared" si="1"/>
        <v>34.299999999999997</v>
      </c>
      <c r="E38" s="1">
        <f t="shared" si="9"/>
        <v>0.9771924417177914</v>
      </c>
      <c r="F38">
        <f>1.102+(1.116-1.102)*((A38-35)/(40-35))</f>
        <v>1.1042400000000001</v>
      </c>
      <c r="G38">
        <f>B38*E38*F38</f>
        <v>48.989096175647418</v>
      </c>
    </row>
    <row r="39" spans="1:7" x14ac:dyDescent="0.3">
      <c r="A39">
        <v>36.799999999999997</v>
      </c>
      <c r="B39">
        <v>39.5</v>
      </c>
      <c r="C39">
        <f t="shared" si="7"/>
        <v>2.0250797546012276</v>
      </c>
      <c r="D39">
        <f t="shared" si="1"/>
        <v>35.299999999999997</v>
      </c>
      <c r="E39" s="1">
        <f t="shared" si="9"/>
        <v>0.97702507975460118</v>
      </c>
      <c r="F39">
        <f t="shared" ref="F39:F42" si="10">1.102+(1.116-1.102)*((A39-35)/(40-35))</f>
        <v>1.10704</v>
      </c>
      <c r="G39">
        <f>B39*E39*F39</f>
        <v>42.72343084951558</v>
      </c>
    </row>
    <row r="40" spans="1:7" x14ac:dyDescent="0.3">
      <c r="A40">
        <v>37.799999999999997</v>
      </c>
      <c r="B40">
        <v>34</v>
      </c>
      <c r="C40">
        <f t="shared" si="7"/>
        <v>1.857717791411043</v>
      </c>
      <c r="D40">
        <f t="shared" si="1"/>
        <v>36.299999999999997</v>
      </c>
      <c r="E40" s="5">
        <f t="shared" si="9"/>
        <v>0.97685771779141106</v>
      </c>
      <c r="F40">
        <f t="shared" si="10"/>
        <v>1.1098400000000002</v>
      </c>
      <c r="G40">
        <f>B40*E40*F40</f>
        <v>36.861296163463074</v>
      </c>
    </row>
    <row r="41" spans="1:7" x14ac:dyDescent="0.3">
      <c r="A41">
        <v>38.799999999999997</v>
      </c>
      <c r="B41">
        <v>28.2</v>
      </c>
      <c r="C41">
        <f t="shared" si="7"/>
        <v>1.6903558282208593</v>
      </c>
      <c r="D41">
        <f t="shared" si="1"/>
        <v>37.299999999999997</v>
      </c>
      <c r="E41" s="5">
        <f t="shared" si="9"/>
        <v>0.97669035582822084</v>
      </c>
      <c r="F41">
        <f t="shared" si="10"/>
        <v>1.1126400000000001</v>
      </c>
      <c r="G41">
        <f>B41*E41*F41</f>
        <v>30.645074161745669</v>
      </c>
    </row>
    <row r="42" spans="1:7" x14ac:dyDescent="0.3">
      <c r="A42">
        <v>39.9</v>
      </c>
      <c r="B42">
        <v>22.8</v>
      </c>
      <c r="C42">
        <f t="shared" si="7"/>
        <v>1.5062576687116567</v>
      </c>
      <c r="D42">
        <f t="shared" si="1"/>
        <v>38.4</v>
      </c>
      <c r="E42" s="5">
        <f t="shared" si="9"/>
        <v>0.97650625766871169</v>
      </c>
      <c r="F42">
        <f t="shared" si="10"/>
        <v>1.11572</v>
      </c>
      <c r="G42">
        <f>B42*E42*F42</f>
        <v>24.84077240917988</v>
      </c>
    </row>
    <row r="43" spans="1:7" x14ac:dyDescent="0.3">
      <c r="A43">
        <v>40.9</v>
      </c>
      <c r="B43">
        <v>18.399999999999999</v>
      </c>
      <c r="C43">
        <f t="shared" si="7"/>
        <v>1.3388957055214721</v>
      </c>
      <c r="D43">
        <f t="shared" si="1"/>
        <v>39.4</v>
      </c>
      <c r="E43" s="5">
        <f t="shared" si="9"/>
        <v>0.97633889570552146</v>
      </c>
      <c r="F43">
        <f>1.116+(1.125-1.116)*((A43-40)/(45-40))</f>
        <v>1.1176200000000001</v>
      </c>
      <c r="G43">
        <f>B43*E43*F43</f>
        <v>20.07763612977865</v>
      </c>
    </row>
    <row r="44" spans="1:7" x14ac:dyDescent="0.3">
      <c r="A44">
        <v>41.8</v>
      </c>
      <c r="B44">
        <v>14</v>
      </c>
      <c r="C44">
        <f t="shared" si="7"/>
        <v>1.1882699386503073</v>
      </c>
      <c r="D44">
        <f t="shared" si="1"/>
        <v>40.299999999999997</v>
      </c>
      <c r="E44" s="5">
        <f t="shared" si="9"/>
        <v>0.97618826993865027</v>
      </c>
      <c r="F44">
        <f t="shared" ref="F44:F47" si="11">1.116+(1.125-1.116)*((A44-40)/(45-40))</f>
        <v>1.11924</v>
      </c>
      <c r="G44">
        <f>B44*E44*F44</f>
        <v>15.296245429445888</v>
      </c>
    </row>
    <row r="45" spans="1:7" x14ac:dyDescent="0.3">
      <c r="A45">
        <v>42.9</v>
      </c>
      <c r="B45">
        <v>10.8</v>
      </c>
      <c r="C45">
        <f t="shared" si="7"/>
        <v>1.0041717791411038</v>
      </c>
      <c r="D45">
        <f t="shared" si="1"/>
        <v>41.4</v>
      </c>
      <c r="E45" s="5">
        <f t="shared" si="9"/>
        <v>0.97600417177914112</v>
      </c>
      <c r="F45">
        <f t="shared" si="11"/>
        <v>1.1212200000000001</v>
      </c>
      <c r="G45">
        <f>B45*E45*F45</f>
        <v>11.818606292807855</v>
      </c>
    </row>
    <row r="46" spans="1:7" x14ac:dyDescent="0.3">
      <c r="A46">
        <v>43.9</v>
      </c>
      <c r="B46">
        <v>7.9</v>
      </c>
      <c r="C46">
        <f t="shared" si="7"/>
        <v>0.83680981595092019</v>
      </c>
      <c r="D46">
        <f t="shared" si="1"/>
        <v>42.4</v>
      </c>
      <c r="E46" s="5">
        <f t="shared" si="9"/>
        <v>0.97583680981595089</v>
      </c>
      <c r="F46">
        <f t="shared" si="11"/>
        <v>1.1230200000000001</v>
      </c>
      <c r="G46">
        <f>B46*E46*F46</f>
        <v>8.6574856078601243</v>
      </c>
    </row>
    <row r="47" spans="1:7" x14ac:dyDescent="0.3">
      <c r="A47">
        <v>44.9</v>
      </c>
      <c r="B47">
        <v>5.6</v>
      </c>
      <c r="C47">
        <f t="shared" si="7"/>
        <v>0.66944785276073648</v>
      </c>
      <c r="D47">
        <f t="shared" si="1"/>
        <v>43.4</v>
      </c>
      <c r="E47" s="5">
        <f t="shared" si="9"/>
        <v>0.97566944785276066</v>
      </c>
      <c r="F47">
        <f t="shared" si="11"/>
        <v>1.1248199999999999</v>
      </c>
      <c r="G47">
        <f>B47*E47*F47</f>
        <v>6.1457340466689558</v>
      </c>
    </row>
    <row r="48" spans="1:7" x14ac:dyDescent="0.3">
      <c r="A48">
        <v>45.9</v>
      </c>
      <c r="B48">
        <v>4.0999999999999996</v>
      </c>
      <c r="C48">
        <f t="shared" si="7"/>
        <v>0.50208588957055189</v>
      </c>
      <c r="D48">
        <f t="shared" si="1"/>
        <v>44.4</v>
      </c>
      <c r="E48" s="5">
        <f t="shared" si="9"/>
        <v>0.97550208588957055</v>
      </c>
      <c r="F48">
        <f>1.125+(1.126-1.125)*((A48-45)/(50-45))</f>
        <v>1.1251800000000001</v>
      </c>
      <c r="G48">
        <f>B48*E48*F48</f>
        <v>4.5002232917050309</v>
      </c>
    </row>
    <row r="49" spans="1:7" x14ac:dyDescent="0.3">
      <c r="A49">
        <v>46.9</v>
      </c>
      <c r="B49">
        <v>2.9</v>
      </c>
      <c r="C49">
        <f t="shared" si="7"/>
        <v>0.33472392638036824</v>
      </c>
      <c r="D49">
        <f t="shared" si="1"/>
        <v>45.4</v>
      </c>
      <c r="E49" s="5">
        <f t="shared" si="9"/>
        <v>0.97533472392638032</v>
      </c>
      <c r="F49">
        <f t="shared" ref="F49:F51" si="12">1.125+(1.126-1.125)*((A49-45)/(50-45))</f>
        <v>1.12538</v>
      </c>
      <c r="G49">
        <f>B49*E49*F49</f>
        <v>3.1831043556755825</v>
      </c>
    </row>
    <row r="50" spans="1:7" x14ac:dyDescent="0.3">
      <c r="A50">
        <v>47.9</v>
      </c>
      <c r="B50">
        <v>2.1</v>
      </c>
      <c r="C50">
        <f t="shared" si="7"/>
        <v>0.16736196319018368</v>
      </c>
      <c r="D50">
        <f t="shared" si="1"/>
        <v>46.4</v>
      </c>
      <c r="E50" s="5">
        <f t="shared" si="9"/>
        <v>0.9751673619631902</v>
      </c>
      <c r="F50">
        <f t="shared" si="12"/>
        <v>1.12558</v>
      </c>
      <c r="G50">
        <f>B50*E50*F50</f>
        <v>2.3050206464849081</v>
      </c>
    </row>
    <row r="51" spans="1:7" x14ac:dyDescent="0.3">
      <c r="A51">
        <v>48.9</v>
      </c>
      <c r="B51">
        <v>1.8</v>
      </c>
      <c r="C51">
        <f t="shared" si="7"/>
        <v>0</v>
      </c>
      <c r="D51">
        <f t="shared" si="1"/>
        <v>47.4</v>
      </c>
      <c r="E51" s="5">
        <f t="shared" si="9"/>
        <v>0.97499999999999998</v>
      </c>
      <c r="F51">
        <f t="shared" si="12"/>
        <v>1.12578</v>
      </c>
      <c r="G51">
        <f>B51*E51*F51</f>
        <v>1.9757438999999999</v>
      </c>
    </row>
  </sheetData>
  <sortState xmlns:xlrd2="http://schemas.microsoft.com/office/spreadsheetml/2017/richdata2" ref="A2:C51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Ahmadi, Shahin</dc:creator>
  <cp:lastModifiedBy>Shahin Ahmadi</cp:lastModifiedBy>
  <dcterms:created xsi:type="dcterms:W3CDTF">2023-02-24T00:40:22Z</dcterms:created>
  <dcterms:modified xsi:type="dcterms:W3CDTF">2023-02-24T09:54:59Z</dcterms:modified>
</cp:coreProperties>
</file>