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0B805BEB7A894/ドキュメント/"/>
    </mc:Choice>
  </mc:AlternateContent>
  <xr:revisionPtr revIDLastSave="0" documentId="14_{6D74E970-6BE0-41C2-95F1-A1606745440F}" xr6:coauthVersionLast="47" xr6:coauthVersionMax="47" xr10:uidLastSave="{00000000-0000-0000-0000-000000000000}"/>
  <bookViews>
    <workbookView xWindow="-108" yWindow="-108" windowWidth="23256" windowHeight="12456" xr2:uid="{44D0FF7A-4F29-4DA7-9BA3-BD777FFFBDBF}"/>
  </bookViews>
  <sheets>
    <sheet name="car inventor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I4" i="1"/>
  <c r="I5" i="1"/>
  <c r="I2" i="1"/>
  <c r="P7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2" i="1"/>
  <c r="E2" i="1"/>
  <c r="B2" i="1"/>
  <c r="C2" i="1"/>
  <c r="D41" i="1"/>
  <c r="E41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</calcChain>
</file>

<file path=xl/sharedStrings.xml><?xml version="1.0" encoding="utf-8"?>
<sst xmlns="http://schemas.openxmlformats.org/spreadsheetml/2006/main" count="204" uniqueCount="122">
  <si>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</si>
  <si>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</si>
  <si>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</si>
  <si>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</si>
  <si>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</si>
  <si>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</si>
  <si>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</si>
  <si>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</si>
  <si>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</si>
  <si>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</si>
  <si>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</si>
  <si>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</si>
  <si>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</si>
  <si>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</si>
  <si>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</si>
  <si>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</si>
  <si>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</si>
  <si>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</si>
  <si>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</si>
  <si>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</si>
  <si>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</si>
  <si>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</si>
  <si>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</si>
  <si>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</si>
  <si>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</si>
  <si>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</si>
  <si>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</si>
  <si>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</si>
  <si>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</si>
  <si>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</si>
  <si>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</si>
  <si>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</si>
  <si>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</si>
  <si>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</si>
  <si>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</si>
  <si>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</si>
  <si>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</si>
  <si>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</si>
  <si>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</si>
  <si>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</si>
  <si>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</si>
  <si>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</si>
  <si>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</si>
  <si>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</si>
  <si>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</si>
  <si>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</si>
  <si>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</si>
  <si>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</si>
  <si>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</si>
  <si>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</si>
  <si>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</si>
  <si>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</si>
  <si>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</si>
  <si>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</si>
  <si>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</si>
  <si>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</si>
  <si>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</si>
  <si>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</si>
  <si>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</si>
  <si>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</si>
  <si>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</si>
  <si>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</si>
  <si>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</si>
  <si>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</si>
  <si>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</si>
  <si>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</si>
  <si>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</si>
  <si>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</si>
  <si>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</si>
  <si>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</si>
  <si>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</si>
  <si>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</si>
  <si>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</si>
  <si>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</si>
  <si>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</si>
  <si>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</si>
  <si>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</si>
  <si>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</si>
  <si>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</si>
  <si>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</si>
  <si>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</si>
  <si>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</si>
  <si>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</si>
  <si>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</si>
  <si>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</si>
  <si>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</si>
  <si>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</si>
  <si>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</si>
  <si>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</si>
  <si>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</si>
  <si>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HD</t>
  </si>
  <si>
    <t>GM</t>
  </si>
  <si>
    <t>FD</t>
  </si>
  <si>
    <t>Toyota</t>
  </si>
  <si>
    <t>Honda</t>
  </si>
  <si>
    <t>Hyundai</t>
  </si>
  <si>
    <t>Chrysler</t>
  </si>
  <si>
    <t>General Motors</t>
  </si>
  <si>
    <t>Ford</t>
  </si>
  <si>
    <t>CAM</t>
  </si>
  <si>
    <t>FCS</t>
  </si>
  <si>
    <t>CMR</t>
  </si>
  <si>
    <t>COR</t>
  </si>
  <si>
    <t>CAR</t>
  </si>
  <si>
    <t>CIV</t>
  </si>
  <si>
    <t>ODY</t>
  </si>
  <si>
    <t>SLV</t>
  </si>
  <si>
    <t>PTC</t>
  </si>
  <si>
    <t>ELA</t>
  </si>
  <si>
    <t>Camery</t>
  </si>
  <si>
    <t>Civic</t>
  </si>
  <si>
    <t>Odyssey</t>
  </si>
  <si>
    <t>Caravan</t>
  </si>
  <si>
    <t>Camero</t>
  </si>
  <si>
    <t>Corola</t>
  </si>
  <si>
    <t>MTG</t>
  </si>
  <si>
    <t>Mustang</t>
  </si>
  <si>
    <t>PT Cruiser</t>
  </si>
  <si>
    <t>Silverado</t>
  </si>
  <si>
    <t>Elandra</t>
  </si>
  <si>
    <t>Focus</t>
  </si>
  <si>
    <t>HO01ODY040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</si>
</sst>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9D53-1ACF-4E44-B294-9A4AEF0517AB}">
  <dimension ref="A1:P65"/>
  <sheetViews>
    <sheetView tabSelected="1" workbookViewId="0">
      <selection activeCell="Q4" sqref="Q4"/>
    </sheetView>
  </sheetViews>
  <sheetFormatPr defaultRowHeight="14.4" x14ac:dyDescent="0.3"/>
  <cols>
    <col min="1" max="1" width="17.88671875" customWidth="1"/>
    <col min="3" max="3" width="17.88671875" customWidth="1"/>
    <col min="4" max="4" width="17.6640625" customWidth="1"/>
    <col min="5" max="5" width="18.109375" customWidth="1"/>
    <col min="6" max="6" width="16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">
      <c r="A2" t="s">
        <v>14</v>
      </c>
      <c r="B2" t="str">
        <f xml:space="preserve"> LEFT(A2,2)</f>
        <v>FD</v>
      </c>
      <c r="C2" t="str">
        <f>VLOOKUP(B2,C$55:D$60,2)</f>
        <v>Ford</v>
      </c>
      <c r="D2" t="str">
        <f xml:space="preserve"> MID(A2,5,3)</f>
        <v>MTG</v>
      </c>
      <c r="E2" t="str">
        <f>VLOOKUP(D2,E$55:F$65,2)</f>
        <v>Mustang</v>
      </c>
      <c r="F2" t="str">
        <f>MID(A2,3,2)</f>
        <v>06</v>
      </c>
      <c r="G2">
        <f>IF(14-F2&lt;0,100-F2+14,14-F2)</f>
        <v>8</v>
      </c>
      <c r="H2">
        <v>40326.800000000003</v>
      </c>
      <c r="I2">
        <f>H2/(G2+0.5)</f>
        <v>4744.3294117647065</v>
      </c>
      <c r="J2" t="s">
        <v>15</v>
      </c>
      <c r="K2" t="s">
        <v>16</v>
      </c>
      <c r="L2">
        <v>50000</v>
      </c>
      <c r="M2" t="str">
        <f>IF(H2&lt;=L2,"Y","Not Covered")</f>
        <v>Y</v>
      </c>
      <c r="N2" t="str">
        <f>CONCATENATE(B2,F2,D2,UPPER(LEFT(J2,3)),RIGHT(A2,3))</f>
        <v>FD06MTGBLA001</v>
      </c>
    </row>
    <row r="3" spans="1:16" x14ac:dyDescent="0.3">
      <c r="A3" t="s">
        <v>17</v>
      </c>
      <c r="B3" t="str">
        <f t="shared" ref="B3:B53" si="0" xml:space="preserve"> LEFT(A3,2)</f>
        <v>FD</v>
      </c>
      <c r="C3" t="str">
        <f>VLOOKUP(B3,C$55:D$60,2)</f>
        <v>Ford</v>
      </c>
      <c r="D3" t="str">
        <f t="shared" ref="D3:D53" si="1" xml:space="preserve"> MID(A3,5,3)</f>
        <v>MTG</v>
      </c>
      <c r="E3" t="str">
        <f>VLOOKUP(D3,E$55:F$65,2)</f>
        <v>Mustang</v>
      </c>
      <c r="F3" t="str">
        <f>MID(A3,3,2)</f>
        <v>06</v>
      </c>
      <c r="G3">
        <f t="shared" ref="G3:G53" si="2">IF(14-F3&lt;0,100-F3+14,14-F3)</f>
        <v>8</v>
      </c>
      <c r="H3">
        <v>44974.8</v>
      </c>
      <c r="I3">
        <f t="shared" ref="I3:I53" si="3">H3/(G3+0.5)</f>
        <v>5291.1529411764714</v>
      </c>
      <c r="J3" t="s">
        <v>18</v>
      </c>
      <c r="K3" t="s">
        <v>19</v>
      </c>
      <c r="L3">
        <v>50000</v>
      </c>
      <c r="M3" t="str">
        <f t="shared" ref="M3:M53" si="4">IF(H3&lt;=L3,"Y","Not Covered")</f>
        <v>Y</v>
      </c>
      <c r="N3" t="str">
        <f t="shared" ref="N3:N53" si="5">CONCATENATE(B3,F3,D3,UPPER(LEFT(J3,3)),RIGHT(A3,3))</f>
        <v>FD06MTGWHI002</v>
      </c>
    </row>
    <row r="4" spans="1:16" x14ac:dyDescent="0.3">
      <c r="A4" t="s">
        <v>20</v>
      </c>
      <c r="B4" t="str">
        <f t="shared" si="0"/>
        <v>FD</v>
      </c>
      <c r="C4" t="str">
        <f>VLOOKUP(B4,C$55:D$60,2)</f>
        <v>Ford</v>
      </c>
      <c r="D4" t="str">
        <f t="shared" si="1"/>
        <v>MTG</v>
      </c>
      <c r="E4" t="str">
        <f>VLOOKUP(D4,E$55:F$65,2)</f>
        <v>Mustang</v>
      </c>
      <c r="F4" t="str">
        <f>MID(A4,3,2)</f>
        <v>08</v>
      </c>
      <c r="G4">
        <f t="shared" si="2"/>
        <v>6</v>
      </c>
      <c r="H4">
        <v>44946.5</v>
      </c>
      <c r="I4">
        <f t="shared" si="3"/>
        <v>6914.8461538461543</v>
      </c>
      <c r="J4" t="s">
        <v>21</v>
      </c>
      <c r="K4" t="s">
        <v>22</v>
      </c>
      <c r="L4">
        <v>50000</v>
      </c>
      <c r="M4" t="str">
        <f t="shared" si="4"/>
        <v>Y</v>
      </c>
      <c r="N4" t="str">
        <f t="shared" si="5"/>
        <v>FD08MTGGRE003</v>
      </c>
    </row>
    <row r="5" spans="1:16" x14ac:dyDescent="0.3">
      <c r="A5" t="s">
        <v>23</v>
      </c>
      <c r="B5" t="str">
        <f t="shared" si="0"/>
        <v>FD</v>
      </c>
      <c r="C5" t="str">
        <f>VLOOKUP(B5,C$55:D$60,2)</f>
        <v>Ford</v>
      </c>
      <c r="D5" t="str">
        <f t="shared" si="1"/>
        <v>MTG</v>
      </c>
      <c r="E5" t="str">
        <f>VLOOKUP(D5,E$55:F$65,2)</f>
        <v>Mustang</v>
      </c>
      <c r="F5" t="str">
        <f>MID(A5,3,2)</f>
        <v>08</v>
      </c>
      <c r="G5">
        <f t="shared" si="2"/>
        <v>6</v>
      </c>
      <c r="H5">
        <v>37558.800000000003</v>
      </c>
      <c r="I5">
        <f t="shared" si="3"/>
        <v>5778.2769230769236</v>
      </c>
      <c r="J5" t="s">
        <v>15</v>
      </c>
      <c r="K5" t="s">
        <v>24</v>
      </c>
      <c r="L5">
        <v>50000</v>
      </c>
      <c r="M5" t="str">
        <f t="shared" si="4"/>
        <v>Y</v>
      </c>
      <c r="N5" t="str">
        <f t="shared" si="5"/>
        <v>FD08MTGBLA004</v>
      </c>
    </row>
    <row r="6" spans="1:16" x14ac:dyDescent="0.3">
      <c r="A6" t="s">
        <v>25</v>
      </c>
      <c r="B6" t="str">
        <f t="shared" si="0"/>
        <v>FD</v>
      </c>
      <c r="C6" t="str">
        <f>VLOOKUP(B6,C$55:D$60,2)</f>
        <v>Ford</v>
      </c>
      <c r="D6" t="str">
        <f t="shared" si="1"/>
        <v>MTG</v>
      </c>
      <c r="E6" t="str">
        <f>VLOOKUP(D6,E$55:F$65,2)</f>
        <v>Mustang</v>
      </c>
      <c r="F6" t="str">
        <f>MID(A6,3,2)</f>
        <v>08</v>
      </c>
      <c r="G6">
        <f t="shared" si="2"/>
        <v>6</v>
      </c>
      <c r="H6">
        <v>36438.5</v>
      </c>
      <c r="I6">
        <f t="shared" si="3"/>
        <v>5605.9230769230771</v>
      </c>
      <c r="J6" t="s">
        <v>18</v>
      </c>
      <c r="K6" t="s">
        <v>16</v>
      </c>
      <c r="L6">
        <v>50000</v>
      </c>
      <c r="M6" t="str">
        <f t="shared" si="4"/>
        <v>Y</v>
      </c>
      <c r="N6" t="str">
        <f t="shared" si="5"/>
        <v>FD08MTGWHI005</v>
      </c>
    </row>
    <row r="7" spans="1:16" x14ac:dyDescent="0.3">
      <c r="A7" t="s">
        <v>26</v>
      </c>
      <c r="B7" t="str">
        <f t="shared" si="0"/>
        <v>FD</v>
      </c>
      <c r="C7" t="str">
        <f>VLOOKUP(B7,C$55:D$60,2)</f>
        <v>Ford</v>
      </c>
      <c r="D7" t="str">
        <f t="shared" si="1"/>
        <v>FCS</v>
      </c>
      <c r="E7" t="str">
        <f>VLOOKUP(D7,E$55:F$65,2)</f>
        <v>Focus</v>
      </c>
      <c r="F7" t="str">
        <f>MID(A7,3,2)</f>
        <v>O6</v>
      </c>
      <c r="G7" t="e">
        <f t="shared" si="2"/>
        <v>#VALUE!</v>
      </c>
      <c r="H7">
        <v>46311.4</v>
      </c>
      <c r="I7" t="e">
        <f t="shared" si="3"/>
        <v>#VALUE!</v>
      </c>
      <c r="J7" t="s">
        <v>21</v>
      </c>
      <c r="K7" t="s">
        <v>27</v>
      </c>
      <c r="L7">
        <v>75000</v>
      </c>
      <c r="M7" t="str">
        <f t="shared" si="4"/>
        <v>Y</v>
      </c>
      <c r="N7" t="str">
        <f t="shared" si="5"/>
        <v>FDO6FCSGRE006</v>
      </c>
      <c r="P7">
        <f>(H2/G2+0.5)</f>
        <v>5041.3500000000004</v>
      </c>
    </row>
    <row r="8" spans="1:16" x14ac:dyDescent="0.3">
      <c r="A8" t="s">
        <v>28</v>
      </c>
      <c r="B8" t="str">
        <f t="shared" si="0"/>
        <v>FD</v>
      </c>
      <c r="C8" t="str">
        <f>VLOOKUP(B8,C$55:D$60,2)</f>
        <v>Ford</v>
      </c>
      <c r="D8" t="str">
        <f t="shared" si="1"/>
        <v>FCS</v>
      </c>
      <c r="E8" t="str">
        <f>VLOOKUP(D8,E$55:F$65,2)</f>
        <v>Focus</v>
      </c>
      <c r="F8" t="str">
        <f>MID(A8,3,2)</f>
        <v>06</v>
      </c>
      <c r="G8">
        <f t="shared" si="2"/>
        <v>8</v>
      </c>
      <c r="H8">
        <v>52229.5</v>
      </c>
      <c r="I8">
        <f t="shared" si="3"/>
        <v>6144.6470588235297</v>
      </c>
      <c r="J8" t="s">
        <v>21</v>
      </c>
      <c r="K8" t="s">
        <v>22</v>
      </c>
      <c r="L8">
        <v>75000</v>
      </c>
      <c r="M8" t="str">
        <f t="shared" si="4"/>
        <v>Y</v>
      </c>
      <c r="N8" t="str">
        <f t="shared" si="5"/>
        <v>FD06FCSGRE007</v>
      </c>
    </row>
    <row r="9" spans="1:16" x14ac:dyDescent="0.3">
      <c r="A9" t="s">
        <v>29</v>
      </c>
      <c r="B9" t="str">
        <f t="shared" si="0"/>
        <v>FD</v>
      </c>
      <c r="C9" t="str">
        <f>VLOOKUP(B9,C$55:D$60,2)</f>
        <v>Ford</v>
      </c>
      <c r="D9" t="str">
        <f t="shared" si="1"/>
        <v>FCS</v>
      </c>
      <c r="E9" t="str">
        <f>VLOOKUP(D9,E$55:F$65,2)</f>
        <v>Focus</v>
      </c>
      <c r="F9" t="str">
        <f>MID(A9,3,2)</f>
        <v>09</v>
      </c>
      <c r="G9">
        <f t="shared" si="2"/>
        <v>5</v>
      </c>
      <c r="H9">
        <v>35137</v>
      </c>
      <c r="I9">
        <f t="shared" si="3"/>
        <v>6388.545454545455</v>
      </c>
      <c r="J9" t="s">
        <v>15</v>
      </c>
      <c r="K9" t="s">
        <v>30</v>
      </c>
      <c r="L9">
        <v>75000</v>
      </c>
      <c r="M9" t="str">
        <f t="shared" si="4"/>
        <v>Y</v>
      </c>
      <c r="N9" t="str">
        <f t="shared" si="5"/>
        <v>FD09FCSBLA008</v>
      </c>
    </row>
    <row r="10" spans="1:16" x14ac:dyDescent="0.3">
      <c r="A10" t="s">
        <v>31</v>
      </c>
      <c r="B10" t="str">
        <f t="shared" si="0"/>
        <v>FD</v>
      </c>
      <c r="C10" t="str">
        <f>VLOOKUP(B10,C$55:D$60,2)</f>
        <v>Ford</v>
      </c>
      <c r="D10" t="str">
        <f t="shared" si="1"/>
        <v>FCS</v>
      </c>
      <c r="E10" t="str">
        <f>VLOOKUP(D10,E$55:F$65,2)</f>
        <v>Focus</v>
      </c>
      <c r="F10" t="str">
        <f>MID(A10,3,2)</f>
        <v>13</v>
      </c>
      <c r="G10">
        <f t="shared" si="2"/>
        <v>1</v>
      </c>
      <c r="H10">
        <v>27637.1</v>
      </c>
      <c r="I10">
        <f t="shared" si="3"/>
        <v>18424.733333333334</v>
      </c>
      <c r="J10" t="s">
        <v>15</v>
      </c>
      <c r="K10" t="s">
        <v>16</v>
      </c>
      <c r="L10">
        <v>75000</v>
      </c>
      <c r="M10" t="str">
        <f t="shared" si="4"/>
        <v>Y</v>
      </c>
      <c r="N10" t="str">
        <f t="shared" si="5"/>
        <v>FD13FCSBLA009</v>
      </c>
    </row>
    <row r="11" spans="1:16" x14ac:dyDescent="0.3">
      <c r="A11" t="s">
        <v>32</v>
      </c>
      <c r="B11" t="str">
        <f t="shared" si="0"/>
        <v>FD</v>
      </c>
      <c r="C11" t="str">
        <f>VLOOKUP(B11,C$55:D$60,2)</f>
        <v>Ford</v>
      </c>
      <c r="D11" t="str">
        <f t="shared" si="1"/>
        <v>FCS</v>
      </c>
      <c r="E11" t="str">
        <f>VLOOKUP(D11,E$55:F$65,2)</f>
        <v>Focus</v>
      </c>
      <c r="F11" t="str">
        <f>MID(A11,3,2)</f>
        <v>13</v>
      </c>
      <c r="G11">
        <f t="shared" si="2"/>
        <v>1</v>
      </c>
      <c r="H11">
        <v>27534.799999999999</v>
      </c>
      <c r="I11">
        <f t="shared" si="3"/>
        <v>18356.533333333333</v>
      </c>
      <c r="J11" t="s">
        <v>18</v>
      </c>
      <c r="K11" t="s">
        <v>33</v>
      </c>
      <c r="L11">
        <v>75000</v>
      </c>
      <c r="M11" t="str">
        <f t="shared" si="4"/>
        <v>Y</v>
      </c>
      <c r="N11" t="str">
        <f t="shared" si="5"/>
        <v>FD13FCSWHI010</v>
      </c>
    </row>
    <row r="12" spans="1:16" x14ac:dyDescent="0.3">
      <c r="A12" t="s">
        <v>34</v>
      </c>
      <c r="B12" t="str">
        <f t="shared" si="0"/>
        <v>FD</v>
      </c>
      <c r="C12" t="str">
        <f>VLOOKUP(B12,C$55:D$60,2)</f>
        <v>Ford</v>
      </c>
      <c r="D12" t="str">
        <f t="shared" si="1"/>
        <v>FCS</v>
      </c>
      <c r="E12" t="str">
        <f>VLOOKUP(D12,E$55:F$65,2)</f>
        <v>Focus</v>
      </c>
      <c r="F12" t="str">
        <f>MID(A12,3,2)</f>
        <v>12</v>
      </c>
      <c r="G12">
        <f t="shared" si="2"/>
        <v>2</v>
      </c>
      <c r="H12">
        <v>19341.7</v>
      </c>
      <c r="I12">
        <f t="shared" si="3"/>
        <v>7736.68</v>
      </c>
      <c r="J12" t="s">
        <v>18</v>
      </c>
      <c r="K12" t="s">
        <v>35</v>
      </c>
      <c r="L12">
        <v>75000</v>
      </c>
      <c r="M12" t="str">
        <f t="shared" si="4"/>
        <v>Y</v>
      </c>
      <c r="N12" t="str">
        <f t="shared" si="5"/>
        <v>FD12FCSWHI011</v>
      </c>
    </row>
    <row r="13" spans="1:16" x14ac:dyDescent="0.3">
      <c r="A13" t="s">
        <v>36</v>
      </c>
      <c r="B13" t="str">
        <f t="shared" si="0"/>
        <v>FD</v>
      </c>
      <c r="C13" t="str">
        <f>VLOOKUP(B13,C$55:D$60,2)</f>
        <v>Ford</v>
      </c>
      <c r="D13" t="str">
        <f t="shared" si="1"/>
        <v>FCS</v>
      </c>
      <c r="E13" t="str">
        <f>VLOOKUP(D13,E$55:F$65,2)</f>
        <v>Focus</v>
      </c>
      <c r="F13" t="str">
        <f>MID(A13,3,2)</f>
        <v>13</v>
      </c>
      <c r="G13">
        <f t="shared" si="2"/>
        <v>1</v>
      </c>
      <c r="H13">
        <v>22521.599999999999</v>
      </c>
      <c r="I13">
        <f t="shared" si="3"/>
        <v>15014.4</v>
      </c>
      <c r="J13" t="s">
        <v>15</v>
      </c>
      <c r="K13" t="s">
        <v>37</v>
      </c>
      <c r="L13">
        <v>75000</v>
      </c>
      <c r="M13" t="str">
        <f t="shared" si="4"/>
        <v>Y</v>
      </c>
      <c r="N13" t="str">
        <f t="shared" si="5"/>
        <v>FD13FCSBLA012</v>
      </c>
    </row>
    <row r="14" spans="1:16" x14ac:dyDescent="0.3">
      <c r="A14" t="s">
        <v>38</v>
      </c>
      <c r="B14" t="str">
        <f t="shared" si="0"/>
        <v>FD</v>
      </c>
      <c r="C14" t="str">
        <f>VLOOKUP(B14,C$55:D$60,2)</f>
        <v>Ford</v>
      </c>
      <c r="D14" t="str">
        <f t="shared" si="1"/>
        <v>FCS</v>
      </c>
      <c r="E14" t="str">
        <f>VLOOKUP(D14,E$55:F$65,2)</f>
        <v>Focus</v>
      </c>
      <c r="F14" t="str">
        <f>MID(A14,3,2)</f>
        <v>13</v>
      </c>
      <c r="G14">
        <f t="shared" si="2"/>
        <v>1</v>
      </c>
      <c r="H14">
        <v>13682.9</v>
      </c>
      <c r="I14">
        <f t="shared" si="3"/>
        <v>9121.9333333333325</v>
      </c>
      <c r="J14" t="s">
        <v>15</v>
      </c>
      <c r="K14" t="s">
        <v>39</v>
      </c>
      <c r="L14">
        <v>75000</v>
      </c>
      <c r="M14" t="str">
        <f t="shared" si="4"/>
        <v>Y</v>
      </c>
      <c r="N14" t="str">
        <f t="shared" si="5"/>
        <v>FD13FCSBLA013</v>
      </c>
    </row>
    <row r="15" spans="1:16" x14ac:dyDescent="0.3">
      <c r="A15" t="s">
        <v>40</v>
      </c>
      <c r="B15" t="str">
        <f t="shared" si="0"/>
        <v>GM</v>
      </c>
      <c r="C15" t="str">
        <f>VLOOKUP(B15,C$55:D$60,2)</f>
        <v>General Motors</v>
      </c>
      <c r="D15" t="str">
        <f t="shared" si="1"/>
        <v>CMR</v>
      </c>
      <c r="E15" t="str">
        <f>VLOOKUP(D15,E$55:F$65,2)</f>
        <v>Camero</v>
      </c>
      <c r="F15" t="str">
        <f>MID(A15,3,2)</f>
        <v>O9</v>
      </c>
      <c r="G15" t="e">
        <f t="shared" si="2"/>
        <v>#VALUE!</v>
      </c>
      <c r="H15">
        <v>28464.799999999999</v>
      </c>
      <c r="I15" t="e">
        <f t="shared" si="3"/>
        <v>#VALUE!</v>
      </c>
      <c r="J15" t="s">
        <v>18</v>
      </c>
      <c r="K15" t="s">
        <v>41</v>
      </c>
      <c r="L15">
        <v>100000</v>
      </c>
      <c r="M15" t="str">
        <f t="shared" si="4"/>
        <v>Y</v>
      </c>
      <c r="N15" t="str">
        <f t="shared" si="5"/>
        <v>GMO9CMRWHI014</v>
      </c>
    </row>
    <row r="16" spans="1:16" x14ac:dyDescent="0.3">
      <c r="A16" t="s">
        <v>42</v>
      </c>
      <c r="B16" t="str">
        <f t="shared" si="0"/>
        <v>GM</v>
      </c>
      <c r="C16" t="str">
        <f>VLOOKUP(B16,C$55:D$60,2)</f>
        <v>General Motors</v>
      </c>
      <c r="D16" t="str">
        <f t="shared" si="1"/>
        <v>CMR</v>
      </c>
      <c r="E16" t="str">
        <f>VLOOKUP(D16,E$55:F$65,2)</f>
        <v>Camero</v>
      </c>
      <c r="F16" t="str">
        <f>MID(A16,3,2)</f>
        <v>12</v>
      </c>
      <c r="G16">
        <f t="shared" si="2"/>
        <v>2</v>
      </c>
      <c r="H16">
        <v>19421.099999999999</v>
      </c>
      <c r="I16">
        <f t="shared" si="3"/>
        <v>7768.44</v>
      </c>
      <c r="J16" t="s">
        <v>15</v>
      </c>
      <c r="K16" t="s">
        <v>43</v>
      </c>
      <c r="L16">
        <v>100000</v>
      </c>
      <c r="M16" t="str">
        <f t="shared" si="4"/>
        <v>Y</v>
      </c>
      <c r="N16" t="str">
        <f t="shared" si="5"/>
        <v>GM12CMRBLA015</v>
      </c>
    </row>
    <row r="17" spans="1:14" x14ac:dyDescent="0.3">
      <c r="A17" t="s">
        <v>44</v>
      </c>
      <c r="B17" t="str">
        <f t="shared" si="0"/>
        <v>GM</v>
      </c>
      <c r="C17" t="str">
        <f>VLOOKUP(B17,C$55:D$60,2)</f>
        <v>General Motors</v>
      </c>
      <c r="D17" t="str">
        <f t="shared" si="1"/>
        <v>CMR</v>
      </c>
      <c r="E17" t="str">
        <f>VLOOKUP(D17,E$55:F$65,2)</f>
        <v>Camero</v>
      </c>
      <c r="F17" t="str">
        <f>MID(A17,3,2)</f>
        <v>14</v>
      </c>
      <c r="G17">
        <f t="shared" si="2"/>
        <v>0</v>
      </c>
      <c r="H17">
        <v>14289.6</v>
      </c>
      <c r="I17">
        <f t="shared" si="3"/>
        <v>28579.200000000001</v>
      </c>
      <c r="J17" t="s">
        <v>18</v>
      </c>
      <c r="K17" t="s">
        <v>45</v>
      </c>
      <c r="L17">
        <v>100000</v>
      </c>
      <c r="M17" t="str">
        <f t="shared" si="4"/>
        <v>Y</v>
      </c>
      <c r="N17" t="str">
        <f t="shared" si="5"/>
        <v>GM14CMRWHI016</v>
      </c>
    </row>
    <row r="18" spans="1:14" x14ac:dyDescent="0.3">
      <c r="A18" t="s">
        <v>46</v>
      </c>
      <c r="B18" t="str">
        <f t="shared" si="0"/>
        <v>GM</v>
      </c>
      <c r="C18" t="str">
        <f>VLOOKUP(B18,C$55:D$60,2)</f>
        <v>General Motors</v>
      </c>
      <c r="D18" t="str">
        <f t="shared" si="1"/>
        <v>SLV</v>
      </c>
      <c r="E18" t="str">
        <f>VLOOKUP(D18,E$55:F$65,2)</f>
        <v>Silverado</v>
      </c>
      <c r="F18" t="str">
        <f>MID(A18,3,2)</f>
        <v>10</v>
      </c>
      <c r="G18">
        <f t="shared" si="2"/>
        <v>4</v>
      </c>
      <c r="H18">
        <v>31144.400000000001</v>
      </c>
      <c r="I18">
        <f t="shared" si="3"/>
        <v>6920.9777777777781</v>
      </c>
      <c r="J18" t="s">
        <v>15</v>
      </c>
      <c r="K18" t="s">
        <v>47</v>
      </c>
      <c r="L18">
        <v>100000</v>
      </c>
      <c r="M18" t="str">
        <f t="shared" si="4"/>
        <v>Y</v>
      </c>
      <c r="N18" t="str">
        <f t="shared" si="5"/>
        <v>GM10SLVBLA017</v>
      </c>
    </row>
    <row r="19" spans="1:14" x14ac:dyDescent="0.3">
      <c r="A19" t="s">
        <v>48</v>
      </c>
      <c r="B19" t="str">
        <f t="shared" si="0"/>
        <v>GM</v>
      </c>
      <c r="C19" t="str">
        <f>VLOOKUP(B19,C$55:D$60,2)</f>
        <v>General Motors</v>
      </c>
      <c r="D19" t="str">
        <f t="shared" si="1"/>
        <v>SLV</v>
      </c>
      <c r="E19" t="str">
        <f>VLOOKUP(D19,E$55:F$65,2)</f>
        <v>Silverado</v>
      </c>
      <c r="F19" t="str">
        <f t="shared" ref="F19:F53" si="6">MID(A19,3,2)</f>
        <v>98</v>
      </c>
      <c r="G19">
        <f t="shared" si="2"/>
        <v>16</v>
      </c>
      <c r="H19">
        <v>83162.7</v>
      </c>
      <c r="I19">
        <f t="shared" si="3"/>
        <v>5040.1636363636362</v>
      </c>
      <c r="J19" t="s">
        <v>15</v>
      </c>
      <c r="K19" t="s">
        <v>41</v>
      </c>
      <c r="L19">
        <v>100000</v>
      </c>
      <c r="M19" t="str">
        <f t="shared" si="4"/>
        <v>Y</v>
      </c>
      <c r="N19" t="str">
        <f t="shared" si="5"/>
        <v>GM98SLVBLA018</v>
      </c>
    </row>
    <row r="20" spans="1:14" x14ac:dyDescent="0.3">
      <c r="A20" t="s">
        <v>49</v>
      </c>
      <c r="B20" t="str">
        <f t="shared" si="0"/>
        <v>GM</v>
      </c>
      <c r="C20" t="str">
        <f>VLOOKUP(B20,C$55:D$60,2)</f>
        <v>General Motors</v>
      </c>
      <c r="D20" t="str">
        <f t="shared" si="1"/>
        <v>SLV</v>
      </c>
      <c r="E20" t="str">
        <f>VLOOKUP(D20,E$55:F$65,2)</f>
        <v>Silverado</v>
      </c>
      <c r="F20" t="str">
        <f t="shared" si="6"/>
        <v>00</v>
      </c>
      <c r="G20">
        <f t="shared" si="2"/>
        <v>14</v>
      </c>
      <c r="H20">
        <v>80685.8</v>
      </c>
      <c r="I20">
        <f t="shared" si="3"/>
        <v>5564.5379310344833</v>
      </c>
      <c r="J20" t="s">
        <v>50</v>
      </c>
      <c r="K20" t="s">
        <v>37</v>
      </c>
      <c r="L20">
        <v>100000</v>
      </c>
      <c r="M20" t="str">
        <f t="shared" si="4"/>
        <v>Y</v>
      </c>
      <c r="N20" t="str">
        <f t="shared" si="5"/>
        <v>GM00SLVBLU019</v>
      </c>
    </row>
    <row r="21" spans="1:14" x14ac:dyDescent="0.3">
      <c r="A21" t="s">
        <v>51</v>
      </c>
      <c r="B21" t="str">
        <f t="shared" si="0"/>
        <v>TY</v>
      </c>
      <c r="C21" t="str">
        <f>VLOOKUP(B21,C$55:D$60,2)</f>
        <v>Toyota</v>
      </c>
      <c r="D21" t="str">
        <f t="shared" si="1"/>
        <v>CAM</v>
      </c>
      <c r="E21" t="str">
        <f>VLOOKUP(D21,E$55:F$65,2)</f>
        <v>Camery</v>
      </c>
      <c r="F21" t="str">
        <f t="shared" si="6"/>
        <v>96</v>
      </c>
      <c r="G21">
        <f t="shared" si="2"/>
        <v>18</v>
      </c>
      <c r="H21">
        <v>114660.6</v>
      </c>
      <c r="I21">
        <f t="shared" si="3"/>
        <v>6197.8702702702703</v>
      </c>
      <c r="J21" t="s">
        <v>21</v>
      </c>
      <c r="K21" t="s">
        <v>52</v>
      </c>
      <c r="L21">
        <v>100000</v>
      </c>
      <c r="M21" t="str">
        <f t="shared" si="4"/>
        <v>Not Covered</v>
      </c>
      <c r="N21" t="str">
        <f t="shared" si="5"/>
        <v>TY96CAMGRE020</v>
      </c>
    </row>
    <row r="22" spans="1:14" x14ac:dyDescent="0.3">
      <c r="A22" t="s">
        <v>53</v>
      </c>
      <c r="B22" t="str">
        <f t="shared" si="0"/>
        <v>TY</v>
      </c>
      <c r="C22" t="str">
        <f>VLOOKUP(B22,C$55:D$60,2)</f>
        <v>Toyota</v>
      </c>
      <c r="D22" t="str">
        <f t="shared" si="1"/>
        <v>CAM</v>
      </c>
      <c r="E22" t="str">
        <f>VLOOKUP(D22,E$55:F$65,2)</f>
        <v>Camery</v>
      </c>
      <c r="F22" t="str">
        <f t="shared" si="6"/>
        <v>98</v>
      </c>
      <c r="G22">
        <f t="shared" si="2"/>
        <v>16</v>
      </c>
      <c r="H22">
        <v>93382.6</v>
      </c>
      <c r="I22">
        <f t="shared" si="3"/>
        <v>5659.5515151515156</v>
      </c>
      <c r="J22" t="s">
        <v>15</v>
      </c>
      <c r="K22" t="s">
        <v>54</v>
      </c>
      <c r="L22">
        <v>100000</v>
      </c>
      <c r="M22" t="str">
        <f t="shared" si="4"/>
        <v>Y</v>
      </c>
      <c r="N22" t="str">
        <f t="shared" si="5"/>
        <v>TY98CAMBLA021</v>
      </c>
    </row>
    <row r="23" spans="1:14" x14ac:dyDescent="0.3">
      <c r="A23" t="s">
        <v>55</v>
      </c>
      <c r="B23" t="str">
        <f t="shared" si="0"/>
        <v>TY</v>
      </c>
      <c r="C23" t="str">
        <f>VLOOKUP(B23,C$55:D$60,2)</f>
        <v>Toyota</v>
      </c>
      <c r="D23" t="str">
        <f t="shared" si="1"/>
        <v>CAM</v>
      </c>
      <c r="E23" t="str">
        <f>VLOOKUP(D23,E$55:F$65,2)</f>
        <v>Camery</v>
      </c>
      <c r="F23" t="str">
        <f t="shared" si="6"/>
        <v>00</v>
      </c>
      <c r="G23">
        <f t="shared" si="2"/>
        <v>14</v>
      </c>
      <c r="H23">
        <v>85928</v>
      </c>
      <c r="I23">
        <f t="shared" si="3"/>
        <v>5926.0689655172409</v>
      </c>
      <c r="J23" t="s">
        <v>21</v>
      </c>
      <c r="K23" t="s">
        <v>27</v>
      </c>
      <c r="L23">
        <v>100000</v>
      </c>
      <c r="M23" t="str">
        <f t="shared" si="4"/>
        <v>Y</v>
      </c>
      <c r="N23" t="str">
        <f t="shared" si="5"/>
        <v>TY00CAMGRE022</v>
      </c>
    </row>
    <row r="24" spans="1:14" x14ac:dyDescent="0.3">
      <c r="A24" t="s">
        <v>56</v>
      </c>
      <c r="B24" t="str">
        <f t="shared" si="0"/>
        <v>TY</v>
      </c>
      <c r="C24" t="str">
        <f>VLOOKUP(B24,C$55:D$60,2)</f>
        <v>Toyota</v>
      </c>
      <c r="D24" t="str">
        <f t="shared" si="1"/>
        <v>CAM</v>
      </c>
      <c r="E24" t="str">
        <f>VLOOKUP(D24,E$55:F$65,2)</f>
        <v>Camery</v>
      </c>
      <c r="F24" t="str">
        <f t="shared" si="6"/>
        <v>02</v>
      </c>
      <c r="G24">
        <f t="shared" si="2"/>
        <v>12</v>
      </c>
      <c r="H24">
        <v>67829.100000000006</v>
      </c>
      <c r="I24">
        <f t="shared" si="3"/>
        <v>5426.3280000000004</v>
      </c>
      <c r="J24" t="s">
        <v>15</v>
      </c>
      <c r="K24" t="s">
        <v>16</v>
      </c>
      <c r="L24">
        <v>100000</v>
      </c>
      <c r="M24" t="str">
        <f t="shared" si="4"/>
        <v>Y</v>
      </c>
      <c r="N24" t="str">
        <f t="shared" si="5"/>
        <v>TY02CAMBLA023</v>
      </c>
    </row>
    <row r="25" spans="1:14" x14ac:dyDescent="0.3">
      <c r="A25" t="s">
        <v>57</v>
      </c>
      <c r="B25" t="str">
        <f t="shared" si="0"/>
        <v>TY</v>
      </c>
      <c r="C25" t="str">
        <f>VLOOKUP(B25,C$55:D$60,2)</f>
        <v>Toyota</v>
      </c>
      <c r="D25" t="str">
        <f t="shared" si="1"/>
        <v>CAM</v>
      </c>
      <c r="E25" t="str">
        <f>VLOOKUP(D25,E$55:F$65,2)</f>
        <v>Camery</v>
      </c>
      <c r="F25" t="str">
        <f t="shared" si="6"/>
        <v>09</v>
      </c>
      <c r="G25">
        <f t="shared" si="2"/>
        <v>5</v>
      </c>
      <c r="H25">
        <v>48114.2</v>
      </c>
      <c r="I25">
        <f t="shared" si="3"/>
        <v>8748.0363636363636</v>
      </c>
      <c r="J25" t="s">
        <v>18</v>
      </c>
      <c r="K25" t="s">
        <v>30</v>
      </c>
      <c r="L25">
        <v>100000</v>
      </c>
      <c r="M25" t="str">
        <f t="shared" si="4"/>
        <v>Y</v>
      </c>
      <c r="N25" t="str">
        <f t="shared" si="5"/>
        <v>TY09CAMWHI024</v>
      </c>
    </row>
    <row r="26" spans="1:14" x14ac:dyDescent="0.3">
      <c r="A26" t="s">
        <v>58</v>
      </c>
      <c r="B26" t="str">
        <f t="shared" si="0"/>
        <v>TY</v>
      </c>
      <c r="C26" t="str">
        <f>VLOOKUP(B26,C$55:D$60,2)</f>
        <v>Toyota</v>
      </c>
      <c r="D26" t="str">
        <f t="shared" si="1"/>
        <v>COR</v>
      </c>
      <c r="E26" t="str">
        <f>VLOOKUP(D26,E$55:F$65,2)</f>
        <v>Corola</v>
      </c>
      <c r="F26" t="str">
        <f t="shared" si="6"/>
        <v>02</v>
      </c>
      <c r="G26">
        <f t="shared" si="2"/>
        <v>12</v>
      </c>
      <c r="H26">
        <v>64467.4</v>
      </c>
      <c r="I26">
        <f t="shared" si="3"/>
        <v>5157.3919999999998</v>
      </c>
      <c r="J26" t="s">
        <v>59</v>
      </c>
      <c r="K26" t="s">
        <v>60</v>
      </c>
      <c r="L26">
        <v>100000</v>
      </c>
      <c r="M26" t="str">
        <f t="shared" si="4"/>
        <v>Y</v>
      </c>
      <c r="N26" t="str">
        <f t="shared" si="5"/>
        <v>TY02CORRED025</v>
      </c>
    </row>
    <row r="27" spans="1:14" x14ac:dyDescent="0.3">
      <c r="A27" t="s">
        <v>61</v>
      </c>
      <c r="B27" t="str">
        <f t="shared" si="0"/>
        <v>TY</v>
      </c>
      <c r="C27" t="str">
        <f>VLOOKUP(B27,C$55:D$60,2)</f>
        <v>Toyota</v>
      </c>
      <c r="D27" t="str">
        <f t="shared" si="1"/>
        <v>COR</v>
      </c>
      <c r="E27" t="str">
        <f>VLOOKUP(D27,E$55:F$65,2)</f>
        <v>Corola</v>
      </c>
      <c r="F27" t="str">
        <f t="shared" si="6"/>
        <v>03</v>
      </c>
      <c r="G27">
        <f t="shared" si="2"/>
        <v>11</v>
      </c>
      <c r="H27">
        <v>73444.399999999994</v>
      </c>
      <c r="I27">
        <f t="shared" si="3"/>
        <v>6386.4695652173905</v>
      </c>
      <c r="J27" t="s">
        <v>15</v>
      </c>
      <c r="K27" t="s">
        <v>60</v>
      </c>
      <c r="L27">
        <v>100000</v>
      </c>
      <c r="M27" t="str">
        <f t="shared" si="4"/>
        <v>Y</v>
      </c>
      <c r="N27" t="str">
        <f t="shared" si="5"/>
        <v>TY03CORBLA026</v>
      </c>
    </row>
    <row r="28" spans="1:14" x14ac:dyDescent="0.3">
      <c r="A28" t="s">
        <v>62</v>
      </c>
      <c r="B28" t="str">
        <f t="shared" si="0"/>
        <v>TY</v>
      </c>
      <c r="C28" t="str">
        <f>VLOOKUP(B28,C$55:D$60,2)</f>
        <v>Toyota</v>
      </c>
      <c r="D28" t="str">
        <f t="shared" si="1"/>
        <v>COR</v>
      </c>
      <c r="E28" t="str">
        <f>VLOOKUP(D28,E$55:F$65,2)</f>
        <v>Corola</v>
      </c>
      <c r="F28" t="str">
        <f t="shared" si="6"/>
        <v>14</v>
      </c>
      <c r="G28">
        <f t="shared" si="2"/>
        <v>0</v>
      </c>
      <c r="H28">
        <v>17556.3</v>
      </c>
      <c r="I28">
        <f t="shared" si="3"/>
        <v>35112.6</v>
      </c>
      <c r="J28" t="s">
        <v>50</v>
      </c>
      <c r="K28" t="s">
        <v>33</v>
      </c>
      <c r="L28">
        <v>100000</v>
      </c>
      <c r="M28" t="str">
        <f t="shared" si="4"/>
        <v>Y</v>
      </c>
      <c r="N28" t="str">
        <f t="shared" si="5"/>
        <v>TY14CORBLU027</v>
      </c>
    </row>
    <row r="29" spans="1:14" x14ac:dyDescent="0.3">
      <c r="A29" t="s">
        <v>63</v>
      </c>
      <c r="B29" t="str">
        <f t="shared" si="0"/>
        <v>TY</v>
      </c>
      <c r="C29" t="str">
        <f>VLOOKUP(B29,C$55:D$60,2)</f>
        <v>Toyota</v>
      </c>
      <c r="D29" t="str">
        <f t="shared" si="1"/>
        <v>COR</v>
      </c>
      <c r="E29" t="str">
        <f>VLOOKUP(D29,E$55:F$65,2)</f>
        <v>Corola</v>
      </c>
      <c r="F29" t="str">
        <f t="shared" si="6"/>
        <v>12</v>
      </c>
      <c r="G29">
        <f t="shared" si="2"/>
        <v>2</v>
      </c>
      <c r="H29">
        <v>29601.9</v>
      </c>
      <c r="I29">
        <f t="shared" si="3"/>
        <v>11840.76</v>
      </c>
      <c r="J29" t="s">
        <v>15</v>
      </c>
      <c r="K29" t="s">
        <v>41</v>
      </c>
      <c r="L29">
        <v>100000</v>
      </c>
      <c r="M29" t="str">
        <f t="shared" si="4"/>
        <v>Y</v>
      </c>
      <c r="N29" t="str">
        <f t="shared" si="5"/>
        <v>TY12CORBLA028</v>
      </c>
    </row>
    <row r="30" spans="1:14" x14ac:dyDescent="0.3">
      <c r="A30" t="s">
        <v>64</v>
      </c>
      <c r="B30" t="str">
        <f t="shared" si="0"/>
        <v>TY</v>
      </c>
      <c r="C30" t="str">
        <f>VLOOKUP(B30,C$55:D$60,2)</f>
        <v>Toyota</v>
      </c>
      <c r="D30" t="str">
        <f t="shared" si="1"/>
        <v>CAM</v>
      </c>
      <c r="E30" t="str">
        <f>VLOOKUP(D30,E$55:F$65,2)</f>
        <v>Camery</v>
      </c>
      <c r="F30" t="str">
        <f t="shared" si="6"/>
        <v>12</v>
      </c>
      <c r="G30">
        <f t="shared" si="2"/>
        <v>2</v>
      </c>
      <c r="H30">
        <v>22128.2</v>
      </c>
      <c r="I30">
        <f t="shared" si="3"/>
        <v>8851.2800000000007</v>
      </c>
      <c r="J30" t="s">
        <v>50</v>
      </c>
      <c r="K30" t="s">
        <v>52</v>
      </c>
      <c r="L30">
        <v>100000</v>
      </c>
      <c r="M30" t="str">
        <f t="shared" si="4"/>
        <v>Y</v>
      </c>
      <c r="N30" t="str">
        <f t="shared" si="5"/>
        <v>TY12CAMBLU029</v>
      </c>
    </row>
    <row r="31" spans="1:14" x14ac:dyDescent="0.3">
      <c r="A31" t="s">
        <v>65</v>
      </c>
      <c r="B31" t="str">
        <f t="shared" si="0"/>
        <v>HO</v>
      </c>
      <c r="C31" t="str">
        <f>VLOOKUP(B31,C$55:D$60,2)</f>
        <v>Honda</v>
      </c>
      <c r="D31" t="str">
        <f t="shared" si="1"/>
        <v>CIV</v>
      </c>
      <c r="E31" t="str">
        <f>VLOOKUP(D31,E$55:F$65,2)</f>
        <v>Civic</v>
      </c>
      <c r="F31" t="str">
        <f t="shared" si="6"/>
        <v>99</v>
      </c>
      <c r="G31">
        <f t="shared" si="2"/>
        <v>15</v>
      </c>
      <c r="H31">
        <v>82374</v>
      </c>
      <c r="I31">
        <f t="shared" si="3"/>
        <v>5314.4516129032254</v>
      </c>
      <c r="J31" t="s">
        <v>18</v>
      </c>
      <c r="K31" t="s">
        <v>39</v>
      </c>
      <c r="L31">
        <v>75000</v>
      </c>
      <c r="M31" t="str">
        <f t="shared" si="4"/>
        <v>Not Covered</v>
      </c>
      <c r="N31" t="str">
        <f t="shared" si="5"/>
        <v>HO99CIVWHI030</v>
      </c>
    </row>
    <row r="32" spans="1:14" x14ac:dyDescent="0.3">
      <c r="A32" t="s">
        <v>66</v>
      </c>
      <c r="B32" t="str">
        <f t="shared" si="0"/>
        <v>HO</v>
      </c>
      <c r="C32" t="str">
        <f>VLOOKUP(B32,C$55:D$60,2)</f>
        <v>Honda</v>
      </c>
      <c r="D32" t="str">
        <f t="shared" si="1"/>
        <v>CIV</v>
      </c>
      <c r="E32" t="str">
        <f>VLOOKUP(D32,E$55:F$65,2)</f>
        <v>Civic</v>
      </c>
      <c r="F32" t="str">
        <f t="shared" si="6"/>
        <v>01</v>
      </c>
      <c r="G32">
        <f t="shared" si="2"/>
        <v>13</v>
      </c>
      <c r="H32">
        <v>69891.899999999994</v>
      </c>
      <c r="I32">
        <f t="shared" si="3"/>
        <v>5177.177777777777</v>
      </c>
      <c r="J32" t="s">
        <v>50</v>
      </c>
      <c r="K32" t="s">
        <v>24</v>
      </c>
      <c r="L32">
        <v>75000</v>
      </c>
      <c r="M32" t="str">
        <f t="shared" si="4"/>
        <v>Y</v>
      </c>
      <c r="N32" t="str">
        <f t="shared" si="5"/>
        <v>HO01CIVBLU031</v>
      </c>
    </row>
    <row r="33" spans="1:14" x14ac:dyDescent="0.3">
      <c r="A33" t="s">
        <v>67</v>
      </c>
      <c r="B33" t="str">
        <f t="shared" si="0"/>
        <v>HO</v>
      </c>
      <c r="C33" t="str">
        <f>VLOOKUP(B33,C$55:D$60,2)</f>
        <v>Honda</v>
      </c>
      <c r="D33" t="str">
        <f t="shared" si="1"/>
        <v>CIV</v>
      </c>
      <c r="E33" t="str">
        <f>VLOOKUP(D33,E$55:F$65,2)</f>
        <v>Civic</v>
      </c>
      <c r="F33" t="str">
        <f t="shared" si="6"/>
        <v>10</v>
      </c>
      <c r="G33">
        <f t="shared" si="2"/>
        <v>4</v>
      </c>
      <c r="H33">
        <v>22573</v>
      </c>
      <c r="I33">
        <f t="shared" si="3"/>
        <v>5016.2222222222226</v>
      </c>
      <c r="J33" t="s">
        <v>50</v>
      </c>
      <c r="K33" t="s">
        <v>45</v>
      </c>
      <c r="L33">
        <v>75000</v>
      </c>
      <c r="M33" t="str">
        <f t="shared" si="4"/>
        <v>Y</v>
      </c>
      <c r="N33" t="str">
        <f t="shared" si="5"/>
        <v>HO10CIVBLU032</v>
      </c>
    </row>
    <row r="34" spans="1:14" x14ac:dyDescent="0.3">
      <c r="A34" t="s">
        <v>68</v>
      </c>
      <c r="B34" t="str">
        <f t="shared" si="0"/>
        <v>HO</v>
      </c>
      <c r="C34" t="str">
        <f>VLOOKUP(B34,C$55:D$60,2)</f>
        <v>Honda</v>
      </c>
      <c r="D34" t="str">
        <f t="shared" si="1"/>
        <v>CIV</v>
      </c>
      <c r="E34" t="str">
        <f>VLOOKUP(D34,E$55:F$65,2)</f>
        <v>Civic</v>
      </c>
      <c r="F34" t="str">
        <f t="shared" si="6"/>
        <v>10</v>
      </c>
      <c r="G34">
        <f t="shared" si="2"/>
        <v>4</v>
      </c>
      <c r="H34">
        <v>33477.199999999997</v>
      </c>
      <c r="I34">
        <f t="shared" si="3"/>
        <v>7439.3777777777768</v>
      </c>
      <c r="J34" t="s">
        <v>15</v>
      </c>
      <c r="K34" t="s">
        <v>54</v>
      </c>
      <c r="L34">
        <v>75000</v>
      </c>
      <c r="M34" t="str">
        <f t="shared" si="4"/>
        <v>Y</v>
      </c>
      <c r="N34" t="str">
        <f t="shared" si="5"/>
        <v>HO10CIVBLA033</v>
      </c>
    </row>
    <row r="35" spans="1:14" x14ac:dyDescent="0.3">
      <c r="A35" t="s">
        <v>69</v>
      </c>
      <c r="B35" t="str">
        <f t="shared" si="0"/>
        <v>HO</v>
      </c>
      <c r="C35" t="str">
        <f>VLOOKUP(B35,C$55:D$60,2)</f>
        <v>Honda</v>
      </c>
      <c r="D35" t="str">
        <f t="shared" si="1"/>
        <v>CIV</v>
      </c>
      <c r="E35" t="str">
        <f>VLOOKUP(D35,E$55:F$65,2)</f>
        <v>Civic</v>
      </c>
      <c r="F35" t="str">
        <f t="shared" si="6"/>
        <v>11</v>
      </c>
      <c r="G35">
        <f t="shared" si="2"/>
        <v>3</v>
      </c>
      <c r="H35">
        <v>30555.3</v>
      </c>
      <c r="I35">
        <f t="shared" si="3"/>
        <v>8730.0857142857149</v>
      </c>
      <c r="J35" t="s">
        <v>15</v>
      </c>
      <c r="K35" t="s">
        <v>22</v>
      </c>
      <c r="L35">
        <v>75000</v>
      </c>
      <c r="M35" t="str">
        <f t="shared" si="4"/>
        <v>Y</v>
      </c>
      <c r="N35" t="str">
        <f t="shared" si="5"/>
        <v>HO11CIVBLA034</v>
      </c>
    </row>
    <row r="36" spans="1:14" x14ac:dyDescent="0.3">
      <c r="A36" t="s">
        <v>70</v>
      </c>
      <c r="B36" t="str">
        <f t="shared" si="0"/>
        <v>HO</v>
      </c>
      <c r="C36" t="str">
        <f>VLOOKUP(B36,C$55:D$60,2)</f>
        <v>Honda</v>
      </c>
      <c r="D36" t="str">
        <f t="shared" si="1"/>
        <v>CIV</v>
      </c>
      <c r="E36" t="str">
        <f>VLOOKUP(D36,E$55:F$65,2)</f>
        <v>Civic</v>
      </c>
      <c r="F36" t="str">
        <f t="shared" si="6"/>
        <v>12</v>
      </c>
      <c r="G36">
        <f t="shared" si="2"/>
        <v>2</v>
      </c>
      <c r="H36">
        <v>24513.200000000001</v>
      </c>
      <c r="I36">
        <f t="shared" si="3"/>
        <v>9805.2800000000007</v>
      </c>
      <c r="J36" t="s">
        <v>15</v>
      </c>
      <c r="K36" t="s">
        <v>47</v>
      </c>
      <c r="L36">
        <v>75000</v>
      </c>
      <c r="M36" t="str">
        <f t="shared" si="4"/>
        <v>Y</v>
      </c>
      <c r="N36" t="str">
        <f t="shared" si="5"/>
        <v>HO12CIVBLA035</v>
      </c>
    </row>
    <row r="37" spans="1:14" x14ac:dyDescent="0.3">
      <c r="A37" t="s">
        <v>71</v>
      </c>
      <c r="B37" t="str">
        <f t="shared" si="0"/>
        <v>HO</v>
      </c>
      <c r="C37" t="str">
        <f>VLOOKUP(B37,C$55:D$60,2)</f>
        <v>Honda</v>
      </c>
      <c r="D37" t="str">
        <f t="shared" si="1"/>
        <v>CIV</v>
      </c>
      <c r="E37" t="str">
        <f>VLOOKUP(D37,E$55:F$65,2)</f>
        <v>Civic</v>
      </c>
      <c r="F37" t="str">
        <f t="shared" si="6"/>
        <v>13</v>
      </c>
      <c r="G37">
        <f t="shared" si="2"/>
        <v>1</v>
      </c>
      <c r="H37">
        <v>13867.6</v>
      </c>
      <c r="I37">
        <f t="shared" si="3"/>
        <v>9245.0666666666675</v>
      </c>
      <c r="J37" t="s">
        <v>15</v>
      </c>
      <c r="K37" t="s">
        <v>52</v>
      </c>
      <c r="L37">
        <v>75000</v>
      </c>
      <c r="M37" t="str">
        <f t="shared" si="4"/>
        <v>Y</v>
      </c>
      <c r="N37" t="str">
        <f t="shared" si="5"/>
        <v>HO13CIVBLA036</v>
      </c>
    </row>
    <row r="38" spans="1:14" x14ac:dyDescent="0.3">
      <c r="A38" t="s">
        <v>72</v>
      </c>
      <c r="B38" t="str">
        <f t="shared" si="0"/>
        <v>HO</v>
      </c>
      <c r="C38" t="str">
        <f>VLOOKUP(B38,C$55:D$60,2)</f>
        <v>Honda</v>
      </c>
      <c r="D38" t="str">
        <f t="shared" si="1"/>
        <v>ODY</v>
      </c>
      <c r="E38" t="str">
        <f>VLOOKUP(D38,E$55:F$65,2)</f>
        <v>Odyssey</v>
      </c>
      <c r="F38" t="str">
        <f t="shared" si="6"/>
        <v>O5</v>
      </c>
      <c r="G38" t="e">
        <f t="shared" si="2"/>
        <v>#VALUE!</v>
      </c>
      <c r="H38">
        <v>60389.5</v>
      </c>
      <c r="I38" t="e">
        <f t="shared" si="3"/>
        <v>#VALUE!</v>
      </c>
      <c r="J38" t="s">
        <v>18</v>
      </c>
      <c r="K38" t="s">
        <v>30</v>
      </c>
      <c r="L38">
        <v>100000</v>
      </c>
      <c r="M38" t="str">
        <f t="shared" si="4"/>
        <v>Y</v>
      </c>
      <c r="N38" t="str">
        <f t="shared" si="5"/>
        <v>HOO5ODYWHI037</v>
      </c>
    </row>
    <row r="39" spans="1:14" x14ac:dyDescent="0.3">
      <c r="A39" t="s">
        <v>73</v>
      </c>
      <c r="B39" t="str">
        <f t="shared" si="0"/>
        <v>HO</v>
      </c>
      <c r="C39" t="str">
        <f>VLOOKUP(B39,C$55:D$60,2)</f>
        <v>Honda</v>
      </c>
      <c r="D39" t="str">
        <f t="shared" si="1"/>
        <v>ODY</v>
      </c>
      <c r="E39" t="str">
        <f>VLOOKUP(D39,E$55:F$65,2)</f>
        <v>Odyssey</v>
      </c>
      <c r="F39" t="str">
        <f t="shared" si="6"/>
        <v>07</v>
      </c>
      <c r="G39">
        <f t="shared" si="2"/>
        <v>7</v>
      </c>
      <c r="H39">
        <v>50854.1</v>
      </c>
      <c r="I39">
        <f t="shared" si="3"/>
        <v>6780.5466666666662</v>
      </c>
      <c r="J39" t="s">
        <v>15</v>
      </c>
      <c r="K39" t="s">
        <v>54</v>
      </c>
      <c r="L39">
        <v>100000</v>
      </c>
      <c r="M39" t="str">
        <f t="shared" si="4"/>
        <v>Y</v>
      </c>
      <c r="N39" t="str">
        <f t="shared" si="5"/>
        <v>HO07ODYBLA038</v>
      </c>
    </row>
    <row r="40" spans="1:14" x14ac:dyDescent="0.3">
      <c r="A40" t="s">
        <v>74</v>
      </c>
      <c r="B40" t="str">
        <f t="shared" si="0"/>
        <v>HO</v>
      </c>
      <c r="C40" t="str">
        <f>VLOOKUP(B40,C$55:D$60,2)</f>
        <v>Honda</v>
      </c>
      <c r="D40" t="str">
        <f t="shared" si="1"/>
        <v>ODY</v>
      </c>
      <c r="E40" t="str">
        <f>VLOOKUP(D40,E$55:F$65,2)</f>
        <v>Odyssey</v>
      </c>
      <c r="F40" t="str">
        <f t="shared" si="6"/>
        <v>08</v>
      </c>
      <c r="G40">
        <f t="shared" si="2"/>
        <v>6</v>
      </c>
      <c r="H40">
        <v>42504.6</v>
      </c>
      <c r="I40">
        <f t="shared" si="3"/>
        <v>6539.1692307692301</v>
      </c>
      <c r="J40" t="s">
        <v>18</v>
      </c>
      <c r="K40" t="s">
        <v>39</v>
      </c>
      <c r="L40">
        <v>100000</v>
      </c>
      <c r="M40" t="str">
        <f t="shared" si="4"/>
        <v>Y</v>
      </c>
      <c r="N40" t="str">
        <f t="shared" si="5"/>
        <v>HO08ODYWHI039</v>
      </c>
    </row>
    <row r="41" spans="1:14" x14ac:dyDescent="0.3">
      <c r="A41" t="s">
        <v>121</v>
      </c>
      <c r="B41" t="str">
        <f t="shared" si="0"/>
        <v>HO</v>
      </c>
      <c r="C41" t="str">
        <f>VLOOKUP(B41,C$55:D$60,2)</f>
        <v>Honda</v>
      </c>
      <c r="D41" t="str">
        <f t="shared" si="1"/>
        <v>ODY</v>
      </c>
      <c r="E41" t="str">
        <f>VLOOKUP(D41,E$55:F$65,2)</f>
        <v>Odyssey</v>
      </c>
      <c r="F41" t="str">
        <f t="shared" si="6"/>
        <v>01</v>
      </c>
      <c r="G41">
        <f t="shared" si="2"/>
        <v>13</v>
      </c>
      <c r="H41">
        <v>68658.899999999994</v>
      </c>
      <c r="I41">
        <f t="shared" si="3"/>
        <v>5085.844444444444</v>
      </c>
      <c r="J41" t="s">
        <v>15</v>
      </c>
      <c r="K41" t="s">
        <v>16</v>
      </c>
      <c r="L41">
        <v>100000</v>
      </c>
      <c r="M41" t="str">
        <f t="shared" si="4"/>
        <v>Y</v>
      </c>
      <c r="N41" t="str">
        <f t="shared" si="5"/>
        <v>HO01ODYBLA040</v>
      </c>
    </row>
    <row r="42" spans="1:14" x14ac:dyDescent="0.3">
      <c r="A42" t="s">
        <v>75</v>
      </c>
      <c r="B42" t="str">
        <f t="shared" si="0"/>
        <v>HO</v>
      </c>
      <c r="C42" t="str">
        <f>VLOOKUP(B42,C$55:D$60,2)</f>
        <v>Honda</v>
      </c>
      <c r="D42" t="str">
        <f t="shared" si="1"/>
        <v>ODY</v>
      </c>
      <c r="E42" t="str">
        <f>VLOOKUP(D42,E$55:F$65,2)</f>
        <v>Odyssey</v>
      </c>
      <c r="F42" t="str">
        <f t="shared" si="6"/>
        <v>14</v>
      </c>
      <c r="G42">
        <f t="shared" si="2"/>
        <v>0</v>
      </c>
      <c r="H42">
        <v>3708.1</v>
      </c>
      <c r="I42">
        <f t="shared" si="3"/>
        <v>7416.2</v>
      </c>
      <c r="J42" t="s">
        <v>15</v>
      </c>
      <c r="K42" t="s">
        <v>19</v>
      </c>
      <c r="L42">
        <v>100000</v>
      </c>
      <c r="M42" t="str">
        <f t="shared" si="4"/>
        <v>Y</v>
      </c>
      <c r="N42" t="str">
        <f t="shared" si="5"/>
        <v>HO14ODYBLA041</v>
      </c>
    </row>
    <row r="43" spans="1:14" x14ac:dyDescent="0.3">
      <c r="A43" t="s">
        <v>76</v>
      </c>
      <c r="B43" t="str">
        <f t="shared" si="0"/>
        <v>CR</v>
      </c>
      <c r="C43" t="str">
        <f>VLOOKUP(B43,C$55:D$60,2)</f>
        <v>Chrysler</v>
      </c>
      <c r="D43" t="str">
        <f t="shared" si="1"/>
        <v>PTC</v>
      </c>
      <c r="E43" t="str">
        <f>VLOOKUP(D43,E$55:F$65,2)</f>
        <v>PT Cruiser</v>
      </c>
      <c r="F43" t="str">
        <f t="shared" si="6"/>
        <v>04</v>
      </c>
      <c r="G43">
        <f t="shared" si="2"/>
        <v>10</v>
      </c>
      <c r="H43">
        <v>64542</v>
      </c>
      <c r="I43">
        <f t="shared" si="3"/>
        <v>6146.8571428571431</v>
      </c>
      <c r="J43" t="s">
        <v>50</v>
      </c>
      <c r="K43" t="s">
        <v>16</v>
      </c>
      <c r="L43">
        <v>75000</v>
      </c>
      <c r="M43" t="str">
        <f t="shared" si="4"/>
        <v>Y</v>
      </c>
      <c r="N43" t="str">
        <f t="shared" si="5"/>
        <v>CR04PTCBLU042</v>
      </c>
    </row>
    <row r="44" spans="1:14" x14ac:dyDescent="0.3">
      <c r="A44" t="s">
        <v>77</v>
      </c>
      <c r="B44" t="str">
        <f t="shared" si="0"/>
        <v>CR</v>
      </c>
      <c r="C44" t="str">
        <f>VLOOKUP(B44,C$55:D$60,2)</f>
        <v>Chrysler</v>
      </c>
      <c r="D44" t="str">
        <f t="shared" si="1"/>
        <v>PTC</v>
      </c>
      <c r="E44" t="str">
        <f>VLOOKUP(D44,E$55:F$65,2)</f>
        <v>PT Cruiser</v>
      </c>
      <c r="F44" t="str">
        <f t="shared" si="6"/>
        <v>07</v>
      </c>
      <c r="G44">
        <f t="shared" si="2"/>
        <v>7</v>
      </c>
      <c r="H44">
        <v>42074.2</v>
      </c>
      <c r="I44">
        <f t="shared" si="3"/>
        <v>5609.8933333333325</v>
      </c>
      <c r="J44" t="s">
        <v>21</v>
      </c>
      <c r="K44" t="s">
        <v>60</v>
      </c>
      <c r="L44">
        <v>75000</v>
      </c>
      <c r="M44" t="str">
        <f t="shared" si="4"/>
        <v>Y</v>
      </c>
      <c r="N44" t="str">
        <f t="shared" si="5"/>
        <v>CR07PTCGRE043</v>
      </c>
    </row>
    <row r="45" spans="1:14" x14ac:dyDescent="0.3">
      <c r="A45" t="s">
        <v>78</v>
      </c>
      <c r="B45" t="str">
        <f t="shared" si="0"/>
        <v>CR</v>
      </c>
      <c r="C45" t="str">
        <f>VLOOKUP(B45,C$55:D$60,2)</f>
        <v>Chrysler</v>
      </c>
      <c r="D45" t="str">
        <f t="shared" si="1"/>
        <v>PTC</v>
      </c>
      <c r="E45" t="str">
        <f>VLOOKUP(D45,E$55:F$65,2)</f>
        <v>PT Cruiser</v>
      </c>
      <c r="F45" t="str">
        <f t="shared" si="6"/>
        <v>11</v>
      </c>
      <c r="G45">
        <f t="shared" si="2"/>
        <v>3</v>
      </c>
      <c r="H45">
        <v>27394.2</v>
      </c>
      <c r="I45">
        <f t="shared" si="3"/>
        <v>7826.9142857142861</v>
      </c>
      <c r="J45" t="s">
        <v>15</v>
      </c>
      <c r="K45" t="s">
        <v>37</v>
      </c>
      <c r="L45">
        <v>75000</v>
      </c>
      <c r="M45" t="str">
        <f t="shared" si="4"/>
        <v>Y</v>
      </c>
      <c r="N45" t="str">
        <f t="shared" si="5"/>
        <v>CR11PTCBLA044</v>
      </c>
    </row>
    <row r="46" spans="1:14" x14ac:dyDescent="0.3">
      <c r="A46" t="s">
        <v>79</v>
      </c>
      <c r="B46" t="str">
        <f t="shared" si="0"/>
        <v>CR</v>
      </c>
      <c r="C46" t="str">
        <f>VLOOKUP(B46,C$55:D$60,2)</f>
        <v>Chrysler</v>
      </c>
      <c r="D46" t="str">
        <f t="shared" si="1"/>
        <v>CAR</v>
      </c>
      <c r="E46" t="str">
        <f>VLOOKUP(D46,E$55:F$65,2)</f>
        <v>Caravan</v>
      </c>
      <c r="F46" t="str">
        <f t="shared" si="6"/>
        <v>99</v>
      </c>
      <c r="G46">
        <f t="shared" si="2"/>
        <v>15</v>
      </c>
      <c r="H46">
        <v>79420.600000000006</v>
      </c>
      <c r="I46">
        <f t="shared" si="3"/>
        <v>5123.9096774193549</v>
      </c>
      <c r="J46" t="s">
        <v>21</v>
      </c>
      <c r="K46" t="s">
        <v>47</v>
      </c>
      <c r="L46">
        <v>75000</v>
      </c>
      <c r="M46" t="str">
        <f t="shared" si="4"/>
        <v>Not Covered</v>
      </c>
      <c r="N46" t="str">
        <f t="shared" si="5"/>
        <v>CR99CARGRE045</v>
      </c>
    </row>
    <row r="47" spans="1:14" x14ac:dyDescent="0.3">
      <c r="A47" t="s">
        <v>80</v>
      </c>
      <c r="B47" t="str">
        <f t="shared" si="0"/>
        <v>CR</v>
      </c>
      <c r="C47" t="str">
        <f>VLOOKUP(B47,C$55:D$60,2)</f>
        <v>Chrysler</v>
      </c>
      <c r="D47" t="str">
        <f t="shared" si="1"/>
        <v>CAR</v>
      </c>
      <c r="E47" t="str">
        <f>VLOOKUP(D47,E$55:F$65,2)</f>
        <v>Caravan</v>
      </c>
      <c r="F47" t="str">
        <f t="shared" si="6"/>
        <v>00</v>
      </c>
      <c r="G47">
        <f t="shared" si="2"/>
        <v>14</v>
      </c>
      <c r="H47">
        <v>77243.100000000006</v>
      </c>
      <c r="I47">
        <f t="shared" si="3"/>
        <v>5327.1103448275862</v>
      </c>
      <c r="J47" t="s">
        <v>15</v>
      </c>
      <c r="K47" t="s">
        <v>24</v>
      </c>
      <c r="L47">
        <v>75000</v>
      </c>
      <c r="M47" t="str">
        <f t="shared" si="4"/>
        <v>Not Covered</v>
      </c>
      <c r="N47" t="str">
        <f t="shared" si="5"/>
        <v>CR00CARBLA046</v>
      </c>
    </row>
    <row r="48" spans="1:14" x14ac:dyDescent="0.3">
      <c r="A48" t="s">
        <v>81</v>
      </c>
      <c r="B48" t="str">
        <f t="shared" si="0"/>
        <v>CR</v>
      </c>
      <c r="C48" t="str">
        <f>VLOOKUP(B48,C$55:D$60,2)</f>
        <v>Chrysler</v>
      </c>
      <c r="D48" t="str">
        <f t="shared" si="1"/>
        <v>CAR</v>
      </c>
      <c r="E48" t="str">
        <f>VLOOKUP(D48,E$55:F$65,2)</f>
        <v>Caravan</v>
      </c>
      <c r="F48" t="str">
        <f t="shared" si="6"/>
        <v>04</v>
      </c>
      <c r="G48">
        <f t="shared" si="2"/>
        <v>10</v>
      </c>
      <c r="H48">
        <v>72527.199999999997</v>
      </c>
      <c r="I48">
        <f t="shared" si="3"/>
        <v>6907.3523809523804</v>
      </c>
      <c r="J48" t="s">
        <v>18</v>
      </c>
      <c r="K48" t="s">
        <v>43</v>
      </c>
      <c r="L48">
        <v>75000</v>
      </c>
      <c r="M48" t="str">
        <f t="shared" si="4"/>
        <v>Y</v>
      </c>
      <c r="N48" t="str">
        <f t="shared" si="5"/>
        <v>CR04CARWHI047</v>
      </c>
    </row>
    <row r="49" spans="1:14" x14ac:dyDescent="0.3">
      <c r="A49" t="s">
        <v>82</v>
      </c>
      <c r="B49" t="str">
        <f t="shared" si="0"/>
        <v>CR</v>
      </c>
      <c r="C49" t="str">
        <f>VLOOKUP(B49,C$55:D$60,2)</f>
        <v>Chrysler</v>
      </c>
      <c r="D49" t="str">
        <f t="shared" si="1"/>
        <v>CAR</v>
      </c>
      <c r="E49" t="str">
        <f>VLOOKUP(D49,E$55:F$65,2)</f>
        <v>Caravan</v>
      </c>
      <c r="F49" t="str">
        <f t="shared" si="6"/>
        <v>04</v>
      </c>
      <c r="G49">
        <f t="shared" si="2"/>
        <v>10</v>
      </c>
      <c r="H49">
        <v>52699.4</v>
      </c>
      <c r="I49">
        <f t="shared" si="3"/>
        <v>5018.9904761904763</v>
      </c>
      <c r="J49" t="s">
        <v>59</v>
      </c>
      <c r="K49" t="s">
        <v>43</v>
      </c>
      <c r="L49">
        <v>75000</v>
      </c>
      <c r="M49" t="str">
        <f t="shared" si="4"/>
        <v>Y</v>
      </c>
      <c r="N49" t="str">
        <f t="shared" si="5"/>
        <v>CR04CARRED048</v>
      </c>
    </row>
    <row r="50" spans="1:14" x14ac:dyDescent="0.3">
      <c r="A50" t="s">
        <v>83</v>
      </c>
      <c r="B50" t="str">
        <f t="shared" si="0"/>
        <v>HY</v>
      </c>
      <c r="C50" t="str">
        <f>VLOOKUP(B50,C$55:D$60,2)</f>
        <v>Hyundai</v>
      </c>
      <c r="D50" t="str">
        <f t="shared" si="1"/>
        <v>ELA</v>
      </c>
      <c r="E50" t="str">
        <f>VLOOKUP(D50,E$55:F$65,2)</f>
        <v>Elandra</v>
      </c>
      <c r="F50" t="str">
        <f t="shared" si="6"/>
        <v>11</v>
      </c>
      <c r="G50">
        <f t="shared" si="2"/>
        <v>3</v>
      </c>
      <c r="H50">
        <v>29102.3</v>
      </c>
      <c r="I50">
        <f t="shared" si="3"/>
        <v>8314.9428571428562</v>
      </c>
      <c r="J50" t="s">
        <v>15</v>
      </c>
      <c r="K50" t="s">
        <v>45</v>
      </c>
      <c r="L50">
        <v>100000</v>
      </c>
      <c r="M50" t="str">
        <f t="shared" si="4"/>
        <v>Y</v>
      </c>
      <c r="N50" t="str">
        <f t="shared" si="5"/>
        <v>HY11ELABLA049</v>
      </c>
    </row>
    <row r="51" spans="1:14" x14ac:dyDescent="0.3">
      <c r="A51" t="s">
        <v>84</v>
      </c>
      <c r="B51" t="str">
        <f t="shared" si="0"/>
        <v>HY</v>
      </c>
      <c r="C51" t="str">
        <f>VLOOKUP(B51,C$55:D$60,2)</f>
        <v>Hyundai</v>
      </c>
      <c r="D51" t="str">
        <f t="shared" si="1"/>
        <v>ELA</v>
      </c>
      <c r="E51" t="str">
        <f>VLOOKUP(D51,E$55:F$65,2)</f>
        <v>Elandra</v>
      </c>
      <c r="F51" t="str">
        <f t="shared" si="6"/>
        <v>12</v>
      </c>
      <c r="G51">
        <f t="shared" si="2"/>
        <v>2</v>
      </c>
      <c r="H51">
        <v>22282</v>
      </c>
      <c r="I51">
        <f t="shared" si="3"/>
        <v>8912.7999999999993</v>
      </c>
      <c r="J51" t="s">
        <v>50</v>
      </c>
      <c r="K51" t="s">
        <v>19</v>
      </c>
      <c r="L51">
        <v>100000</v>
      </c>
      <c r="M51" t="str">
        <f t="shared" si="4"/>
        <v>Y</v>
      </c>
      <c r="N51" t="str">
        <f t="shared" si="5"/>
        <v>HY12ELABLU050</v>
      </c>
    </row>
    <row r="52" spans="1:14" x14ac:dyDescent="0.3">
      <c r="A52" t="s">
        <v>85</v>
      </c>
      <c r="B52" t="str">
        <f t="shared" si="0"/>
        <v>HY</v>
      </c>
      <c r="C52" t="str">
        <f>VLOOKUP(B52,C$55:D$60,2)</f>
        <v>Hyundai</v>
      </c>
      <c r="D52" t="str">
        <f t="shared" si="1"/>
        <v>ELA</v>
      </c>
      <c r="E52" t="str">
        <f>VLOOKUP(D52,E$55:F$65,2)</f>
        <v>Elandra</v>
      </c>
      <c r="F52" t="str">
        <f t="shared" si="6"/>
        <v>13</v>
      </c>
      <c r="G52">
        <f t="shared" si="2"/>
        <v>1</v>
      </c>
      <c r="H52">
        <v>20223.900000000001</v>
      </c>
      <c r="I52">
        <f t="shared" si="3"/>
        <v>13482.6</v>
      </c>
      <c r="J52" t="s">
        <v>15</v>
      </c>
      <c r="K52" t="s">
        <v>33</v>
      </c>
      <c r="L52">
        <v>100000</v>
      </c>
      <c r="M52" t="str">
        <f t="shared" si="4"/>
        <v>Y</v>
      </c>
      <c r="N52" t="str">
        <f t="shared" si="5"/>
        <v>HY13ELABLA051</v>
      </c>
    </row>
    <row r="53" spans="1:14" x14ac:dyDescent="0.3">
      <c r="A53" t="s">
        <v>86</v>
      </c>
      <c r="B53" t="str">
        <f t="shared" si="0"/>
        <v>HY</v>
      </c>
      <c r="C53" t="str">
        <f>VLOOKUP(B53,C$55:D$60,2)</f>
        <v>Hyundai</v>
      </c>
      <c r="D53" t="str">
        <f t="shared" si="1"/>
        <v>ELA</v>
      </c>
      <c r="E53" t="str">
        <f>VLOOKUP(D53,E$55:F$65,2)</f>
        <v>Elandra</v>
      </c>
      <c r="F53" t="str">
        <f t="shared" si="6"/>
        <v>13</v>
      </c>
      <c r="G53">
        <f t="shared" si="2"/>
        <v>1</v>
      </c>
      <c r="H53">
        <v>22188.5</v>
      </c>
      <c r="I53">
        <f t="shared" si="3"/>
        <v>14792.333333333334</v>
      </c>
      <c r="J53" t="s">
        <v>50</v>
      </c>
      <c r="K53" t="s">
        <v>27</v>
      </c>
      <c r="L53">
        <v>100000</v>
      </c>
      <c r="M53" t="str">
        <f t="shared" si="4"/>
        <v>Y</v>
      </c>
      <c r="N53" t="str">
        <f t="shared" si="5"/>
        <v>HY13ELABLU052</v>
      </c>
    </row>
    <row r="55" spans="1:14" x14ac:dyDescent="0.3">
      <c r="C55" t="s">
        <v>87</v>
      </c>
      <c r="D55" t="s">
        <v>96</v>
      </c>
      <c r="E55" t="s">
        <v>99</v>
      </c>
      <c r="F55" t="s">
        <v>109</v>
      </c>
    </row>
    <row r="56" spans="1:14" x14ac:dyDescent="0.3">
      <c r="C56" t="s">
        <v>92</v>
      </c>
      <c r="D56" t="s">
        <v>98</v>
      </c>
      <c r="E56" t="s">
        <v>103</v>
      </c>
      <c r="F56" t="s">
        <v>112</v>
      </c>
    </row>
    <row r="57" spans="1:14" x14ac:dyDescent="0.3">
      <c r="C57" t="s">
        <v>91</v>
      </c>
      <c r="D57" t="s">
        <v>97</v>
      </c>
      <c r="E57" t="s">
        <v>104</v>
      </c>
      <c r="F57" t="s">
        <v>110</v>
      </c>
    </row>
    <row r="58" spans="1:14" x14ac:dyDescent="0.3">
      <c r="C58" t="s">
        <v>90</v>
      </c>
      <c r="D58" t="s">
        <v>94</v>
      </c>
      <c r="E58" t="s">
        <v>101</v>
      </c>
      <c r="F58" t="s">
        <v>113</v>
      </c>
    </row>
    <row r="59" spans="1:14" x14ac:dyDescent="0.3">
      <c r="C59" t="s">
        <v>88</v>
      </c>
      <c r="D59" t="s">
        <v>95</v>
      </c>
      <c r="E59" t="s">
        <v>102</v>
      </c>
      <c r="F59" t="s">
        <v>114</v>
      </c>
    </row>
    <row r="60" spans="1:14" x14ac:dyDescent="0.3">
      <c r="C60" t="s">
        <v>89</v>
      </c>
      <c r="D60" t="s">
        <v>93</v>
      </c>
      <c r="E60" t="s">
        <v>108</v>
      </c>
      <c r="F60" t="s">
        <v>119</v>
      </c>
    </row>
    <row r="61" spans="1:14" x14ac:dyDescent="0.3">
      <c r="E61" t="s">
        <v>100</v>
      </c>
      <c r="F61" t="s">
        <v>120</v>
      </c>
    </row>
    <row r="62" spans="1:14" x14ac:dyDescent="0.3">
      <c r="E62" t="s">
        <v>115</v>
      </c>
      <c r="F62" t="s">
        <v>116</v>
      </c>
    </row>
    <row r="63" spans="1:14" x14ac:dyDescent="0.3">
      <c r="E63" t="s">
        <v>105</v>
      </c>
      <c r="F63" t="s">
        <v>111</v>
      </c>
    </row>
    <row r="64" spans="1:14" x14ac:dyDescent="0.3">
      <c r="E64" t="s">
        <v>107</v>
      </c>
      <c r="F64" t="s">
        <v>117</v>
      </c>
    </row>
    <row r="65" spans="5:6" x14ac:dyDescent="0.3">
      <c r="E65" t="s">
        <v>106</v>
      </c>
      <c r="F65" t="s">
        <v>118</v>
      </c>
    </row>
  </sheetData>
  <sortState xmlns:xlrd2="http://schemas.microsoft.com/office/spreadsheetml/2017/richdata2" ref="E55:F65">
    <sortCondition ref="E55:E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shahla shalu</dc:creator>
  <cp:lastModifiedBy>shahla shalu</cp:lastModifiedBy>
  <dcterms:created xsi:type="dcterms:W3CDTF">2025-02-04T09:54:53Z</dcterms:created>
  <dcterms:modified xsi:type="dcterms:W3CDTF">2025-02-07T10:08:25Z</dcterms:modified>
</cp:coreProperties>
</file>