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izal 1/Downloads/shah2020/"/>
    </mc:Choice>
  </mc:AlternateContent>
  <xr:revisionPtr revIDLastSave="0" documentId="13_ncr:1_{B7597752-05B3-6A4C-99E9-97D68E134A6C}" xr6:coauthVersionLast="45" xr6:coauthVersionMax="45" xr10:uidLastSave="{00000000-0000-0000-0000-000000000000}"/>
  <bookViews>
    <workbookView xWindow="3760" yWindow="580" windowWidth="29000" windowHeight="18280" xr2:uid="{88E6D689-A79F-6E42-8242-A3593199889F}"/>
  </bookViews>
  <sheets>
    <sheet name="Jirnexu Case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" l="1"/>
  <c r="T42" i="1"/>
  <c r="U42" i="1"/>
  <c r="V42" i="1"/>
  <c r="W42" i="1"/>
  <c r="R42" i="1"/>
  <c r="R37" i="1"/>
  <c r="R36" i="1"/>
  <c r="R35" i="1"/>
  <c r="R34" i="1"/>
  <c r="R33" i="1"/>
  <c r="R32" i="1"/>
  <c r="H53" i="1"/>
  <c r="H31" i="1"/>
  <c r="H33" i="1" l="1"/>
  <c r="I26" i="1"/>
  <c r="I23" i="1"/>
  <c r="J26" i="1" l="1"/>
  <c r="I31" i="1"/>
  <c r="I33" i="1" s="1"/>
  <c r="I36" i="1" s="1"/>
  <c r="I39" i="1" s="1"/>
  <c r="H36" i="1"/>
  <c r="H39" i="1" s="1"/>
  <c r="J23" i="1"/>
  <c r="K26" i="1" l="1"/>
  <c r="J31" i="1"/>
  <c r="J33" i="1" s="1"/>
  <c r="I54" i="1"/>
  <c r="I51" i="1"/>
  <c r="I52" i="1" s="1"/>
  <c r="H54" i="1"/>
  <c r="H51" i="1"/>
  <c r="H52" i="1" s="1"/>
  <c r="K23" i="1"/>
  <c r="L26" i="1" l="1"/>
  <c r="K31" i="1"/>
  <c r="K33" i="1" s="1"/>
  <c r="L23" i="1"/>
  <c r="J36" i="1"/>
  <c r="J39" i="1" s="1"/>
  <c r="M26" i="1" l="1"/>
  <c r="L31" i="1"/>
  <c r="L33" i="1" s="1"/>
  <c r="J54" i="1"/>
  <c r="J51" i="1"/>
  <c r="J52" i="1" s="1"/>
  <c r="K36" i="1"/>
  <c r="K39" i="1" s="1"/>
  <c r="M23" i="1"/>
  <c r="N26" i="1" l="1"/>
  <c r="M31" i="1"/>
  <c r="M33" i="1" s="1"/>
  <c r="K54" i="1"/>
  <c r="K51" i="1"/>
  <c r="K52" i="1" s="1"/>
  <c r="L36" i="1"/>
  <c r="L39" i="1" s="1"/>
  <c r="N23" i="1"/>
  <c r="O26" i="1" l="1"/>
  <c r="O31" i="1" s="1"/>
  <c r="N31" i="1"/>
  <c r="N33" i="1" s="1"/>
  <c r="L54" i="1"/>
  <c r="L51" i="1"/>
  <c r="L52" i="1" s="1"/>
  <c r="O23" i="1"/>
  <c r="M36" i="1"/>
  <c r="M39" i="1" s="1"/>
  <c r="O33" i="1" l="1"/>
  <c r="O36" i="1" s="1"/>
  <c r="O39" i="1" s="1"/>
  <c r="N36" i="1"/>
  <c r="N39" i="1" s="1"/>
  <c r="M54" i="1"/>
  <c r="M51" i="1"/>
  <c r="M52" i="1" s="1"/>
  <c r="O54" i="1" l="1"/>
  <c r="F10" i="1" s="1"/>
  <c r="O51" i="1"/>
  <c r="O52" i="1" s="1"/>
  <c r="N51" i="1"/>
  <c r="N52" i="1" s="1"/>
  <c r="N54" i="1"/>
  <c r="F12" i="1" l="1"/>
  <c r="F16" i="1" s="1"/>
</calcChain>
</file>

<file path=xl/sharedStrings.xml><?xml version="1.0" encoding="utf-8"?>
<sst xmlns="http://schemas.openxmlformats.org/spreadsheetml/2006/main" count="61" uniqueCount="40">
  <si>
    <t>Jirnexu FCF Projection</t>
  </si>
  <si>
    <t>Units</t>
  </si>
  <si>
    <t>Projected</t>
  </si>
  <si>
    <t xml:space="preserve">  Growth rate </t>
  </si>
  <si>
    <t>Jirnexu market share</t>
  </si>
  <si>
    <t xml:space="preserve">  Growth rate</t>
  </si>
  <si>
    <t>Revenue:</t>
  </si>
  <si>
    <t>Operating Income:</t>
  </si>
  <si>
    <t xml:space="preserve">  Operating Margin:</t>
  </si>
  <si>
    <t>(-) Taxes</t>
  </si>
  <si>
    <t>Net Operating Income after Taxes(NOPAT):</t>
  </si>
  <si>
    <t>Adjustment for Non-Cash Charges:</t>
  </si>
  <si>
    <t xml:space="preserve">  Depreciation and Amortization:</t>
  </si>
  <si>
    <t xml:space="preserve">  % Revenue</t>
  </si>
  <si>
    <t>Net Change in Working Capital:</t>
  </si>
  <si>
    <t xml:space="preserve">  % Change in Revenue</t>
  </si>
  <si>
    <t>(-) Capital Expenditure:</t>
  </si>
  <si>
    <t>Free Cash Flow</t>
  </si>
  <si>
    <t>EBITDA</t>
  </si>
  <si>
    <t>RM million</t>
  </si>
  <si>
    <t>%</t>
  </si>
  <si>
    <t xml:space="preserve">  Tax rate</t>
  </si>
  <si>
    <t>Motor Insurance written premium</t>
  </si>
  <si>
    <t xml:space="preserve">Jirnexu Discounted Cash Flow Analysis </t>
  </si>
  <si>
    <t>Terminal Value - Multiple method</t>
  </si>
  <si>
    <t>EBITDA Multiple</t>
  </si>
  <si>
    <t>Discount Rate</t>
  </si>
  <si>
    <t>(+) Cash</t>
  </si>
  <si>
    <t>(-) Debt</t>
  </si>
  <si>
    <t>Enterprise Value</t>
  </si>
  <si>
    <t>Equity Value</t>
  </si>
  <si>
    <t>Case study: Motor Insurance Market</t>
  </si>
  <si>
    <t>Terminal Value</t>
  </si>
  <si>
    <t>NPV</t>
  </si>
  <si>
    <t>million</t>
  </si>
  <si>
    <t>Jirnexu take rate</t>
  </si>
  <si>
    <t>Year</t>
  </si>
  <si>
    <t>Revenue</t>
  </si>
  <si>
    <t>Operating Income</t>
  </si>
  <si>
    <t>注意：「 0.00」になっている欄は今回の分析で無視している事項である。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</si>
</sst>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M&quot;#,##0.00_);[Red]\(&quot;RM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Fill="1" applyBorder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9" xfId="0" applyFont="1" applyBorder="1"/>
    <xf numFmtId="0" fontId="0" fillId="0" borderId="9" xfId="0" applyBorder="1"/>
    <xf numFmtId="0" fontId="0" fillId="6" borderId="0" xfId="0" applyFill="1"/>
    <xf numFmtId="0" fontId="0" fillId="0" borderId="0" xfId="0" applyFont="1" applyBorder="1"/>
    <xf numFmtId="0" fontId="0" fillId="0" borderId="0" xfId="0" applyFont="1" applyFill="1" applyBorder="1"/>
    <xf numFmtId="8" fontId="0" fillId="0" borderId="9" xfId="0" applyNumberFormat="1" applyBorder="1"/>
    <xf numFmtId="0" fontId="1" fillId="5" borderId="0" xfId="0" applyFont="1" applyFill="1"/>
    <xf numFmtId="40" fontId="0" fillId="0" borderId="0" xfId="0" applyNumberFormat="1" applyBorder="1"/>
    <xf numFmtId="40" fontId="0" fillId="0" borderId="5" xfId="0" applyNumberFormat="1" applyBorder="1"/>
    <xf numFmtId="40" fontId="0" fillId="0" borderId="0" xfId="0" applyNumberFormat="1" applyFill="1" applyBorder="1"/>
    <xf numFmtId="40" fontId="0" fillId="0" borderId="5" xfId="0" applyNumberFormat="1" applyFill="1" applyBorder="1"/>
    <xf numFmtId="40" fontId="0" fillId="3" borderId="0" xfId="0" applyNumberFormat="1" applyFill="1" applyBorder="1"/>
    <xf numFmtId="40" fontId="0" fillId="3" borderId="5" xfId="0" applyNumberFormat="1" applyFill="1" applyBorder="1"/>
    <xf numFmtId="0" fontId="0" fillId="0" borderId="0" xfId="0" applyAlignment="1">
      <alignment horizontal="right"/>
    </xf>
    <xf numFmtId="4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0" fontId="0" fillId="0" borderId="4" xfId="0" applyNumberFormat="1" applyBorder="1"/>
    <xf numFmtId="40" fontId="0" fillId="0" borderId="4" xfId="0" applyNumberFormat="1" applyFill="1" applyBorder="1"/>
    <xf numFmtId="40" fontId="0" fillId="3" borderId="4" xfId="0" applyNumberFormat="1" applyFill="1" applyBorder="1"/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(million 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'Jirnexu Case Study'!$R$31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'Jirnexu Case Study'!$Q$32:$Q$37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'Jirnexu Case Study'!$R$32:$R$37</c:f>
              <c:numCache>
                <c:formatCode>#,##0.00_);[Red]\(#,##0.00\)</c:formatCode>
                <c:ptCount val="6"/>
                <c:pt idx="0">
                  <c:v>13.720282057500004</c:v>
                </c:pt>
                <c:pt idx="1">
                  <c:v>17.459058918168754</c:v>
                </c:pt>
                <c:pt idx="2">
                  <c:v>22.216652473369738</c:v>
                </c:pt>
                <c:pt idx="3">
                  <c:v>28.270690272362991</c:v>
                </c:pt>
                <c:pt idx="4">
                  <c:v>35.974453371581909</c:v>
                </c:pt>
                <c:pt idx="5">
                  <c:v>45.777491915337976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F14D-8BA4-FB0DDAB7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7760"/>
        <c:axId val="69663168"/>
      </c:barChart>
      <c:catAx>
        <c:axId val="694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8"/>
        <c:crosses val="autoZero"/>
        <c:auto val="1"/>
        <c:lblAlgn val="ctr"/>
        <c:lblOffset val="100"/>
        <c:noMultiLvlLbl val="0"/>
      </c:catAx>
      <c:valAx>
        <c:axId val="69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Income(million 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'Jirnexu Case Study'!$Q$42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'Jirnexu Case Study'!$R$41:$W$41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'Jirnexu Case Study'!$R$42:$W$42</c:f>
              <c:numCache>
                <c:formatCode>#,##0.00_);[Red]\(#,##0.00\)</c:formatCode>
                <c:ptCount val="6"/>
                <c:pt idx="0">
                  <c:v>3.430070514375001</c:v>
                </c:pt>
                <c:pt idx="1">
                  <c:v>4.3647647295421885</c:v>
                </c:pt>
                <c:pt idx="2">
                  <c:v>5.5541631183424345</c:v>
                </c:pt>
                <c:pt idx="3">
                  <c:v>7.0676725680907477</c:v>
                </c:pt>
                <c:pt idx="4">
                  <c:v>8.9936133428954772</c:v>
                </c:pt>
                <c:pt idx="5">
                  <c:v>11.444372978834494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FB4B-A749-2D47E8E0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1424"/>
        <c:axId val="34754672"/>
      </c:barChart>
      <c:catAx>
        <c:axId val="351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672"/>
        <c:crosses val="autoZero"/>
        <c:auto val="1"/>
        <c:lblAlgn val="ctr"/>
        <c:lblOffset val="100"/>
        <c:noMultiLvlLbl val="0"/>
      </c:catAx>
      <c:valAx>
        <c:axId val="347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629227</xdr:colOff>
      <xdr:row>20</xdr:row>
      <xdr:rowOff>161636</xdr:rowOff>
    </xdr:from>
    <xdr:to>
      <xdr:col>24</xdr:col>
      <xdr:colOff>796636</xdr:colOff>
      <xdr:row>37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37CD2-8FBB-A140-AB92-72648C14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640772</xdr:colOff>
      <xdr:row>38</xdr:row>
      <xdr:rowOff>83127</xdr:rowOff>
    </xdr:from>
    <xdr:to>
      <xdr:col>24</xdr:col>
      <xdr:colOff>808182</xdr:colOff>
      <xdr:row>54</xdr:row>
      <xdr:rowOff>150091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288CE-42CF-C94F-BAF0-BC6EF3FA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46B4-1220-3B4D-8EF7-3FF2B84BDBEA}">
  <dimension ref="B1:W57"/>
  <sheetViews>
    <sheetView tabSelected="1" zoomScale="110" zoomScaleNormal="110" workbookViewId="0">
      <selection activeCell="K59" sqref="K59"/>
    </sheetView>
  </sheetViews>
  <sheetFormatPr baseColWidth="10" defaultRowHeight="16" x14ac:dyDescent="0.2"/>
  <cols>
    <col min="1" max="1" width="5.33203125" customWidth="1"/>
    <col min="2" max="2" width="6.33203125" customWidth="1"/>
    <col min="15" max="15" width="11.6640625" customWidth="1"/>
    <col min="17" max="17" width="9" customWidth="1"/>
    <col min="18" max="18" width="6.6640625" customWidth="1"/>
    <col min="19" max="19" width="6.5" customWidth="1"/>
    <col min="20" max="20" width="7.33203125" customWidth="1"/>
    <col min="21" max="21" width="6.5" customWidth="1"/>
    <col min="22" max="22" width="5" customWidth="1"/>
    <col min="23" max="23" width="6.33203125" customWidth="1"/>
  </cols>
  <sheetData>
    <row r="1" spans="2:20" x14ac:dyDescent="0.2">
      <c r="S1" s="41"/>
      <c r="T1" s="41"/>
    </row>
    <row r="2" spans="2:20" x14ac:dyDescent="0.2">
      <c r="B2" s="22" t="s">
        <v>31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4" spans="2:20" x14ac:dyDescent="0.2">
      <c r="B4" s="17" t="s">
        <v>23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6" spans="2:20" x14ac:dyDescent="0.2">
      <c r="B6" s="26" t="s">
        <v>24</v>
      </c>
      <c r="C6" s="19"/>
      <c r="D6" s="19"/>
      <c r="E6" s="19"/>
      <c r="F6" s="19"/>
    </row>
    <row r="8" spans="2:20" x14ac:dyDescent="0.2">
      <c r="B8" t="s">
        <v>25</v>
      </c>
      <c r="F8">
        <v>20</v>
      </c>
    </row>
    <row r="9" spans="2:20" x14ac:dyDescent="0.2">
      <c r="B9" t="s">
        <v>26</v>
      </c>
      <c r="F9">
        <v>0.35</v>
      </c>
    </row>
    <row r="10" spans="2:20" x14ac:dyDescent="0.2">
      <c r="B10" t="s">
        <v>32</v>
      </c>
      <c r="F10">
        <f>O54*F8</f>
        <v>228.88745957668988</v>
      </c>
    </row>
    <row r="12" spans="2:20" x14ac:dyDescent="0.2">
      <c r="B12" s="20" t="s">
        <v>29</v>
      </c>
      <c r="C12" s="21"/>
      <c r="D12" s="21"/>
      <c r="E12" s="21"/>
      <c r="F12" s="25">
        <f>H53</f>
        <v>51.028382175537786</v>
      </c>
      <c r="G12" t="s">
        <v>34</v>
      </c>
    </row>
    <row r="13" spans="2:20" x14ac:dyDescent="0.2">
      <c r="B13" s="4"/>
      <c r="C13" s="5"/>
      <c r="D13" s="5"/>
      <c r="E13" s="5"/>
      <c r="F13" s="5"/>
    </row>
    <row r="14" spans="2:20" x14ac:dyDescent="0.2">
      <c r="B14" s="23" t="s">
        <v>27</v>
      </c>
      <c r="C14" s="5"/>
      <c r="D14" s="5"/>
      <c r="E14" s="5"/>
      <c r="F14" s="44">
        <v>0</v>
      </c>
    </row>
    <row r="15" spans="2:20" x14ac:dyDescent="0.2">
      <c r="B15" s="24" t="s">
        <v>28</v>
      </c>
      <c r="F15" s="45">
        <v>0</v>
      </c>
    </row>
    <row r="16" spans="2:20" x14ac:dyDescent="0.2">
      <c r="B16" s="20" t="s">
        <v>30</v>
      </c>
      <c r="C16" s="21"/>
      <c r="D16" s="21"/>
      <c r="E16" s="21"/>
      <c r="F16" s="25">
        <f>F12</f>
        <v>51.028382175537786</v>
      </c>
      <c r="G16" t="s">
        <v>34</v>
      </c>
    </row>
    <row r="19" spans="2:18" ht="17" thickBot="1" x14ac:dyDescent="0.25"/>
    <row r="20" spans="2:18" ht="17" thickBot="1" x14ac:dyDescent="0.25">
      <c r="B20" s="2"/>
      <c r="C20" s="3"/>
      <c r="D20" s="3"/>
      <c r="E20" s="3"/>
      <c r="F20" s="3"/>
      <c r="G20" s="3"/>
      <c r="H20" s="42" t="s">
        <v>2</v>
      </c>
      <c r="I20" s="42"/>
      <c r="J20" s="42"/>
      <c r="K20" s="42"/>
      <c r="L20" s="42"/>
      <c r="M20" s="42"/>
      <c r="N20" s="42"/>
      <c r="O20" s="43"/>
    </row>
    <row r="21" spans="2:18" x14ac:dyDescent="0.2">
      <c r="B21" s="11" t="s">
        <v>0</v>
      </c>
      <c r="C21" s="12"/>
      <c r="D21" s="13"/>
      <c r="E21" s="13"/>
      <c r="F21" s="13"/>
      <c r="G21" s="12" t="s">
        <v>1</v>
      </c>
      <c r="H21" s="13">
        <v>2018</v>
      </c>
      <c r="I21" s="13">
        <v>2019</v>
      </c>
      <c r="J21" s="35">
        <v>2020</v>
      </c>
      <c r="K21" s="36">
        <v>2021</v>
      </c>
      <c r="L21" s="36">
        <v>2022</v>
      </c>
      <c r="M21" s="36">
        <v>2023</v>
      </c>
      <c r="N21" s="36">
        <v>2024</v>
      </c>
      <c r="O21" s="37">
        <v>2025</v>
      </c>
    </row>
    <row r="22" spans="2:18" x14ac:dyDescent="0.2">
      <c r="B22" s="7"/>
      <c r="C22" s="5"/>
      <c r="D22" s="5"/>
      <c r="E22" s="5"/>
      <c r="F22" s="5"/>
      <c r="G22" s="5"/>
      <c r="H22" s="5"/>
      <c r="I22" s="5"/>
      <c r="J22" s="7"/>
      <c r="K22" s="5"/>
      <c r="L22" s="5"/>
      <c r="M22" s="5"/>
      <c r="N22" s="5"/>
      <c r="O22" s="6"/>
    </row>
    <row r="23" spans="2:18" x14ac:dyDescent="0.2">
      <c r="B23" s="7"/>
      <c r="C23" s="5" t="s">
        <v>22</v>
      </c>
      <c r="D23" s="5"/>
      <c r="E23" s="5"/>
      <c r="F23" s="5"/>
      <c r="G23" s="5" t="s">
        <v>19</v>
      </c>
      <c r="H23" s="27">
        <v>8473.2000000000007</v>
      </c>
      <c r="I23" s="27">
        <f>(H23*H24)</f>
        <v>8625.7176000000018</v>
      </c>
      <c r="J23" s="38">
        <f t="shared" ref="J23:O23" si="0">(I23*I24)</f>
        <v>8780.9805168000021</v>
      </c>
      <c r="K23" s="27">
        <f t="shared" si="0"/>
        <v>8939.0381661024021</v>
      </c>
      <c r="L23" s="27">
        <f t="shared" si="0"/>
        <v>9099.9408530922447</v>
      </c>
      <c r="M23" s="27">
        <f t="shared" si="0"/>
        <v>9263.7397884479051</v>
      </c>
      <c r="N23" s="27">
        <f t="shared" si="0"/>
        <v>9430.4871046399676</v>
      </c>
      <c r="O23" s="28">
        <f t="shared" si="0"/>
        <v>9600.2358725234863</v>
      </c>
    </row>
    <row r="24" spans="2:18" x14ac:dyDescent="0.2">
      <c r="B24" s="7"/>
      <c r="C24" s="5" t="s">
        <v>3</v>
      </c>
      <c r="D24" s="5"/>
      <c r="E24" s="5"/>
      <c r="F24" s="5"/>
      <c r="G24" s="5" t="s">
        <v>20</v>
      </c>
      <c r="H24" s="27">
        <v>1.018</v>
      </c>
      <c r="I24" s="27">
        <v>1.018</v>
      </c>
      <c r="J24" s="38">
        <v>1.018</v>
      </c>
      <c r="K24" s="27">
        <v>1.018</v>
      </c>
      <c r="L24" s="27">
        <v>1.018</v>
      </c>
      <c r="M24" s="27">
        <v>1.018</v>
      </c>
      <c r="N24" s="27">
        <v>1.018</v>
      </c>
      <c r="O24" s="28">
        <v>1.018</v>
      </c>
    </row>
    <row r="25" spans="2:18" x14ac:dyDescent="0.2">
      <c r="B25" s="7"/>
      <c r="C25" s="5"/>
      <c r="D25" s="5"/>
      <c r="E25" s="5"/>
      <c r="F25" s="5"/>
      <c r="G25" s="5"/>
      <c r="H25" s="27"/>
      <c r="I25" s="27"/>
      <c r="J25" s="38"/>
      <c r="K25" s="27"/>
      <c r="L25" s="27"/>
      <c r="M25" s="27"/>
      <c r="N25" s="27"/>
      <c r="O25" s="28"/>
    </row>
    <row r="26" spans="2:18" x14ac:dyDescent="0.2">
      <c r="B26" s="7"/>
      <c r="C26" s="5" t="s">
        <v>4</v>
      </c>
      <c r="D26" s="5"/>
      <c r="E26" s="5"/>
      <c r="F26" s="5"/>
      <c r="G26" s="5" t="s">
        <v>20</v>
      </c>
      <c r="H26" s="27">
        <v>0.1</v>
      </c>
      <c r="I26" s="27">
        <f>(H26*H27)</f>
        <v>0.125</v>
      </c>
      <c r="J26" s="38">
        <f t="shared" ref="J26:O26" si="1">(I26*I27)</f>
        <v>0.15625</v>
      </c>
      <c r="K26" s="27">
        <f t="shared" si="1"/>
        <v>0.1953125</v>
      </c>
      <c r="L26" s="27">
        <f t="shared" si="1"/>
        <v>0.244140625</v>
      </c>
      <c r="M26" s="27">
        <f t="shared" si="1"/>
        <v>0.30517578125</v>
      </c>
      <c r="N26" s="27">
        <f t="shared" si="1"/>
        <v>0.3814697265625</v>
      </c>
      <c r="O26" s="28">
        <f t="shared" si="1"/>
        <v>0.476837158203125</v>
      </c>
    </row>
    <row r="27" spans="2:18" x14ac:dyDescent="0.2">
      <c r="B27" s="7"/>
      <c r="C27" s="5" t="s">
        <v>5</v>
      </c>
      <c r="D27" s="5"/>
      <c r="E27" s="5"/>
      <c r="F27" s="5"/>
      <c r="G27" s="5" t="s">
        <v>20</v>
      </c>
      <c r="H27" s="27">
        <v>1.25</v>
      </c>
      <c r="I27" s="27">
        <v>1.25</v>
      </c>
      <c r="J27" s="38">
        <v>1.25</v>
      </c>
      <c r="K27" s="27">
        <v>1.25</v>
      </c>
      <c r="L27" s="27">
        <v>1.25</v>
      </c>
      <c r="M27" s="27">
        <v>1.25</v>
      </c>
      <c r="N27" s="27">
        <v>1.25</v>
      </c>
      <c r="O27" s="28">
        <v>1.25</v>
      </c>
    </row>
    <row r="28" spans="2:18" x14ac:dyDescent="0.2">
      <c r="B28" s="7"/>
      <c r="C28" s="5"/>
      <c r="D28" s="5"/>
      <c r="E28" s="5"/>
      <c r="F28" s="5"/>
      <c r="G28" s="5"/>
      <c r="H28" s="27"/>
      <c r="I28" s="27"/>
      <c r="J28" s="38"/>
      <c r="K28" s="27"/>
      <c r="L28" s="27"/>
      <c r="M28" s="27"/>
      <c r="N28" s="27"/>
      <c r="O28" s="28"/>
    </row>
    <row r="29" spans="2:18" x14ac:dyDescent="0.2">
      <c r="B29" s="7"/>
      <c r="C29" s="16" t="s">
        <v>35</v>
      </c>
      <c r="D29" s="5"/>
      <c r="E29" s="5"/>
      <c r="F29" s="5"/>
      <c r="G29" s="16" t="s">
        <v>20</v>
      </c>
      <c r="H29" s="29">
        <v>0.01</v>
      </c>
      <c r="I29" s="29">
        <v>0.01</v>
      </c>
      <c r="J29" s="39">
        <v>0.01</v>
      </c>
      <c r="K29" s="29">
        <v>0.01</v>
      </c>
      <c r="L29" s="29">
        <v>0.01</v>
      </c>
      <c r="M29" s="29">
        <v>0.01</v>
      </c>
      <c r="N29" s="29">
        <v>0.01</v>
      </c>
      <c r="O29" s="30">
        <v>0.01</v>
      </c>
    </row>
    <row r="30" spans="2:18" x14ac:dyDescent="0.2">
      <c r="B30" s="7"/>
      <c r="C30" s="5"/>
      <c r="D30" s="5"/>
      <c r="E30" s="5"/>
      <c r="F30" s="5"/>
      <c r="G30" s="5"/>
      <c r="H30" s="27"/>
      <c r="I30" s="27"/>
      <c r="J30" s="38"/>
      <c r="K30" s="27"/>
      <c r="L30" s="27"/>
      <c r="M30" s="27"/>
      <c r="N30" s="27"/>
      <c r="O30" s="28"/>
    </row>
    <row r="31" spans="2:18" x14ac:dyDescent="0.2">
      <c r="B31" s="7"/>
      <c r="C31" s="14" t="s">
        <v>6</v>
      </c>
      <c r="D31" s="15"/>
      <c r="E31" s="15"/>
      <c r="F31" s="15"/>
      <c r="G31" s="15" t="s">
        <v>19</v>
      </c>
      <c r="H31" s="31">
        <f>H23*H26*H29</f>
        <v>8.4732000000000021</v>
      </c>
      <c r="I31" s="31">
        <f t="shared" ref="I31:O31" si="2">I23*I26*I29</f>
        <v>10.782147000000002</v>
      </c>
      <c r="J31" s="40">
        <f t="shared" si="2"/>
        <v>13.720282057500004</v>
      </c>
      <c r="K31" s="31">
        <f t="shared" si="2"/>
        <v>17.459058918168754</v>
      </c>
      <c r="L31" s="31">
        <f t="shared" si="2"/>
        <v>22.216652473369738</v>
      </c>
      <c r="M31" s="31">
        <f t="shared" si="2"/>
        <v>28.270690272362991</v>
      </c>
      <c r="N31" s="31">
        <f t="shared" si="2"/>
        <v>35.974453371581909</v>
      </c>
      <c r="O31" s="32">
        <f t="shared" si="2"/>
        <v>45.777491915337976</v>
      </c>
      <c r="Q31" s="33" t="s">
        <v>36</v>
      </c>
      <c r="R31" s="33" t="s">
        <v>37</v>
      </c>
    </row>
    <row r="32" spans="2:18" x14ac:dyDescent="0.2">
      <c r="B32" s="7"/>
      <c r="C32" s="5"/>
      <c r="D32" s="5"/>
      <c r="E32" s="5"/>
      <c r="F32" s="5"/>
      <c r="G32" s="5"/>
      <c r="H32" s="27"/>
      <c r="I32" s="27"/>
      <c r="J32" s="38"/>
      <c r="K32" s="27"/>
      <c r="L32" s="27"/>
      <c r="M32" s="27"/>
      <c r="N32" s="27"/>
      <c r="O32" s="28"/>
      <c r="Q32">
        <v>2020</v>
      </c>
      <c r="R32" s="34">
        <f>J31</f>
        <v>13.720282057500004</v>
      </c>
    </row>
    <row r="33" spans="2:23" x14ac:dyDescent="0.2">
      <c r="B33" s="7"/>
      <c r="C33" s="14" t="s">
        <v>7</v>
      </c>
      <c r="D33" s="15"/>
      <c r="E33" s="15"/>
      <c r="F33" s="15"/>
      <c r="G33" s="15" t="s">
        <v>19</v>
      </c>
      <c r="H33" s="31">
        <f>H31*H34</f>
        <v>2.1183000000000005</v>
      </c>
      <c r="I33" s="31">
        <f t="shared" ref="I33:O33" si="3">I31*I34</f>
        <v>2.6955367500000005</v>
      </c>
      <c r="J33" s="40">
        <f t="shared" si="3"/>
        <v>3.430070514375001</v>
      </c>
      <c r="K33" s="31">
        <f t="shared" si="3"/>
        <v>4.3647647295421885</v>
      </c>
      <c r="L33" s="31">
        <f t="shared" si="3"/>
        <v>5.5541631183424345</v>
      </c>
      <c r="M33" s="31">
        <f t="shared" si="3"/>
        <v>7.0676725680907477</v>
      </c>
      <c r="N33" s="31">
        <f t="shared" si="3"/>
        <v>8.9936133428954772</v>
      </c>
      <c r="O33" s="32">
        <f t="shared" si="3"/>
        <v>11.444372978834494</v>
      </c>
      <c r="Q33" s="1">
        <v>2021</v>
      </c>
      <c r="R33" s="34">
        <f>K31</f>
        <v>17.459058918168754</v>
      </c>
    </row>
    <row r="34" spans="2:23" x14ac:dyDescent="0.2">
      <c r="B34" s="7"/>
      <c r="C34" s="5" t="s">
        <v>8</v>
      </c>
      <c r="D34" s="5"/>
      <c r="E34" s="5"/>
      <c r="F34" s="5"/>
      <c r="G34" s="5" t="s">
        <v>20</v>
      </c>
      <c r="H34" s="27">
        <v>0.25</v>
      </c>
      <c r="I34" s="27">
        <v>0.25</v>
      </c>
      <c r="J34" s="38">
        <v>0.25</v>
      </c>
      <c r="K34" s="27">
        <v>0.25</v>
      </c>
      <c r="L34" s="27">
        <v>0.25</v>
      </c>
      <c r="M34" s="27">
        <v>0.25</v>
      </c>
      <c r="N34" s="27">
        <v>0.25</v>
      </c>
      <c r="O34" s="28">
        <v>0.25</v>
      </c>
      <c r="Q34" s="1">
        <v>2022</v>
      </c>
      <c r="R34" s="34">
        <f>L31</f>
        <v>22.216652473369738</v>
      </c>
    </row>
    <row r="35" spans="2:23" x14ac:dyDescent="0.2">
      <c r="B35" s="7"/>
      <c r="C35" s="5"/>
      <c r="D35" s="5"/>
      <c r="E35" s="5"/>
      <c r="F35" s="5"/>
      <c r="G35" s="5"/>
      <c r="H35" s="27"/>
      <c r="I35" s="27"/>
      <c r="J35" s="38"/>
      <c r="K35" s="27"/>
      <c r="L35" s="27"/>
      <c r="M35" s="27"/>
      <c r="N35" s="27"/>
      <c r="O35" s="28"/>
      <c r="Q35" s="1">
        <v>2023</v>
      </c>
      <c r="R35" s="34">
        <f>M31</f>
        <v>28.270690272362991</v>
      </c>
    </row>
    <row r="36" spans="2:23" x14ac:dyDescent="0.2">
      <c r="B36" s="7"/>
      <c r="C36" s="5" t="s">
        <v>9</v>
      </c>
      <c r="D36" s="5"/>
      <c r="E36" s="5"/>
      <c r="F36" s="5"/>
      <c r="G36" s="5" t="s">
        <v>19</v>
      </c>
      <c r="H36" s="27">
        <f>H33*H37</f>
        <v>0</v>
      </c>
      <c r="I36" s="27">
        <f t="shared" ref="I36:O36" si="4">I33*I37</f>
        <v>0</v>
      </c>
      <c r="J36" s="38">
        <f t="shared" si="4"/>
        <v>0</v>
      </c>
      <c r="K36" s="27">
        <f t="shared" si="4"/>
        <v>0</v>
      </c>
      <c r="L36" s="27">
        <f t="shared" si="4"/>
        <v>0</v>
      </c>
      <c r="M36" s="27">
        <f t="shared" si="4"/>
        <v>0</v>
      </c>
      <c r="N36" s="27">
        <f t="shared" si="4"/>
        <v>0</v>
      </c>
      <c r="O36" s="28">
        <f t="shared" si="4"/>
        <v>0</v>
      </c>
      <c r="Q36" s="1">
        <v>2024</v>
      </c>
      <c r="R36" s="34">
        <f>N31</f>
        <v>35.974453371581909</v>
      </c>
    </row>
    <row r="37" spans="2:23" x14ac:dyDescent="0.2">
      <c r="B37" s="7"/>
      <c r="C37" s="5" t="s">
        <v>21</v>
      </c>
      <c r="D37" s="5"/>
      <c r="E37" s="5"/>
      <c r="F37" s="5"/>
      <c r="G37" s="5" t="s">
        <v>20</v>
      </c>
      <c r="H37" s="27">
        <v>0</v>
      </c>
      <c r="I37" s="27">
        <v>0</v>
      </c>
      <c r="J37" s="38">
        <v>0</v>
      </c>
      <c r="K37" s="27">
        <v>0</v>
      </c>
      <c r="L37" s="27">
        <v>0</v>
      </c>
      <c r="M37" s="27">
        <v>0</v>
      </c>
      <c r="N37" s="27">
        <v>0</v>
      </c>
      <c r="O37" s="28">
        <v>0</v>
      </c>
      <c r="Q37" s="1">
        <v>2025</v>
      </c>
      <c r="R37" s="34">
        <f>O31</f>
        <v>45.777491915337976</v>
      </c>
    </row>
    <row r="38" spans="2:23" x14ac:dyDescent="0.2">
      <c r="B38" s="7"/>
      <c r="C38" s="5"/>
      <c r="D38" s="5"/>
      <c r="E38" s="5"/>
      <c r="F38" s="5"/>
      <c r="G38" s="5"/>
      <c r="H38" s="27"/>
      <c r="I38" s="27"/>
      <c r="J38" s="38"/>
      <c r="K38" s="27"/>
      <c r="L38" s="27"/>
      <c r="M38" s="27"/>
      <c r="N38" s="27"/>
      <c r="O38" s="28"/>
    </row>
    <row r="39" spans="2:23" x14ac:dyDescent="0.2">
      <c r="B39" s="7"/>
      <c r="C39" s="14" t="s">
        <v>10</v>
      </c>
      <c r="D39" s="15"/>
      <c r="E39" s="15"/>
      <c r="F39" s="15"/>
      <c r="G39" s="15" t="s">
        <v>19</v>
      </c>
      <c r="H39" s="31">
        <f>H33-H36</f>
        <v>2.1183000000000005</v>
      </c>
      <c r="I39" s="31">
        <f t="shared" ref="I39:O39" si="5">I33-I36</f>
        <v>2.6955367500000005</v>
      </c>
      <c r="J39" s="40">
        <f t="shared" si="5"/>
        <v>3.430070514375001</v>
      </c>
      <c r="K39" s="31">
        <f t="shared" si="5"/>
        <v>4.3647647295421885</v>
      </c>
      <c r="L39" s="31">
        <f t="shared" si="5"/>
        <v>5.5541631183424345</v>
      </c>
      <c r="M39" s="31">
        <f t="shared" si="5"/>
        <v>7.0676725680907477</v>
      </c>
      <c r="N39" s="31">
        <f t="shared" si="5"/>
        <v>8.9936133428954772</v>
      </c>
      <c r="O39" s="32">
        <f t="shared" si="5"/>
        <v>11.444372978834494</v>
      </c>
    </row>
    <row r="40" spans="2:23" x14ac:dyDescent="0.2">
      <c r="B40" s="7"/>
      <c r="C40" s="5"/>
      <c r="D40" s="5"/>
      <c r="E40" s="5"/>
      <c r="F40" s="5"/>
      <c r="G40" s="5"/>
      <c r="H40" s="27"/>
      <c r="I40" s="27"/>
      <c r="J40" s="38"/>
      <c r="K40" s="27"/>
      <c r="L40" s="27"/>
      <c r="M40" s="27"/>
      <c r="N40" s="27"/>
      <c r="O40" s="28"/>
    </row>
    <row r="41" spans="2:23" x14ac:dyDescent="0.2">
      <c r="B41" s="7"/>
      <c r="C41" s="4" t="s">
        <v>11</v>
      </c>
      <c r="D41" s="5"/>
      <c r="E41" s="5"/>
      <c r="F41" s="5"/>
      <c r="G41" s="5"/>
      <c r="H41" s="27"/>
      <c r="I41" s="27"/>
      <c r="J41" s="38"/>
      <c r="K41" s="27"/>
      <c r="L41" s="27"/>
      <c r="M41" s="27"/>
      <c r="N41" s="27"/>
      <c r="O41" s="28"/>
      <c r="Q41" t="s">
        <v>36</v>
      </c>
      <c r="R41">
        <v>2020</v>
      </c>
      <c r="S41">
        <v>2021</v>
      </c>
      <c r="T41">
        <v>2022</v>
      </c>
      <c r="U41">
        <v>2023</v>
      </c>
      <c r="V41">
        <v>2024</v>
      </c>
      <c r="W41">
        <v>2025</v>
      </c>
    </row>
    <row r="42" spans="2:23" x14ac:dyDescent="0.2">
      <c r="B42" s="7"/>
      <c r="C42" s="5" t="s">
        <v>12</v>
      </c>
      <c r="D42" s="5"/>
      <c r="E42" s="5"/>
      <c r="F42" s="5"/>
      <c r="G42" s="5" t="s">
        <v>19</v>
      </c>
      <c r="H42" s="27">
        <v>0</v>
      </c>
      <c r="I42" s="27">
        <v>0</v>
      </c>
      <c r="J42" s="38">
        <v>0</v>
      </c>
      <c r="K42" s="27">
        <v>0</v>
      </c>
      <c r="L42" s="27">
        <v>0</v>
      </c>
      <c r="M42" s="27">
        <v>0</v>
      </c>
      <c r="N42" s="27">
        <v>0</v>
      </c>
      <c r="O42" s="28">
        <v>0</v>
      </c>
      <c r="Q42" t="s">
        <v>38</v>
      </c>
      <c r="R42" s="34">
        <f>J33</f>
        <v>3.430070514375001</v>
      </c>
      <c r="S42" s="34">
        <f t="shared" ref="S42:W42" si="6">K33</f>
        <v>4.3647647295421885</v>
      </c>
      <c r="T42" s="34">
        <f t="shared" si="6"/>
        <v>5.5541631183424345</v>
      </c>
      <c r="U42" s="34">
        <f t="shared" si="6"/>
        <v>7.0676725680907477</v>
      </c>
      <c r="V42" s="34">
        <f t="shared" si="6"/>
        <v>8.9936133428954772</v>
      </c>
      <c r="W42" s="34">
        <f t="shared" si="6"/>
        <v>11.444372978834494</v>
      </c>
    </row>
    <row r="43" spans="2:23" x14ac:dyDescent="0.2">
      <c r="B43" s="7"/>
      <c r="C43" s="5" t="s">
        <v>13</v>
      </c>
      <c r="D43" s="5"/>
      <c r="E43" s="5"/>
      <c r="F43" s="5"/>
      <c r="G43" s="5" t="s">
        <v>20</v>
      </c>
      <c r="H43" s="27">
        <v>0</v>
      </c>
      <c r="I43" s="27">
        <v>0</v>
      </c>
      <c r="J43" s="38">
        <v>0</v>
      </c>
      <c r="K43" s="27">
        <v>0</v>
      </c>
      <c r="L43" s="27">
        <v>0</v>
      </c>
      <c r="M43" s="27">
        <v>0</v>
      </c>
      <c r="N43" s="27">
        <v>0</v>
      </c>
      <c r="O43" s="28">
        <v>0</v>
      </c>
    </row>
    <row r="44" spans="2:23" x14ac:dyDescent="0.2">
      <c r="B44" s="7"/>
      <c r="C44" s="5"/>
      <c r="D44" s="5"/>
      <c r="E44" s="5"/>
      <c r="F44" s="5"/>
      <c r="G44" s="5"/>
      <c r="H44" s="27"/>
      <c r="I44" s="27"/>
      <c r="J44" s="38"/>
      <c r="K44" s="27"/>
      <c r="L44" s="27"/>
      <c r="M44" s="27"/>
      <c r="N44" s="27"/>
      <c r="O44" s="28"/>
    </row>
    <row r="45" spans="2:23" x14ac:dyDescent="0.2">
      <c r="B45" s="7"/>
      <c r="C45" s="4" t="s">
        <v>14</v>
      </c>
      <c r="D45" s="4"/>
      <c r="E45" s="5"/>
      <c r="F45" s="5"/>
      <c r="G45" s="5" t="s">
        <v>19</v>
      </c>
      <c r="H45" s="27">
        <v>0</v>
      </c>
      <c r="I45" s="27">
        <v>0</v>
      </c>
      <c r="J45" s="38">
        <v>0</v>
      </c>
      <c r="K45" s="27">
        <v>0</v>
      </c>
      <c r="L45" s="27">
        <v>0</v>
      </c>
      <c r="M45" s="27">
        <v>0</v>
      </c>
      <c r="N45" s="27">
        <v>0</v>
      </c>
      <c r="O45" s="28">
        <v>0</v>
      </c>
    </row>
    <row r="46" spans="2:23" x14ac:dyDescent="0.2">
      <c r="B46" s="7"/>
      <c r="C46" s="5" t="s">
        <v>15</v>
      </c>
      <c r="D46" s="5"/>
      <c r="E46" s="5"/>
      <c r="F46" s="5"/>
      <c r="G46" s="5" t="s">
        <v>20</v>
      </c>
      <c r="H46" s="27">
        <v>0</v>
      </c>
      <c r="I46" s="27">
        <v>0</v>
      </c>
      <c r="J46" s="38">
        <v>0</v>
      </c>
      <c r="K46" s="27">
        <v>0</v>
      </c>
      <c r="L46" s="27">
        <v>0</v>
      </c>
      <c r="M46" s="27">
        <v>0</v>
      </c>
      <c r="N46" s="27">
        <v>0</v>
      </c>
      <c r="O46" s="28">
        <v>0</v>
      </c>
    </row>
    <row r="47" spans="2:23" x14ac:dyDescent="0.2">
      <c r="B47" s="7"/>
      <c r="C47" s="5"/>
      <c r="D47" s="5"/>
      <c r="E47" s="5"/>
      <c r="F47" s="5"/>
      <c r="G47" s="5"/>
      <c r="H47" s="27"/>
      <c r="I47" s="27"/>
      <c r="J47" s="38"/>
      <c r="K47" s="27"/>
      <c r="L47" s="27"/>
      <c r="M47" s="27"/>
      <c r="N47" s="27"/>
      <c r="O47" s="28"/>
    </row>
    <row r="48" spans="2:23" x14ac:dyDescent="0.2">
      <c r="B48" s="7"/>
      <c r="C48" s="5" t="s">
        <v>16</v>
      </c>
      <c r="D48" s="5"/>
      <c r="E48" s="5"/>
      <c r="F48" s="5"/>
      <c r="G48" s="5" t="s">
        <v>19</v>
      </c>
      <c r="H48" s="27">
        <v>0</v>
      </c>
      <c r="I48" s="27">
        <v>0</v>
      </c>
      <c r="J48" s="38">
        <v>0</v>
      </c>
      <c r="K48" s="27">
        <v>0</v>
      </c>
      <c r="L48" s="27">
        <v>0</v>
      </c>
      <c r="M48" s="27">
        <v>0</v>
      </c>
      <c r="N48" s="27">
        <v>0</v>
      </c>
      <c r="O48" s="28">
        <v>0</v>
      </c>
    </row>
    <row r="49" spans="2:15" x14ac:dyDescent="0.2">
      <c r="B49" s="7"/>
      <c r="C49" s="5" t="s">
        <v>13</v>
      </c>
      <c r="D49" s="5"/>
      <c r="E49" s="5"/>
      <c r="F49" s="5"/>
      <c r="G49" s="5" t="s">
        <v>20</v>
      </c>
      <c r="H49" s="27">
        <v>0</v>
      </c>
      <c r="I49" s="27">
        <v>0</v>
      </c>
      <c r="J49" s="38">
        <v>0</v>
      </c>
      <c r="K49" s="27">
        <v>0</v>
      </c>
      <c r="L49" s="27">
        <v>0</v>
      </c>
      <c r="M49" s="27">
        <v>0</v>
      </c>
      <c r="N49" s="27">
        <v>0</v>
      </c>
      <c r="O49" s="28">
        <v>0</v>
      </c>
    </row>
    <row r="50" spans="2:15" x14ac:dyDescent="0.2">
      <c r="B50" s="7"/>
      <c r="C50" s="5"/>
      <c r="D50" s="5"/>
      <c r="E50" s="5"/>
      <c r="F50" s="5"/>
      <c r="G50" s="5"/>
      <c r="H50" s="27"/>
      <c r="I50" s="27"/>
      <c r="J50" s="38"/>
      <c r="K50" s="27"/>
      <c r="L50" s="27"/>
      <c r="M50" s="27"/>
      <c r="N50" s="27"/>
      <c r="O50" s="28"/>
    </row>
    <row r="51" spans="2:15" x14ac:dyDescent="0.2">
      <c r="B51" s="7"/>
      <c r="C51" s="14" t="s">
        <v>17</v>
      </c>
      <c r="D51" s="15"/>
      <c r="E51" s="15"/>
      <c r="F51" s="15"/>
      <c r="G51" s="15" t="s">
        <v>19</v>
      </c>
      <c r="H51" s="31">
        <f>H39+H42+H45+H48</f>
        <v>2.1183000000000005</v>
      </c>
      <c r="I51" s="31">
        <f t="shared" ref="I51:O51" si="7">I39+I42+I45+I48</f>
        <v>2.6955367500000005</v>
      </c>
      <c r="J51" s="40">
        <f t="shared" si="7"/>
        <v>3.430070514375001</v>
      </c>
      <c r="K51" s="31">
        <f t="shared" si="7"/>
        <v>4.3647647295421885</v>
      </c>
      <c r="L51" s="31">
        <f t="shared" si="7"/>
        <v>5.5541631183424345</v>
      </c>
      <c r="M51" s="31">
        <f t="shared" si="7"/>
        <v>7.0676725680907477</v>
      </c>
      <c r="N51" s="31">
        <f t="shared" si="7"/>
        <v>8.9936133428954772</v>
      </c>
      <c r="O51" s="32">
        <f t="shared" si="7"/>
        <v>11.444372978834494</v>
      </c>
    </row>
    <row r="52" spans="2:15" x14ac:dyDescent="0.2">
      <c r="B52" s="7"/>
      <c r="C52" s="5"/>
      <c r="D52" s="5"/>
      <c r="E52" s="5"/>
      <c r="F52" s="5"/>
      <c r="G52" s="5"/>
      <c r="H52" s="27">
        <f>H51</f>
        <v>2.1183000000000005</v>
      </c>
      <c r="I52" s="27">
        <f t="shared" ref="I52:N52" si="8">I51</f>
        <v>2.6955367500000005</v>
      </c>
      <c r="J52" s="38">
        <f t="shared" si="8"/>
        <v>3.430070514375001</v>
      </c>
      <c r="K52" s="27">
        <f t="shared" si="8"/>
        <v>4.3647647295421885</v>
      </c>
      <c r="L52" s="27">
        <f t="shared" si="8"/>
        <v>5.5541631183424345</v>
      </c>
      <c r="M52" s="27">
        <f t="shared" si="8"/>
        <v>7.0676725680907477</v>
      </c>
      <c r="N52" s="27">
        <f t="shared" si="8"/>
        <v>8.9936133428954772</v>
      </c>
      <c r="O52" s="28">
        <f>O51+F10</f>
        <v>240.33183255552439</v>
      </c>
    </row>
    <row r="53" spans="2:15" x14ac:dyDescent="0.2">
      <c r="B53" s="7"/>
      <c r="C53" s="16" t="s">
        <v>33</v>
      </c>
      <c r="D53" s="5"/>
      <c r="E53" s="5"/>
      <c r="F53" s="5"/>
      <c r="G53" s="16" t="s">
        <v>19</v>
      </c>
      <c r="H53" s="27">
        <f>NPV(F9,J52:O52)</f>
        <v>51.028382175537786</v>
      </c>
      <c r="I53" s="27"/>
      <c r="J53" s="38"/>
      <c r="K53" s="27"/>
      <c r="L53" s="27"/>
      <c r="M53" s="27"/>
      <c r="N53" s="27"/>
      <c r="O53" s="28"/>
    </row>
    <row r="54" spans="2:15" x14ac:dyDescent="0.2">
      <c r="B54" s="7"/>
      <c r="C54" s="14" t="s">
        <v>18</v>
      </c>
      <c r="D54" s="15"/>
      <c r="E54" s="15"/>
      <c r="F54" s="15"/>
      <c r="G54" s="15" t="s">
        <v>19</v>
      </c>
      <c r="H54" s="31">
        <f>H39+H36+H42</f>
        <v>2.1183000000000005</v>
      </c>
      <c r="I54" s="31">
        <f t="shared" ref="I54:O54" si="9">I39+I36+I42</f>
        <v>2.6955367500000005</v>
      </c>
      <c r="J54" s="40">
        <f t="shared" si="9"/>
        <v>3.430070514375001</v>
      </c>
      <c r="K54" s="31">
        <f t="shared" si="9"/>
        <v>4.3647647295421885</v>
      </c>
      <c r="L54" s="31">
        <f t="shared" si="9"/>
        <v>5.5541631183424345</v>
      </c>
      <c r="M54" s="31">
        <f t="shared" si="9"/>
        <v>7.0676725680907477</v>
      </c>
      <c r="N54" s="31">
        <f t="shared" si="9"/>
        <v>8.9936133428954772</v>
      </c>
      <c r="O54" s="32">
        <f t="shared" si="9"/>
        <v>11.444372978834494</v>
      </c>
    </row>
    <row r="55" spans="2:15" ht="17" thickBot="1" x14ac:dyDescent="0.25">
      <c r="B55" s="8"/>
      <c r="C55" s="9"/>
      <c r="D55" s="9"/>
      <c r="E55" s="9"/>
      <c r="F55" s="9"/>
      <c r="G55" s="9"/>
      <c r="H55" s="9"/>
      <c r="I55" s="9"/>
      <c r="J55" s="8"/>
      <c r="K55" s="9"/>
      <c r="L55" s="9"/>
      <c r="M55" s="9"/>
      <c r="N55" s="9"/>
      <c r="O55" s="10"/>
    </row>
    <row r="57" spans="2:15" x14ac:dyDescent="0.2">
      <c r="B57" t="s">
        <v>39</v>
      </c>
    </row>
  </sheetData>
  <mergeCells count="2">
    <mergeCell ref="S1:T1"/>
    <mergeCell ref="H20:O2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Jirnexu 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2020-11-30T07:15:37Z</cp:lastPrinted>
  <dcterms:created xsi:type="dcterms:W3CDTF">2020-11-30T03:16:08Z</dcterms:created>
  <dcterms:modified xsi:type="dcterms:W3CDTF">2020-11-30T10:05:55Z</dcterms:modified>
</cp:coreProperties>
</file>