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aiyam\TOPS_TECHNOLOGY\EXCEL\"/>
    </mc:Choice>
  </mc:AlternateContent>
  <xr:revisionPtr revIDLastSave="0" documentId="8_{143CDFC6-5D6B-4749-8181-F15EA30F92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-1, Q-3, Q-5, Q-6, Q-8, Q-12" sheetId="4" r:id="rId1"/>
    <sheet name="Q-7,Q-9,Q-10,Q-11,Q-13,Q-14,Q15" sheetId="3" r:id="rId2"/>
    <sheet name="Q-24, Q-25" sheetId="8" r:id="rId3"/>
    <sheet name="Q-24" sheetId="7" r:id="rId4"/>
  </sheets>
  <definedNames>
    <definedName name="ExternalData_1" localSheetId="2" hidden="1">'Q-24, Q-25'!$A$1:$E$51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4" l="1"/>
  <c r="I4" i="4"/>
  <c r="E23" i="4"/>
  <c r="F23" i="4"/>
  <c r="G23" i="4"/>
  <c r="H23" i="4"/>
  <c r="J23" i="4"/>
  <c r="K23" i="4"/>
  <c r="L23" i="4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4" i="3"/>
  <c r="G5" i="3"/>
  <c r="K5" i="3" s="1"/>
  <c r="L5" i="3" s="1"/>
  <c r="G6" i="3"/>
  <c r="M6" i="3" s="1" a="1"/>
  <c r="M6" i="3" s="1"/>
  <c r="G7" i="3"/>
  <c r="M7" i="3" s="1" a="1"/>
  <c r="M7" i="3" s="1"/>
  <c r="G8" i="3"/>
  <c r="M8" i="3" s="1" a="1"/>
  <c r="M8" i="3" s="1"/>
  <c r="G9" i="3"/>
  <c r="K9" i="3" s="1"/>
  <c r="L9" i="3" s="1"/>
  <c r="G10" i="3"/>
  <c r="K10" i="3" s="1"/>
  <c r="L10" i="3" s="1"/>
  <c r="G11" i="3"/>
  <c r="K11" i="3" s="1"/>
  <c r="L11" i="3" s="1"/>
  <c r="G12" i="3"/>
  <c r="K12" i="3" s="1"/>
  <c r="L12" i="3" s="1"/>
  <c r="G13" i="3"/>
  <c r="M13" i="3" s="1" a="1"/>
  <c r="M13" i="3" s="1"/>
  <c r="G14" i="3"/>
  <c r="K14" i="3" s="1"/>
  <c r="L14" i="3" s="1"/>
  <c r="G15" i="3"/>
  <c r="M15" i="3" s="1" a="1"/>
  <c r="M15" i="3" s="1"/>
  <c r="G16" i="3"/>
  <c r="K16" i="3" s="1"/>
  <c r="L16" i="3" s="1"/>
  <c r="G17" i="3"/>
  <c r="M17" i="3" s="1" a="1"/>
  <c r="M17" i="3" s="1"/>
  <c r="G18" i="3"/>
  <c r="K18" i="3" s="1"/>
  <c r="L18" i="3" s="1"/>
  <c r="G19" i="3"/>
  <c r="M19" i="3" s="1" a="1"/>
  <c r="M19" i="3" s="1"/>
  <c r="G20" i="3"/>
  <c r="M20" i="3" s="1" a="1"/>
  <c r="M20" i="3" s="1"/>
  <c r="G21" i="3"/>
  <c r="M21" i="3" s="1" a="1"/>
  <c r="M21" i="3" s="1"/>
  <c r="G22" i="3"/>
  <c r="K22" i="3" s="1"/>
  <c r="L22" i="3" s="1"/>
  <c r="G23" i="3"/>
  <c r="M23" i="3" s="1" a="1"/>
  <c r="M23" i="3" s="1"/>
  <c r="G24" i="3"/>
  <c r="K24" i="3" s="1"/>
  <c r="L24" i="3" s="1"/>
  <c r="G25" i="3"/>
  <c r="M25" i="3" s="1" a="1"/>
  <c r="M25" i="3" s="1"/>
  <c r="G26" i="3"/>
  <c r="K26" i="3" s="1"/>
  <c r="L26" i="3" s="1"/>
  <c r="G27" i="3"/>
  <c r="M27" i="3" s="1" a="1"/>
  <c r="M27" i="3" s="1"/>
  <c r="G28" i="3"/>
  <c r="K28" i="3" s="1"/>
  <c r="L28" i="3" s="1"/>
  <c r="G29" i="3"/>
  <c r="M29" i="3" s="1" a="1"/>
  <c r="M29" i="3" s="1"/>
  <c r="G30" i="3"/>
  <c r="K30" i="3" s="1"/>
  <c r="L30" i="3" s="1"/>
  <c r="G31" i="3"/>
  <c r="M31" i="3" s="1" a="1"/>
  <c r="M31" i="3" s="1"/>
  <c r="G32" i="3"/>
  <c r="K32" i="3" s="1"/>
  <c r="L32" i="3" s="1"/>
  <c r="G33" i="3"/>
  <c r="M33" i="3" s="1" a="1"/>
  <c r="M33" i="3" s="1"/>
  <c r="G4" i="3"/>
  <c r="K4" i="3" s="1"/>
  <c r="L4" i="3" s="1"/>
  <c r="M24" i="3" l="1" a="1"/>
  <c r="M24" i="3" s="1"/>
  <c r="K20" i="3"/>
  <c r="L20" i="3" s="1"/>
  <c r="M16" i="3" a="1"/>
  <c r="M16" i="3" s="1"/>
  <c r="K8" i="3"/>
  <c r="L8" i="3" s="1"/>
  <c r="M12" i="3" a="1"/>
  <c r="M12" i="3" s="1"/>
  <c r="M32" i="3" a="1"/>
  <c r="M32" i="3" s="1"/>
  <c r="M30" i="3" a="1"/>
  <c r="M30" i="3" s="1"/>
  <c r="M22" i="3" a="1"/>
  <c r="M22" i="3" s="1"/>
  <c r="M28" i="3" a="1"/>
  <c r="M28" i="3" s="1"/>
  <c r="M10" i="3" a="1"/>
  <c r="M10" i="3" s="1"/>
  <c r="M4" i="3" a="1"/>
  <c r="M4" i="3" s="1"/>
  <c r="M26" i="3" a="1"/>
  <c r="M26" i="3" s="1"/>
  <c r="M18" i="3" a="1"/>
  <c r="M18" i="3" s="1"/>
  <c r="K27" i="3"/>
  <c r="L27" i="3" s="1"/>
  <c r="K19" i="3"/>
  <c r="L19" i="3" s="1"/>
  <c r="K7" i="3"/>
  <c r="L7" i="3" s="1"/>
  <c r="M14" i="3" a="1"/>
  <c r="M14" i="3" s="1"/>
  <c r="M11" i="3" a="1"/>
  <c r="M11" i="3" s="1"/>
  <c r="M9" i="3" a="1"/>
  <c r="M9" i="3" s="1"/>
  <c r="M5" i="3" a="1"/>
  <c r="M5" i="3" s="1"/>
  <c r="K31" i="3"/>
  <c r="L31" i="3" s="1"/>
  <c r="K23" i="3"/>
  <c r="L23" i="3" s="1"/>
  <c r="K15" i="3"/>
  <c r="L15" i="3" s="1"/>
  <c r="K6" i="3"/>
  <c r="L6" i="3" s="1"/>
  <c r="K33" i="3"/>
  <c r="L33" i="3" s="1"/>
  <c r="K29" i="3"/>
  <c r="L29" i="3" s="1"/>
  <c r="K25" i="3"/>
  <c r="L25" i="3" s="1"/>
  <c r="K21" i="3"/>
  <c r="L21" i="3" s="1"/>
  <c r="K17" i="3"/>
  <c r="L17" i="3" s="1"/>
  <c r="K13" i="3"/>
  <c r="L13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H13" i="3" s="1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H25" i="3" s="1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4" i="3"/>
  <c r="H4" i="3" s="1"/>
  <c r="J5" i="3" l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4" i="3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4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parshwah shah chetankumar</author>
  </authors>
  <commentList>
    <comment ref="E2" authorId="0" shapeId="0" xr:uid="{EA9E9861-ED29-488D-911E-FD5DDF074108}">
      <text>
        <r>
          <rPr>
            <b/>
            <sz val="9"/>
            <color indexed="81"/>
            <rFont val="Tahoma"/>
            <charset val="1"/>
          </rPr>
          <t>parshwah shah chetankumar:</t>
        </r>
        <r>
          <rPr>
            <sz val="9"/>
            <color indexed="81"/>
            <rFont val="Tahoma"/>
            <charset val="1"/>
          </rPr>
          <t xml:space="preserve">
Q-1 The Average Of All The Three Category Of Weight.
</t>
        </r>
      </text>
    </comment>
    <comment ref="F2" authorId="0" shapeId="0" xr:uid="{CB37D48D-8991-49C6-86EA-52479A624FC0}">
      <text>
        <r>
          <rPr>
            <b/>
            <sz val="9"/>
            <color indexed="81"/>
            <rFont val="Tahoma"/>
            <charset val="1"/>
          </rPr>
          <t>parshwah shah chetankumar:</t>
        </r>
        <r>
          <rPr>
            <sz val="9"/>
            <color indexed="81"/>
            <rFont val="Tahoma"/>
            <charset val="1"/>
          </rPr>
          <t xml:space="preserve">
Q-3 Table Apply Count Function.</t>
        </r>
      </text>
    </comment>
    <comment ref="G2" authorId="0" shapeId="0" xr:uid="{DA000EB6-453C-40A6-8293-AC9969B6B121}">
      <text>
        <r>
          <rPr>
            <b/>
            <sz val="9"/>
            <color indexed="81"/>
            <rFont val="Tahoma"/>
            <charset val="1"/>
          </rPr>
          <t>parshwah shah chetankumar:</t>
        </r>
        <r>
          <rPr>
            <sz val="9"/>
            <color indexed="81"/>
            <rFont val="Tahoma"/>
            <charset val="1"/>
          </rPr>
          <t xml:space="preserve">
Q-3 Table Apply Count A Function.</t>
        </r>
      </text>
    </comment>
    <comment ref="H2" authorId="0" shapeId="0" xr:uid="{2C89634A-D5DA-4E4F-AA77-6ABACE951227}">
      <text>
        <r>
          <rPr>
            <b/>
            <sz val="9"/>
            <color indexed="81"/>
            <rFont val="Tahoma"/>
            <charset val="1"/>
          </rPr>
          <t>parshwah shah chetankumar:</t>
        </r>
        <r>
          <rPr>
            <sz val="9"/>
            <color indexed="81"/>
            <rFont val="Tahoma"/>
            <charset val="1"/>
          </rPr>
          <t xml:space="preserve">
Q-5 Count Blank Cell In Particular Row.</t>
        </r>
      </text>
    </comment>
    <comment ref="I2" authorId="0" shapeId="0" xr:uid="{F1419FAF-FEE8-41F1-B0C6-99659E2E1AC3}">
      <text>
        <r>
          <rPr>
            <b/>
            <sz val="9"/>
            <color indexed="81"/>
            <rFont val="Tahoma"/>
            <charset val="1"/>
          </rPr>
          <t>parshwah shah chetankumar:</t>
        </r>
        <r>
          <rPr>
            <sz val="9"/>
            <color indexed="81"/>
            <rFont val="Tahoma"/>
            <charset val="1"/>
          </rPr>
          <t xml:space="preserve">
Q-6 Hlookup.</t>
        </r>
      </text>
    </comment>
    <comment ref="J2" authorId="0" shapeId="0" xr:uid="{66E777B7-7814-4136-A954-105E04A3CB0A}">
      <text>
        <r>
          <rPr>
            <b/>
            <sz val="9"/>
            <color indexed="81"/>
            <rFont val="Tahoma"/>
            <charset val="1"/>
          </rPr>
          <t>parshwah shah chetankumar:</t>
        </r>
        <r>
          <rPr>
            <sz val="9"/>
            <color indexed="81"/>
            <rFont val="Tahoma"/>
            <charset val="1"/>
          </rPr>
          <t xml:space="preserve">
Q-8 Check If Column B(weight-1) Cells Match Column C(weight-2) Cell, If They Match = Return "Match" Else Return "No Match".</t>
        </r>
      </text>
    </comment>
    <comment ref="K2" authorId="0" shapeId="0" xr:uid="{82455215-3282-44B2-B15D-CD0AD9CD5359}">
      <text>
        <r>
          <rPr>
            <b/>
            <sz val="9"/>
            <color indexed="81"/>
            <rFont val="Tahoma"/>
            <charset val="1"/>
          </rPr>
          <t>parshwah shah chetankumar:</t>
        </r>
        <r>
          <rPr>
            <sz val="9"/>
            <color indexed="81"/>
            <rFont val="Tahoma"/>
            <charset val="1"/>
          </rPr>
          <t xml:space="preserve">
Q-12 Find Max Weight In Particular Product.</t>
        </r>
      </text>
    </comment>
    <comment ref="L2" authorId="0" shapeId="0" xr:uid="{E4570A10-CC70-4B9B-AF28-929307DE4DE9}">
      <text>
        <r>
          <rPr>
            <b/>
            <sz val="9"/>
            <color indexed="81"/>
            <rFont val="Tahoma"/>
            <charset val="1"/>
          </rPr>
          <t>parshwah shah chetankumar:</t>
        </r>
        <r>
          <rPr>
            <sz val="9"/>
            <color indexed="81"/>
            <rFont val="Tahoma"/>
            <charset val="1"/>
          </rPr>
          <t xml:space="preserve">
Q-12 Find Min Weight In Particular Product.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parshwah shah chetankumar</author>
  </authors>
  <commentList>
    <comment ref="F2" authorId="0" shapeId="0" xr:uid="{187A691B-1F9F-41AE-837A-20A2C1E04CD7}">
      <text>
        <r>
          <rPr>
            <b/>
            <sz val="9"/>
            <color indexed="81"/>
            <rFont val="Tahoma"/>
            <family val="2"/>
          </rPr>
          <t>parshwah shah chetankumar:</t>
        </r>
        <r>
          <rPr>
            <sz val="9"/>
            <color indexed="81"/>
            <rFont val="Tahoma"/>
            <family val="2"/>
          </rPr>
          <t xml:space="preserve">
Q-11 Calculation Sum.</t>
        </r>
      </text>
    </comment>
    <comment ref="G2" authorId="0" shapeId="0" xr:uid="{7498A8D0-175D-4753-AF17-C6F3577F93D0}">
      <text>
        <r>
          <rPr>
            <b/>
            <sz val="9"/>
            <color indexed="81"/>
            <rFont val="Tahoma"/>
            <family val="2"/>
          </rPr>
          <t>parshwah shah chetankumar:</t>
        </r>
        <r>
          <rPr>
            <sz val="9"/>
            <color indexed="81"/>
            <rFont val="Tahoma"/>
            <family val="2"/>
          </rPr>
          <t xml:space="preserve">
Q-11 Calculation Average.</t>
        </r>
      </text>
    </comment>
    <comment ref="H2" authorId="0" shapeId="0" xr:uid="{CF576FE5-FAA2-4CC2-93BF-B7C5B639AF2F}">
      <text>
        <r>
          <rPr>
            <b/>
            <sz val="9"/>
            <color indexed="81"/>
            <rFont val="Tahoma"/>
            <family val="2"/>
          </rPr>
          <t>parshwah shah chetankumar:</t>
        </r>
        <r>
          <rPr>
            <sz val="9"/>
            <color indexed="81"/>
            <rFont val="Tahoma"/>
            <family val="2"/>
          </rPr>
          <t xml:space="preserve">
Percentage.</t>
        </r>
      </text>
    </comment>
    <comment ref="I2" authorId="0" shapeId="0" xr:uid="{905D13DB-ECE1-4CD9-9BC7-7CC9DF4A48B2}">
      <text>
        <r>
          <rPr>
            <b/>
            <sz val="9"/>
            <color indexed="81"/>
            <rFont val="Tahoma"/>
            <family val="2"/>
          </rPr>
          <t>parshwah shah chetankumar:</t>
        </r>
        <r>
          <rPr>
            <sz val="9"/>
            <color indexed="81"/>
            <rFont val="Tahoma"/>
            <family val="2"/>
          </rPr>
          <t xml:space="preserve">
Q-9 The Student's Age Is 18 Or Above, He/She Is Eligible For A Driver's License.(Yes/No)</t>
        </r>
      </text>
    </comment>
    <comment ref="J2" authorId="0" shapeId="0" xr:uid="{1859F061-C77B-4844-A67A-BD2945776CCA}">
      <text>
        <r>
          <rPr>
            <b/>
            <sz val="9"/>
            <color indexed="81"/>
            <rFont val="Tahoma"/>
            <family val="2"/>
          </rPr>
          <t>parshwah shah chetankumar:</t>
        </r>
        <r>
          <rPr>
            <sz val="9"/>
            <color indexed="81"/>
            <rFont val="Tahoma"/>
            <family val="2"/>
          </rPr>
          <t xml:space="preserve">
Description Of Minor &amp; Adult Calculation.</t>
        </r>
      </text>
    </comment>
    <comment ref="K2" authorId="0" shapeId="0" xr:uid="{925956C3-118F-4ABE-912A-3F1633018FBD}">
      <text>
        <r>
          <rPr>
            <b/>
            <sz val="9"/>
            <color indexed="81"/>
            <rFont val="Tahoma"/>
            <family val="2"/>
          </rPr>
          <t>parshwah shah chetankumar:</t>
        </r>
        <r>
          <rPr>
            <sz val="9"/>
            <color indexed="81"/>
            <rFont val="Tahoma"/>
            <family val="2"/>
          </rPr>
          <t xml:space="preserve">
Q-7 Grade.</t>
        </r>
      </text>
    </comment>
    <comment ref="L2" authorId="0" shapeId="0" xr:uid="{F447A54B-4FAE-4475-BEE3-99FD9033AD71}">
      <text>
        <r>
          <rPr>
            <b/>
            <sz val="9"/>
            <color indexed="81"/>
            <rFont val="Tahoma"/>
            <family val="2"/>
          </rPr>
          <t>parshwah shah chetankumar:</t>
        </r>
        <r>
          <rPr>
            <sz val="9"/>
            <color indexed="81"/>
            <rFont val="Tahoma"/>
            <family val="2"/>
          </rPr>
          <t xml:space="preserve">
Q-10 : A+ Student Get 100% Scholarship And Non A+ Get 50% 
Scholarship.</t>
        </r>
      </text>
    </comment>
    <comment ref="M2" authorId="0" shapeId="0" xr:uid="{97BB13E1-1F73-472A-AD81-7C60CCAC5A12}">
      <text>
        <r>
          <rPr>
            <b/>
            <sz val="9"/>
            <color indexed="81"/>
            <rFont val="Tahoma"/>
            <family val="2"/>
          </rPr>
          <t>parshwah shah chetankumar:</t>
        </r>
        <r>
          <rPr>
            <sz val="9"/>
            <color indexed="81"/>
            <rFont val="Tahoma"/>
            <family val="2"/>
          </rPr>
          <t xml:space="preserve">
Q-15 
(A) Grade Higher Or Equal To 80 = Excellent
(B) Grade Higher Or Equal To 60 But Lower Than 80 = Good
(C) Grade Lower Than 60 = Fail.</t>
        </r>
      </text>
    </comment>
    <comment ref="N2" authorId="0" shapeId="0" xr:uid="{8B349A12-D72B-4A74-B6C6-B2CF5A295798}">
      <text>
        <r>
          <rPr>
            <b/>
            <sz val="9"/>
            <color indexed="81"/>
            <rFont val="Tahoma"/>
            <family val="2"/>
          </rPr>
          <t>parshwah shah chetankumar:</t>
        </r>
        <r>
          <rPr>
            <sz val="9"/>
            <color indexed="81"/>
            <rFont val="Tahoma"/>
            <family val="2"/>
          </rPr>
          <t xml:space="preserve">
Description Max Of Subject-1 And Subject-2.</t>
        </r>
      </text>
    </comment>
    <comment ref="O2" authorId="0" shapeId="0" xr:uid="{0FFBD195-CF17-41A2-8839-F51963F9E1FB}">
      <text>
        <r>
          <rPr>
            <b/>
            <sz val="9"/>
            <color indexed="81"/>
            <rFont val="Tahoma"/>
            <family val="2"/>
          </rPr>
          <t>parshwah shah chetankumar:</t>
        </r>
        <r>
          <rPr>
            <sz val="9"/>
            <color indexed="81"/>
            <rFont val="Tahoma"/>
            <family val="2"/>
          </rPr>
          <t xml:space="preserve">
Description Of Max Of Subject-1 And Subject-2.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DF88E-4916-4F9D-918F-8F3C6DC5212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<sst xmlns="http://schemas.openxmlformats.org/spreadsheetml/2006/main" count="213" uniqueCount="146">
  <si>
    <t>STUDENT NAME</t>
  </si>
  <si>
    <t>AGE</t>
  </si>
  <si>
    <t>No.</t>
  </si>
  <si>
    <t>AVERAGE</t>
  </si>
  <si>
    <t xml:space="preserve">COUNT </t>
  </si>
  <si>
    <t>COUNTA</t>
  </si>
  <si>
    <t>COUNTBLANK</t>
  </si>
  <si>
    <t>HLOOKUP</t>
  </si>
  <si>
    <t>MATCH/NO MATCH</t>
  </si>
  <si>
    <t>MAX</t>
  </si>
  <si>
    <t>MIN</t>
  </si>
  <si>
    <t>TOTAL(SUB-1,SUB-2)</t>
  </si>
  <si>
    <t>PERCENTAGE</t>
  </si>
  <si>
    <t>Grade</t>
  </si>
  <si>
    <t>Max</t>
  </si>
  <si>
    <t>Min</t>
  </si>
  <si>
    <t>Country</t>
  </si>
  <si>
    <t>Population</t>
  </si>
  <si>
    <t>Date</t>
  </si>
  <si>
    <t> China</t>
  </si>
  <si>
    <t> India</t>
  </si>
  <si>
    <t> United States</t>
  </si>
  <si>
    <t> Indonesia</t>
  </si>
  <si>
    <t> Pakistan</t>
  </si>
  <si>
    <t> Nigeria</t>
  </si>
  <si>
    <t> Brazil</t>
  </si>
  <si>
    <t> Bangladesh</t>
  </si>
  <si>
    <t> Russia</t>
  </si>
  <si>
    <t> Mexico</t>
  </si>
  <si>
    <t> Japan</t>
  </si>
  <si>
    <t> Philippines</t>
  </si>
  <si>
    <t> Egypt</t>
  </si>
  <si>
    <t> Ethiopia</t>
  </si>
  <si>
    <t> Vietnam</t>
  </si>
  <si>
    <t> DR Congo</t>
  </si>
  <si>
    <t> Turkey</t>
  </si>
  <si>
    <t> Iran</t>
  </si>
  <si>
    <t> Germany</t>
  </si>
  <si>
    <t> Thailand</t>
  </si>
  <si>
    <t> France</t>
  </si>
  <si>
    <t> United Kingdom</t>
  </si>
  <si>
    <t> Tanzania</t>
  </si>
  <si>
    <t> South Africa</t>
  </si>
  <si>
    <t> Italy</t>
  </si>
  <si>
    <t> Myanmar</t>
  </si>
  <si>
    <t> Colombia</t>
  </si>
  <si>
    <t> Kenya</t>
  </si>
  <si>
    <t> South Korea</t>
  </si>
  <si>
    <t> Spain</t>
  </si>
  <si>
    <t> Argentina</t>
  </si>
  <si>
    <t> Algeria</t>
  </si>
  <si>
    <t> Iraq</t>
  </si>
  <si>
    <t> Uganda</t>
  </si>
  <si>
    <t> Sudan</t>
  </si>
  <si>
    <t> Ukraine</t>
  </si>
  <si>
    <t> Canada</t>
  </si>
  <si>
    <t> Poland</t>
  </si>
  <si>
    <t> Morocco</t>
  </si>
  <si>
    <t> Uzbekistan</t>
  </si>
  <si>
    <t> Afghanistan</t>
  </si>
  <si>
    <t> Peru</t>
  </si>
  <si>
    <t> Malaysia</t>
  </si>
  <si>
    <t> Angola</t>
  </si>
  <si>
    <t> Mozambique</t>
  </si>
  <si>
    <t> Saudi Arabia</t>
  </si>
  <si>
    <t> Yemen</t>
  </si>
  <si>
    <t> Ghana</t>
  </si>
  <si>
    <t> Ivory Coast</t>
  </si>
  <si>
    <t>   Nepal</t>
  </si>
  <si>
    <t>c</t>
  </si>
  <si>
    <t>Population 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</si>
  <si>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</si>
  <si>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</si>
  <si>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</si>
  <si>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</si>
  <si>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</si>
  <si>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</si>
  <si>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</si>
  <si>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</si>
  <si>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</si>
  <si>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</si>
  <si>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</si>
  <si>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</si>
  <si>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Product</t>
  </si>
  <si>
    <t>Weight-1</t>
  </si>
  <si>
    <t>Weight-2</t>
  </si>
  <si>
    <t>Weight-3</t>
  </si>
  <si>
    <t>Product-1</t>
  </si>
  <si>
    <t>Product-2</t>
  </si>
  <si>
    <t>Product-3</t>
  </si>
  <si>
    <t>Product-4</t>
  </si>
  <si>
    <t>Product-5</t>
  </si>
  <si>
    <t>product-6</t>
  </si>
  <si>
    <t>product-7</t>
  </si>
  <si>
    <t>product-8</t>
  </si>
  <si>
    <t>product-9</t>
  </si>
  <si>
    <t>product-10</t>
  </si>
  <si>
    <t>product-11</t>
  </si>
  <si>
    <t>product-12</t>
  </si>
  <si>
    <t>product-13</t>
  </si>
  <si>
    <t>product-14</t>
  </si>
  <si>
    <t>product-15</t>
  </si>
  <si>
    <t>product-16</t>
  </si>
  <si>
    <t>product-17</t>
  </si>
  <si>
    <t>product-18</t>
  </si>
  <si>
    <t>product-19</t>
  </si>
  <si>
    <t>Product-20</t>
  </si>
  <si>
    <t>Sr. No</t>
  </si>
  <si>
    <t>SUB-1</t>
  </si>
  <si>
    <t>SUB-2</t>
  </si>
  <si>
    <t>He/She Is Eligible For A Driver's License(Yes/No)</t>
  </si>
  <si>
    <t>Minor/Adult</t>
  </si>
  <si>
    <t>Scholarship</t>
  </si>
  <si>
    <t>Mihir</t>
  </si>
  <si>
    <t>Prince</t>
  </si>
  <si>
    <t>Kartavya</t>
  </si>
  <si>
    <t>Supan</t>
  </si>
  <si>
    <t>Manish</t>
  </si>
  <si>
    <t>Shukan</t>
  </si>
  <si>
    <t>Srushti</t>
  </si>
  <si>
    <t>Vidhi</t>
  </si>
  <si>
    <t>Khushi</t>
  </si>
  <si>
    <t>Bobby</t>
  </si>
  <si>
    <t>Saiyam</t>
  </si>
  <si>
    <t>Rahil</t>
  </si>
  <si>
    <t>Dhruvin</t>
  </si>
  <si>
    <t>Amisha</t>
  </si>
  <si>
    <t>Chetan</t>
  </si>
  <si>
    <t>Riya</t>
  </si>
  <si>
    <t>Kriya</t>
  </si>
  <si>
    <t>Riddhi</t>
  </si>
  <si>
    <t>Jacky</t>
  </si>
  <si>
    <t>Sunny</t>
  </si>
  <si>
    <t>Nikhil</t>
  </si>
  <si>
    <t>Rajesh</t>
  </si>
  <si>
    <t>Jalpan</t>
  </si>
  <si>
    <t>Pintu</t>
  </si>
  <si>
    <t>Jaydeep</t>
  </si>
  <si>
    <t>Gopal</t>
  </si>
  <si>
    <t>Nikunj</t>
  </si>
  <si>
    <t>Yadavji</t>
  </si>
  <si>
    <t>Badal</t>
  </si>
  <si>
    <t>Jinali</t>
  </si>
  <si>
    <t>Column13</t>
  </si>
  <si>
    <t>Column14</t>
  </si>
  <si>
    <t>Column15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</si>
</sst>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8">
    <xf numFmtId="0" fontId="0" fillId="0" borderId="0" xfId="0"/>
    <xf numFmtId="0" fontId="0" fillId="0" borderId="10" xfId="0" applyBorder="1"/>
    <xf numFmtId="0" fontId="0" fillId="0" borderId="11" xfId="0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1" fillId="0" borderId="1" xfId="0" applyFont="1" applyBorder="1"/>
    <xf numFmtId="0" fontId="1" fillId="0" borderId="3" xfId="0" applyFont="1" applyBorder="1"/>
    <xf numFmtId="3" fontId="0" fillId="0" borderId="0" xfId="0" applyNumberFormat="1"/>
    <xf numFmtId="15" fontId="0" fillId="0" borderId="0" xfId="0" applyNumberFormat="1"/>
    <xf numFmtId="17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6" fillId="0" borderId="16" xfId="0" applyFont="1" applyBorder="1"/>
    <xf numFmtId="0" fontId="0" fillId="0" borderId="17" xfId="0" applyBorder="1"/>
    <xf numFmtId="0" fontId="1" fillId="0" borderId="18" xfId="0" applyFont="1" applyBorder="1"/>
    <xf numFmtId="0" fontId="0" fillId="0" borderId="0" xfId="0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8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9" fillId="0" borderId="10" xfId="0" applyFont="1" applyBorder="1"/>
    <xf numFmtId="0" fontId="9" fillId="0" borderId="0" xfId="0" applyFont="1"/>
    <xf numFmtId="9" fontId="9" fillId="0" borderId="0" xfId="1" applyFont="1" applyBorder="1"/>
    <xf numFmtId="0" fontId="9" fillId="0" borderId="7" xfId="0" applyFont="1" applyBorder="1"/>
    <xf numFmtId="0" fontId="9" fillId="0" borderId="1" xfId="0" applyFont="1" applyBorder="1"/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1" fillId="0" borderId="15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9" fillId="0" borderId="17" xfId="0" applyFont="1" applyBorder="1"/>
    <xf numFmtId="0" fontId="9" fillId="0" borderId="18" xfId="0" applyFont="1" applyBorder="1"/>
  </cellXfs>
  <cellStyles count="2">
    <cellStyle name="Normal" xfId="0" builtinId="0"/>
    <cellStyle name="Percent" xfId="1" builtinId="5"/>
  </cellStyles>
  <dxfs count="30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dd/mmm/yy"/>
    </dxf>
    <dxf>
      <numFmt numFmtId="3" formatCode="#,##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E8B613-79E2-406C-B11A-A66680FD0EC1}" autoFormatId="16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c" tableColumnId="2"/>
      <queryTableField id="3" name="Population" tableColumnId="3"/>
      <queryTableField id="4" name="Date" tableColumnId="4"/>
      <queryTableField id="5" name="Population 1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630CCE-2B83-44C5-BBA1-52ABBE304963}" name="Table3" displayName="Table3" ref="A1:L23" totalsRowShown="0" headerRowDxfId="19" headerRowBorderDxfId="24" tableBorderDxfId="25">
  <autoFilter ref="A1:L23" xr:uid="{2C630CCE-2B83-44C5-BBA1-52ABBE304963}"/>
  <tableColumns count="12">
    <tableColumn id="1" xr3:uid="{0B6437AF-D768-4656-A56F-24841AB06B09}" name="Column1" dataDxfId="23"/>
    <tableColumn id="2" xr3:uid="{7E2ACCF9-BE4A-4CA4-B724-D27555BC6B0A}" name="Column2" dataDxfId="22"/>
    <tableColumn id="3" xr3:uid="{79DE9B71-8477-4284-9F50-3DE751448655}" name="Column3" dataDxfId="21"/>
    <tableColumn id="4" xr3:uid="{FC051772-7294-4E49-9105-DCD563F7890F}" name="Column4" dataDxfId="20"/>
    <tableColumn id="5" xr3:uid="{3E296ECE-7981-4D68-A98A-326CB0F3827E}" name="Column5">
      <calculatedColumnFormula>AVERAGE(B2:D2)</calculatedColumnFormula>
    </tableColumn>
    <tableColumn id="6" xr3:uid="{EF6876AA-D758-43D7-B6E3-9D6F7DE16C5E}" name="Column6">
      <calculatedColumnFormula>COUNT(A2:D2)</calculatedColumnFormula>
    </tableColumn>
    <tableColumn id="7" xr3:uid="{56E1ACD4-9353-476D-ADBC-25AB7D34F5FD}" name="Column7">
      <calculatedColumnFormula>COUNTA(A2:D2)</calculatedColumnFormula>
    </tableColumn>
    <tableColumn id="8" xr3:uid="{13AB1759-A05F-4D11-BF43-880005BC5D95}" name="Column8">
      <calculatedColumnFormula>COUNTBLANK(A2:D2)</calculatedColumnFormula>
    </tableColumn>
    <tableColumn id="9" xr3:uid="{9B73DC12-8B86-479B-B962-7F557ABB1968}" name="Column9"/>
    <tableColumn id="10" xr3:uid="{68041E85-8004-48D9-A29D-17164F4525CC}" name="Column10">
      <calculatedColumnFormula>IF(B2=C2,"MATCH","NO MATCH")</calculatedColumnFormula>
    </tableColumn>
    <tableColumn id="11" xr3:uid="{E3EE3E1F-2F0A-4AD5-8280-DD1698C36EE0}" name="Column11">
      <calculatedColumnFormula>MAX(B2:D2)</calculatedColumnFormula>
    </tableColumn>
    <tableColumn id="12" xr3:uid="{EAD9C2EF-2CDF-4C6F-B679-E8EF7452C5AF}" name="Column12">
      <calculatedColumnFormula>MIN(B2:D2)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ED8788-DBEC-4B0A-AFA6-35FE117E0368}" name="Table4" displayName="Table4" ref="A1:O33" totalsRowShown="0" headerRowDxfId="1" dataDxfId="2" tableBorderDxfId="18">
  <autoFilter ref="A1:O33" xr:uid="{D5ED8788-DBEC-4B0A-AFA6-35FE117E0368}"/>
  <tableColumns count="15">
    <tableColumn id="1" xr3:uid="{7757A99E-9391-41B6-AFBE-A1752EC7960D}" name="Column1" dataDxfId="17"/>
    <tableColumn id="2" xr3:uid="{92D72841-77FC-47AE-8D74-3F936DC530EA}" name="Column2" dataDxfId="16"/>
    <tableColumn id="3" xr3:uid="{4CDDEB40-BFD1-41B3-AE92-3A3B165DBB98}" name="Column3" dataDxfId="15"/>
    <tableColumn id="4" xr3:uid="{0F87F62F-C3BF-4989-89A8-0522E48C37C2}" name="Column4" dataDxfId="14"/>
    <tableColumn id="5" xr3:uid="{39C5998B-13A8-4FFA-882C-7ADC0D1E139F}" name="Column5" dataDxfId="13"/>
    <tableColumn id="6" xr3:uid="{B1FD7272-D910-49AC-8E4B-6A1FB84483C8}" name="Column6" dataDxfId="12">
      <calculatedColumnFormula>SUM(D2,E2)</calculatedColumnFormula>
    </tableColumn>
    <tableColumn id="7" xr3:uid="{60ACF998-70AD-45DF-A0AE-60AE1D134B6E}" name="Column7" dataDxfId="11">
      <calculatedColumnFormula>AVERAGE(D2,E2)</calculatedColumnFormula>
    </tableColumn>
    <tableColumn id="8" xr3:uid="{F478FA92-D0A5-49FF-AF56-D4DBAEA0BA0C}" name="Column8" dataDxfId="10" dataCellStyle="Percent">
      <calculatedColumnFormula>F2/200</calculatedColumnFormula>
    </tableColumn>
    <tableColumn id="9" xr3:uid="{A244A659-2F14-4771-BEC7-8F33CB2356F0}" name="Column9" dataDxfId="9">
      <calculatedColumnFormula>IF(C2&gt;=18,"Yes","No")</calculatedColumnFormula>
    </tableColumn>
    <tableColumn id="10" xr3:uid="{72BB748D-DE72-41BA-AB70-DCBE1B661D70}" name="Column10" dataDxfId="8">
      <calculatedColumnFormula>IF(C2&gt;=18,"Minor","Adult")</calculatedColumnFormula>
    </tableColumn>
    <tableColumn id="11" xr3:uid="{B4BD302A-96B5-4108-92C5-4142AB507E88}" name="Column11" dataDxfId="7">
      <calculatedColumnFormula>IF(G2&gt;=90,"A+",IF(G2&gt;=80,"A",IF(G2&gt;=70,"B+",IF(G2&gt;=60,"B",IF(G2&gt;=50,"C+",IF(G2&gt;=40,"C","D"))))))</calculatedColumnFormula>
    </tableColumn>
    <tableColumn id="12" xr3:uid="{D6F727A6-5CE1-46DA-8B65-49DA97CC5B67}" name="Column12" dataDxfId="6">
      <calculatedColumnFormula>IF(K2="A+","100%","50%")</calculatedColumnFormula>
    </tableColumn>
    <tableColumn id="13" xr3:uid="{7B4A1548-4ACE-4072-80B4-D101F3D718FB}" name="Column13" dataDxfId="5">
      <calculatedColumnFormula array="1">_xlfn.IFS(G2&gt;=80,"Excellent",G2&gt;=60,"Good",G2&lt;60,"Failed")</calculatedColumnFormula>
    </tableColumn>
    <tableColumn id="14" xr3:uid="{989A7D2C-1EF6-4A34-9C09-F5A191E8DD1A}" name="Column14" dataDxfId="4">
      <calculatedColumnFormula>MAX(D2:E2)</calculatedColumnFormula>
    </tableColumn>
    <tableColumn id="15" xr3:uid="{441517B6-EA9F-49C4-A1ED-597B15F74311}" name="Column15" dataDxfId="3">
      <calculatedColumnFormula>MIN(D2:E2)</calculatedColumnFormula>
    </tableColumn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C7E6B-2880-447F-ABB8-AD3F2B66BB21}" name="Table1_2" displayName="Table1_2" ref="A1:E51" tableType="queryTable" totalsRowShown="0">
  <autoFilter ref="A1:E51" xr:uid="{791C7E6B-2880-447F-ABB8-AD3F2B66BB21}"/>
  <tableColumns count="5">
    <tableColumn id="1" xr3:uid="{7FB7C58D-4C31-4156-95F4-7A2D5AB1C81A}" uniqueName="1" name="No." queryTableFieldId="1"/>
    <tableColumn id="2" xr3:uid="{AEE85E79-5C43-418C-A0D4-CFBAEB579BA6}" uniqueName="2" name="c" queryTableFieldId="2" dataDxfId="29"/>
    <tableColumn id="3" xr3:uid="{048013DB-8630-48D2-847C-B56955BE71F3}" uniqueName="3" name="Population" queryTableFieldId="3"/>
    <tableColumn id="4" xr3:uid="{BEA35FD9-D02D-4451-867D-43F4CB3E40EC}" uniqueName="4" name="Date" queryTableFieldId="4" dataDxfId="28"/>
    <tableColumn id="5" xr3:uid="{52B21BC5-F177-4F3A-B675-89788387247E}" uniqueName="5" name="Population 1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4283B-8230-4ACB-B8E2-9291642A82F9}" name="Table1" displayName="Table1" ref="A1:D51" totalsRowShown="0">
  <tableColumns count="4">
    <tableColumn id="1" xr3:uid="{2BDBF3AC-46D5-47AD-B1E0-1DB128FD7250}" name="No."/>
    <tableColumn id="2" xr3:uid="{89C202B4-A36F-4884-B2DA-2DB159F7E33D}" name="Country"/>
    <tableColumn id="3" xr3:uid="{C986858D-FBEE-4CB4-B7C9-0EF4D576484C}" name="Population" dataDxfId="27"/>
    <tableColumn id="4" xr3:uid="{F1BC1599-BF64-4C18-81EA-97A109210D35}" name="Date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425E-A369-44AD-A12E-08F9DD95CEA2}">
  <dimension ref="A1:L23"/>
  <sheetViews>
    <sheetView tabSelected="1" workbookViewId="0">
      <selection activeCell="M8" sqref="M8"/>
    </sheetView>
  </sheetViews>
  <sheetFormatPr defaultRowHeight="15" x14ac:dyDescent="0.25"/>
  <cols>
    <col min="1" max="4" width="11.7109375" customWidth="1"/>
    <col min="5" max="5" width="12" bestFit="1" customWidth="1"/>
    <col min="6" max="7" width="11.7109375" customWidth="1"/>
    <col min="8" max="8" width="14" bestFit="1" customWidth="1"/>
    <col min="9" max="9" width="11.7109375" customWidth="1"/>
    <col min="10" max="10" width="19.7109375" bestFit="1" customWidth="1"/>
    <col min="11" max="12" width="12.85546875" customWidth="1"/>
  </cols>
  <sheetData>
    <row r="1" spans="1:12" ht="16.5" thickBot="1" x14ac:dyDescent="0.3">
      <c r="A1" s="17" t="s">
        <v>71</v>
      </c>
      <c r="B1" s="18" t="s">
        <v>72</v>
      </c>
      <c r="C1" s="18" t="s">
        <v>73</v>
      </c>
      <c r="D1" s="19" t="s">
        <v>74</v>
      </c>
      <c r="E1" s="20" t="s">
        <v>75</v>
      </c>
      <c r="F1" s="20" t="s">
        <v>76</v>
      </c>
      <c r="G1" s="20" t="s">
        <v>77</v>
      </c>
      <c r="H1" s="20" t="s">
        <v>78</v>
      </c>
      <c r="I1" s="20" t="s">
        <v>79</v>
      </c>
      <c r="J1" s="20" t="s">
        <v>80</v>
      </c>
      <c r="K1" s="20" t="s">
        <v>81</v>
      </c>
      <c r="L1" s="20" t="s">
        <v>82</v>
      </c>
    </row>
    <row r="2" spans="1:12" ht="16.5" thickBot="1" x14ac:dyDescent="0.3">
      <c r="A2" s="13" t="s">
        <v>83</v>
      </c>
      <c r="B2" s="3" t="s">
        <v>84</v>
      </c>
      <c r="C2" s="3" t="s">
        <v>85</v>
      </c>
      <c r="D2" s="4" t="s">
        <v>86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1:12" x14ac:dyDescent="0.25">
      <c r="A3" s="14"/>
      <c r="B3" s="1"/>
      <c r="C3" s="1"/>
      <c r="D3" s="2"/>
      <c r="L3" s="16"/>
    </row>
    <row r="4" spans="1:12" x14ac:dyDescent="0.25">
      <c r="A4" s="15" t="s">
        <v>87</v>
      </c>
      <c r="B4" s="6">
        <v>54</v>
      </c>
      <c r="C4" s="6">
        <v>72</v>
      </c>
      <c r="D4" s="7">
        <v>16</v>
      </c>
      <c r="E4">
        <f>AVERAGE(B4:D4)</f>
        <v>47.333333333333336</v>
      </c>
      <c r="F4">
        <f>COUNT(A4:D4)</f>
        <v>3</v>
      </c>
      <c r="G4">
        <f>COUNTA(A4:D4)</f>
        <v>4</v>
      </c>
      <c r="H4">
        <f>COUNTBLANK(A4:D4)</f>
        <v>0</v>
      </c>
      <c r="I4">
        <f>HLOOKUP(B2,A2:D23,3,0)</f>
        <v>54</v>
      </c>
      <c r="J4" t="str">
        <f>IF(B4=C4,"MATCH","NO MATCH")</f>
        <v>NO MATCH</v>
      </c>
      <c r="K4">
        <f>MAX(B4:D4)</f>
        <v>72</v>
      </c>
      <c r="L4" s="16">
        <f>MIN(B4:D4)</f>
        <v>16</v>
      </c>
    </row>
    <row r="5" spans="1:12" x14ac:dyDescent="0.25">
      <c r="A5" s="15" t="s">
        <v>88</v>
      </c>
      <c r="B5" s="6">
        <v>35</v>
      </c>
      <c r="C5" s="6">
        <v>33</v>
      </c>
      <c r="D5" s="7">
        <v>92</v>
      </c>
      <c r="E5">
        <f t="shared" ref="E5:E22" si="0">AVERAGE(B5:D5)</f>
        <v>53.333333333333336</v>
      </c>
      <c r="F5">
        <f t="shared" ref="F5:F22" si="1">COUNT(A5:D5)</f>
        <v>3</v>
      </c>
      <c r="G5">
        <f t="shared" ref="G5:G22" si="2">COUNTA(A5:D5)</f>
        <v>4</v>
      </c>
      <c r="H5">
        <f t="shared" ref="H5:H22" si="3">COUNTBLANK(A5:D5)</f>
        <v>0</v>
      </c>
      <c r="I5" t="e">
        <f>HLOOKUP(B3,A3:D23,3,0)</f>
        <v>#N/A</v>
      </c>
      <c r="J5" t="str">
        <f t="shared" ref="J5:J22" si="4">IF(B5=C5,"MATCH","NO MATCH")</f>
        <v>NO MATCH</v>
      </c>
      <c r="K5">
        <f t="shared" ref="K5:K22" si="5">MAX(B5:D5)</f>
        <v>92</v>
      </c>
      <c r="L5" s="16">
        <f t="shared" ref="L5:L22" si="6">MIN(B5:D5)</f>
        <v>33</v>
      </c>
    </row>
    <row r="6" spans="1:12" x14ac:dyDescent="0.25">
      <c r="A6" s="15" t="s">
        <v>89</v>
      </c>
      <c r="B6" s="6">
        <v>20</v>
      </c>
      <c r="C6" s="6">
        <v>19</v>
      </c>
      <c r="D6" s="7">
        <v>58</v>
      </c>
      <c r="E6">
        <f t="shared" si="0"/>
        <v>32.333333333333336</v>
      </c>
      <c r="F6">
        <f t="shared" si="1"/>
        <v>3</v>
      </c>
      <c r="G6">
        <f t="shared" si="2"/>
        <v>4</v>
      </c>
      <c r="H6">
        <f t="shared" si="3"/>
        <v>0</v>
      </c>
      <c r="I6">
        <f>HLOOKUP(B4,A4:D24,3,0)</f>
        <v>20</v>
      </c>
      <c r="J6" t="str">
        <f t="shared" si="4"/>
        <v>NO MATCH</v>
      </c>
      <c r="K6">
        <f t="shared" si="5"/>
        <v>58</v>
      </c>
      <c r="L6" s="16">
        <f t="shared" si="6"/>
        <v>19</v>
      </c>
    </row>
    <row r="7" spans="1:12" x14ac:dyDescent="0.25">
      <c r="A7" s="15" t="s">
        <v>90</v>
      </c>
      <c r="B7" s="6">
        <v>68</v>
      </c>
      <c r="C7" s="6">
        <v>66</v>
      </c>
      <c r="D7" s="7">
        <v>29</v>
      </c>
      <c r="E7">
        <f t="shared" si="0"/>
        <v>54.333333333333336</v>
      </c>
      <c r="F7">
        <f t="shared" si="1"/>
        <v>3</v>
      </c>
      <c r="G7">
        <f t="shared" si="2"/>
        <v>4</v>
      </c>
      <c r="H7">
        <f t="shared" si="3"/>
        <v>0</v>
      </c>
      <c r="I7">
        <f>HLOOKUP(B5,A5:D25,3,0)</f>
        <v>68</v>
      </c>
      <c r="J7" t="str">
        <f t="shared" si="4"/>
        <v>NO MATCH</v>
      </c>
      <c r="K7">
        <f t="shared" si="5"/>
        <v>68</v>
      </c>
      <c r="L7" s="16">
        <f t="shared" si="6"/>
        <v>29</v>
      </c>
    </row>
    <row r="8" spans="1:12" x14ac:dyDescent="0.25">
      <c r="A8" s="15" t="s">
        <v>91</v>
      </c>
      <c r="B8" s="6">
        <v>77</v>
      </c>
      <c r="C8" s="6">
        <v>89</v>
      </c>
      <c r="D8" s="7">
        <v>51</v>
      </c>
      <c r="E8">
        <f t="shared" si="0"/>
        <v>72.333333333333329</v>
      </c>
      <c r="F8">
        <f t="shared" si="1"/>
        <v>3</v>
      </c>
      <c r="G8">
        <f t="shared" si="2"/>
        <v>4</v>
      </c>
      <c r="H8">
        <f t="shared" si="3"/>
        <v>0</v>
      </c>
      <c r="I8">
        <f>HLOOKUP(B6,A6:D26,3,0)</f>
        <v>77</v>
      </c>
      <c r="J8" t="str">
        <f t="shared" si="4"/>
        <v>NO MATCH</v>
      </c>
      <c r="K8">
        <f t="shared" si="5"/>
        <v>89</v>
      </c>
      <c r="L8" s="16">
        <f t="shared" si="6"/>
        <v>51</v>
      </c>
    </row>
    <row r="9" spans="1:12" x14ac:dyDescent="0.25">
      <c r="A9" s="15" t="s">
        <v>92</v>
      </c>
      <c r="B9" s="6">
        <v>19</v>
      </c>
      <c r="C9" s="6">
        <v>91</v>
      </c>
      <c r="D9" s="7">
        <v>23</v>
      </c>
      <c r="E9">
        <f t="shared" si="0"/>
        <v>44.333333333333336</v>
      </c>
      <c r="F9">
        <f t="shared" si="1"/>
        <v>3</v>
      </c>
      <c r="G9">
        <f t="shared" si="2"/>
        <v>4</v>
      </c>
      <c r="H9">
        <f t="shared" si="3"/>
        <v>0</v>
      </c>
      <c r="I9">
        <f>HLOOKUP(B7,A7:D27,3,0)</f>
        <v>19</v>
      </c>
      <c r="J9" t="str">
        <f t="shared" si="4"/>
        <v>NO MATCH</v>
      </c>
      <c r="K9">
        <f t="shared" si="5"/>
        <v>91</v>
      </c>
      <c r="L9" s="16">
        <f t="shared" si="6"/>
        <v>19</v>
      </c>
    </row>
    <row r="10" spans="1:12" x14ac:dyDescent="0.25">
      <c r="A10" s="15" t="s">
        <v>93</v>
      </c>
      <c r="B10" s="6">
        <v>87</v>
      </c>
      <c r="C10" s="6">
        <v>13</v>
      </c>
      <c r="D10" s="7">
        <v>78</v>
      </c>
      <c r="E10">
        <f t="shared" si="0"/>
        <v>59.333333333333336</v>
      </c>
      <c r="F10">
        <f t="shared" si="1"/>
        <v>3</v>
      </c>
      <c r="G10">
        <f t="shared" si="2"/>
        <v>4</v>
      </c>
      <c r="H10">
        <f t="shared" si="3"/>
        <v>0</v>
      </c>
      <c r="I10">
        <f>HLOOKUP(B8,A8:D28,3,0)</f>
        <v>87</v>
      </c>
      <c r="J10" t="str">
        <f t="shared" si="4"/>
        <v>NO MATCH</v>
      </c>
      <c r="K10">
        <f t="shared" si="5"/>
        <v>87</v>
      </c>
      <c r="L10" s="16">
        <f t="shared" si="6"/>
        <v>13</v>
      </c>
    </row>
    <row r="11" spans="1:12" x14ac:dyDescent="0.25">
      <c r="A11" s="15" t="s">
        <v>94</v>
      </c>
      <c r="B11" s="6">
        <v>80</v>
      </c>
      <c r="C11" s="6">
        <v>33</v>
      </c>
      <c r="D11" s="7">
        <v>33</v>
      </c>
      <c r="E11">
        <f t="shared" si="0"/>
        <v>48.666666666666664</v>
      </c>
      <c r="F11">
        <f t="shared" si="1"/>
        <v>3</v>
      </c>
      <c r="G11">
        <f t="shared" si="2"/>
        <v>4</v>
      </c>
      <c r="H11">
        <f t="shared" si="3"/>
        <v>0</v>
      </c>
      <c r="I11">
        <f>HLOOKUP(B9,A9:D29,3,0)</f>
        <v>80</v>
      </c>
      <c r="J11" t="str">
        <f t="shared" si="4"/>
        <v>NO MATCH</v>
      </c>
      <c r="K11">
        <f t="shared" si="5"/>
        <v>80</v>
      </c>
      <c r="L11" s="16">
        <f t="shared" si="6"/>
        <v>33</v>
      </c>
    </row>
    <row r="12" spans="1:12" x14ac:dyDescent="0.25">
      <c r="A12" s="15" t="s">
        <v>95</v>
      </c>
      <c r="B12" s="6">
        <v>97</v>
      </c>
      <c r="C12" s="6">
        <v>30</v>
      </c>
      <c r="D12" s="7">
        <v>39</v>
      </c>
      <c r="E12">
        <f t="shared" si="0"/>
        <v>55.333333333333336</v>
      </c>
      <c r="F12">
        <f t="shared" si="1"/>
        <v>3</v>
      </c>
      <c r="G12">
        <f t="shared" si="2"/>
        <v>4</v>
      </c>
      <c r="H12">
        <f t="shared" si="3"/>
        <v>0</v>
      </c>
      <c r="I12">
        <f>HLOOKUP(B10,A10:D30,3,0)</f>
        <v>97</v>
      </c>
      <c r="J12" t="str">
        <f t="shared" si="4"/>
        <v>NO MATCH</v>
      </c>
      <c r="K12">
        <f t="shared" si="5"/>
        <v>97</v>
      </c>
      <c r="L12" s="16">
        <f t="shared" si="6"/>
        <v>30</v>
      </c>
    </row>
    <row r="13" spans="1:12" x14ac:dyDescent="0.25">
      <c r="A13" s="15" t="s">
        <v>96</v>
      </c>
      <c r="B13" s="6">
        <v>67</v>
      </c>
      <c r="C13" s="6">
        <v>66</v>
      </c>
      <c r="D13" s="7">
        <v>72</v>
      </c>
      <c r="E13">
        <f t="shared" si="0"/>
        <v>68.333333333333329</v>
      </c>
      <c r="F13">
        <f t="shared" si="1"/>
        <v>3</v>
      </c>
      <c r="G13">
        <f t="shared" si="2"/>
        <v>4</v>
      </c>
      <c r="H13">
        <f t="shared" si="3"/>
        <v>0</v>
      </c>
      <c r="I13">
        <f>HLOOKUP(B11,A11:D31,3,0)</f>
        <v>67</v>
      </c>
      <c r="J13" t="str">
        <f t="shared" si="4"/>
        <v>NO MATCH</v>
      </c>
      <c r="K13">
        <f t="shared" si="5"/>
        <v>72</v>
      </c>
      <c r="L13" s="16">
        <f t="shared" si="6"/>
        <v>66</v>
      </c>
    </row>
    <row r="14" spans="1:12" x14ac:dyDescent="0.25">
      <c r="A14" s="15" t="s">
        <v>97</v>
      </c>
      <c r="B14" s="6">
        <v>29</v>
      </c>
      <c r="C14" s="6">
        <v>20</v>
      </c>
      <c r="D14" s="7">
        <v>48</v>
      </c>
      <c r="E14">
        <f t="shared" si="0"/>
        <v>32.333333333333336</v>
      </c>
      <c r="F14">
        <f t="shared" si="1"/>
        <v>3</v>
      </c>
      <c r="G14">
        <f t="shared" si="2"/>
        <v>4</v>
      </c>
      <c r="H14">
        <f t="shared" si="3"/>
        <v>0</v>
      </c>
      <c r="I14">
        <f>HLOOKUP(B12,A12:D32,3,0)</f>
        <v>29</v>
      </c>
      <c r="J14" t="str">
        <f t="shared" si="4"/>
        <v>NO MATCH</v>
      </c>
      <c r="K14">
        <f t="shared" si="5"/>
        <v>48</v>
      </c>
      <c r="L14" s="16">
        <f t="shared" si="6"/>
        <v>20</v>
      </c>
    </row>
    <row r="15" spans="1:12" x14ac:dyDescent="0.25">
      <c r="A15" s="15" t="s">
        <v>98</v>
      </c>
      <c r="B15" s="6">
        <v>55</v>
      </c>
      <c r="C15" s="6">
        <v>56</v>
      </c>
      <c r="D15" s="7">
        <v>26</v>
      </c>
      <c r="E15">
        <f t="shared" si="0"/>
        <v>45.666666666666664</v>
      </c>
      <c r="F15">
        <f t="shared" si="1"/>
        <v>3</v>
      </c>
      <c r="G15">
        <f t="shared" si="2"/>
        <v>4</v>
      </c>
      <c r="H15">
        <f t="shared" si="3"/>
        <v>0</v>
      </c>
      <c r="I15">
        <f>HLOOKUP(B13,A13:D33,3,0)</f>
        <v>55</v>
      </c>
      <c r="J15" t="str">
        <f t="shared" si="4"/>
        <v>NO MATCH</v>
      </c>
      <c r="K15">
        <f t="shared" si="5"/>
        <v>56</v>
      </c>
      <c r="L15" s="16">
        <f t="shared" si="6"/>
        <v>26</v>
      </c>
    </row>
    <row r="16" spans="1:12" x14ac:dyDescent="0.25">
      <c r="A16" s="15" t="s">
        <v>99</v>
      </c>
      <c r="B16" s="6">
        <v>13</v>
      </c>
      <c r="C16" s="6">
        <v>55</v>
      </c>
      <c r="D16" s="7">
        <v>73</v>
      </c>
      <c r="E16">
        <f t="shared" si="0"/>
        <v>47</v>
      </c>
      <c r="F16">
        <f t="shared" si="1"/>
        <v>3</v>
      </c>
      <c r="G16">
        <f t="shared" si="2"/>
        <v>4</v>
      </c>
      <c r="H16">
        <f t="shared" si="3"/>
        <v>0</v>
      </c>
      <c r="I16">
        <f>HLOOKUP(B14,A14:D34,3,0)</f>
        <v>13</v>
      </c>
      <c r="J16" t="str">
        <f t="shared" si="4"/>
        <v>NO MATCH</v>
      </c>
      <c r="K16">
        <f t="shared" si="5"/>
        <v>73</v>
      </c>
      <c r="L16" s="16">
        <f t="shared" si="6"/>
        <v>13</v>
      </c>
    </row>
    <row r="17" spans="1:12" x14ac:dyDescent="0.25">
      <c r="A17" s="15" t="s">
        <v>100</v>
      </c>
      <c r="B17" s="6">
        <v>88</v>
      </c>
      <c r="C17" s="6">
        <v>74</v>
      </c>
      <c r="D17" s="7">
        <v>29</v>
      </c>
      <c r="E17">
        <f t="shared" si="0"/>
        <v>63.666666666666664</v>
      </c>
      <c r="F17">
        <f t="shared" si="1"/>
        <v>3</v>
      </c>
      <c r="G17">
        <f t="shared" si="2"/>
        <v>4</v>
      </c>
      <c r="H17">
        <f t="shared" si="3"/>
        <v>0</v>
      </c>
      <c r="I17">
        <f>HLOOKUP(B15,A15:D35,3,0)</f>
        <v>88</v>
      </c>
      <c r="J17" t="str">
        <f t="shared" si="4"/>
        <v>NO MATCH</v>
      </c>
      <c r="K17">
        <f t="shared" si="5"/>
        <v>88</v>
      </c>
      <c r="L17" s="16">
        <f t="shared" si="6"/>
        <v>29</v>
      </c>
    </row>
    <row r="18" spans="1:12" x14ac:dyDescent="0.25">
      <c r="A18" s="15" t="s">
        <v>101</v>
      </c>
      <c r="B18" s="6">
        <v>40</v>
      </c>
      <c r="C18" s="6">
        <v>73</v>
      </c>
      <c r="D18" s="7">
        <v>26</v>
      </c>
      <c r="E18">
        <f t="shared" si="0"/>
        <v>46.333333333333336</v>
      </c>
      <c r="F18">
        <f t="shared" si="1"/>
        <v>3</v>
      </c>
      <c r="G18">
        <f t="shared" si="2"/>
        <v>4</v>
      </c>
      <c r="H18">
        <f t="shared" si="3"/>
        <v>0</v>
      </c>
      <c r="I18">
        <f>HLOOKUP(B16,A16:D36,3,0)</f>
        <v>40</v>
      </c>
      <c r="J18" t="str">
        <f t="shared" si="4"/>
        <v>NO MATCH</v>
      </c>
      <c r="K18">
        <f t="shared" si="5"/>
        <v>73</v>
      </c>
      <c r="L18" s="16">
        <f t="shared" si="6"/>
        <v>26</v>
      </c>
    </row>
    <row r="19" spans="1:12" x14ac:dyDescent="0.25">
      <c r="A19" s="15" t="s">
        <v>102</v>
      </c>
      <c r="B19" s="6">
        <v>47</v>
      </c>
      <c r="C19" s="6">
        <v>56</v>
      </c>
      <c r="D19" s="7">
        <v>47</v>
      </c>
      <c r="E19">
        <f t="shared" si="0"/>
        <v>50</v>
      </c>
      <c r="F19">
        <f t="shared" si="1"/>
        <v>3</v>
      </c>
      <c r="G19">
        <f t="shared" si="2"/>
        <v>4</v>
      </c>
      <c r="H19">
        <f t="shared" si="3"/>
        <v>0</v>
      </c>
      <c r="I19">
        <f>HLOOKUP(B17,A17:D37,3,0)</f>
        <v>47</v>
      </c>
      <c r="J19" t="str">
        <f t="shared" si="4"/>
        <v>NO MATCH</v>
      </c>
      <c r="K19">
        <f t="shared" si="5"/>
        <v>56</v>
      </c>
      <c r="L19" s="16">
        <f t="shared" si="6"/>
        <v>47</v>
      </c>
    </row>
    <row r="20" spans="1:12" x14ac:dyDescent="0.25">
      <c r="A20" s="15" t="s">
        <v>103</v>
      </c>
      <c r="B20" s="6">
        <v>56</v>
      </c>
      <c r="C20" s="6">
        <v>33</v>
      </c>
      <c r="D20" s="7">
        <v>41</v>
      </c>
      <c r="E20">
        <f t="shared" si="0"/>
        <v>43.333333333333336</v>
      </c>
      <c r="F20">
        <f t="shared" si="1"/>
        <v>3</v>
      </c>
      <c r="G20">
        <f t="shared" si="2"/>
        <v>4</v>
      </c>
      <c r="H20">
        <f t="shared" si="3"/>
        <v>0</v>
      </c>
      <c r="I20">
        <f>HLOOKUP(B18,A18:D38,3,0)</f>
        <v>56</v>
      </c>
      <c r="J20" t="str">
        <f t="shared" si="4"/>
        <v>NO MATCH</v>
      </c>
      <c r="K20">
        <f t="shared" si="5"/>
        <v>56</v>
      </c>
      <c r="L20" s="16">
        <f t="shared" si="6"/>
        <v>33</v>
      </c>
    </row>
    <row r="21" spans="1:12" x14ac:dyDescent="0.25">
      <c r="A21" s="15" t="s">
        <v>104</v>
      </c>
      <c r="B21" s="6">
        <v>89</v>
      </c>
      <c r="C21" s="6">
        <v>69</v>
      </c>
      <c r="D21" s="7">
        <v>15</v>
      </c>
      <c r="E21">
        <f t="shared" si="0"/>
        <v>57.666666666666664</v>
      </c>
      <c r="F21">
        <f t="shared" si="1"/>
        <v>3</v>
      </c>
      <c r="G21">
        <f t="shared" si="2"/>
        <v>4</v>
      </c>
      <c r="H21">
        <f t="shared" si="3"/>
        <v>0</v>
      </c>
      <c r="I21">
        <f>HLOOKUP(B19,A19:D39,3,0)</f>
        <v>89</v>
      </c>
      <c r="J21" t="str">
        <f t="shared" si="4"/>
        <v>NO MATCH</v>
      </c>
      <c r="K21">
        <f t="shared" si="5"/>
        <v>89</v>
      </c>
      <c r="L21" s="16">
        <f t="shared" si="6"/>
        <v>15</v>
      </c>
    </row>
    <row r="22" spans="1:12" x14ac:dyDescent="0.25">
      <c r="A22" s="15" t="s">
        <v>105</v>
      </c>
      <c r="B22" s="6">
        <v>88</v>
      </c>
      <c r="C22" s="6">
        <v>12</v>
      </c>
      <c r="D22" s="7">
        <v>97</v>
      </c>
      <c r="E22">
        <f t="shared" si="0"/>
        <v>65.666666666666671</v>
      </c>
      <c r="F22">
        <f t="shared" si="1"/>
        <v>3</v>
      </c>
      <c r="G22">
        <f t="shared" si="2"/>
        <v>4</v>
      </c>
      <c r="H22">
        <f t="shared" si="3"/>
        <v>0</v>
      </c>
      <c r="I22">
        <f>HLOOKUP(B20,A20:D40,3,0)</f>
        <v>88</v>
      </c>
      <c r="J22" t="str">
        <f t="shared" si="4"/>
        <v>NO MATCH</v>
      </c>
      <c r="K22">
        <f t="shared" si="5"/>
        <v>97</v>
      </c>
      <c r="L22" s="16">
        <f t="shared" si="6"/>
        <v>12</v>
      </c>
    </row>
    <row r="23" spans="1:12" x14ac:dyDescent="0.25">
      <c r="A23" s="21" t="s">
        <v>106</v>
      </c>
      <c r="B23" s="22">
        <v>55</v>
      </c>
      <c r="C23" s="22">
        <v>89</v>
      </c>
      <c r="D23" s="23">
        <v>77</v>
      </c>
      <c r="E23" s="16">
        <f>AVERAGE(B23:D23)</f>
        <v>73.666666666666671</v>
      </c>
      <c r="F23" s="16">
        <f>COUNT(A23:D23)</f>
        <v>3</v>
      </c>
      <c r="G23" s="16">
        <f>COUNTA(A23:D23)</f>
        <v>4</v>
      </c>
      <c r="H23" s="16">
        <f>COUNTBLANK(A23:D23)</f>
        <v>0</v>
      </c>
      <c r="I23" s="16"/>
      <c r="J23" s="16" t="str">
        <f>IF(B23=C23,"MATCH","NO MATCH")</f>
        <v>NO MATCH</v>
      </c>
      <c r="K23" s="16">
        <f>MAX(B23:D23)</f>
        <v>89</v>
      </c>
      <c r="L23" s="16">
        <f>MIN(B23:D23)</f>
        <v>55</v>
      </c>
    </row>
  </sheetData>
  <phoneticPr fontId="4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6D0-86E1-4119-8E18-81A0AA854627}">
  <dimension ref="A1:P33"/>
  <sheetViews>
    <sheetView workbookViewId="0">
      <selection activeCell="Q6" sqref="Q6"/>
    </sheetView>
  </sheetViews>
  <sheetFormatPr defaultRowHeight="15" x14ac:dyDescent="0.25"/>
  <cols>
    <col min="1" max="1" width="12.140625" customWidth="1"/>
    <col min="2" max="2" width="16.28515625" customWidth="1"/>
    <col min="3" max="5" width="12.140625" customWidth="1"/>
    <col min="6" max="6" width="12.85546875" customWidth="1"/>
    <col min="7" max="7" width="12.140625" customWidth="1"/>
    <col min="8" max="8" width="14.5703125" customWidth="1"/>
    <col min="9" max="9" width="24.28515625" customWidth="1"/>
    <col min="10" max="10" width="13.7109375" customWidth="1"/>
    <col min="11" max="15" width="13.42578125" customWidth="1"/>
  </cols>
  <sheetData>
    <row r="1" spans="1:16" ht="18" thickBot="1" x14ac:dyDescent="0.3">
      <c r="A1" s="44" t="s">
        <v>71</v>
      </c>
      <c r="B1" s="29" t="s">
        <v>72</v>
      </c>
      <c r="C1" s="29" t="s">
        <v>73</v>
      </c>
      <c r="D1" s="29" t="s">
        <v>74</v>
      </c>
      <c r="E1" s="29" t="s">
        <v>75</v>
      </c>
      <c r="F1" s="30" t="s">
        <v>76</v>
      </c>
      <c r="G1" s="30" t="s">
        <v>77</v>
      </c>
      <c r="H1" s="31" t="s">
        <v>78</v>
      </c>
      <c r="I1" s="32" t="s">
        <v>79</v>
      </c>
      <c r="J1" s="33" t="s">
        <v>80</v>
      </c>
      <c r="K1" s="31" t="s">
        <v>81</v>
      </c>
      <c r="L1" s="34" t="s">
        <v>82</v>
      </c>
      <c r="M1" s="35" t="s">
        <v>143</v>
      </c>
      <c r="N1" s="36" t="s">
        <v>144</v>
      </c>
      <c r="O1" s="36" t="s">
        <v>145</v>
      </c>
      <c r="P1" s="12"/>
    </row>
    <row r="2" spans="1:16" ht="14.45" customHeight="1" x14ac:dyDescent="0.25">
      <c r="A2" s="44" t="s">
        <v>107</v>
      </c>
      <c r="B2" s="29" t="s">
        <v>0</v>
      </c>
      <c r="C2" s="29" t="s">
        <v>1</v>
      </c>
      <c r="D2" s="29" t="s">
        <v>108</v>
      </c>
      <c r="E2" s="29" t="s">
        <v>109</v>
      </c>
      <c r="F2" s="30" t="s">
        <v>11</v>
      </c>
      <c r="G2" s="30" t="s">
        <v>3</v>
      </c>
      <c r="H2" s="31" t="s">
        <v>12</v>
      </c>
      <c r="I2" s="32" t="s">
        <v>110</v>
      </c>
      <c r="J2" s="33" t="s">
        <v>111</v>
      </c>
      <c r="K2" s="31" t="s">
        <v>13</v>
      </c>
      <c r="L2" s="34" t="s">
        <v>112</v>
      </c>
      <c r="M2" s="35" t="s">
        <v>13</v>
      </c>
      <c r="N2" s="36" t="s">
        <v>14</v>
      </c>
      <c r="O2" s="36" t="s">
        <v>15</v>
      </c>
      <c r="P2" s="12"/>
    </row>
    <row r="3" spans="1:16" ht="18" thickBot="1" x14ac:dyDescent="0.3">
      <c r="A3" s="45"/>
      <c r="B3" s="37"/>
      <c r="C3" s="37"/>
      <c r="D3" s="37"/>
      <c r="E3" s="37"/>
      <c r="F3" s="38"/>
      <c r="G3" s="38"/>
      <c r="H3" s="39"/>
      <c r="I3" s="40"/>
      <c r="J3" s="41"/>
      <c r="K3" s="39"/>
      <c r="L3" s="42"/>
      <c r="M3" s="43"/>
      <c r="N3" s="36"/>
      <c r="O3" s="36"/>
    </row>
    <row r="4" spans="1:16" ht="15.75" x14ac:dyDescent="0.25">
      <c r="A4" s="46">
        <v>1</v>
      </c>
      <c r="B4" s="24" t="s">
        <v>113</v>
      </c>
      <c r="C4" s="24">
        <v>25</v>
      </c>
      <c r="D4" s="24">
        <v>68</v>
      </c>
      <c r="E4" s="24">
        <v>45</v>
      </c>
      <c r="F4" s="25">
        <f>SUM(D4,E4)</f>
        <v>113</v>
      </c>
      <c r="G4" s="25">
        <f>AVERAGE(D4,E4)</f>
        <v>56.5</v>
      </c>
      <c r="H4" s="26">
        <f>F4/200</f>
        <v>0.56499999999999995</v>
      </c>
      <c r="I4" s="25" t="str">
        <f>IF(C4&gt;=18,"Yes","No")</f>
        <v>Yes</v>
      </c>
      <c r="J4" s="25" t="str">
        <f>IF(C4&gt;=18,"Minor","Adult")</f>
        <v>Minor</v>
      </c>
      <c r="K4" s="25" t="str">
        <f>IF(G4&gt;=90,"A+",IF(G4&gt;=80,"A",IF(G4&gt;=70,"B+",IF(G4&gt;=60,"B",IF(G4&gt;=50,"C+",IF(G4&gt;=40,"C","D"))))))</f>
        <v>C+</v>
      </c>
      <c r="L4" s="27" t="str">
        <f>IF(K4="A+","100%","50%")</f>
        <v>50%</v>
      </c>
      <c r="M4" s="25" t="str" cm="1">
        <f t="array" ref="M4">_xlfn.IFS(G4&gt;=80,"Excellent",G4&gt;=60,"Good",G4&lt;60,"Failed")</f>
        <v>Failed</v>
      </c>
      <c r="N4" s="25">
        <f>MAX(D4:E4)</f>
        <v>68</v>
      </c>
      <c r="O4" s="25">
        <f>MIN(D4:E4)</f>
        <v>45</v>
      </c>
    </row>
    <row r="5" spans="1:16" ht="15.75" x14ac:dyDescent="0.25">
      <c r="A5" s="47">
        <v>2</v>
      </c>
      <c r="B5" s="28" t="s">
        <v>114</v>
      </c>
      <c r="C5" s="28">
        <v>22</v>
      </c>
      <c r="D5" s="28">
        <v>89</v>
      </c>
      <c r="E5" s="28">
        <v>79</v>
      </c>
      <c r="F5" s="25">
        <f t="shared" ref="F5:F33" si="0">SUM(D5,E5)</f>
        <v>168</v>
      </c>
      <c r="G5" s="25">
        <f t="shared" ref="G5:G33" si="1">AVERAGE(D5,E5)</f>
        <v>84</v>
      </c>
      <c r="H5" s="26">
        <f t="shared" ref="H5:H33" si="2">F5/200</f>
        <v>0.84</v>
      </c>
      <c r="I5" s="25" t="str">
        <f t="shared" ref="I5:I33" si="3">IF(C5&gt;=18,"Yes","No")</f>
        <v>Yes</v>
      </c>
      <c r="J5" s="25" t="str">
        <f t="shared" ref="J5:J33" si="4">IF(C5&gt;=18,"Minor","Adult")</f>
        <v>Minor</v>
      </c>
      <c r="K5" s="25" t="str">
        <f t="shared" ref="K5:K33" si="5">IF(G5&gt;=90,"A+",IF(G5&gt;=80,"A",IF(G5&gt;=70,"B+",IF(G5&gt;=60,"B",IF(G5&gt;=50,"C+",IF(G5&gt;=40,"C","D"))))))</f>
        <v>A</v>
      </c>
      <c r="L5" s="27" t="str">
        <f t="shared" ref="L5:L33" si="6">IF(K5="A+","100%","50%")</f>
        <v>50%</v>
      </c>
      <c r="M5" s="25" t="str" cm="1">
        <f t="array" ref="M5">_xlfn.IFS(G5&gt;=80,"Excellent",G5&gt;=60,"Good",G5&lt;60,"Failed")</f>
        <v>Excellent</v>
      </c>
      <c r="N5" s="25">
        <f t="shared" ref="N5:N33" si="7">MAX(D5:E5)</f>
        <v>89</v>
      </c>
      <c r="O5" s="25">
        <f>MIN(D5:E5)</f>
        <v>79</v>
      </c>
    </row>
    <row r="6" spans="1:16" ht="15.75" x14ac:dyDescent="0.25">
      <c r="A6" s="47">
        <v>3</v>
      </c>
      <c r="B6" s="28" t="s">
        <v>115</v>
      </c>
      <c r="C6" s="28">
        <v>20</v>
      </c>
      <c r="D6" s="28">
        <v>55</v>
      </c>
      <c r="E6" s="28">
        <v>95</v>
      </c>
      <c r="F6" s="25">
        <f t="shared" si="0"/>
        <v>150</v>
      </c>
      <c r="G6" s="25">
        <f t="shared" si="1"/>
        <v>75</v>
      </c>
      <c r="H6" s="26">
        <f t="shared" si="2"/>
        <v>0.75</v>
      </c>
      <c r="I6" s="25" t="str">
        <f t="shared" si="3"/>
        <v>Yes</v>
      </c>
      <c r="J6" s="25" t="str">
        <f t="shared" si="4"/>
        <v>Minor</v>
      </c>
      <c r="K6" s="25" t="str">
        <f t="shared" si="5"/>
        <v>B+</v>
      </c>
      <c r="L6" s="27" t="str">
        <f t="shared" si="6"/>
        <v>50%</v>
      </c>
      <c r="M6" s="25" t="str" cm="1">
        <f t="array" ref="M6">_xlfn.IFS(G6&gt;=80,"Excellent",G6&gt;=60,"Good",G6&lt;60,"Failed")</f>
        <v>Good</v>
      </c>
      <c r="N6" s="25">
        <f t="shared" si="7"/>
        <v>95</v>
      </c>
      <c r="O6" s="25">
        <f>MIN(D6:E6)</f>
        <v>55</v>
      </c>
    </row>
    <row r="7" spans="1:16" ht="15.75" x14ac:dyDescent="0.25">
      <c r="A7" s="47">
        <v>4</v>
      </c>
      <c r="B7" s="28" t="s">
        <v>116</v>
      </c>
      <c r="C7" s="28">
        <v>27</v>
      </c>
      <c r="D7" s="28">
        <v>85</v>
      </c>
      <c r="E7" s="28">
        <v>86</v>
      </c>
      <c r="F7" s="25">
        <f t="shared" si="0"/>
        <v>171</v>
      </c>
      <c r="G7" s="25">
        <f t="shared" si="1"/>
        <v>85.5</v>
      </c>
      <c r="H7" s="26">
        <f t="shared" si="2"/>
        <v>0.85499999999999998</v>
      </c>
      <c r="I7" s="25" t="str">
        <f t="shared" si="3"/>
        <v>Yes</v>
      </c>
      <c r="J7" s="25" t="str">
        <f t="shared" si="4"/>
        <v>Minor</v>
      </c>
      <c r="K7" s="25" t="str">
        <f t="shared" si="5"/>
        <v>A</v>
      </c>
      <c r="L7" s="27" t="str">
        <f t="shared" si="6"/>
        <v>50%</v>
      </c>
      <c r="M7" s="25" t="str" cm="1">
        <f t="array" ref="M7">_xlfn.IFS(G7&gt;=80,"Excellent",G7&gt;=60,"Good",G7&lt;60,"Failed")</f>
        <v>Excellent</v>
      </c>
      <c r="N7" s="25">
        <f t="shared" si="7"/>
        <v>86</v>
      </c>
      <c r="O7" s="25">
        <f>MIN(D7:E7)</f>
        <v>85</v>
      </c>
    </row>
    <row r="8" spans="1:16" ht="15.75" x14ac:dyDescent="0.25">
      <c r="A8" s="47">
        <v>5</v>
      </c>
      <c r="B8" s="28" t="s">
        <v>117</v>
      </c>
      <c r="C8" s="28">
        <v>22</v>
      </c>
      <c r="D8" s="28">
        <v>95</v>
      </c>
      <c r="E8" s="28">
        <v>84</v>
      </c>
      <c r="F8" s="25">
        <f t="shared" si="0"/>
        <v>179</v>
      </c>
      <c r="G8" s="25">
        <f t="shared" si="1"/>
        <v>89.5</v>
      </c>
      <c r="H8" s="26">
        <f t="shared" si="2"/>
        <v>0.89500000000000002</v>
      </c>
      <c r="I8" s="25" t="str">
        <f t="shared" si="3"/>
        <v>Yes</v>
      </c>
      <c r="J8" s="25" t="str">
        <f t="shared" si="4"/>
        <v>Minor</v>
      </c>
      <c r="K8" s="25" t="str">
        <f t="shared" si="5"/>
        <v>A</v>
      </c>
      <c r="L8" s="27" t="str">
        <f t="shared" si="6"/>
        <v>50%</v>
      </c>
      <c r="M8" s="25" t="str" cm="1">
        <f t="array" ref="M8">_xlfn.IFS(G8&gt;=80,"Excellent",G8&gt;=60,"Good",G8&lt;60,"Failed")</f>
        <v>Excellent</v>
      </c>
      <c r="N8" s="25">
        <f t="shared" si="7"/>
        <v>95</v>
      </c>
      <c r="O8" s="25">
        <f>MIN(D8:E8)</f>
        <v>84</v>
      </c>
    </row>
    <row r="9" spans="1:16" ht="15.75" x14ac:dyDescent="0.25">
      <c r="A9" s="47">
        <v>6</v>
      </c>
      <c r="B9" s="28" t="s">
        <v>118</v>
      </c>
      <c r="C9" s="28">
        <v>20</v>
      </c>
      <c r="D9" s="28">
        <v>80</v>
      </c>
      <c r="E9" s="28">
        <v>74</v>
      </c>
      <c r="F9" s="25">
        <f t="shared" si="0"/>
        <v>154</v>
      </c>
      <c r="G9" s="25">
        <f t="shared" si="1"/>
        <v>77</v>
      </c>
      <c r="H9" s="26">
        <f t="shared" si="2"/>
        <v>0.77</v>
      </c>
      <c r="I9" s="25" t="str">
        <f t="shared" si="3"/>
        <v>Yes</v>
      </c>
      <c r="J9" s="25" t="str">
        <f t="shared" si="4"/>
        <v>Minor</v>
      </c>
      <c r="K9" s="25" t="str">
        <f t="shared" si="5"/>
        <v>B+</v>
      </c>
      <c r="L9" s="27" t="str">
        <f t="shared" si="6"/>
        <v>50%</v>
      </c>
      <c r="M9" s="25" t="str" cm="1">
        <f t="array" ref="M9">_xlfn.IFS(G9&gt;=80,"Excellent",G9&gt;=60,"Good",G9&lt;60,"Failed")</f>
        <v>Good</v>
      </c>
      <c r="N9" s="25">
        <f t="shared" si="7"/>
        <v>80</v>
      </c>
      <c r="O9" s="25">
        <f>MIN(D9:E9)</f>
        <v>74</v>
      </c>
    </row>
    <row r="10" spans="1:16" ht="15.75" x14ac:dyDescent="0.25">
      <c r="A10" s="47">
        <v>7</v>
      </c>
      <c r="B10" s="28" t="s">
        <v>119</v>
      </c>
      <c r="C10" s="28">
        <v>18</v>
      </c>
      <c r="D10" s="28">
        <v>66</v>
      </c>
      <c r="E10" s="28">
        <v>75</v>
      </c>
      <c r="F10" s="25">
        <f t="shared" si="0"/>
        <v>141</v>
      </c>
      <c r="G10" s="25">
        <f t="shared" si="1"/>
        <v>70.5</v>
      </c>
      <c r="H10" s="26">
        <f t="shared" si="2"/>
        <v>0.70499999999999996</v>
      </c>
      <c r="I10" s="25" t="str">
        <f t="shared" si="3"/>
        <v>Yes</v>
      </c>
      <c r="J10" s="25" t="str">
        <f t="shared" si="4"/>
        <v>Minor</v>
      </c>
      <c r="K10" s="25" t="str">
        <f t="shared" si="5"/>
        <v>B+</v>
      </c>
      <c r="L10" s="27" t="str">
        <f t="shared" si="6"/>
        <v>50%</v>
      </c>
      <c r="M10" s="25" t="str" cm="1">
        <f t="array" ref="M10">_xlfn.IFS(G10&gt;=80,"Excellent",G10&gt;=60,"Good",G10&lt;60,"Failed")</f>
        <v>Good</v>
      </c>
      <c r="N10" s="25">
        <f t="shared" si="7"/>
        <v>75</v>
      </c>
      <c r="O10" s="25">
        <f>MIN(D10:E10)</f>
        <v>66</v>
      </c>
    </row>
    <row r="11" spans="1:16" ht="15.75" x14ac:dyDescent="0.25">
      <c r="A11" s="47">
        <v>8</v>
      </c>
      <c r="B11" s="28" t="s">
        <v>120</v>
      </c>
      <c r="C11" s="28">
        <v>25</v>
      </c>
      <c r="D11" s="28">
        <v>61</v>
      </c>
      <c r="E11" s="28">
        <v>65</v>
      </c>
      <c r="F11" s="25">
        <f t="shared" si="0"/>
        <v>126</v>
      </c>
      <c r="G11" s="25">
        <f t="shared" si="1"/>
        <v>63</v>
      </c>
      <c r="H11" s="26">
        <f t="shared" si="2"/>
        <v>0.63</v>
      </c>
      <c r="I11" s="25" t="str">
        <f t="shared" si="3"/>
        <v>Yes</v>
      </c>
      <c r="J11" s="25" t="str">
        <f t="shared" si="4"/>
        <v>Minor</v>
      </c>
      <c r="K11" s="25" t="str">
        <f t="shared" si="5"/>
        <v>B</v>
      </c>
      <c r="L11" s="27" t="str">
        <f t="shared" si="6"/>
        <v>50%</v>
      </c>
      <c r="M11" s="25" t="str" cm="1">
        <f t="array" ref="M11">_xlfn.IFS(G11&gt;=80,"Excellent",G11&gt;=60,"Good",G11&lt;60,"Failed")</f>
        <v>Good</v>
      </c>
      <c r="N11" s="25">
        <f t="shared" si="7"/>
        <v>65</v>
      </c>
      <c r="O11" s="25">
        <f>MIN(D11:E11)</f>
        <v>61</v>
      </c>
    </row>
    <row r="12" spans="1:16" ht="15.75" x14ac:dyDescent="0.25">
      <c r="A12" s="47">
        <v>9</v>
      </c>
      <c r="B12" s="28" t="s">
        <v>121</v>
      </c>
      <c r="C12" s="28">
        <v>29</v>
      </c>
      <c r="D12" s="28">
        <v>92</v>
      </c>
      <c r="E12" s="28">
        <v>69</v>
      </c>
      <c r="F12" s="25">
        <f t="shared" si="0"/>
        <v>161</v>
      </c>
      <c r="G12" s="25">
        <f t="shared" si="1"/>
        <v>80.5</v>
      </c>
      <c r="H12" s="26">
        <f t="shared" si="2"/>
        <v>0.80500000000000005</v>
      </c>
      <c r="I12" s="25" t="str">
        <f t="shared" si="3"/>
        <v>Yes</v>
      </c>
      <c r="J12" s="25" t="str">
        <f t="shared" si="4"/>
        <v>Minor</v>
      </c>
      <c r="K12" s="25" t="str">
        <f t="shared" si="5"/>
        <v>A</v>
      </c>
      <c r="L12" s="27" t="str">
        <f t="shared" si="6"/>
        <v>50%</v>
      </c>
      <c r="M12" s="25" t="str" cm="1">
        <f t="array" ref="M12">_xlfn.IFS(G12&gt;=80,"Excellent",G12&gt;=60,"Good",G12&lt;60,"Failed")</f>
        <v>Excellent</v>
      </c>
      <c r="N12" s="25">
        <f t="shared" si="7"/>
        <v>92</v>
      </c>
      <c r="O12" s="25">
        <f>MIN(D12:E12)</f>
        <v>69</v>
      </c>
    </row>
    <row r="13" spans="1:16" ht="15.75" x14ac:dyDescent="0.25">
      <c r="A13" s="47">
        <v>10</v>
      </c>
      <c r="B13" s="28" t="s">
        <v>122</v>
      </c>
      <c r="C13" s="28">
        <v>30</v>
      </c>
      <c r="D13" s="28">
        <v>86</v>
      </c>
      <c r="E13" s="28">
        <v>95</v>
      </c>
      <c r="F13" s="25">
        <f t="shared" si="0"/>
        <v>181</v>
      </c>
      <c r="G13" s="25">
        <f t="shared" si="1"/>
        <v>90.5</v>
      </c>
      <c r="H13" s="26">
        <f t="shared" si="2"/>
        <v>0.90500000000000003</v>
      </c>
      <c r="I13" s="25" t="str">
        <f t="shared" si="3"/>
        <v>Yes</v>
      </c>
      <c r="J13" s="25" t="str">
        <f t="shared" si="4"/>
        <v>Minor</v>
      </c>
      <c r="K13" s="25" t="str">
        <f t="shared" si="5"/>
        <v>A+</v>
      </c>
      <c r="L13" s="27" t="str">
        <f t="shared" si="6"/>
        <v>100%</v>
      </c>
      <c r="M13" s="25" t="str" cm="1">
        <f t="array" ref="M13">_xlfn.IFS(G13&gt;=80,"Excellent",G13&gt;=60,"Good",G13&lt;60,"Failed")</f>
        <v>Excellent</v>
      </c>
      <c r="N13" s="25">
        <f t="shared" si="7"/>
        <v>95</v>
      </c>
      <c r="O13" s="25">
        <f>MIN(D13:E13)</f>
        <v>86</v>
      </c>
    </row>
    <row r="14" spans="1:16" ht="15.75" x14ac:dyDescent="0.25">
      <c r="A14" s="47">
        <v>11</v>
      </c>
      <c r="B14" s="28" t="s">
        <v>123</v>
      </c>
      <c r="C14" s="28">
        <v>23</v>
      </c>
      <c r="D14" s="28">
        <v>74</v>
      </c>
      <c r="E14" s="28">
        <v>92</v>
      </c>
      <c r="F14" s="25">
        <f t="shared" si="0"/>
        <v>166</v>
      </c>
      <c r="G14" s="25">
        <f t="shared" si="1"/>
        <v>83</v>
      </c>
      <c r="H14" s="26">
        <f t="shared" si="2"/>
        <v>0.83</v>
      </c>
      <c r="I14" s="25" t="str">
        <f t="shared" si="3"/>
        <v>Yes</v>
      </c>
      <c r="J14" s="25" t="str">
        <f t="shared" si="4"/>
        <v>Minor</v>
      </c>
      <c r="K14" s="25" t="str">
        <f t="shared" si="5"/>
        <v>A</v>
      </c>
      <c r="L14" s="27" t="str">
        <f t="shared" si="6"/>
        <v>50%</v>
      </c>
      <c r="M14" s="25" t="str" cm="1">
        <f t="array" ref="M14">_xlfn.IFS(G14&gt;=80,"Excellent",G14&gt;=60,"Good",G14&lt;60,"Failed")</f>
        <v>Excellent</v>
      </c>
      <c r="N14" s="25">
        <f t="shared" si="7"/>
        <v>92</v>
      </c>
      <c r="O14" s="25">
        <f>MIN(D14:E14)</f>
        <v>74</v>
      </c>
    </row>
    <row r="15" spans="1:16" ht="15.75" x14ac:dyDescent="0.25">
      <c r="A15" s="47">
        <v>12</v>
      </c>
      <c r="B15" s="28" t="s">
        <v>124</v>
      </c>
      <c r="C15" s="28">
        <v>26</v>
      </c>
      <c r="D15" s="28">
        <v>54</v>
      </c>
      <c r="E15" s="28">
        <v>78</v>
      </c>
      <c r="F15" s="25">
        <f t="shared" si="0"/>
        <v>132</v>
      </c>
      <c r="G15" s="25">
        <f t="shared" si="1"/>
        <v>66</v>
      </c>
      <c r="H15" s="26">
        <f t="shared" si="2"/>
        <v>0.66</v>
      </c>
      <c r="I15" s="25" t="str">
        <f t="shared" si="3"/>
        <v>Yes</v>
      </c>
      <c r="J15" s="25" t="str">
        <f t="shared" si="4"/>
        <v>Minor</v>
      </c>
      <c r="K15" s="25" t="str">
        <f t="shared" si="5"/>
        <v>B</v>
      </c>
      <c r="L15" s="27" t="str">
        <f t="shared" si="6"/>
        <v>50%</v>
      </c>
      <c r="M15" s="25" t="str" cm="1">
        <f t="array" ref="M15">_xlfn.IFS(G15&gt;=80,"Excellent",G15&gt;=60,"Good",G15&lt;60,"Failed")</f>
        <v>Good</v>
      </c>
      <c r="N15" s="25">
        <f t="shared" si="7"/>
        <v>78</v>
      </c>
      <c r="O15" s="25">
        <f>MIN(D15:E15)</f>
        <v>54</v>
      </c>
    </row>
    <row r="16" spans="1:16" ht="15.75" x14ac:dyDescent="0.25">
      <c r="A16" s="47">
        <v>13</v>
      </c>
      <c r="B16" s="28" t="s">
        <v>125</v>
      </c>
      <c r="C16" s="28">
        <v>26</v>
      </c>
      <c r="D16" s="28">
        <v>89</v>
      </c>
      <c r="E16" s="28">
        <v>74</v>
      </c>
      <c r="F16" s="25">
        <f t="shared" si="0"/>
        <v>163</v>
      </c>
      <c r="G16" s="25">
        <f t="shared" si="1"/>
        <v>81.5</v>
      </c>
      <c r="H16" s="26">
        <f t="shared" si="2"/>
        <v>0.81499999999999995</v>
      </c>
      <c r="I16" s="25" t="str">
        <f t="shared" si="3"/>
        <v>Yes</v>
      </c>
      <c r="J16" s="25" t="str">
        <f t="shared" si="4"/>
        <v>Minor</v>
      </c>
      <c r="K16" s="25" t="str">
        <f t="shared" si="5"/>
        <v>A</v>
      </c>
      <c r="L16" s="27" t="str">
        <f t="shared" si="6"/>
        <v>50%</v>
      </c>
      <c r="M16" s="25" t="str" cm="1">
        <f t="array" ref="M16">_xlfn.IFS(G16&gt;=80,"Excellent",G16&gt;=60,"Good",G16&lt;60,"Failed")</f>
        <v>Excellent</v>
      </c>
      <c r="N16" s="25">
        <f t="shared" si="7"/>
        <v>89</v>
      </c>
      <c r="O16" s="25">
        <f>MIN(D16:E16)</f>
        <v>74</v>
      </c>
    </row>
    <row r="17" spans="1:15" ht="15.75" x14ac:dyDescent="0.25">
      <c r="A17" s="47">
        <v>14</v>
      </c>
      <c r="B17" s="28" t="s">
        <v>126</v>
      </c>
      <c r="C17" s="28">
        <v>24</v>
      </c>
      <c r="D17" s="28">
        <v>98</v>
      </c>
      <c r="E17" s="28">
        <v>72</v>
      </c>
      <c r="F17" s="25">
        <f t="shared" si="0"/>
        <v>170</v>
      </c>
      <c r="G17" s="25">
        <f t="shared" si="1"/>
        <v>85</v>
      </c>
      <c r="H17" s="26">
        <f t="shared" si="2"/>
        <v>0.85</v>
      </c>
      <c r="I17" s="25" t="str">
        <f t="shared" si="3"/>
        <v>Yes</v>
      </c>
      <c r="J17" s="25" t="str">
        <f t="shared" si="4"/>
        <v>Minor</v>
      </c>
      <c r="K17" s="25" t="str">
        <f t="shared" si="5"/>
        <v>A</v>
      </c>
      <c r="L17" s="27" t="str">
        <f t="shared" si="6"/>
        <v>50%</v>
      </c>
      <c r="M17" s="25" t="str" cm="1">
        <f t="array" ref="M17">_xlfn.IFS(G17&gt;=80,"Excellent",G17&gt;=60,"Good",G17&lt;60,"Failed")</f>
        <v>Excellent</v>
      </c>
      <c r="N17" s="25">
        <f t="shared" si="7"/>
        <v>98</v>
      </c>
      <c r="O17" s="25">
        <f>MIN(D17:E17)</f>
        <v>72</v>
      </c>
    </row>
    <row r="18" spans="1:15" ht="15.75" x14ac:dyDescent="0.25">
      <c r="A18" s="47">
        <v>15</v>
      </c>
      <c r="B18" s="28" t="s">
        <v>127</v>
      </c>
      <c r="C18" s="28">
        <v>21</v>
      </c>
      <c r="D18" s="28">
        <v>56</v>
      </c>
      <c r="E18" s="28">
        <v>89</v>
      </c>
      <c r="F18" s="25">
        <f t="shared" si="0"/>
        <v>145</v>
      </c>
      <c r="G18" s="25">
        <f t="shared" si="1"/>
        <v>72.5</v>
      </c>
      <c r="H18" s="26">
        <f t="shared" si="2"/>
        <v>0.72499999999999998</v>
      </c>
      <c r="I18" s="25" t="str">
        <f t="shared" si="3"/>
        <v>Yes</v>
      </c>
      <c r="J18" s="25" t="str">
        <f t="shared" si="4"/>
        <v>Minor</v>
      </c>
      <c r="K18" s="25" t="str">
        <f t="shared" si="5"/>
        <v>B+</v>
      </c>
      <c r="L18" s="27" t="str">
        <f t="shared" si="6"/>
        <v>50%</v>
      </c>
      <c r="M18" s="25" t="str" cm="1">
        <f t="array" ref="M18">_xlfn.IFS(G18&gt;=80,"Excellent",G18&gt;=60,"Good",G18&lt;60,"Failed")</f>
        <v>Good</v>
      </c>
      <c r="N18" s="25">
        <f t="shared" si="7"/>
        <v>89</v>
      </c>
      <c r="O18" s="25">
        <f>MIN(D18:E18)</f>
        <v>56</v>
      </c>
    </row>
    <row r="19" spans="1:15" ht="15.75" x14ac:dyDescent="0.25">
      <c r="A19" s="47">
        <v>16</v>
      </c>
      <c r="B19" s="28" t="s">
        <v>128</v>
      </c>
      <c r="C19" s="28">
        <v>12</v>
      </c>
      <c r="D19" s="28">
        <v>52</v>
      </c>
      <c r="E19" s="28">
        <v>52</v>
      </c>
      <c r="F19" s="25">
        <f t="shared" si="0"/>
        <v>104</v>
      </c>
      <c r="G19" s="25">
        <f t="shared" si="1"/>
        <v>52</v>
      </c>
      <c r="H19" s="26">
        <f t="shared" si="2"/>
        <v>0.52</v>
      </c>
      <c r="I19" s="25" t="str">
        <f t="shared" si="3"/>
        <v>No</v>
      </c>
      <c r="J19" s="25" t="str">
        <f t="shared" si="4"/>
        <v>Adult</v>
      </c>
      <c r="K19" s="25" t="str">
        <f t="shared" si="5"/>
        <v>C+</v>
      </c>
      <c r="L19" s="27" t="str">
        <f t="shared" si="6"/>
        <v>50%</v>
      </c>
      <c r="M19" s="25" t="str" cm="1">
        <f t="array" ref="M19">_xlfn.IFS(G19&gt;=80,"Excellent",G19&gt;=60,"Good",G19&lt;60,"Failed")</f>
        <v>Failed</v>
      </c>
      <c r="N19" s="25">
        <f t="shared" si="7"/>
        <v>52</v>
      </c>
      <c r="O19" s="25">
        <f>MIN(D19:E19)</f>
        <v>52</v>
      </c>
    </row>
    <row r="20" spans="1:15" ht="15.75" x14ac:dyDescent="0.25">
      <c r="A20" s="47">
        <v>17</v>
      </c>
      <c r="B20" s="28" t="s">
        <v>129</v>
      </c>
      <c r="C20" s="28">
        <v>15</v>
      </c>
      <c r="D20" s="28">
        <v>65</v>
      </c>
      <c r="E20" s="28">
        <v>71</v>
      </c>
      <c r="F20" s="25">
        <f t="shared" si="0"/>
        <v>136</v>
      </c>
      <c r="G20" s="25">
        <f t="shared" si="1"/>
        <v>68</v>
      </c>
      <c r="H20" s="26">
        <f t="shared" si="2"/>
        <v>0.68</v>
      </c>
      <c r="I20" s="25" t="str">
        <f t="shared" si="3"/>
        <v>No</v>
      </c>
      <c r="J20" s="25" t="str">
        <f t="shared" si="4"/>
        <v>Adult</v>
      </c>
      <c r="K20" s="25" t="str">
        <f t="shared" si="5"/>
        <v>B</v>
      </c>
      <c r="L20" s="27" t="str">
        <f t="shared" si="6"/>
        <v>50%</v>
      </c>
      <c r="M20" s="25" t="str" cm="1">
        <f t="array" ref="M20">_xlfn.IFS(G20&gt;=80,"Excellent",G20&gt;=60,"Good",G20&lt;60,"Failed")</f>
        <v>Good</v>
      </c>
      <c r="N20" s="25">
        <f t="shared" si="7"/>
        <v>71</v>
      </c>
      <c r="O20" s="25">
        <f>MIN(D20:E20)</f>
        <v>65</v>
      </c>
    </row>
    <row r="21" spans="1:15" ht="15.75" x14ac:dyDescent="0.25">
      <c r="A21" s="47">
        <v>18</v>
      </c>
      <c r="B21" s="28" t="s">
        <v>130</v>
      </c>
      <c r="C21" s="28">
        <v>17</v>
      </c>
      <c r="D21" s="28">
        <v>97</v>
      </c>
      <c r="E21" s="28">
        <v>50</v>
      </c>
      <c r="F21" s="25">
        <f t="shared" si="0"/>
        <v>147</v>
      </c>
      <c r="G21" s="25">
        <f t="shared" si="1"/>
        <v>73.5</v>
      </c>
      <c r="H21" s="26">
        <f t="shared" si="2"/>
        <v>0.73499999999999999</v>
      </c>
      <c r="I21" s="25" t="str">
        <f t="shared" si="3"/>
        <v>No</v>
      </c>
      <c r="J21" s="25" t="str">
        <f t="shared" si="4"/>
        <v>Adult</v>
      </c>
      <c r="K21" s="25" t="str">
        <f t="shared" si="5"/>
        <v>B+</v>
      </c>
      <c r="L21" s="27" t="str">
        <f t="shared" si="6"/>
        <v>50%</v>
      </c>
      <c r="M21" s="25" t="str" cm="1">
        <f t="array" ref="M21">_xlfn.IFS(G21&gt;=80,"Excellent",G21&gt;=60,"Good",G21&lt;60,"Failed")</f>
        <v>Good</v>
      </c>
      <c r="N21" s="25">
        <f t="shared" si="7"/>
        <v>97</v>
      </c>
      <c r="O21" s="25">
        <f>MIN(D21:E21)</f>
        <v>50</v>
      </c>
    </row>
    <row r="22" spans="1:15" ht="15.75" x14ac:dyDescent="0.25">
      <c r="A22" s="47">
        <v>19</v>
      </c>
      <c r="B22" s="28" t="s">
        <v>131</v>
      </c>
      <c r="C22" s="28">
        <v>22</v>
      </c>
      <c r="D22" s="28">
        <v>62</v>
      </c>
      <c r="E22" s="28">
        <v>58</v>
      </c>
      <c r="F22" s="25">
        <f t="shared" si="0"/>
        <v>120</v>
      </c>
      <c r="G22" s="25">
        <f t="shared" si="1"/>
        <v>60</v>
      </c>
      <c r="H22" s="26">
        <f t="shared" si="2"/>
        <v>0.6</v>
      </c>
      <c r="I22" s="25" t="str">
        <f t="shared" si="3"/>
        <v>Yes</v>
      </c>
      <c r="J22" s="25" t="str">
        <f t="shared" si="4"/>
        <v>Minor</v>
      </c>
      <c r="K22" s="25" t="str">
        <f t="shared" si="5"/>
        <v>B</v>
      </c>
      <c r="L22" s="27" t="str">
        <f t="shared" si="6"/>
        <v>50%</v>
      </c>
      <c r="M22" s="25" t="str" cm="1">
        <f t="array" ref="M22">_xlfn.IFS(G22&gt;=80,"Excellent",G22&gt;=60,"Good",G22&lt;60,"Failed")</f>
        <v>Good</v>
      </c>
      <c r="N22" s="25">
        <f t="shared" si="7"/>
        <v>62</v>
      </c>
      <c r="O22" s="25">
        <f>MIN(D22:E22)</f>
        <v>58</v>
      </c>
    </row>
    <row r="23" spans="1:15" ht="15.75" x14ac:dyDescent="0.25">
      <c r="A23" s="47">
        <v>20</v>
      </c>
      <c r="B23" s="28" t="s">
        <v>132</v>
      </c>
      <c r="C23" s="28">
        <v>23</v>
      </c>
      <c r="D23" s="28">
        <v>77</v>
      </c>
      <c r="E23" s="28">
        <v>60</v>
      </c>
      <c r="F23" s="25">
        <f t="shared" si="0"/>
        <v>137</v>
      </c>
      <c r="G23" s="25">
        <f t="shared" si="1"/>
        <v>68.5</v>
      </c>
      <c r="H23" s="26">
        <f t="shared" si="2"/>
        <v>0.68500000000000005</v>
      </c>
      <c r="I23" s="25" t="str">
        <f t="shared" si="3"/>
        <v>Yes</v>
      </c>
      <c r="J23" s="25" t="str">
        <f t="shared" si="4"/>
        <v>Minor</v>
      </c>
      <c r="K23" s="25" t="str">
        <f t="shared" si="5"/>
        <v>B</v>
      </c>
      <c r="L23" s="27" t="str">
        <f t="shared" si="6"/>
        <v>50%</v>
      </c>
      <c r="M23" s="25" t="str" cm="1">
        <f t="array" ref="M23">_xlfn.IFS(G23&gt;=80,"Excellent",G23&gt;=60,"Good",G23&lt;60,"Failed")</f>
        <v>Good</v>
      </c>
      <c r="N23" s="25">
        <f t="shared" si="7"/>
        <v>77</v>
      </c>
      <c r="O23" s="25">
        <f>MIN(D23:E23)</f>
        <v>60</v>
      </c>
    </row>
    <row r="24" spans="1:15" ht="15.75" x14ac:dyDescent="0.25">
      <c r="A24" s="47">
        <v>21</v>
      </c>
      <c r="B24" s="28" t="s">
        <v>133</v>
      </c>
      <c r="C24" s="28">
        <v>18</v>
      </c>
      <c r="D24" s="28">
        <v>84</v>
      </c>
      <c r="E24" s="28">
        <v>63</v>
      </c>
      <c r="F24" s="25">
        <f t="shared" si="0"/>
        <v>147</v>
      </c>
      <c r="G24" s="25">
        <f t="shared" si="1"/>
        <v>73.5</v>
      </c>
      <c r="H24" s="26">
        <f t="shared" si="2"/>
        <v>0.73499999999999999</v>
      </c>
      <c r="I24" s="25" t="str">
        <f t="shared" si="3"/>
        <v>Yes</v>
      </c>
      <c r="J24" s="25" t="str">
        <f t="shared" si="4"/>
        <v>Minor</v>
      </c>
      <c r="K24" s="25" t="str">
        <f t="shared" si="5"/>
        <v>B+</v>
      </c>
      <c r="L24" s="27" t="str">
        <f t="shared" si="6"/>
        <v>50%</v>
      </c>
      <c r="M24" s="25" t="str" cm="1">
        <f t="array" ref="M24">_xlfn.IFS(G24&gt;=80,"Excellent",G24&gt;=60,"Good",G24&lt;60,"Failed")</f>
        <v>Good</v>
      </c>
      <c r="N24" s="25">
        <f t="shared" si="7"/>
        <v>84</v>
      </c>
      <c r="O24" s="25">
        <f>MIN(D24:E24)</f>
        <v>63</v>
      </c>
    </row>
    <row r="25" spans="1:15" ht="15.75" x14ac:dyDescent="0.25">
      <c r="A25" s="47">
        <v>22</v>
      </c>
      <c r="B25" s="28" t="s">
        <v>134</v>
      </c>
      <c r="C25" s="28">
        <v>20</v>
      </c>
      <c r="D25" s="28">
        <v>82</v>
      </c>
      <c r="E25" s="28">
        <v>69</v>
      </c>
      <c r="F25" s="25">
        <f t="shared" si="0"/>
        <v>151</v>
      </c>
      <c r="G25" s="25">
        <f t="shared" si="1"/>
        <v>75.5</v>
      </c>
      <c r="H25" s="26">
        <f t="shared" si="2"/>
        <v>0.755</v>
      </c>
      <c r="I25" s="25" t="str">
        <f t="shared" si="3"/>
        <v>Yes</v>
      </c>
      <c r="J25" s="25" t="str">
        <f t="shared" si="4"/>
        <v>Minor</v>
      </c>
      <c r="K25" s="25" t="str">
        <f t="shared" si="5"/>
        <v>B+</v>
      </c>
      <c r="L25" s="27" t="str">
        <f t="shared" si="6"/>
        <v>50%</v>
      </c>
      <c r="M25" s="25" t="str" cm="1">
        <f t="array" ref="M25">_xlfn.IFS(G25&gt;=80,"Excellent",G25&gt;=60,"Good",G25&lt;60,"Failed")</f>
        <v>Good</v>
      </c>
      <c r="N25" s="25">
        <f t="shared" si="7"/>
        <v>82</v>
      </c>
      <c r="O25" s="25">
        <f>MIN(D25:E25)</f>
        <v>69</v>
      </c>
    </row>
    <row r="26" spans="1:15" ht="15.75" x14ac:dyDescent="0.25">
      <c r="A26" s="47">
        <v>23</v>
      </c>
      <c r="B26" s="28" t="s">
        <v>135</v>
      </c>
      <c r="C26" s="28">
        <v>26</v>
      </c>
      <c r="D26" s="28">
        <v>80</v>
      </c>
      <c r="E26" s="28">
        <v>85</v>
      </c>
      <c r="F26" s="25">
        <f t="shared" si="0"/>
        <v>165</v>
      </c>
      <c r="G26" s="25">
        <f t="shared" si="1"/>
        <v>82.5</v>
      </c>
      <c r="H26" s="26">
        <f t="shared" si="2"/>
        <v>0.82499999999999996</v>
      </c>
      <c r="I26" s="25" t="str">
        <f t="shared" si="3"/>
        <v>Yes</v>
      </c>
      <c r="J26" s="25" t="str">
        <f t="shared" si="4"/>
        <v>Minor</v>
      </c>
      <c r="K26" s="25" t="str">
        <f t="shared" si="5"/>
        <v>A</v>
      </c>
      <c r="L26" s="27" t="str">
        <f t="shared" si="6"/>
        <v>50%</v>
      </c>
      <c r="M26" s="25" t="str" cm="1">
        <f t="array" ref="M26">_xlfn.IFS(G26&gt;=80,"Excellent",G26&gt;=60,"Good",G26&lt;60,"Failed")</f>
        <v>Excellent</v>
      </c>
      <c r="N26" s="25">
        <f t="shared" si="7"/>
        <v>85</v>
      </c>
      <c r="O26" s="25">
        <f>MIN(D26:E26)</f>
        <v>80</v>
      </c>
    </row>
    <row r="27" spans="1:15" ht="15.75" x14ac:dyDescent="0.25">
      <c r="A27" s="47">
        <v>24</v>
      </c>
      <c r="B27" s="28" t="s">
        <v>136</v>
      </c>
      <c r="C27" s="28">
        <v>21</v>
      </c>
      <c r="D27" s="28">
        <v>90</v>
      </c>
      <c r="E27" s="28">
        <v>55</v>
      </c>
      <c r="F27" s="25">
        <f t="shared" si="0"/>
        <v>145</v>
      </c>
      <c r="G27" s="25">
        <f t="shared" si="1"/>
        <v>72.5</v>
      </c>
      <c r="H27" s="26">
        <f t="shared" si="2"/>
        <v>0.72499999999999998</v>
      </c>
      <c r="I27" s="25" t="str">
        <f t="shared" si="3"/>
        <v>Yes</v>
      </c>
      <c r="J27" s="25" t="str">
        <f t="shared" si="4"/>
        <v>Minor</v>
      </c>
      <c r="K27" s="25" t="str">
        <f t="shared" si="5"/>
        <v>B+</v>
      </c>
      <c r="L27" s="27" t="str">
        <f t="shared" si="6"/>
        <v>50%</v>
      </c>
      <c r="M27" s="25" t="str" cm="1">
        <f t="array" ref="M27">_xlfn.IFS(G27&gt;=80,"Excellent",G27&gt;=60,"Good",G27&lt;60,"Failed")</f>
        <v>Good</v>
      </c>
      <c r="N27" s="25">
        <f t="shared" si="7"/>
        <v>90</v>
      </c>
      <c r="O27" s="25">
        <f>MIN(D27:E27)</f>
        <v>55</v>
      </c>
    </row>
    <row r="28" spans="1:15" ht="15.75" x14ac:dyDescent="0.25">
      <c r="A28" s="47">
        <v>25</v>
      </c>
      <c r="B28" s="28" t="s">
        <v>137</v>
      </c>
      <c r="C28" s="28">
        <v>23</v>
      </c>
      <c r="D28" s="28">
        <v>60</v>
      </c>
      <c r="E28" s="28">
        <v>78</v>
      </c>
      <c r="F28" s="25">
        <f t="shared" si="0"/>
        <v>138</v>
      </c>
      <c r="G28" s="25">
        <f t="shared" si="1"/>
        <v>69</v>
      </c>
      <c r="H28" s="26">
        <f t="shared" si="2"/>
        <v>0.69</v>
      </c>
      <c r="I28" s="25" t="str">
        <f t="shared" si="3"/>
        <v>Yes</v>
      </c>
      <c r="J28" s="25" t="str">
        <f t="shared" si="4"/>
        <v>Minor</v>
      </c>
      <c r="K28" s="25" t="str">
        <f t="shared" si="5"/>
        <v>B</v>
      </c>
      <c r="L28" s="27" t="str">
        <f t="shared" si="6"/>
        <v>50%</v>
      </c>
      <c r="M28" s="25" t="str" cm="1">
        <f t="array" ref="M28">_xlfn.IFS(G28&gt;=80,"Excellent",G28&gt;=60,"Good",G28&lt;60,"Failed")</f>
        <v>Good</v>
      </c>
      <c r="N28" s="25">
        <f t="shared" si="7"/>
        <v>78</v>
      </c>
      <c r="O28" s="25">
        <f>MIN(D28:E28)</f>
        <v>60</v>
      </c>
    </row>
    <row r="29" spans="1:15" ht="15.75" x14ac:dyDescent="0.25">
      <c r="A29" s="47">
        <v>26</v>
      </c>
      <c r="B29" s="28" t="s">
        <v>138</v>
      </c>
      <c r="C29" s="28">
        <v>26</v>
      </c>
      <c r="D29" s="28">
        <v>64</v>
      </c>
      <c r="E29" s="28">
        <v>95</v>
      </c>
      <c r="F29" s="25">
        <f t="shared" si="0"/>
        <v>159</v>
      </c>
      <c r="G29" s="25">
        <f t="shared" si="1"/>
        <v>79.5</v>
      </c>
      <c r="H29" s="26">
        <f t="shared" si="2"/>
        <v>0.79500000000000004</v>
      </c>
      <c r="I29" s="25" t="str">
        <f t="shared" si="3"/>
        <v>Yes</v>
      </c>
      <c r="J29" s="25" t="str">
        <f t="shared" si="4"/>
        <v>Minor</v>
      </c>
      <c r="K29" s="25" t="str">
        <f t="shared" si="5"/>
        <v>B+</v>
      </c>
      <c r="L29" s="27" t="str">
        <f t="shared" si="6"/>
        <v>50%</v>
      </c>
      <c r="M29" s="25" t="str" cm="1">
        <f t="array" ref="M29">_xlfn.IFS(G29&gt;=80,"Excellent",G29&gt;=60,"Good",G29&lt;60,"Failed")</f>
        <v>Good</v>
      </c>
      <c r="N29" s="25">
        <f t="shared" si="7"/>
        <v>95</v>
      </c>
      <c r="O29" s="25">
        <f>MIN(D29:E29)</f>
        <v>64</v>
      </c>
    </row>
    <row r="30" spans="1:15" ht="15.75" x14ac:dyDescent="0.25">
      <c r="A30" s="47">
        <v>27</v>
      </c>
      <c r="B30" s="28" t="s">
        <v>139</v>
      </c>
      <c r="C30" s="28">
        <v>40</v>
      </c>
      <c r="D30" s="28">
        <v>67</v>
      </c>
      <c r="E30" s="28">
        <v>36</v>
      </c>
      <c r="F30" s="25">
        <f t="shared" si="0"/>
        <v>103</v>
      </c>
      <c r="G30" s="25">
        <f t="shared" si="1"/>
        <v>51.5</v>
      </c>
      <c r="H30" s="26">
        <f t="shared" si="2"/>
        <v>0.51500000000000001</v>
      </c>
      <c r="I30" s="25" t="str">
        <f t="shared" si="3"/>
        <v>Yes</v>
      </c>
      <c r="J30" s="25" t="str">
        <f t="shared" si="4"/>
        <v>Minor</v>
      </c>
      <c r="K30" s="25" t="str">
        <f t="shared" si="5"/>
        <v>C+</v>
      </c>
      <c r="L30" s="27" t="str">
        <f t="shared" si="6"/>
        <v>50%</v>
      </c>
      <c r="M30" s="25" t="str" cm="1">
        <f t="array" ref="M30">_xlfn.IFS(G30&gt;=80,"Excellent",G30&gt;=60,"Good",G30&lt;60,"Failed")</f>
        <v>Failed</v>
      </c>
      <c r="N30" s="25">
        <f t="shared" si="7"/>
        <v>67</v>
      </c>
      <c r="O30" s="25">
        <f>MIN(D30:E30)</f>
        <v>36</v>
      </c>
    </row>
    <row r="31" spans="1:15" ht="15.75" x14ac:dyDescent="0.25">
      <c r="A31" s="47">
        <v>28</v>
      </c>
      <c r="B31" s="28" t="s">
        <v>140</v>
      </c>
      <c r="C31" s="28">
        <v>80</v>
      </c>
      <c r="D31" s="28">
        <v>81</v>
      </c>
      <c r="E31" s="28">
        <v>35</v>
      </c>
      <c r="F31" s="25">
        <f t="shared" si="0"/>
        <v>116</v>
      </c>
      <c r="G31" s="25">
        <f t="shared" si="1"/>
        <v>58</v>
      </c>
      <c r="H31" s="26">
        <f t="shared" si="2"/>
        <v>0.57999999999999996</v>
      </c>
      <c r="I31" s="25" t="str">
        <f t="shared" si="3"/>
        <v>Yes</v>
      </c>
      <c r="J31" s="25" t="str">
        <f t="shared" si="4"/>
        <v>Minor</v>
      </c>
      <c r="K31" s="25" t="str">
        <f t="shared" si="5"/>
        <v>C+</v>
      </c>
      <c r="L31" s="27" t="str">
        <f t="shared" si="6"/>
        <v>50%</v>
      </c>
      <c r="M31" s="25" t="str" cm="1">
        <f t="array" ref="M31">_xlfn.IFS(G31&gt;=80,"Excellent",G31&gt;=60,"Good",G31&lt;60,"Failed")</f>
        <v>Failed</v>
      </c>
      <c r="N31" s="25">
        <f t="shared" si="7"/>
        <v>81</v>
      </c>
      <c r="O31" s="25">
        <f>MIN(D31:E31)</f>
        <v>35</v>
      </c>
    </row>
    <row r="32" spans="1:15" ht="15.75" x14ac:dyDescent="0.25">
      <c r="A32" s="47">
        <v>29</v>
      </c>
      <c r="B32" s="28" t="s">
        <v>141</v>
      </c>
      <c r="C32" s="28">
        <v>90</v>
      </c>
      <c r="D32" s="28">
        <v>83</v>
      </c>
      <c r="E32" s="28">
        <v>63</v>
      </c>
      <c r="F32" s="25">
        <f t="shared" si="0"/>
        <v>146</v>
      </c>
      <c r="G32" s="25">
        <f t="shared" si="1"/>
        <v>73</v>
      </c>
      <c r="H32" s="26">
        <f t="shared" si="2"/>
        <v>0.73</v>
      </c>
      <c r="I32" s="25" t="str">
        <f t="shared" si="3"/>
        <v>Yes</v>
      </c>
      <c r="J32" s="25" t="str">
        <f t="shared" si="4"/>
        <v>Minor</v>
      </c>
      <c r="K32" s="25" t="str">
        <f t="shared" si="5"/>
        <v>B+</v>
      </c>
      <c r="L32" s="27" t="str">
        <f t="shared" si="6"/>
        <v>50%</v>
      </c>
      <c r="M32" s="25" t="str" cm="1">
        <f t="array" ref="M32">_xlfn.IFS(G32&gt;=80,"Excellent",G32&gt;=60,"Good",G32&lt;60,"Failed")</f>
        <v>Good</v>
      </c>
      <c r="N32" s="25">
        <f t="shared" si="7"/>
        <v>83</v>
      </c>
      <c r="O32" s="25">
        <f>MIN(D32:E32)</f>
        <v>63</v>
      </c>
    </row>
    <row r="33" spans="1:15" ht="15.75" x14ac:dyDescent="0.25">
      <c r="A33" s="47">
        <v>30</v>
      </c>
      <c r="B33" s="28" t="s">
        <v>142</v>
      </c>
      <c r="C33" s="28">
        <v>22</v>
      </c>
      <c r="D33" s="28">
        <v>70</v>
      </c>
      <c r="E33" s="28">
        <v>60</v>
      </c>
      <c r="F33" s="25">
        <f t="shared" si="0"/>
        <v>130</v>
      </c>
      <c r="G33" s="25">
        <f t="shared" si="1"/>
        <v>65</v>
      </c>
      <c r="H33" s="26">
        <f t="shared" si="2"/>
        <v>0.65</v>
      </c>
      <c r="I33" s="25" t="str">
        <f t="shared" si="3"/>
        <v>Yes</v>
      </c>
      <c r="J33" s="25" t="str">
        <f t="shared" si="4"/>
        <v>Minor</v>
      </c>
      <c r="K33" s="25" t="str">
        <f t="shared" si="5"/>
        <v>B</v>
      </c>
      <c r="L33" s="27" t="str">
        <f t="shared" si="6"/>
        <v>50%</v>
      </c>
      <c r="M33" s="25" t="str" cm="1">
        <f t="array" ref="M33">_xlfn.IFS(G33&gt;=80,"Excellent",G33&gt;=60,"Good",G33&lt;60,"Failed")</f>
        <v>Good</v>
      </c>
      <c r="N33" s="25">
        <f t="shared" si="7"/>
        <v>70</v>
      </c>
      <c r="O33" s="25">
        <f>MIN(D33:E33)</f>
        <v>60</v>
      </c>
    </row>
  </sheetData>
  <mergeCells count="1">
    <mergeCell ref="P1:P2"/>
  </mergeCells>
  <conditionalFormatting sqref="B14:B33">
    <cfRule type="cellIs" dxfId="0" priority="1" operator="equal">
      <formula>"A"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64D5-E235-4E2F-B4F1-805810677AF5}">
  <dimension ref="A1:E51"/>
  <sheetViews>
    <sheetView workbookViewId="0">
      <selection activeCell="B2" sqref="B2"/>
    </sheetView>
  </sheetViews>
  <sheetFormatPr defaultRowHeight="15" x14ac:dyDescent="0.25"/>
  <cols>
    <col min="1" max="1" width="6.28515625" bestFit="1" customWidth="1"/>
    <col min="2" max="2" width="18.85546875" bestFit="1" customWidth="1"/>
    <col min="3" max="3" width="12.42578125" bestFit="1" customWidth="1"/>
    <col min="4" max="4" width="10.7109375" bestFit="1" customWidth="1"/>
    <col min="5" max="5" width="13.85546875" bestFit="1" customWidth="1"/>
  </cols>
  <sheetData>
    <row r="1" spans="1:5" x14ac:dyDescent="0.25">
      <c r="A1" t="s">
        <v>2</v>
      </c>
      <c r="B1" t="s">
        <v>69</v>
      </c>
      <c r="C1" t="s">
        <v>17</v>
      </c>
      <c r="D1" t="s">
        <v>18</v>
      </c>
      <c r="E1" t="s">
        <v>70</v>
      </c>
    </row>
    <row r="2" spans="1:5" x14ac:dyDescent="0.25">
      <c r="A2">
        <v>1</v>
      </c>
      <c r="B2" t="s">
        <v>19</v>
      </c>
      <c r="C2">
        <v>1411750000</v>
      </c>
      <c r="D2" s="11">
        <v>44926</v>
      </c>
      <c r="E2">
        <v>1411750000</v>
      </c>
    </row>
    <row r="3" spans="1:5" x14ac:dyDescent="0.25">
      <c r="A3">
        <v>2</v>
      </c>
      <c r="B3" t="s">
        <v>20</v>
      </c>
      <c r="C3">
        <v>1392329000</v>
      </c>
      <c r="D3" s="11">
        <v>45108</v>
      </c>
      <c r="E3">
        <v>1392329000</v>
      </c>
    </row>
    <row r="4" spans="1:5" x14ac:dyDescent="0.25">
      <c r="A4">
        <v>3</v>
      </c>
      <c r="B4" t="s">
        <v>21</v>
      </c>
      <c r="C4">
        <v>335305000</v>
      </c>
      <c r="D4" s="11">
        <v>45163</v>
      </c>
      <c r="E4">
        <v>335305000</v>
      </c>
    </row>
    <row r="5" spans="1:5" x14ac:dyDescent="0.25">
      <c r="A5">
        <v>4</v>
      </c>
      <c r="B5" t="s">
        <v>22</v>
      </c>
      <c r="C5">
        <v>277749853</v>
      </c>
      <c r="D5" s="11">
        <v>44926</v>
      </c>
      <c r="E5">
        <v>277749853</v>
      </c>
    </row>
    <row r="6" spans="1:5" x14ac:dyDescent="0.25">
      <c r="A6">
        <v>5</v>
      </c>
      <c r="B6" t="s">
        <v>23</v>
      </c>
      <c r="C6">
        <v>241499431</v>
      </c>
      <c r="D6" s="11">
        <v>44986</v>
      </c>
      <c r="E6">
        <v>241499431</v>
      </c>
    </row>
    <row r="7" spans="1:5" x14ac:dyDescent="0.25">
      <c r="A7">
        <v>6</v>
      </c>
      <c r="B7" t="s">
        <v>24</v>
      </c>
      <c r="C7">
        <v>216783400</v>
      </c>
      <c r="D7" s="11">
        <v>44641</v>
      </c>
      <c r="E7">
        <v>216783400</v>
      </c>
    </row>
    <row r="8" spans="1:5" x14ac:dyDescent="0.25">
      <c r="A8">
        <v>7</v>
      </c>
      <c r="B8" t="s">
        <v>25</v>
      </c>
      <c r="C8">
        <v>203062512</v>
      </c>
      <c r="D8" s="11">
        <v>44774</v>
      </c>
      <c r="E8">
        <v>203062512</v>
      </c>
    </row>
    <row r="9" spans="1:5" x14ac:dyDescent="0.25">
      <c r="A9">
        <v>8</v>
      </c>
      <c r="B9" t="s">
        <v>26</v>
      </c>
      <c r="C9">
        <v>169828911</v>
      </c>
      <c r="D9" s="11">
        <v>44726</v>
      </c>
      <c r="E9">
        <v>169828911</v>
      </c>
    </row>
    <row r="10" spans="1:5" x14ac:dyDescent="0.25">
      <c r="A10">
        <v>9</v>
      </c>
      <c r="B10" t="s">
        <v>27</v>
      </c>
      <c r="C10">
        <v>146424729</v>
      </c>
      <c r="D10" s="11">
        <v>44927</v>
      </c>
      <c r="E10">
        <v>146424729</v>
      </c>
    </row>
    <row r="11" spans="1:5" x14ac:dyDescent="0.25">
      <c r="A11">
        <v>10</v>
      </c>
      <c r="B11" t="s">
        <v>28</v>
      </c>
      <c r="C11">
        <v>129035733</v>
      </c>
      <c r="D11" s="11">
        <v>45016</v>
      </c>
      <c r="E11">
        <v>129035733</v>
      </c>
    </row>
    <row r="12" spans="1:5" x14ac:dyDescent="0.25">
      <c r="A12">
        <v>11</v>
      </c>
      <c r="B12" t="s">
        <v>29</v>
      </c>
      <c r="C12">
        <v>124560000</v>
      </c>
      <c r="D12" s="11">
        <v>45108</v>
      </c>
      <c r="E12">
        <v>124560000</v>
      </c>
    </row>
    <row r="13" spans="1:5" x14ac:dyDescent="0.25">
      <c r="A13">
        <v>12</v>
      </c>
      <c r="B13" t="s">
        <v>30</v>
      </c>
      <c r="C13">
        <v>110682000</v>
      </c>
      <c r="D13" s="11">
        <v>45163</v>
      </c>
      <c r="E13">
        <v>110682000</v>
      </c>
    </row>
    <row r="14" spans="1:5" x14ac:dyDescent="0.25">
      <c r="A14">
        <v>13</v>
      </c>
      <c r="B14" t="s">
        <v>31</v>
      </c>
      <c r="C14">
        <v>105223000</v>
      </c>
      <c r="D14" s="11">
        <v>45163</v>
      </c>
      <c r="E14">
        <v>105223000</v>
      </c>
    </row>
    <row r="15" spans="1:5" x14ac:dyDescent="0.25">
      <c r="A15">
        <v>14</v>
      </c>
      <c r="B15" t="s">
        <v>32</v>
      </c>
      <c r="C15">
        <v>105163988</v>
      </c>
      <c r="D15" s="11">
        <v>44743</v>
      </c>
      <c r="E15">
        <v>105163988</v>
      </c>
    </row>
    <row r="16" spans="1:5" x14ac:dyDescent="0.25">
      <c r="A16">
        <v>15</v>
      </c>
      <c r="B16" t="s">
        <v>33</v>
      </c>
      <c r="C16">
        <v>100000000</v>
      </c>
      <c r="D16" s="11">
        <v>45017</v>
      </c>
      <c r="E16">
        <v>100000000</v>
      </c>
    </row>
    <row r="17" spans="1:5" x14ac:dyDescent="0.25">
      <c r="A17">
        <v>16</v>
      </c>
      <c r="B17" t="s">
        <v>34</v>
      </c>
      <c r="C17">
        <v>95370000</v>
      </c>
      <c r="D17" s="11">
        <v>43647</v>
      </c>
      <c r="E17">
        <v>95370000</v>
      </c>
    </row>
    <row r="18" spans="1:5" x14ac:dyDescent="0.25">
      <c r="A18">
        <v>17</v>
      </c>
      <c r="B18" t="s">
        <v>35</v>
      </c>
      <c r="C18">
        <v>85279553</v>
      </c>
      <c r="D18" s="11">
        <v>44926</v>
      </c>
      <c r="E18">
        <v>85279553</v>
      </c>
    </row>
    <row r="19" spans="1:5" x14ac:dyDescent="0.25">
      <c r="A19">
        <v>18</v>
      </c>
      <c r="B19" t="s">
        <v>36</v>
      </c>
      <c r="C19">
        <v>85227900</v>
      </c>
      <c r="D19" s="11">
        <v>45163</v>
      </c>
      <c r="E19">
        <v>85227900</v>
      </c>
    </row>
    <row r="20" spans="1:5" x14ac:dyDescent="0.25">
      <c r="A20">
        <v>19</v>
      </c>
      <c r="B20" t="s">
        <v>37</v>
      </c>
      <c r="C20">
        <v>84432670</v>
      </c>
      <c r="D20" s="11">
        <v>45016</v>
      </c>
      <c r="E20">
        <v>84432670</v>
      </c>
    </row>
    <row r="21" spans="1:5" x14ac:dyDescent="0.25">
      <c r="A21">
        <v>20</v>
      </c>
      <c r="B21" t="s">
        <v>38</v>
      </c>
      <c r="C21">
        <v>68263022</v>
      </c>
      <c r="D21" s="11">
        <v>44378</v>
      </c>
      <c r="E21">
        <v>68263022</v>
      </c>
    </row>
    <row r="22" spans="1:5" x14ac:dyDescent="0.25">
      <c r="A22">
        <v>21</v>
      </c>
      <c r="B22" t="s">
        <v>39</v>
      </c>
      <c r="C22">
        <v>68128000</v>
      </c>
      <c r="D22" s="11">
        <v>45108</v>
      </c>
      <c r="E22">
        <v>68128000</v>
      </c>
    </row>
    <row r="23" spans="1:5" x14ac:dyDescent="0.25">
      <c r="A23">
        <v>22</v>
      </c>
      <c r="B23" t="s">
        <v>40</v>
      </c>
      <c r="C23">
        <v>67026292</v>
      </c>
      <c r="D23" s="11">
        <v>44377</v>
      </c>
      <c r="E23">
        <v>67026292</v>
      </c>
    </row>
    <row r="24" spans="1:5" x14ac:dyDescent="0.25">
      <c r="A24">
        <v>23</v>
      </c>
      <c r="B24" t="s">
        <v>41</v>
      </c>
      <c r="C24">
        <v>61741120</v>
      </c>
      <c r="D24" s="11">
        <v>44796</v>
      </c>
      <c r="E24">
        <v>61741120</v>
      </c>
    </row>
    <row r="25" spans="1:5" x14ac:dyDescent="0.25">
      <c r="A25">
        <v>24</v>
      </c>
      <c r="B25" t="s">
        <v>42</v>
      </c>
      <c r="C25">
        <v>60604992</v>
      </c>
      <c r="D25" s="11">
        <v>44743</v>
      </c>
      <c r="E25">
        <v>60604992</v>
      </c>
    </row>
    <row r="26" spans="1:5" x14ac:dyDescent="0.25">
      <c r="A26">
        <v>25</v>
      </c>
      <c r="B26" t="s">
        <v>43</v>
      </c>
      <c r="C26">
        <v>58784790</v>
      </c>
      <c r="D26" s="11">
        <v>45077</v>
      </c>
      <c r="E26">
        <v>58784790</v>
      </c>
    </row>
    <row r="27" spans="1:5" x14ac:dyDescent="0.25">
      <c r="A27">
        <v>26</v>
      </c>
      <c r="B27" t="s">
        <v>44</v>
      </c>
      <c r="C27">
        <v>55770232</v>
      </c>
      <c r="D27" s="11">
        <v>44743</v>
      </c>
      <c r="E27">
        <v>55770232</v>
      </c>
    </row>
    <row r="28" spans="1:5" x14ac:dyDescent="0.25">
      <c r="A28">
        <v>27</v>
      </c>
      <c r="B28" t="s">
        <v>45</v>
      </c>
      <c r="C28">
        <v>52215503</v>
      </c>
      <c r="D28" s="11">
        <v>45107</v>
      </c>
      <c r="E28">
        <v>52215503</v>
      </c>
    </row>
    <row r="29" spans="1:5" x14ac:dyDescent="0.25">
      <c r="A29">
        <v>28</v>
      </c>
      <c r="B29" t="s">
        <v>46</v>
      </c>
      <c r="C29">
        <v>51526000</v>
      </c>
      <c r="D29" s="11">
        <v>44927</v>
      </c>
      <c r="E29">
        <v>51526000</v>
      </c>
    </row>
    <row r="30" spans="1:5" x14ac:dyDescent="0.25">
      <c r="A30">
        <v>29</v>
      </c>
      <c r="B30" t="s">
        <v>47</v>
      </c>
      <c r="C30">
        <v>51439038</v>
      </c>
      <c r="D30" s="11">
        <v>44926</v>
      </c>
      <c r="E30">
        <v>51439038</v>
      </c>
    </row>
    <row r="31" spans="1:5" x14ac:dyDescent="0.25">
      <c r="A31">
        <v>30</v>
      </c>
      <c r="B31" t="s">
        <v>48</v>
      </c>
      <c r="C31">
        <v>48345223</v>
      </c>
      <c r="D31" s="11">
        <v>45108</v>
      </c>
      <c r="E31">
        <v>48345223</v>
      </c>
    </row>
    <row r="32" spans="1:5" x14ac:dyDescent="0.25">
      <c r="A32">
        <v>31</v>
      </c>
      <c r="B32" t="s">
        <v>49</v>
      </c>
      <c r="C32">
        <v>46044703</v>
      </c>
      <c r="D32" s="11">
        <v>44699</v>
      </c>
      <c r="E32">
        <v>46044703</v>
      </c>
    </row>
    <row r="33" spans="1:5" x14ac:dyDescent="0.25">
      <c r="A33">
        <v>32</v>
      </c>
      <c r="B33" t="s">
        <v>50</v>
      </c>
      <c r="C33">
        <v>45400000</v>
      </c>
      <c r="D33" s="11">
        <v>44562</v>
      </c>
      <c r="E33">
        <v>45400000</v>
      </c>
    </row>
    <row r="34" spans="1:5" x14ac:dyDescent="0.25">
      <c r="A34">
        <v>33</v>
      </c>
      <c r="B34" t="s">
        <v>51</v>
      </c>
      <c r="C34">
        <v>43324000</v>
      </c>
      <c r="D34" s="11">
        <v>45108</v>
      </c>
      <c r="E34">
        <v>43324000</v>
      </c>
    </row>
    <row r="35" spans="1:5" x14ac:dyDescent="0.25">
      <c r="A35">
        <v>34</v>
      </c>
      <c r="B35" t="s">
        <v>52</v>
      </c>
      <c r="C35">
        <v>42885900</v>
      </c>
      <c r="D35" s="11">
        <v>44378</v>
      </c>
      <c r="E35">
        <v>42885900</v>
      </c>
    </row>
    <row r="36" spans="1:5" x14ac:dyDescent="0.25">
      <c r="A36">
        <v>35</v>
      </c>
      <c r="B36" t="s">
        <v>53</v>
      </c>
      <c r="C36">
        <v>41984500</v>
      </c>
      <c r="D36" s="11">
        <v>43282</v>
      </c>
      <c r="E36">
        <v>41984500</v>
      </c>
    </row>
    <row r="37" spans="1:5" x14ac:dyDescent="0.25">
      <c r="A37">
        <v>36</v>
      </c>
      <c r="B37" t="s">
        <v>54</v>
      </c>
      <c r="C37">
        <v>41130432</v>
      </c>
      <c r="D37" s="11">
        <v>44593</v>
      </c>
      <c r="E37">
        <v>41130432</v>
      </c>
    </row>
    <row r="38" spans="1:5" x14ac:dyDescent="0.25">
      <c r="A38">
        <v>37</v>
      </c>
      <c r="B38" t="s">
        <v>55</v>
      </c>
      <c r="C38">
        <v>40276000</v>
      </c>
      <c r="D38" s="11">
        <v>45163</v>
      </c>
      <c r="E38">
        <v>40276000</v>
      </c>
    </row>
    <row r="39" spans="1:5" x14ac:dyDescent="0.25">
      <c r="A39">
        <v>38</v>
      </c>
      <c r="B39" t="s">
        <v>56</v>
      </c>
      <c r="C39">
        <v>37706000</v>
      </c>
      <c r="D39" s="11">
        <v>45077</v>
      </c>
      <c r="E39">
        <v>37706000</v>
      </c>
    </row>
    <row r="40" spans="1:5" x14ac:dyDescent="0.25">
      <c r="A40">
        <v>39</v>
      </c>
      <c r="B40" t="s">
        <v>57</v>
      </c>
      <c r="C40">
        <v>37074400</v>
      </c>
      <c r="D40" s="11">
        <v>45163</v>
      </c>
      <c r="E40">
        <v>37074400</v>
      </c>
    </row>
    <row r="41" spans="1:5" x14ac:dyDescent="0.25">
      <c r="A41">
        <v>40</v>
      </c>
      <c r="B41" t="s">
        <v>58</v>
      </c>
      <c r="C41">
        <v>36197788</v>
      </c>
      <c r="D41" s="11">
        <v>45017</v>
      </c>
      <c r="E41">
        <v>36197788</v>
      </c>
    </row>
    <row r="42" spans="1:5" x14ac:dyDescent="0.25">
      <c r="A42">
        <v>41</v>
      </c>
      <c r="B42" t="s">
        <v>59</v>
      </c>
      <c r="C42">
        <v>34262840</v>
      </c>
      <c r="D42" s="11">
        <v>44927</v>
      </c>
      <c r="E42">
        <v>34262840</v>
      </c>
    </row>
    <row r="43" spans="1:5" x14ac:dyDescent="0.25">
      <c r="A43">
        <v>42</v>
      </c>
      <c r="B43" t="s">
        <v>60</v>
      </c>
      <c r="C43">
        <v>33396698</v>
      </c>
      <c r="D43" s="11">
        <v>44743</v>
      </c>
      <c r="E43">
        <v>33396698</v>
      </c>
    </row>
    <row r="44" spans="1:5" x14ac:dyDescent="0.25">
      <c r="A44">
        <v>43</v>
      </c>
      <c r="B44" t="s">
        <v>61</v>
      </c>
      <c r="C44">
        <v>33200000</v>
      </c>
      <c r="D44" s="11">
        <v>45153</v>
      </c>
      <c r="E44">
        <v>33200000</v>
      </c>
    </row>
    <row r="45" spans="1:5" x14ac:dyDescent="0.25">
      <c r="A45">
        <v>44</v>
      </c>
      <c r="B45" t="s">
        <v>62</v>
      </c>
      <c r="C45">
        <v>33086278</v>
      </c>
      <c r="D45" s="11">
        <v>44742</v>
      </c>
      <c r="E45">
        <v>33086278</v>
      </c>
    </row>
    <row r="46" spans="1:5" x14ac:dyDescent="0.25">
      <c r="A46">
        <v>45</v>
      </c>
      <c r="B46" t="s">
        <v>63</v>
      </c>
      <c r="C46">
        <v>32419747</v>
      </c>
      <c r="D46" s="11">
        <v>44743</v>
      </c>
      <c r="E46">
        <v>32419747</v>
      </c>
    </row>
    <row r="47" spans="1:5" x14ac:dyDescent="0.25">
      <c r="A47">
        <v>46</v>
      </c>
      <c r="B47" t="s">
        <v>64</v>
      </c>
      <c r="C47">
        <v>32175224</v>
      </c>
      <c r="D47" s="11">
        <v>44691</v>
      </c>
      <c r="E47">
        <v>32175224</v>
      </c>
    </row>
    <row r="48" spans="1:5" x14ac:dyDescent="0.25">
      <c r="A48">
        <v>47</v>
      </c>
      <c r="B48" t="s">
        <v>65</v>
      </c>
      <c r="C48">
        <v>31890000</v>
      </c>
      <c r="D48" s="11">
        <v>44743</v>
      </c>
      <c r="E48">
        <v>31890000</v>
      </c>
    </row>
    <row r="49" spans="1:5" x14ac:dyDescent="0.25">
      <c r="A49">
        <v>48</v>
      </c>
      <c r="B49" t="s">
        <v>66</v>
      </c>
      <c r="C49">
        <v>30832019</v>
      </c>
      <c r="D49" s="11">
        <v>44374</v>
      </c>
      <c r="E49">
        <v>30832019</v>
      </c>
    </row>
    <row r="50" spans="1:5" x14ac:dyDescent="0.25">
      <c r="A50">
        <v>49</v>
      </c>
      <c r="B50" t="s">
        <v>67</v>
      </c>
      <c r="C50">
        <v>29389150</v>
      </c>
      <c r="D50" s="11">
        <v>44544</v>
      </c>
      <c r="E50">
        <v>29389150</v>
      </c>
    </row>
    <row r="51" spans="1:5" x14ac:dyDescent="0.25">
      <c r="A51">
        <v>50</v>
      </c>
      <c r="B51" t="s">
        <v>68</v>
      </c>
      <c r="C51">
        <v>29164578</v>
      </c>
      <c r="D51" s="11">
        <v>44525</v>
      </c>
      <c r="E51">
        <v>29164578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F1F-8022-4CEF-A4B8-998D611C8B3F}">
  <dimension ref="A1:D51"/>
  <sheetViews>
    <sheetView workbookViewId="0">
      <selection activeCell="B53" sqref="B53"/>
    </sheetView>
  </sheetViews>
  <sheetFormatPr defaultRowHeight="15" x14ac:dyDescent="0.25"/>
  <cols>
    <col min="1" max="1" width="5.85546875" customWidth="1"/>
    <col min="2" max="2" width="18.85546875" bestFit="1" customWidth="1"/>
    <col min="3" max="3" width="12.7109375" bestFit="1" customWidth="1"/>
    <col min="4" max="4" width="9.85546875" bestFit="1" customWidth="1"/>
  </cols>
  <sheetData>
    <row r="1" spans="1:4" x14ac:dyDescent="0.25">
      <c r="A1" t="s">
        <v>2</v>
      </c>
      <c r="B1" t="s">
        <v>16</v>
      </c>
      <c r="C1" t="s">
        <v>17</v>
      </c>
      <c r="D1" t="s">
        <v>18</v>
      </c>
    </row>
    <row r="2" spans="1:4" x14ac:dyDescent="0.25">
      <c r="A2">
        <v>1</v>
      </c>
      <c r="B2" t="s">
        <v>19</v>
      </c>
      <c r="C2" s="8">
        <v>1411750000</v>
      </c>
      <c r="D2" s="9">
        <v>44926</v>
      </c>
    </row>
    <row r="3" spans="1:4" x14ac:dyDescent="0.25">
      <c r="A3">
        <v>2</v>
      </c>
      <c r="B3" t="s">
        <v>20</v>
      </c>
      <c r="C3" s="8">
        <v>1392329000</v>
      </c>
      <c r="D3" s="9">
        <v>45108</v>
      </c>
    </row>
    <row r="4" spans="1:4" x14ac:dyDescent="0.25">
      <c r="A4">
        <v>3</v>
      </c>
      <c r="B4" t="s">
        <v>21</v>
      </c>
      <c r="C4" s="8">
        <v>335305000</v>
      </c>
      <c r="D4" s="9">
        <v>45163</v>
      </c>
    </row>
    <row r="5" spans="1:4" x14ac:dyDescent="0.25">
      <c r="A5">
        <v>4</v>
      </c>
      <c r="B5" t="s">
        <v>22</v>
      </c>
      <c r="C5" s="8">
        <v>277749853</v>
      </c>
      <c r="D5" s="9">
        <v>44926</v>
      </c>
    </row>
    <row r="6" spans="1:4" x14ac:dyDescent="0.25">
      <c r="A6">
        <v>5</v>
      </c>
      <c r="B6" t="s">
        <v>23</v>
      </c>
      <c r="C6" s="8">
        <v>241499431</v>
      </c>
      <c r="D6" s="9">
        <v>44986</v>
      </c>
    </row>
    <row r="7" spans="1:4" x14ac:dyDescent="0.25">
      <c r="A7">
        <v>6</v>
      </c>
      <c r="B7" t="s">
        <v>24</v>
      </c>
      <c r="C7" s="8">
        <v>216783400</v>
      </c>
      <c r="D7" s="9">
        <v>44641</v>
      </c>
    </row>
    <row r="8" spans="1:4" x14ac:dyDescent="0.25">
      <c r="A8">
        <v>7</v>
      </c>
      <c r="B8" t="s">
        <v>25</v>
      </c>
      <c r="C8" s="8">
        <v>203062512</v>
      </c>
      <c r="D8" s="9">
        <v>44774</v>
      </c>
    </row>
    <row r="9" spans="1:4" x14ac:dyDescent="0.25">
      <c r="A9">
        <v>8</v>
      </c>
      <c r="B9" t="s">
        <v>26</v>
      </c>
      <c r="C9" s="8">
        <v>169828911</v>
      </c>
      <c r="D9" s="9">
        <v>44726</v>
      </c>
    </row>
    <row r="10" spans="1:4" x14ac:dyDescent="0.25">
      <c r="A10">
        <v>9</v>
      </c>
      <c r="B10" t="s">
        <v>27</v>
      </c>
      <c r="C10" s="8">
        <v>146424729</v>
      </c>
      <c r="D10" s="9">
        <v>44927</v>
      </c>
    </row>
    <row r="11" spans="1:4" x14ac:dyDescent="0.25">
      <c r="A11">
        <v>10</v>
      </c>
      <c r="B11" t="s">
        <v>28</v>
      </c>
      <c r="C11" s="8">
        <v>129035733</v>
      </c>
      <c r="D11" s="9">
        <v>45016</v>
      </c>
    </row>
    <row r="12" spans="1:4" x14ac:dyDescent="0.25">
      <c r="A12">
        <v>11</v>
      </c>
      <c r="B12" t="s">
        <v>29</v>
      </c>
      <c r="C12" s="8">
        <v>124560000</v>
      </c>
      <c r="D12" s="9">
        <v>45108</v>
      </c>
    </row>
    <row r="13" spans="1:4" x14ac:dyDescent="0.25">
      <c r="A13">
        <v>12</v>
      </c>
      <c r="B13" t="s">
        <v>30</v>
      </c>
      <c r="C13" s="8">
        <v>110682000</v>
      </c>
      <c r="D13" s="9">
        <v>45163</v>
      </c>
    </row>
    <row r="14" spans="1:4" x14ac:dyDescent="0.25">
      <c r="A14">
        <v>13</v>
      </c>
      <c r="B14" t="s">
        <v>31</v>
      </c>
      <c r="C14" s="8">
        <v>105223000</v>
      </c>
      <c r="D14" s="9">
        <v>45163</v>
      </c>
    </row>
    <row r="15" spans="1:4" x14ac:dyDescent="0.25">
      <c r="A15">
        <v>14</v>
      </c>
      <c r="B15" t="s">
        <v>32</v>
      </c>
      <c r="C15" s="8">
        <v>105163988</v>
      </c>
      <c r="D15" s="9">
        <v>44743</v>
      </c>
    </row>
    <row r="16" spans="1:4" x14ac:dyDescent="0.25">
      <c r="A16">
        <v>15</v>
      </c>
      <c r="B16" t="s">
        <v>33</v>
      </c>
      <c r="C16" s="8">
        <v>100000000</v>
      </c>
      <c r="D16" s="10">
        <v>45017</v>
      </c>
    </row>
    <row r="17" spans="1:4" x14ac:dyDescent="0.25">
      <c r="A17">
        <v>16</v>
      </c>
      <c r="B17" t="s">
        <v>34</v>
      </c>
      <c r="C17" s="8">
        <v>95370000</v>
      </c>
      <c r="D17" s="9">
        <v>43647</v>
      </c>
    </row>
    <row r="18" spans="1:4" x14ac:dyDescent="0.25">
      <c r="A18">
        <v>17</v>
      </c>
      <c r="B18" t="s">
        <v>35</v>
      </c>
      <c r="C18" s="8">
        <v>85279553</v>
      </c>
      <c r="D18" s="9">
        <v>44926</v>
      </c>
    </row>
    <row r="19" spans="1:4" x14ac:dyDescent="0.25">
      <c r="A19">
        <v>18</v>
      </c>
      <c r="B19" t="s">
        <v>36</v>
      </c>
      <c r="C19" s="8">
        <v>85227900</v>
      </c>
      <c r="D19" s="9">
        <v>45163</v>
      </c>
    </row>
    <row r="20" spans="1:4" x14ac:dyDescent="0.25">
      <c r="A20">
        <v>19</v>
      </c>
      <c r="B20" t="s">
        <v>37</v>
      </c>
      <c r="C20" s="8">
        <v>84432670</v>
      </c>
      <c r="D20" s="9">
        <v>45016</v>
      </c>
    </row>
    <row r="21" spans="1:4" x14ac:dyDescent="0.25">
      <c r="A21">
        <v>20</v>
      </c>
      <c r="B21" t="s">
        <v>38</v>
      </c>
      <c r="C21" s="8">
        <v>68263022</v>
      </c>
      <c r="D21" s="9">
        <v>44378</v>
      </c>
    </row>
    <row r="22" spans="1:4" x14ac:dyDescent="0.25">
      <c r="A22">
        <v>21</v>
      </c>
      <c r="B22" t="s">
        <v>39</v>
      </c>
      <c r="C22" s="8">
        <v>68128000</v>
      </c>
      <c r="D22" s="9">
        <v>45108</v>
      </c>
    </row>
    <row r="23" spans="1:4" x14ac:dyDescent="0.25">
      <c r="A23">
        <v>22</v>
      </c>
      <c r="B23" t="s">
        <v>40</v>
      </c>
      <c r="C23" s="8">
        <v>67026292</v>
      </c>
      <c r="D23" s="9">
        <v>44377</v>
      </c>
    </row>
    <row r="24" spans="1:4" x14ac:dyDescent="0.25">
      <c r="A24">
        <v>23</v>
      </c>
      <c r="B24" t="s">
        <v>41</v>
      </c>
      <c r="C24" s="8">
        <v>61741120</v>
      </c>
      <c r="D24" s="9">
        <v>44796</v>
      </c>
    </row>
    <row r="25" spans="1:4" x14ac:dyDescent="0.25">
      <c r="A25">
        <v>24</v>
      </c>
      <c r="B25" t="s">
        <v>42</v>
      </c>
      <c r="C25" s="8">
        <v>60604992</v>
      </c>
      <c r="D25" s="9">
        <v>44743</v>
      </c>
    </row>
    <row r="26" spans="1:4" x14ac:dyDescent="0.25">
      <c r="A26">
        <v>25</v>
      </c>
      <c r="B26" t="s">
        <v>43</v>
      </c>
      <c r="C26" s="8">
        <v>58784790</v>
      </c>
      <c r="D26" s="9">
        <v>45077</v>
      </c>
    </row>
    <row r="27" spans="1:4" x14ac:dyDescent="0.25">
      <c r="A27">
        <v>26</v>
      </c>
      <c r="B27" t="s">
        <v>44</v>
      </c>
      <c r="C27" s="8">
        <v>55770232</v>
      </c>
      <c r="D27" s="9">
        <v>44743</v>
      </c>
    </row>
    <row r="28" spans="1:4" x14ac:dyDescent="0.25">
      <c r="A28">
        <v>27</v>
      </c>
      <c r="B28" t="s">
        <v>45</v>
      </c>
      <c r="C28" s="8">
        <v>52215503</v>
      </c>
      <c r="D28" s="9">
        <v>45107</v>
      </c>
    </row>
    <row r="29" spans="1:4" x14ac:dyDescent="0.25">
      <c r="A29">
        <v>28</v>
      </c>
      <c r="B29" t="s">
        <v>46</v>
      </c>
      <c r="C29" s="8">
        <v>51526000</v>
      </c>
      <c r="D29" s="9">
        <v>44927</v>
      </c>
    </row>
    <row r="30" spans="1:4" x14ac:dyDescent="0.25">
      <c r="A30">
        <v>29</v>
      </c>
      <c r="B30" t="s">
        <v>47</v>
      </c>
      <c r="C30" s="8">
        <v>51439038</v>
      </c>
      <c r="D30" s="9">
        <v>44926</v>
      </c>
    </row>
    <row r="31" spans="1:4" x14ac:dyDescent="0.25">
      <c r="A31">
        <v>30</v>
      </c>
      <c r="B31" t="s">
        <v>48</v>
      </c>
      <c r="C31" s="8">
        <v>48345223</v>
      </c>
      <c r="D31" s="9">
        <v>45108</v>
      </c>
    </row>
    <row r="32" spans="1:4" x14ac:dyDescent="0.25">
      <c r="A32">
        <v>31</v>
      </c>
      <c r="B32" t="s">
        <v>49</v>
      </c>
      <c r="C32" s="8">
        <v>46044703</v>
      </c>
      <c r="D32" s="9">
        <v>44699</v>
      </c>
    </row>
    <row r="33" spans="1:4" x14ac:dyDescent="0.25">
      <c r="A33">
        <v>32</v>
      </c>
      <c r="B33" t="s">
        <v>50</v>
      </c>
      <c r="C33" s="8">
        <v>45400000</v>
      </c>
      <c r="D33" s="9">
        <v>44562</v>
      </c>
    </row>
    <row r="34" spans="1:4" x14ac:dyDescent="0.25">
      <c r="A34">
        <v>33</v>
      </c>
      <c r="B34" t="s">
        <v>51</v>
      </c>
      <c r="C34" s="8">
        <v>43324000</v>
      </c>
      <c r="D34" s="9">
        <v>45108</v>
      </c>
    </row>
    <row r="35" spans="1:4" x14ac:dyDescent="0.25">
      <c r="A35">
        <v>34</v>
      </c>
      <c r="B35" t="s">
        <v>52</v>
      </c>
      <c r="C35" s="8">
        <v>42885900</v>
      </c>
      <c r="D35" s="9">
        <v>44378</v>
      </c>
    </row>
    <row r="36" spans="1:4" x14ac:dyDescent="0.25">
      <c r="A36">
        <v>35</v>
      </c>
      <c r="B36" t="s">
        <v>53</v>
      </c>
      <c r="C36" s="8">
        <v>41984500</v>
      </c>
      <c r="D36" s="9">
        <v>43282</v>
      </c>
    </row>
    <row r="37" spans="1:4" x14ac:dyDescent="0.25">
      <c r="A37">
        <v>36</v>
      </c>
      <c r="B37" t="s">
        <v>54</v>
      </c>
      <c r="C37" s="8">
        <v>41130432</v>
      </c>
      <c r="D37" s="9">
        <v>44593</v>
      </c>
    </row>
    <row r="38" spans="1:4" x14ac:dyDescent="0.25">
      <c r="A38">
        <v>37</v>
      </c>
      <c r="B38" t="s">
        <v>55</v>
      </c>
      <c r="C38" s="8">
        <v>40276000</v>
      </c>
      <c r="D38" s="9">
        <v>45163</v>
      </c>
    </row>
    <row r="39" spans="1:4" x14ac:dyDescent="0.25">
      <c r="A39">
        <v>38</v>
      </c>
      <c r="B39" t="s">
        <v>56</v>
      </c>
      <c r="C39" s="8">
        <v>37706000</v>
      </c>
      <c r="D39" s="9">
        <v>45077</v>
      </c>
    </row>
    <row r="40" spans="1:4" x14ac:dyDescent="0.25">
      <c r="A40">
        <v>39</v>
      </c>
      <c r="B40" t="s">
        <v>57</v>
      </c>
      <c r="C40" s="8">
        <v>37074400</v>
      </c>
      <c r="D40" s="9">
        <v>45163</v>
      </c>
    </row>
    <row r="41" spans="1:4" x14ac:dyDescent="0.25">
      <c r="A41">
        <v>40</v>
      </c>
      <c r="B41" t="s">
        <v>58</v>
      </c>
      <c r="C41" s="8">
        <v>36197788</v>
      </c>
      <c r="D41" s="9">
        <v>45017</v>
      </c>
    </row>
    <row r="42" spans="1:4" x14ac:dyDescent="0.25">
      <c r="A42">
        <v>41</v>
      </c>
      <c r="B42" t="s">
        <v>59</v>
      </c>
      <c r="C42" s="8">
        <v>34262840</v>
      </c>
      <c r="D42" s="9">
        <v>44927</v>
      </c>
    </row>
    <row r="43" spans="1:4" x14ac:dyDescent="0.25">
      <c r="A43">
        <v>42</v>
      </c>
      <c r="B43" t="s">
        <v>60</v>
      </c>
      <c r="C43" s="8">
        <v>33396698</v>
      </c>
      <c r="D43" s="9">
        <v>44743</v>
      </c>
    </row>
    <row r="44" spans="1:4" x14ac:dyDescent="0.25">
      <c r="A44">
        <v>43</v>
      </c>
      <c r="B44" t="s">
        <v>61</v>
      </c>
      <c r="C44" s="8">
        <v>33200000</v>
      </c>
      <c r="D44" s="9">
        <v>45153</v>
      </c>
    </row>
    <row r="45" spans="1:4" x14ac:dyDescent="0.25">
      <c r="A45">
        <v>44</v>
      </c>
      <c r="B45" t="s">
        <v>62</v>
      </c>
      <c r="C45" s="8">
        <v>33086278</v>
      </c>
      <c r="D45" s="9">
        <v>44742</v>
      </c>
    </row>
    <row r="46" spans="1:4" x14ac:dyDescent="0.25">
      <c r="A46">
        <v>45</v>
      </c>
      <c r="B46" t="s">
        <v>63</v>
      </c>
      <c r="C46" s="8">
        <v>32419747</v>
      </c>
      <c r="D46" s="9">
        <v>44743</v>
      </c>
    </row>
    <row r="47" spans="1:4" x14ac:dyDescent="0.25">
      <c r="A47">
        <v>46</v>
      </c>
      <c r="B47" t="s">
        <v>64</v>
      </c>
      <c r="C47" s="8">
        <v>32175224</v>
      </c>
      <c r="D47" s="9">
        <v>44691</v>
      </c>
    </row>
    <row r="48" spans="1:4" x14ac:dyDescent="0.25">
      <c r="A48">
        <v>47</v>
      </c>
      <c r="B48" t="s">
        <v>65</v>
      </c>
      <c r="C48" s="8">
        <v>31890000</v>
      </c>
      <c r="D48" s="9">
        <v>44743</v>
      </c>
    </row>
    <row r="49" spans="1:4" x14ac:dyDescent="0.25">
      <c r="A49">
        <v>48</v>
      </c>
      <c r="B49" t="s">
        <v>66</v>
      </c>
      <c r="C49" s="8">
        <v>30832019</v>
      </c>
      <c r="D49" s="9">
        <v>44374</v>
      </c>
    </row>
    <row r="50" spans="1:4" x14ac:dyDescent="0.25">
      <c r="A50">
        <v>49</v>
      </c>
      <c r="B50" t="s">
        <v>67</v>
      </c>
      <c r="C50" s="8">
        <v>29389150</v>
      </c>
      <c r="D50" s="9">
        <v>44544</v>
      </c>
    </row>
    <row r="51" spans="1:4" x14ac:dyDescent="0.25">
      <c r="A51">
        <v>50</v>
      </c>
      <c r="B51" t="s">
        <v>68</v>
      </c>
      <c r="C51" s="8">
        <v>29164578</v>
      </c>
      <c r="D51" s="9">
        <v>44525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08686-F42F-4775-9571-9B4F6AB5D7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Q-1, Q-3, Q-5, Q-6, Q-8, Q-12</vt:lpstr>
      <vt:lpstr>Q-7,Q-9,Q-10,Q-11,Q-13,Q-14,Q15</vt:lpstr>
      <vt:lpstr>Q-24, Q-25</vt:lpstr>
      <vt:lpstr>Q-24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parshwah shah chetankumar</cp:lastModifiedBy>
  <dcterms:created xsi:type="dcterms:W3CDTF">2015-06-05T18:17:20Z</dcterms:created>
  <dcterms:modified xsi:type="dcterms:W3CDTF">2023-09-10T15:50:23Z</dcterms:modified>
</cp:coreProperties>
</file>