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Reduce term" sheetId="2" r:id="rId5"/>
    <sheet state="visible" name="Reduce EMI" sheetId="3" r:id="rId6"/>
  </sheets>
  <definedNames/>
  <calcPr/>
</workbook>
</file>

<file path=xl/sharedStrings.xml><?xml version="1.0" encoding="utf-8"?>
<sst xmlns="http://schemas.openxmlformats.org/spreadsheetml/2006/main" count="43" uniqueCount="24">
  <si>
    <t>Loan Amount</t>
  </si>
  <si>
    <t>INR</t>
  </si>
  <si>
    <t>Interest Rate</t>
  </si>
  <si>
    <t>Tenure</t>
  </si>
  <si>
    <t>years</t>
  </si>
  <si>
    <t>Starting EMI</t>
  </si>
  <si>
    <t>No prepayment</t>
  </si>
  <si>
    <t>Reduce Term</t>
  </si>
  <si>
    <t>Reduce EMI</t>
  </si>
  <si>
    <t>Total Amount Paid</t>
  </si>
  <si>
    <t>Principal Paid</t>
  </si>
  <si>
    <t>Interest Paid</t>
  </si>
  <si>
    <t>Amount Saved</t>
  </si>
  <si>
    <t>Loan paid in (yrs)?</t>
  </si>
  <si>
    <t>Prepayment Plan</t>
  </si>
  <si>
    <t>Monthly</t>
  </si>
  <si>
    <t>Yearly</t>
  </si>
  <si>
    <t>Random Month #</t>
  </si>
  <si>
    <t>Start of Month</t>
  </si>
  <si>
    <t>Outstanding</t>
  </si>
  <si>
    <t>Outstanding remaining</t>
  </si>
  <si>
    <t>Prepayment</t>
  </si>
  <si>
    <t>New outstanding remaining</t>
  </si>
  <si>
    <t>EMI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</si>
</sst>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₹&quot;\ #,##0;[Red]&quot;₹&quot;\ \-#,##0"/>
    <numFmt numFmtId="165" formatCode="_ * #,##0_ ;_ * \-#,##0_ ;_ * &quot;-&quot;??_ ;_ @_ "/>
    <numFmt numFmtId="166" formatCode="_ * #,##0.00_ ;_ * \-#,##0.00_ ;_ * &quot;-&quot;??_ ;_ @_ 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164" xfId="0" applyBorder="1" applyFill="1" applyFont="1" applyNumberFormat="1"/>
    <xf borderId="1" fillId="2" fontId="2" numFmtId="9" xfId="0" applyBorder="1" applyFont="1" applyNumberFormat="1"/>
    <xf borderId="1" fillId="2" fontId="2" numFmtId="0" xfId="0" applyBorder="1" applyFont="1"/>
    <xf borderId="0" fillId="0" fontId="2" numFmtId="164" xfId="0" applyFont="1" applyNumberFormat="1"/>
    <xf borderId="0" fillId="0" fontId="3" numFmtId="0" xfId="0" applyFont="1"/>
    <xf borderId="1" fillId="3" fontId="3" numFmtId="164" xfId="0" applyBorder="1" applyFill="1" applyFont="1" applyNumberFormat="1"/>
    <xf borderId="1" fillId="3" fontId="3" numFmtId="0" xfId="0" applyBorder="1" applyFont="1"/>
    <xf borderId="1" fillId="3" fontId="3" numFmtId="165" xfId="0" applyBorder="1" applyFont="1" applyNumberFormat="1"/>
    <xf borderId="1" fillId="3" fontId="2" numFmtId="0" xfId="0" applyBorder="1" applyFont="1"/>
    <xf borderId="2" fillId="0" fontId="2" numFmtId="0" xfId="0" applyBorder="1" applyFont="1"/>
    <xf borderId="2" fillId="2" fontId="2" numFmtId="165" xfId="0" applyBorder="1" applyFont="1" applyNumberFormat="1"/>
    <xf borderId="0" fillId="0" fontId="2" numFmtId="166" xfId="0" applyFont="1" applyNumberFormat="1"/>
    <xf borderId="2" fillId="2" fontId="2" numFmtId="0" xfId="0" applyBorder="1" applyFont="1"/>
    <xf borderId="2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4.57"/>
    <col customWidth="1" min="3" max="3" width="8.71"/>
    <col customWidth="1" min="4" max="4" width="19.86"/>
    <col customWidth="1" min="5" max="5" width="14.86"/>
    <col customWidth="1" min="6" max="6" width="8.71"/>
    <col customWidth="1" min="7" max="7" width="19.86"/>
    <col customWidth="1" min="8" max="8" width="14.86"/>
    <col customWidth="1" min="9" max="26" width="8.71"/>
  </cols>
  <sheetData>
    <row r="1">
      <c r="A1" s="1" t="s">
        <v>0</v>
      </c>
      <c r="B1" s="2">
        <v>5000000.0</v>
      </c>
      <c r="C1" s="1" t="s">
        <v>1</v>
      </c>
    </row>
    <row r="2">
      <c r="A2" s="1" t="s">
        <v>2</v>
      </c>
      <c r="B2" s="3">
        <v>0.08</v>
      </c>
    </row>
    <row r="3">
      <c r="A3" s="1" t="s">
        <v>3</v>
      </c>
      <c r="B3" s="4">
        <v>25.0</v>
      </c>
      <c r="C3" s="1" t="s">
        <v>4</v>
      </c>
    </row>
    <row r="4">
      <c r="A4" s="1" t="s">
        <v>5</v>
      </c>
      <c r="B4" s="5">
        <f>-PMT(B2/12,B3*12,B1)</f>
        <v>38590.81097</v>
      </c>
    </row>
    <row r="5">
      <c r="B5" s="5"/>
    </row>
    <row r="6">
      <c r="A6" s="6" t="s">
        <v>6</v>
      </c>
      <c r="D6" s="6" t="s">
        <v>7</v>
      </c>
      <c r="G6" s="6" t="s">
        <v>8</v>
      </c>
    </row>
    <row r="7">
      <c r="A7" s="1" t="s">
        <v>9</v>
      </c>
      <c r="B7" s="5">
        <f>B4*B3*12</f>
        <v>11577243.29</v>
      </c>
      <c r="D7" s="1" t="s">
        <v>9</v>
      </c>
      <c r="E7" s="5">
        <f>SUM(E8:E9)</f>
        <v>10124188.7</v>
      </c>
      <c r="G7" s="1" t="s">
        <v>9</v>
      </c>
      <c r="H7" s="5">
        <f>SUM(H8:H9)</f>
        <v>11018201.94</v>
      </c>
    </row>
    <row r="8">
      <c r="A8" s="1" t="s">
        <v>10</v>
      </c>
      <c r="B8" s="5">
        <f>B1</f>
        <v>5000000</v>
      </c>
      <c r="D8" s="1" t="s">
        <v>10</v>
      </c>
      <c r="E8" s="5">
        <f>B1</f>
        <v>5000000</v>
      </c>
      <c r="G8" s="1" t="s">
        <v>10</v>
      </c>
      <c r="H8" s="5">
        <f>E8</f>
        <v>5000000</v>
      </c>
    </row>
    <row r="9">
      <c r="A9" s="1" t="s">
        <v>11</v>
      </c>
      <c r="B9" s="5">
        <f>B7-B8</f>
        <v>6577243.291</v>
      </c>
      <c r="D9" s="1" t="s">
        <v>11</v>
      </c>
      <c r="E9" s="5">
        <f>SUMIF('Reduce term'!$C:$C,"&gt;0",'Reduce term'!$C:$C)</f>
        <v>5124188.697</v>
      </c>
      <c r="G9" s="1" t="s">
        <v>11</v>
      </c>
      <c r="H9" s="5">
        <f>SUMIF('Reduce EMI'!$D:$D,"&gt;0",'Reduce EMI'!$D:$D)</f>
        <v>6018201.94</v>
      </c>
    </row>
    <row r="10">
      <c r="A10" s="1" t="s">
        <v>12</v>
      </c>
      <c r="B10" s="7">
        <f>B7-B7</f>
        <v>0</v>
      </c>
      <c r="D10" s="8" t="s">
        <v>12</v>
      </c>
      <c r="E10" s="7">
        <f>B7-E7</f>
        <v>1453054.594</v>
      </c>
      <c r="G10" s="8" t="s">
        <v>12</v>
      </c>
      <c r="H10" s="7">
        <f>B7-H7</f>
        <v>559041.3506</v>
      </c>
    </row>
    <row r="11">
      <c r="A11" s="1" t="s">
        <v>13</v>
      </c>
      <c r="B11" s="1">
        <f>B3</f>
        <v>25</v>
      </c>
      <c r="D11" s="8" t="s">
        <v>13</v>
      </c>
      <c r="E11" s="9">
        <f>COUNTIF('Reduce term'!$C:$C,"&gt;0")/12</f>
        <v>20.25</v>
      </c>
      <c r="G11" s="8" t="s">
        <v>13</v>
      </c>
      <c r="H11" s="9">
        <f>COUNTIF('Reduce EMI'!$D:$D,"&gt;0")/12</f>
        <v>25</v>
      </c>
    </row>
    <row r="13">
      <c r="A13" s="8" t="s">
        <v>14</v>
      </c>
      <c r="B13" s="10"/>
    </row>
    <row r="14">
      <c r="A14" s="11" t="s">
        <v>15</v>
      </c>
      <c r="B14" s="12"/>
    </row>
    <row r="15">
      <c r="A15" s="11" t="s">
        <v>16</v>
      </c>
      <c r="B15" s="12">
        <v>38591.0</v>
      </c>
      <c r="D15" s="13"/>
    </row>
    <row r="16">
      <c r="A16" s="1" t="s">
        <v>17</v>
      </c>
    </row>
    <row r="17">
      <c r="A17" s="14"/>
      <c r="B17" s="14"/>
    </row>
    <row r="18">
      <c r="A18" s="14"/>
      <c r="B18" s="14"/>
    </row>
    <row r="19">
      <c r="A19" s="14"/>
      <c r="B19" s="14"/>
    </row>
    <row r="20">
      <c r="A20" s="14"/>
      <c r="B20" s="14"/>
    </row>
    <row r="21" ht="15.75" customHeight="1">
      <c r="A21" s="14"/>
      <c r="B21" s="14"/>
    </row>
    <row r="22" ht="15.75" customHeight="1">
      <c r="A22" s="14"/>
      <c r="B22" s="14"/>
    </row>
    <row r="23" ht="15.75" customHeight="1">
      <c r="A23" s="14"/>
      <c r="B23" s="14"/>
    </row>
    <row r="24" ht="15.75" customHeight="1">
      <c r="A24" s="14"/>
      <c r="B24" s="14"/>
    </row>
    <row r="25" ht="15.75" customHeight="1">
      <c r="A25" s="14"/>
      <c r="B25" s="14"/>
    </row>
    <row r="26" ht="15.75" customHeight="1">
      <c r="A26" s="14"/>
      <c r="B26" s="14"/>
    </row>
    <row r="27" ht="15.75" customHeight="1">
      <c r="A27" s="14"/>
      <c r="B27" s="14"/>
    </row>
    <row r="28" ht="15.75" customHeight="1">
      <c r="A28" s="14"/>
      <c r="B28" s="14"/>
    </row>
    <row r="29" ht="15.75" customHeight="1">
      <c r="A29" s="14"/>
      <c r="B29" s="14"/>
    </row>
    <row r="30" ht="15.75" customHeight="1">
      <c r="A30" s="14"/>
      <c r="B30" s="14"/>
    </row>
    <row r="31" ht="15.75" customHeight="1">
      <c r="A31" s="14"/>
      <c r="B31" s="14"/>
    </row>
    <row r="32" ht="15.75" customHeight="1">
      <c r="A32" s="14"/>
      <c r="B32" s="14"/>
    </row>
    <row r="33" ht="15.75" customHeight="1">
      <c r="A33" s="14"/>
      <c r="B33" s="14"/>
    </row>
    <row r="34" ht="15.75" customHeight="1">
      <c r="A34" s="14"/>
      <c r="B34" s="14"/>
    </row>
    <row r="35" ht="15.75" customHeight="1">
      <c r="A35" s="14"/>
      <c r="B35" s="14"/>
    </row>
    <row r="36" ht="15.75" customHeight="1">
      <c r="A36" s="14"/>
      <c r="B36" s="1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Select month #" sqref="A17:A36">
      <formula1>'Reduce term'!$A$3:$A$302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11.0"/>
    <col customWidth="1" min="3" max="3" width="11.29"/>
    <col customWidth="1" min="4" max="4" width="11.86"/>
    <col customWidth="1" min="5" max="5" width="20.0"/>
    <col customWidth="1" min="6" max="6" width="10.86"/>
    <col customWidth="1" min="7" max="7" width="24.0"/>
    <col customWidth="1" min="8" max="26" width="8.71"/>
  </cols>
  <sheetData>
    <row r="1">
      <c r="A1" s="11" t="s">
        <v>18</v>
      </c>
      <c r="B1" s="11" t="s">
        <v>19</v>
      </c>
      <c r="C1" s="11" t="s">
        <v>11</v>
      </c>
      <c r="D1" s="11" t="s">
        <v>10</v>
      </c>
      <c r="E1" s="11" t="s">
        <v>20</v>
      </c>
      <c r="F1" s="14" t="s">
        <v>21</v>
      </c>
      <c r="G1" s="11" t="s">
        <v>22</v>
      </c>
    </row>
    <row r="2">
      <c r="A2" s="11">
        <v>0.0</v>
      </c>
      <c r="B2" s="15">
        <f>Setup!B1</f>
        <v>5000000</v>
      </c>
      <c r="C2" s="15">
        <f>B2*Setup!$B$2/12</f>
        <v>33333.33333</v>
      </c>
      <c r="D2" s="15">
        <f>Setup!$B$4-'Reduce term'!C2</f>
        <v>5257.477635</v>
      </c>
      <c r="E2" s="15">
        <f t="shared" ref="E2:E302" si="1">B2-D2</f>
        <v>4994742.522</v>
      </c>
      <c r="F2" s="12">
        <f>SUM(IF(Setup!$B$14&gt;=0,Setup!$B$14,0)+IF(ISNA(VLOOKUP('Reduce term'!A2,Setup!$A$17:$B$36,2,0)),0,VLOOKUP('Reduce term'!A2,Setup!$A$17:$B$36,2,0)))</f>
        <v>0</v>
      </c>
      <c r="G2" s="15">
        <f t="shared" ref="G2:G302" si="2">E2-F2</f>
        <v>4994742.522</v>
      </c>
    </row>
    <row r="3">
      <c r="A3" s="11">
        <v>1.0</v>
      </c>
      <c r="B3" s="15">
        <f t="shared" ref="B3:B302" si="3">G2</f>
        <v>4994742.522</v>
      </c>
      <c r="C3" s="15">
        <f>B3*Setup!$B$2/12</f>
        <v>33298.28348</v>
      </c>
      <c r="D3" s="15">
        <f>Setup!$B$4-'Reduce term'!C3</f>
        <v>5292.527486</v>
      </c>
      <c r="E3" s="15">
        <f t="shared" si="1"/>
        <v>4989449.995</v>
      </c>
      <c r="F3" s="12">
        <f>SUM(IF(Setup!$B$14&gt;=0,Setup!$B$14,0)+IF(ISNA(VLOOKUP('Reduce term'!A3,Setup!$A$17:$B$36,2,0)),0,VLOOKUP('Reduce term'!A3,Setup!$A$17:$B$36,2,0)))</f>
        <v>0</v>
      </c>
      <c r="G3" s="15">
        <f t="shared" si="2"/>
        <v>4989449.995</v>
      </c>
    </row>
    <row r="4">
      <c r="A4" s="11">
        <f t="shared" ref="A4:A302" si="4">A3+1</f>
        <v>2</v>
      </c>
      <c r="B4" s="15">
        <f t="shared" si="3"/>
        <v>4989449.995</v>
      </c>
      <c r="C4" s="15">
        <f>B4*Setup!$B$2/12</f>
        <v>33262.99997</v>
      </c>
      <c r="D4" s="15">
        <f>Setup!$B$4-'Reduce term'!C4</f>
        <v>5327.811003</v>
      </c>
      <c r="E4" s="15">
        <f t="shared" si="1"/>
        <v>4984122.184</v>
      </c>
      <c r="F4" s="12">
        <f>SUM(IF(Setup!$B$14&gt;=0,Setup!$B$14,0)+IF(ISNA(VLOOKUP('Reduce term'!A4,Setup!$A$17:$B$36,2,0)),0,VLOOKUP('Reduce term'!A4,Setup!$A$17:$B$36,2,0)))</f>
        <v>0</v>
      </c>
      <c r="G4" s="15">
        <f t="shared" si="2"/>
        <v>4984122.184</v>
      </c>
    </row>
    <row r="5">
      <c r="A5" s="11">
        <f t="shared" si="4"/>
        <v>3</v>
      </c>
      <c r="B5" s="15">
        <f t="shared" si="3"/>
        <v>4984122.184</v>
      </c>
      <c r="C5" s="15">
        <f>B5*Setup!$B$2/12</f>
        <v>33227.48123</v>
      </c>
      <c r="D5" s="15">
        <f>Setup!$B$4-'Reduce term'!C5</f>
        <v>5363.329743</v>
      </c>
      <c r="E5" s="15">
        <f t="shared" si="1"/>
        <v>4978758.854</v>
      </c>
      <c r="F5" s="12">
        <f>SUM(IF(Setup!$B$14&gt;=0,Setup!$B$14,0)+IF(ISNA(VLOOKUP('Reduce term'!A5,Setup!$A$17:$B$36,2,0)),0,VLOOKUP('Reduce term'!A5,Setup!$A$17:$B$36,2,0)))</f>
        <v>0</v>
      </c>
      <c r="G5" s="15">
        <f t="shared" si="2"/>
        <v>4978758.854</v>
      </c>
    </row>
    <row r="6">
      <c r="A6" s="11">
        <f t="shared" si="4"/>
        <v>4</v>
      </c>
      <c r="B6" s="15">
        <f t="shared" si="3"/>
        <v>4978758.854</v>
      </c>
      <c r="C6" s="15">
        <f>B6*Setup!$B$2/12</f>
        <v>33191.72569</v>
      </c>
      <c r="D6" s="15">
        <f>Setup!$B$4-'Reduce term'!C6</f>
        <v>5399.085274</v>
      </c>
      <c r="E6" s="15">
        <f t="shared" si="1"/>
        <v>4973359.769</v>
      </c>
      <c r="F6" s="12">
        <f>SUM(IF(Setup!$B$14&gt;=0,Setup!$B$14,0)+IF(ISNA(VLOOKUP('Reduce term'!A6,Setup!$A$17:$B$36,2,0)),0,VLOOKUP('Reduce term'!A6,Setup!$A$17:$B$36,2,0)))</f>
        <v>0</v>
      </c>
      <c r="G6" s="15">
        <f t="shared" si="2"/>
        <v>4973359.769</v>
      </c>
    </row>
    <row r="7">
      <c r="A7" s="11">
        <f t="shared" si="4"/>
        <v>5</v>
      </c>
      <c r="B7" s="15">
        <f t="shared" si="3"/>
        <v>4973359.769</v>
      </c>
      <c r="C7" s="15">
        <f>B7*Setup!$B$2/12</f>
        <v>33155.73179</v>
      </c>
      <c r="D7" s="15">
        <f>Setup!$B$4-'Reduce term'!C7</f>
        <v>5435.079176</v>
      </c>
      <c r="E7" s="15">
        <f t="shared" si="1"/>
        <v>4967924.69</v>
      </c>
      <c r="F7" s="12">
        <f>SUM(IF(Setup!$B$14&gt;=0,Setup!$B$14,0)+IF(ISNA(VLOOKUP('Reduce term'!A7,Setup!$A$17:$B$36,2,0)),0,VLOOKUP('Reduce term'!A7,Setup!$A$17:$B$36,2,0)))</f>
        <v>0</v>
      </c>
      <c r="G7" s="15">
        <f t="shared" si="2"/>
        <v>4967924.69</v>
      </c>
    </row>
    <row r="8">
      <c r="A8" s="11">
        <f t="shared" si="4"/>
        <v>6</v>
      </c>
      <c r="B8" s="15">
        <f t="shared" si="3"/>
        <v>4967924.69</v>
      </c>
      <c r="C8" s="15">
        <f>B8*Setup!$B$2/12</f>
        <v>33119.49793</v>
      </c>
      <c r="D8" s="15">
        <f>Setup!$B$4-'Reduce term'!C8</f>
        <v>5471.313037</v>
      </c>
      <c r="E8" s="15">
        <f t="shared" si="1"/>
        <v>4962453.377</v>
      </c>
      <c r="F8" s="12">
        <f>SUM(IF(Setup!$B$14&gt;=0,Setup!$B$14,0)+IF(ISNA(VLOOKUP('Reduce term'!A8,Setup!$A$17:$B$36,2,0)),0,VLOOKUP('Reduce term'!A8,Setup!$A$17:$B$36,2,0)))</f>
        <v>0</v>
      </c>
      <c r="G8" s="15">
        <f t="shared" si="2"/>
        <v>4962453.377</v>
      </c>
    </row>
    <row r="9">
      <c r="A9" s="11">
        <f t="shared" si="4"/>
        <v>7</v>
      </c>
      <c r="B9" s="15">
        <f t="shared" si="3"/>
        <v>4962453.377</v>
      </c>
      <c r="C9" s="15">
        <f>B9*Setup!$B$2/12</f>
        <v>33083.02251</v>
      </c>
      <c r="D9" s="15">
        <f>Setup!$B$4-'Reduce term'!C9</f>
        <v>5507.788458</v>
      </c>
      <c r="E9" s="15">
        <f t="shared" si="1"/>
        <v>4956945.588</v>
      </c>
      <c r="F9" s="12">
        <f>SUM(IF(Setup!$B$14&gt;=0,Setup!$B$14,0)+IF(ISNA(VLOOKUP('Reduce term'!A9,Setup!$A$17:$B$36,2,0)),0,VLOOKUP('Reduce term'!A9,Setup!$A$17:$B$36,2,0)))</f>
        <v>0</v>
      </c>
      <c r="G9" s="15">
        <f t="shared" si="2"/>
        <v>4956945.588</v>
      </c>
    </row>
    <row r="10">
      <c r="A10" s="11">
        <f t="shared" si="4"/>
        <v>8</v>
      </c>
      <c r="B10" s="15">
        <f t="shared" si="3"/>
        <v>4956945.588</v>
      </c>
      <c r="C10" s="15">
        <f>B10*Setup!$B$2/12</f>
        <v>33046.30392</v>
      </c>
      <c r="D10" s="15">
        <f>Setup!$B$4-'Reduce term'!C10</f>
        <v>5544.507047</v>
      </c>
      <c r="E10" s="15">
        <f t="shared" si="1"/>
        <v>4951401.081</v>
      </c>
      <c r="F10" s="12">
        <f>SUM(IF(Setup!$B$14&gt;=0,Setup!$B$14,0)+IF(ISNA(VLOOKUP('Reduce term'!A10,Setup!$A$17:$B$36,2,0)),0,VLOOKUP('Reduce term'!A10,Setup!$A$17:$B$36,2,0)))</f>
        <v>0</v>
      </c>
      <c r="G10" s="15">
        <f t="shared" si="2"/>
        <v>4951401.081</v>
      </c>
    </row>
    <row r="11">
      <c r="A11" s="11">
        <f t="shared" si="4"/>
        <v>9</v>
      </c>
      <c r="B11" s="15">
        <f t="shared" si="3"/>
        <v>4951401.081</v>
      </c>
      <c r="C11" s="15">
        <f>B11*Setup!$B$2/12</f>
        <v>33009.34054</v>
      </c>
      <c r="D11" s="15">
        <f>Setup!$B$4-'Reduce term'!C11</f>
        <v>5581.470428</v>
      </c>
      <c r="E11" s="15">
        <f t="shared" si="1"/>
        <v>4945819.611</v>
      </c>
      <c r="F11" s="12">
        <f>SUM(IF(Setup!$B$14&gt;=0,Setup!$B$14,0)+IF(ISNA(VLOOKUP('Reduce term'!A11,Setup!$A$17:$B$36,2,0)),0,VLOOKUP('Reduce term'!A11,Setup!$A$17:$B$36,2,0)))</f>
        <v>0</v>
      </c>
      <c r="G11" s="15">
        <f t="shared" si="2"/>
        <v>4945819.611</v>
      </c>
    </row>
    <row r="12">
      <c r="A12" s="11">
        <f t="shared" si="4"/>
        <v>10</v>
      </c>
      <c r="B12" s="15">
        <f t="shared" si="3"/>
        <v>4945819.611</v>
      </c>
      <c r="C12" s="15">
        <f>B12*Setup!$B$2/12</f>
        <v>32972.13074</v>
      </c>
      <c r="D12" s="15">
        <f>Setup!$B$4-'Reduce term'!C12</f>
        <v>5618.680231</v>
      </c>
      <c r="E12" s="15">
        <f t="shared" si="1"/>
        <v>4940200.93</v>
      </c>
      <c r="F12" s="12">
        <f>SUM(IF(Setup!$B$14&gt;=0,Setup!$B$14,0)+IF(ISNA(VLOOKUP('Reduce term'!A12,Setup!$A$17:$B$36,2,0)),0,VLOOKUP('Reduce term'!A12,Setup!$A$17:$B$36,2,0)))</f>
        <v>0</v>
      </c>
      <c r="G12" s="15">
        <f t="shared" si="2"/>
        <v>4940200.93</v>
      </c>
    </row>
    <row r="13">
      <c r="A13" s="11">
        <f t="shared" si="4"/>
        <v>11</v>
      </c>
      <c r="B13" s="15">
        <f t="shared" si="3"/>
        <v>4940200.93</v>
      </c>
      <c r="C13" s="15">
        <f>B13*Setup!$B$2/12</f>
        <v>32934.67287</v>
      </c>
      <c r="D13" s="15">
        <f>Setup!$B$4-'Reduce term'!C13</f>
        <v>5656.138099</v>
      </c>
      <c r="E13" s="15">
        <f t="shared" si="1"/>
        <v>4934544.792</v>
      </c>
      <c r="F13" s="12">
        <f>SUM(IF(Setup!$B$14&gt;=0,Setup!$B$14,0)+IF(ISNA(VLOOKUP('Reduce term'!A13,Setup!$A$17:$B$36,2,0)),0,VLOOKUP('Reduce term'!A13,Setup!$A$17:$B$36,2,0)))</f>
        <v>0</v>
      </c>
      <c r="G13" s="15">
        <f t="shared" si="2"/>
        <v>4934544.792</v>
      </c>
    </row>
    <row r="14">
      <c r="A14" s="11">
        <f t="shared" si="4"/>
        <v>12</v>
      </c>
      <c r="B14" s="15">
        <f t="shared" si="3"/>
        <v>4934544.792</v>
      </c>
      <c r="C14" s="15">
        <f>B14*Setup!$B$2/12</f>
        <v>32896.96528</v>
      </c>
      <c r="D14" s="15">
        <f>Setup!$B$4-'Reduce term'!C14</f>
        <v>5693.845686</v>
      </c>
      <c r="E14" s="15">
        <f t="shared" si="1"/>
        <v>4928850.947</v>
      </c>
      <c r="F14" s="12">
        <f>SUM(IF(Setup!$B$14&gt;=0,Setup!$B$14,0)+IF(ISNA(VLOOKUP('Reduce term'!A14,Setup!$A$17:$B$36,2,0)),0,VLOOKUP('Reduce term'!A14,Setup!$A$17:$B$36,2,0)))+IF(Setup!$B$15&gt;=0,Setup!$B$15,0)</f>
        <v>38591</v>
      </c>
      <c r="G14" s="15">
        <f t="shared" si="2"/>
        <v>4890259.947</v>
      </c>
    </row>
    <row r="15">
      <c r="A15" s="11">
        <f t="shared" si="4"/>
        <v>13</v>
      </c>
      <c r="B15" s="15">
        <f t="shared" si="3"/>
        <v>4890259.947</v>
      </c>
      <c r="C15" s="15">
        <f>B15*Setup!$B$2/12</f>
        <v>32601.73298</v>
      </c>
      <c r="D15" s="15">
        <f>Setup!$B$4-'Reduce term'!C15</f>
        <v>5989.077991</v>
      </c>
      <c r="E15" s="15">
        <f t="shared" si="1"/>
        <v>4884270.869</v>
      </c>
      <c r="F15" s="12">
        <f>SUM(IF(Setup!$B$14&gt;=0,Setup!$B$14,0)+IF(ISNA(VLOOKUP('Reduce term'!A15,Setup!$A$17:$B$36,2,0)),0,VLOOKUP('Reduce term'!A15,Setup!$A$17:$B$36,2,0)))</f>
        <v>0</v>
      </c>
      <c r="G15" s="15">
        <f t="shared" si="2"/>
        <v>4884270.869</v>
      </c>
    </row>
    <row r="16">
      <c r="A16" s="11">
        <f t="shared" si="4"/>
        <v>14</v>
      </c>
      <c r="B16" s="15">
        <f t="shared" si="3"/>
        <v>4884270.869</v>
      </c>
      <c r="C16" s="15">
        <f>B16*Setup!$B$2/12</f>
        <v>32561.80579</v>
      </c>
      <c r="D16" s="15">
        <f>Setup!$B$4-'Reduce term'!C16</f>
        <v>6029.005177</v>
      </c>
      <c r="E16" s="15">
        <f t="shared" si="1"/>
        <v>4878241.864</v>
      </c>
      <c r="F16" s="12">
        <f>SUM(IF(Setup!$B$14&gt;=0,Setup!$B$14,0)+IF(ISNA(VLOOKUP('Reduce term'!A16,Setup!$A$17:$B$36,2,0)),0,VLOOKUP('Reduce term'!A16,Setup!$A$17:$B$36,2,0)))</f>
        <v>0</v>
      </c>
      <c r="G16" s="15">
        <f t="shared" si="2"/>
        <v>4878241.864</v>
      </c>
    </row>
    <row r="17">
      <c r="A17" s="11">
        <f t="shared" si="4"/>
        <v>15</v>
      </c>
      <c r="B17" s="15">
        <f t="shared" si="3"/>
        <v>4878241.864</v>
      </c>
      <c r="C17" s="15">
        <f>B17*Setup!$B$2/12</f>
        <v>32521.61242</v>
      </c>
      <c r="D17" s="15">
        <f>Setup!$B$4-'Reduce term'!C17</f>
        <v>6069.198545</v>
      </c>
      <c r="E17" s="15">
        <f t="shared" si="1"/>
        <v>4872172.665</v>
      </c>
      <c r="F17" s="12">
        <f>SUM(IF(Setup!$B$14&gt;=0,Setup!$B$14,0)+IF(ISNA(VLOOKUP('Reduce term'!A17,Setup!$A$17:$B$36,2,0)),0,VLOOKUP('Reduce term'!A17,Setup!$A$17:$B$36,2,0)))</f>
        <v>0</v>
      </c>
      <c r="G17" s="15">
        <f t="shared" si="2"/>
        <v>4872172.665</v>
      </c>
    </row>
    <row r="18">
      <c r="A18" s="11">
        <f t="shared" si="4"/>
        <v>16</v>
      </c>
      <c r="B18" s="15">
        <f t="shared" si="3"/>
        <v>4872172.665</v>
      </c>
      <c r="C18" s="15">
        <f>B18*Setup!$B$2/12</f>
        <v>32481.1511</v>
      </c>
      <c r="D18" s="15">
        <f>Setup!$B$4-'Reduce term'!C18</f>
        <v>6109.659869</v>
      </c>
      <c r="E18" s="15">
        <f t="shared" si="1"/>
        <v>4866063.005</v>
      </c>
      <c r="F18" s="12">
        <f>SUM(IF(Setup!$B$14&gt;=0,Setup!$B$14,0)+IF(ISNA(VLOOKUP('Reduce term'!A18,Setup!$A$17:$B$36,2,0)),0,VLOOKUP('Reduce term'!A18,Setup!$A$17:$B$36,2,0)))</f>
        <v>0</v>
      </c>
      <c r="G18" s="15">
        <f t="shared" si="2"/>
        <v>4866063.005</v>
      </c>
    </row>
    <row r="19">
      <c r="A19" s="11">
        <f t="shared" si="4"/>
        <v>17</v>
      </c>
      <c r="B19" s="15">
        <f t="shared" si="3"/>
        <v>4866063.005</v>
      </c>
      <c r="C19" s="15">
        <f>B19*Setup!$B$2/12</f>
        <v>32440.42003</v>
      </c>
      <c r="D19" s="15">
        <f>Setup!$B$4-'Reduce term'!C19</f>
        <v>6150.390935</v>
      </c>
      <c r="E19" s="15">
        <f t="shared" si="1"/>
        <v>4859912.614</v>
      </c>
      <c r="F19" s="12">
        <f>SUM(IF(Setup!$B$14&gt;=0,Setup!$B$14,0)+IF(ISNA(VLOOKUP('Reduce term'!A19,Setup!$A$17:$B$36,2,0)),0,VLOOKUP('Reduce term'!A19,Setup!$A$17:$B$36,2,0)))</f>
        <v>0</v>
      </c>
      <c r="G19" s="15">
        <f t="shared" si="2"/>
        <v>4859912.614</v>
      </c>
    </row>
    <row r="20">
      <c r="A20" s="11">
        <f t="shared" si="4"/>
        <v>18</v>
      </c>
      <c r="B20" s="15">
        <f t="shared" si="3"/>
        <v>4859912.614</v>
      </c>
      <c r="C20" s="15">
        <f>B20*Setup!$B$2/12</f>
        <v>32399.41743</v>
      </c>
      <c r="D20" s="15">
        <f>Setup!$B$4-'Reduce term'!C20</f>
        <v>6191.393541</v>
      </c>
      <c r="E20" s="15">
        <f t="shared" si="1"/>
        <v>4853721.221</v>
      </c>
      <c r="F20" s="12">
        <f>SUM(IF(Setup!$B$14&gt;=0,Setup!$B$14,0)+IF(ISNA(VLOOKUP('Reduce term'!A20,Setup!$A$17:$B$36,2,0)),0,VLOOKUP('Reduce term'!A20,Setup!$A$17:$B$36,2,0)))</f>
        <v>0</v>
      </c>
      <c r="G20" s="15">
        <f t="shared" si="2"/>
        <v>4853721.221</v>
      </c>
    </row>
    <row r="21" ht="15.75" customHeight="1">
      <c r="A21" s="11">
        <f t="shared" si="4"/>
        <v>19</v>
      </c>
      <c r="B21" s="15">
        <f t="shared" si="3"/>
        <v>4853721.221</v>
      </c>
      <c r="C21" s="15">
        <f>B21*Setup!$B$2/12</f>
        <v>32358.14147</v>
      </c>
      <c r="D21" s="15">
        <f>Setup!$B$4-'Reduce term'!C21</f>
        <v>6232.669498</v>
      </c>
      <c r="E21" s="15">
        <f t="shared" si="1"/>
        <v>4847488.551</v>
      </c>
      <c r="F21" s="12">
        <f>SUM(IF(Setup!$B$14&gt;=0,Setup!$B$14,0)+IF(ISNA(VLOOKUP('Reduce term'!A21,Setup!$A$17:$B$36,2,0)),0,VLOOKUP('Reduce term'!A21,Setup!$A$17:$B$36,2,0)))</f>
        <v>0</v>
      </c>
      <c r="G21" s="15">
        <f t="shared" si="2"/>
        <v>4847488.551</v>
      </c>
    </row>
    <row r="22" ht="15.75" customHeight="1">
      <c r="A22" s="11">
        <f t="shared" si="4"/>
        <v>20</v>
      </c>
      <c r="B22" s="15">
        <f t="shared" si="3"/>
        <v>4847488.551</v>
      </c>
      <c r="C22" s="15">
        <f>B22*Setup!$B$2/12</f>
        <v>32316.59034</v>
      </c>
      <c r="D22" s="15">
        <f>Setup!$B$4-'Reduce term'!C22</f>
        <v>6274.220628</v>
      </c>
      <c r="E22" s="15">
        <f t="shared" si="1"/>
        <v>4841214.331</v>
      </c>
      <c r="F22" s="12">
        <f>SUM(IF(Setup!$B$14&gt;=0,Setup!$B$14,0)+IF(ISNA(VLOOKUP('Reduce term'!A22,Setup!$A$17:$B$36,2,0)),0,VLOOKUP('Reduce term'!A22,Setup!$A$17:$B$36,2,0)))</f>
        <v>0</v>
      </c>
      <c r="G22" s="15">
        <f t="shared" si="2"/>
        <v>4841214.331</v>
      </c>
    </row>
    <row r="23" ht="15.75" customHeight="1">
      <c r="A23" s="11">
        <f t="shared" si="4"/>
        <v>21</v>
      </c>
      <c r="B23" s="15">
        <f t="shared" si="3"/>
        <v>4841214.331</v>
      </c>
      <c r="C23" s="15">
        <f>B23*Setup!$B$2/12</f>
        <v>32274.7622</v>
      </c>
      <c r="D23" s="15">
        <f>Setup!$B$4-'Reduce term'!C23</f>
        <v>6316.048765</v>
      </c>
      <c r="E23" s="15">
        <f t="shared" si="1"/>
        <v>4834898.282</v>
      </c>
      <c r="F23" s="12">
        <f>SUM(IF(Setup!$B$14&gt;=0,Setup!$B$14,0)+IF(ISNA(VLOOKUP('Reduce term'!A23,Setup!$A$17:$B$36,2,0)),0,VLOOKUP('Reduce term'!A23,Setup!$A$17:$B$36,2,0)))</f>
        <v>0</v>
      </c>
      <c r="G23" s="15">
        <f t="shared" si="2"/>
        <v>4834898.282</v>
      </c>
    </row>
    <row r="24" ht="15.75" customHeight="1">
      <c r="A24" s="11">
        <f t="shared" si="4"/>
        <v>22</v>
      </c>
      <c r="B24" s="15">
        <f t="shared" si="3"/>
        <v>4834898.282</v>
      </c>
      <c r="C24" s="15">
        <f>B24*Setup!$B$2/12</f>
        <v>32232.65521</v>
      </c>
      <c r="D24" s="15">
        <f>Setup!$B$4-'Reduce term'!C24</f>
        <v>6358.155757</v>
      </c>
      <c r="E24" s="15">
        <f t="shared" si="1"/>
        <v>4828540.126</v>
      </c>
      <c r="F24" s="12">
        <f>SUM(IF(Setup!$B$14&gt;=0,Setup!$B$14,0)+IF(ISNA(VLOOKUP('Reduce term'!A24,Setup!$A$17:$B$36,2,0)),0,VLOOKUP('Reduce term'!A24,Setup!$A$17:$B$36,2,0)))</f>
        <v>0</v>
      </c>
      <c r="G24" s="15">
        <f t="shared" si="2"/>
        <v>4828540.126</v>
      </c>
    </row>
    <row r="25" ht="15.75" customHeight="1">
      <c r="A25" s="11">
        <f t="shared" si="4"/>
        <v>23</v>
      </c>
      <c r="B25" s="15">
        <f t="shared" si="3"/>
        <v>4828540.126</v>
      </c>
      <c r="C25" s="15">
        <f>B25*Setup!$B$2/12</f>
        <v>32190.26751</v>
      </c>
      <c r="D25" s="15">
        <f>Setup!$B$4-'Reduce term'!C25</f>
        <v>6400.543462</v>
      </c>
      <c r="E25" s="15">
        <f t="shared" si="1"/>
        <v>4822139.583</v>
      </c>
      <c r="F25" s="12">
        <f>SUM(IF(Setup!$B$14&gt;=0,Setup!$B$14,0)+IF(ISNA(VLOOKUP('Reduce term'!A25,Setup!$A$17:$B$36,2,0)),0,VLOOKUP('Reduce term'!A25,Setup!$A$17:$B$36,2,0)))</f>
        <v>0</v>
      </c>
      <c r="G25" s="15">
        <f t="shared" si="2"/>
        <v>4822139.583</v>
      </c>
    </row>
    <row r="26" ht="15.75" customHeight="1">
      <c r="A26" s="11">
        <f t="shared" si="4"/>
        <v>24</v>
      </c>
      <c r="B26" s="15">
        <f t="shared" si="3"/>
        <v>4822139.583</v>
      </c>
      <c r="C26" s="15">
        <f>B26*Setup!$B$2/12</f>
        <v>32147.59722</v>
      </c>
      <c r="D26" s="15">
        <f>Setup!$B$4-'Reduce term'!C26</f>
        <v>6443.213752</v>
      </c>
      <c r="E26" s="15">
        <f t="shared" si="1"/>
        <v>4815696.369</v>
      </c>
      <c r="F26" s="12">
        <f>SUM(IF(Setup!$B$14&gt;=0,Setup!$B$14,0)+IF(ISNA(VLOOKUP('Reduce term'!A26,Setup!$A$17:$B$36,2,0)),0,VLOOKUP('Reduce term'!A26,Setup!$A$17:$B$36,2,0)))+IF(Setup!$B$15&gt;=0,Setup!$B$15,0)</f>
        <v>38591</v>
      </c>
      <c r="G26" s="15">
        <f t="shared" si="2"/>
        <v>4777105.369</v>
      </c>
    </row>
    <row r="27" ht="15.75" customHeight="1">
      <c r="A27" s="11">
        <f t="shared" si="4"/>
        <v>25</v>
      </c>
      <c r="B27" s="15">
        <f t="shared" si="3"/>
        <v>4777105.369</v>
      </c>
      <c r="C27" s="15">
        <f>B27*Setup!$B$2/12</f>
        <v>31847.36913</v>
      </c>
      <c r="D27" s="15">
        <f>Setup!$B$4-'Reduce term'!C27</f>
        <v>6743.441843</v>
      </c>
      <c r="E27" s="15">
        <f t="shared" si="1"/>
        <v>4770361.927</v>
      </c>
      <c r="F27" s="12">
        <f>SUM(IF(Setup!$B$14&gt;=0,Setup!$B$14,0)+IF(ISNA(VLOOKUP('Reduce term'!A27,Setup!$A$17:$B$36,2,0)),0,VLOOKUP('Reduce term'!A27,Setup!$A$17:$B$36,2,0)))</f>
        <v>0</v>
      </c>
      <c r="G27" s="15">
        <f t="shared" si="2"/>
        <v>4770361.927</v>
      </c>
    </row>
    <row r="28" ht="15.75" customHeight="1">
      <c r="A28" s="11">
        <f t="shared" si="4"/>
        <v>26</v>
      </c>
      <c r="B28" s="15">
        <f t="shared" si="3"/>
        <v>4770361.927</v>
      </c>
      <c r="C28" s="15">
        <f>B28*Setup!$B$2/12</f>
        <v>31802.41285</v>
      </c>
      <c r="D28" s="15">
        <f>Setup!$B$4-'Reduce term'!C28</f>
        <v>6788.398122</v>
      </c>
      <c r="E28" s="15">
        <f t="shared" si="1"/>
        <v>4763573.529</v>
      </c>
      <c r="F28" s="12">
        <f>SUM(IF(Setup!$B$14&gt;=0,Setup!$B$14,0)+IF(ISNA(VLOOKUP('Reduce term'!A28,Setup!$A$17:$B$36,2,0)),0,VLOOKUP('Reduce term'!A28,Setup!$A$17:$B$36,2,0)))</f>
        <v>0</v>
      </c>
      <c r="G28" s="15">
        <f t="shared" si="2"/>
        <v>4763573.529</v>
      </c>
    </row>
    <row r="29" ht="15.75" customHeight="1">
      <c r="A29" s="11">
        <f t="shared" si="4"/>
        <v>27</v>
      </c>
      <c r="B29" s="15">
        <f t="shared" si="3"/>
        <v>4763573.529</v>
      </c>
      <c r="C29" s="15">
        <f>B29*Setup!$B$2/12</f>
        <v>31757.15686</v>
      </c>
      <c r="D29" s="15">
        <f>Setup!$B$4-'Reduce term'!C29</f>
        <v>6833.65411</v>
      </c>
      <c r="E29" s="15">
        <f t="shared" si="1"/>
        <v>4756739.875</v>
      </c>
      <c r="F29" s="12">
        <f>SUM(IF(Setup!$B$14&gt;=0,Setup!$B$14,0)+IF(ISNA(VLOOKUP('Reduce term'!A29,Setup!$A$17:$B$36,2,0)),0,VLOOKUP('Reduce term'!A29,Setup!$A$17:$B$36,2,0)))</f>
        <v>0</v>
      </c>
      <c r="G29" s="15">
        <f t="shared" si="2"/>
        <v>4756739.875</v>
      </c>
    </row>
    <row r="30" ht="15.75" customHeight="1">
      <c r="A30" s="11">
        <f t="shared" si="4"/>
        <v>28</v>
      </c>
      <c r="B30" s="15">
        <f t="shared" si="3"/>
        <v>4756739.875</v>
      </c>
      <c r="C30" s="15">
        <f>B30*Setup!$B$2/12</f>
        <v>31711.59916</v>
      </c>
      <c r="D30" s="15">
        <f>Setup!$B$4-'Reduce term'!C30</f>
        <v>6879.211804</v>
      </c>
      <c r="E30" s="15">
        <f t="shared" si="1"/>
        <v>4749860.663</v>
      </c>
      <c r="F30" s="12">
        <f>SUM(IF(Setup!$B$14&gt;=0,Setup!$B$14,0)+IF(ISNA(VLOOKUP('Reduce term'!A30,Setup!$A$17:$B$36,2,0)),0,VLOOKUP('Reduce term'!A30,Setup!$A$17:$B$36,2,0)))</f>
        <v>0</v>
      </c>
      <c r="G30" s="15">
        <f t="shared" si="2"/>
        <v>4749860.663</v>
      </c>
    </row>
    <row r="31" ht="15.75" customHeight="1">
      <c r="A31" s="11">
        <f t="shared" si="4"/>
        <v>29</v>
      </c>
      <c r="B31" s="15">
        <f t="shared" si="3"/>
        <v>4749860.663</v>
      </c>
      <c r="C31" s="15">
        <f>B31*Setup!$B$2/12</f>
        <v>31665.73775</v>
      </c>
      <c r="D31" s="15">
        <f>Setup!$B$4-'Reduce term'!C31</f>
        <v>6925.073216</v>
      </c>
      <c r="E31" s="15">
        <f t="shared" si="1"/>
        <v>4742935.59</v>
      </c>
      <c r="F31" s="12">
        <f>SUM(IF(Setup!$B$14&gt;=0,Setup!$B$14,0)+IF(ISNA(VLOOKUP('Reduce term'!A31,Setup!$A$17:$B$36,2,0)),0,VLOOKUP('Reduce term'!A31,Setup!$A$17:$B$36,2,0)))</f>
        <v>0</v>
      </c>
      <c r="G31" s="15">
        <f t="shared" si="2"/>
        <v>4742935.59</v>
      </c>
    </row>
    <row r="32" ht="15.75" customHeight="1">
      <c r="A32" s="11">
        <f t="shared" si="4"/>
        <v>30</v>
      </c>
      <c r="B32" s="15">
        <f t="shared" si="3"/>
        <v>4742935.59</v>
      </c>
      <c r="C32" s="15">
        <f>B32*Setup!$B$2/12</f>
        <v>31619.5706</v>
      </c>
      <c r="D32" s="15">
        <f>Setup!$B$4-'Reduce term'!C32</f>
        <v>6971.240371</v>
      </c>
      <c r="E32" s="15">
        <f t="shared" si="1"/>
        <v>4735964.349</v>
      </c>
      <c r="F32" s="12">
        <f>SUM(IF(Setup!$B$14&gt;=0,Setup!$B$14,0)+IF(ISNA(VLOOKUP('Reduce term'!A32,Setup!$A$17:$B$36,2,0)),0,VLOOKUP('Reduce term'!A32,Setup!$A$17:$B$36,2,0)))</f>
        <v>0</v>
      </c>
      <c r="G32" s="15">
        <f t="shared" si="2"/>
        <v>4735964.349</v>
      </c>
    </row>
    <row r="33" ht="15.75" customHeight="1">
      <c r="A33" s="11">
        <f t="shared" si="4"/>
        <v>31</v>
      </c>
      <c r="B33" s="15">
        <f t="shared" si="3"/>
        <v>4735964.349</v>
      </c>
      <c r="C33" s="15">
        <f>B33*Setup!$B$2/12</f>
        <v>31573.09566</v>
      </c>
      <c r="D33" s="15">
        <f>Setup!$B$4-'Reduce term'!C33</f>
        <v>7017.715307</v>
      </c>
      <c r="E33" s="15">
        <f t="shared" si="1"/>
        <v>4728946.634</v>
      </c>
      <c r="F33" s="12">
        <f>SUM(IF(Setup!$B$14&gt;=0,Setup!$B$14,0)+IF(ISNA(VLOOKUP('Reduce term'!A33,Setup!$A$17:$B$36,2,0)),0,VLOOKUP('Reduce term'!A33,Setup!$A$17:$B$36,2,0)))</f>
        <v>0</v>
      </c>
      <c r="G33" s="15">
        <f t="shared" si="2"/>
        <v>4728946.634</v>
      </c>
    </row>
    <row r="34" ht="15.75" customHeight="1">
      <c r="A34" s="11">
        <f t="shared" si="4"/>
        <v>32</v>
      </c>
      <c r="B34" s="15">
        <f t="shared" si="3"/>
        <v>4728946.634</v>
      </c>
      <c r="C34" s="15">
        <f>B34*Setup!$B$2/12</f>
        <v>31526.31089</v>
      </c>
      <c r="D34" s="15">
        <f>Setup!$B$4-'Reduce term'!C34</f>
        <v>7064.500075</v>
      </c>
      <c r="E34" s="15">
        <f t="shared" si="1"/>
        <v>4721882.134</v>
      </c>
      <c r="F34" s="12">
        <f>SUM(IF(Setup!$B$14&gt;=0,Setup!$B$14,0)+IF(ISNA(VLOOKUP('Reduce term'!A34,Setup!$A$17:$B$36,2,0)),0,VLOOKUP('Reduce term'!A34,Setup!$A$17:$B$36,2,0)))</f>
        <v>0</v>
      </c>
      <c r="G34" s="15">
        <f t="shared" si="2"/>
        <v>4721882.134</v>
      </c>
    </row>
    <row r="35" ht="15.75" customHeight="1">
      <c r="A35" s="11">
        <f t="shared" si="4"/>
        <v>33</v>
      </c>
      <c r="B35" s="15">
        <f t="shared" si="3"/>
        <v>4721882.134</v>
      </c>
      <c r="C35" s="15">
        <f>B35*Setup!$B$2/12</f>
        <v>31479.21423</v>
      </c>
      <c r="D35" s="15">
        <f>Setup!$B$4-'Reduce term'!C35</f>
        <v>7111.596742</v>
      </c>
      <c r="E35" s="15">
        <f t="shared" si="1"/>
        <v>4714770.537</v>
      </c>
      <c r="F35" s="12">
        <f>SUM(IF(Setup!$B$14&gt;=0,Setup!$B$14,0)+IF(ISNA(VLOOKUP('Reduce term'!A35,Setup!$A$17:$B$36,2,0)),0,VLOOKUP('Reduce term'!A35,Setup!$A$17:$B$36,2,0)))</f>
        <v>0</v>
      </c>
      <c r="G35" s="15">
        <f t="shared" si="2"/>
        <v>4714770.537</v>
      </c>
    </row>
    <row r="36" ht="15.75" customHeight="1">
      <c r="A36" s="11">
        <f t="shared" si="4"/>
        <v>34</v>
      </c>
      <c r="B36" s="15">
        <f t="shared" si="3"/>
        <v>4714770.537</v>
      </c>
      <c r="C36" s="15">
        <f>B36*Setup!$B$2/12</f>
        <v>31431.80358</v>
      </c>
      <c r="D36" s="15">
        <f>Setup!$B$4-'Reduce term'!C36</f>
        <v>7159.007387</v>
      </c>
      <c r="E36" s="15">
        <f t="shared" si="1"/>
        <v>4707611.53</v>
      </c>
      <c r="F36" s="12">
        <f>SUM(IF(Setup!$B$14&gt;=0,Setup!$B$14,0)+IF(ISNA(VLOOKUP('Reduce term'!A36,Setup!$A$17:$B$36,2,0)),0,VLOOKUP('Reduce term'!A36,Setup!$A$17:$B$36,2,0)))</f>
        <v>0</v>
      </c>
      <c r="G36" s="15">
        <f t="shared" si="2"/>
        <v>4707611.53</v>
      </c>
    </row>
    <row r="37" ht="15.75" customHeight="1">
      <c r="A37" s="11">
        <f t="shared" si="4"/>
        <v>35</v>
      </c>
      <c r="B37" s="15">
        <f t="shared" si="3"/>
        <v>4707611.53</v>
      </c>
      <c r="C37" s="15">
        <f>B37*Setup!$B$2/12</f>
        <v>31384.07687</v>
      </c>
      <c r="D37" s="15">
        <f>Setup!$B$4-'Reduce term'!C37</f>
        <v>7206.734103</v>
      </c>
      <c r="E37" s="15">
        <f t="shared" si="1"/>
        <v>4700404.796</v>
      </c>
      <c r="F37" s="12">
        <f>SUM(IF(Setup!$B$14&gt;=0,Setup!$B$14,0)+IF(ISNA(VLOOKUP('Reduce term'!A37,Setup!$A$17:$B$36,2,0)),0,VLOOKUP('Reduce term'!A37,Setup!$A$17:$B$36,2,0)))</f>
        <v>0</v>
      </c>
      <c r="G37" s="15">
        <f t="shared" si="2"/>
        <v>4700404.796</v>
      </c>
    </row>
    <row r="38" ht="15.75" customHeight="1">
      <c r="A38" s="11">
        <f t="shared" si="4"/>
        <v>36</v>
      </c>
      <c r="B38" s="15">
        <f t="shared" si="3"/>
        <v>4700404.796</v>
      </c>
      <c r="C38" s="15">
        <f>B38*Setup!$B$2/12</f>
        <v>31336.03197</v>
      </c>
      <c r="D38" s="15">
        <f>Setup!$B$4-'Reduce term'!C38</f>
        <v>7254.778997</v>
      </c>
      <c r="E38" s="15">
        <f t="shared" si="1"/>
        <v>4693150.017</v>
      </c>
      <c r="F38" s="12">
        <f>SUM(IF(Setup!$B$14&gt;=0,Setup!$B$14,0)+IF(ISNA(VLOOKUP('Reduce term'!A38,Setup!$A$17:$B$36,2,0)),0,VLOOKUP('Reduce term'!A38,Setup!$A$17:$B$36,2,0)))+IF(Setup!$B$15&gt;=0,Setup!$B$15,0)</f>
        <v>38591</v>
      </c>
      <c r="G38" s="15">
        <f t="shared" si="2"/>
        <v>4654559.017</v>
      </c>
    </row>
    <row r="39" ht="15.75" customHeight="1">
      <c r="A39" s="11">
        <f t="shared" si="4"/>
        <v>37</v>
      </c>
      <c r="B39" s="15">
        <f t="shared" si="3"/>
        <v>4654559.017</v>
      </c>
      <c r="C39" s="15">
        <f>B39*Setup!$B$2/12</f>
        <v>31030.39344</v>
      </c>
      <c r="D39" s="15">
        <f>Setup!$B$4-'Reduce term'!C39</f>
        <v>7560.417524</v>
      </c>
      <c r="E39" s="15">
        <f t="shared" si="1"/>
        <v>4646998.599</v>
      </c>
      <c r="F39" s="12">
        <f>SUM(IF(Setup!$B$14&gt;=0,Setup!$B$14,0)+IF(ISNA(VLOOKUP('Reduce term'!A39,Setup!$A$17:$B$36,2,0)),0,VLOOKUP('Reduce term'!A39,Setup!$A$17:$B$36,2,0)))</f>
        <v>0</v>
      </c>
      <c r="G39" s="15">
        <f t="shared" si="2"/>
        <v>4646998.599</v>
      </c>
    </row>
    <row r="40" ht="15.75" customHeight="1">
      <c r="A40" s="11">
        <f t="shared" si="4"/>
        <v>38</v>
      </c>
      <c r="B40" s="15">
        <f t="shared" si="3"/>
        <v>4646998.599</v>
      </c>
      <c r="C40" s="15">
        <f>B40*Setup!$B$2/12</f>
        <v>30979.99066</v>
      </c>
      <c r="D40" s="15">
        <f>Setup!$B$4-'Reduce term'!C40</f>
        <v>7610.820307</v>
      </c>
      <c r="E40" s="15">
        <f t="shared" si="1"/>
        <v>4639387.779</v>
      </c>
      <c r="F40" s="12">
        <f>SUM(IF(Setup!$B$14&gt;=0,Setup!$B$14,0)+IF(ISNA(VLOOKUP('Reduce term'!A40,Setup!$A$17:$B$36,2,0)),0,VLOOKUP('Reduce term'!A40,Setup!$A$17:$B$36,2,0)))</f>
        <v>0</v>
      </c>
      <c r="G40" s="15">
        <f t="shared" si="2"/>
        <v>4639387.779</v>
      </c>
    </row>
    <row r="41" ht="15.75" customHeight="1">
      <c r="A41" s="11">
        <f t="shared" si="4"/>
        <v>39</v>
      </c>
      <c r="B41" s="15">
        <f t="shared" si="3"/>
        <v>4639387.779</v>
      </c>
      <c r="C41" s="15">
        <f>B41*Setup!$B$2/12</f>
        <v>30929.25186</v>
      </c>
      <c r="D41" s="15">
        <f>Setup!$B$4-'Reduce term'!C41</f>
        <v>7661.55911</v>
      </c>
      <c r="E41" s="15">
        <f t="shared" si="1"/>
        <v>4631726.22</v>
      </c>
      <c r="F41" s="12">
        <f>SUM(IF(Setup!$B$14&gt;=0,Setup!$B$14,0)+IF(ISNA(VLOOKUP('Reduce term'!A41,Setup!$A$17:$B$36,2,0)),0,VLOOKUP('Reduce term'!A41,Setup!$A$17:$B$36,2,0)))</f>
        <v>0</v>
      </c>
      <c r="G41" s="15">
        <f t="shared" si="2"/>
        <v>4631726.22</v>
      </c>
    </row>
    <row r="42" ht="15.75" customHeight="1">
      <c r="A42" s="11">
        <f t="shared" si="4"/>
        <v>40</v>
      </c>
      <c r="B42" s="15">
        <f t="shared" si="3"/>
        <v>4631726.22</v>
      </c>
      <c r="C42" s="15">
        <f>B42*Setup!$B$2/12</f>
        <v>30878.1748</v>
      </c>
      <c r="D42" s="15">
        <f>Setup!$B$4-'Reduce term'!C42</f>
        <v>7712.63617</v>
      </c>
      <c r="E42" s="15">
        <f t="shared" si="1"/>
        <v>4624013.584</v>
      </c>
      <c r="F42" s="12">
        <f>SUM(IF(Setup!$B$14&gt;=0,Setup!$B$14,0)+IF(ISNA(VLOOKUP('Reduce term'!A42,Setup!$A$17:$B$36,2,0)),0,VLOOKUP('Reduce term'!A42,Setup!$A$17:$B$36,2,0)))</f>
        <v>0</v>
      </c>
      <c r="G42" s="15">
        <f t="shared" si="2"/>
        <v>4624013.584</v>
      </c>
    </row>
    <row r="43" ht="15.75" customHeight="1">
      <c r="A43" s="11">
        <f t="shared" si="4"/>
        <v>41</v>
      </c>
      <c r="B43" s="15">
        <f t="shared" si="3"/>
        <v>4624013.584</v>
      </c>
      <c r="C43" s="15">
        <f>B43*Setup!$B$2/12</f>
        <v>30826.75722</v>
      </c>
      <c r="D43" s="15">
        <f>Setup!$B$4-'Reduce term'!C43</f>
        <v>7764.053745</v>
      </c>
      <c r="E43" s="15">
        <f t="shared" si="1"/>
        <v>4616249.53</v>
      </c>
      <c r="F43" s="12">
        <f>SUM(IF(Setup!$B$14&gt;=0,Setup!$B$14,0)+IF(ISNA(VLOOKUP('Reduce term'!A43,Setup!$A$17:$B$36,2,0)),0,VLOOKUP('Reduce term'!A43,Setup!$A$17:$B$36,2,0)))</f>
        <v>0</v>
      </c>
      <c r="G43" s="15">
        <f t="shared" si="2"/>
        <v>4616249.53</v>
      </c>
    </row>
    <row r="44" ht="15.75" customHeight="1">
      <c r="A44" s="11">
        <f t="shared" si="4"/>
        <v>42</v>
      </c>
      <c r="B44" s="15">
        <f t="shared" si="3"/>
        <v>4616249.53</v>
      </c>
      <c r="C44" s="15">
        <f>B44*Setup!$B$2/12</f>
        <v>30774.99687</v>
      </c>
      <c r="D44" s="15">
        <f>Setup!$B$4-'Reduce term'!C44</f>
        <v>7815.814103</v>
      </c>
      <c r="E44" s="15">
        <f t="shared" si="1"/>
        <v>4608433.716</v>
      </c>
      <c r="F44" s="12">
        <f>SUM(IF(Setup!$B$14&gt;=0,Setup!$B$14,0)+IF(ISNA(VLOOKUP('Reduce term'!A44,Setup!$A$17:$B$36,2,0)),0,VLOOKUP('Reduce term'!A44,Setup!$A$17:$B$36,2,0)))</f>
        <v>0</v>
      </c>
      <c r="G44" s="15">
        <f t="shared" si="2"/>
        <v>4608433.716</v>
      </c>
    </row>
    <row r="45" ht="15.75" customHeight="1">
      <c r="A45" s="11">
        <f t="shared" si="4"/>
        <v>43</v>
      </c>
      <c r="B45" s="15">
        <f t="shared" si="3"/>
        <v>4608433.716</v>
      </c>
      <c r="C45" s="15">
        <f>B45*Setup!$B$2/12</f>
        <v>30722.89144</v>
      </c>
      <c r="D45" s="15">
        <f>Setup!$B$4-'Reduce term'!C45</f>
        <v>7867.91953</v>
      </c>
      <c r="E45" s="15">
        <f t="shared" si="1"/>
        <v>4600565.796</v>
      </c>
      <c r="F45" s="12">
        <f>SUM(IF(Setup!$B$14&gt;=0,Setup!$B$14,0)+IF(ISNA(VLOOKUP('Reduce term'!A45,Setup!$A$17:$B$36,2,0)),0,VLOOKUP('Reduce term'!A45,Setup!$A$17:$B$36,2,0)))</f>
        <v>0</v>
      </c>
      <c r="G45" s="15">
        <f t="shared" si="2"/>
        <v>4600565.796</v>
      </c>
    </row>
    <row r="46" ht="15.75" customHeight="1">
      <c r="A46" s="11">
        <f t="shared" si="4"/>
        <v>44</v>
      </c>
      <c r="B46" s="15">
        <f t="shared" si="3"/>
        <v>4600565.796</v>
      </c>
      <c r="C46" s="15">
        <f>B46*Setup!$B$2/12</f>
        <v>30670.43864</v>
      </c>
      <c r="D46" s="15">
        <f>Setup!$B$4-'Reduce term'!C46</f>
        <v>7920.372327</v>
      </c>
      <c r="E46" s="15">
        <f t="shared" si="1"/>
        <v>4592645.424</v>
      </c>
      <c r="F46" s="12">
        <f>SUM(IF(Setup!$B$14&gt;=0,Setup!$B$14,0)+IF(ISNA(VLOOKUP('Reduce term'!A46,Setup!$A$17:$B$36,2,0)),0,VLOOKUP('Reduce term'!A46,Setup!$A$17:$B$36,2,0)))</f>
        <v>0</v>
      </c>
      <c r="G46" s="15">
        <f t="shared" si="2"/>
        <v>4592645.424</v>
      </c>
    </row>
    <row r="47" ht="15.75" customHeight="1">
      <c r="A47" s="11">
        <f t="shared" si="4"/>
        <v>45</v>
      </c>
      <c r="B47" s="15">
        <f t="shared" si="3"/>
        <v>4592645.424</v>
      </c>
      <c r="C47" s="15">
        <f>B47*Setup!$B$2/12</f>
        <v>30617.63616</v>
      </c>
      <c r="D47" s="15">
        <f>Setup!$B$4-'Reduce term'!C47</f>
        <v>7973.174809</v>
      </c>
      <c r="E47" s="15">
        <f t="shared" si="1"/>
        <v>4584672.249</v>
      </c>
      <c r="F47" s="12">
        <f>SUM(IF(Setup!$B$14&gt;=0,Setup!$B$14,0)+IF(ISNA(VLOOKUP('Reduce term'!A47,Setup!$A$17:$B$36,2,0)),0,VLOOKUP('Reduce term'!A47,Setup!$A$17:$B$36,2,0)))</f>
        <v>0</v>
      </c>
      <c r="G47" s="15">
        <f t="shared" si="2"/>
        <v>4584672.249</v>
      </c>
    </row>
    <row r="48" ht="15.75" customHeight="1">
      <c r="A48" s="11">
        <f t="shared" si="4"/>
        <v>46</v>
      </c>
      <c r="B48" s="15">
        <f t="shared" si="3"/>
        <v>4584672.249</v>
      </c>
      <c r="C48" s="15">
        <f>B48*Setup!$B$2/12</f>
        <v>30564.48166</v>
      </c>
      <c r="D48" s="15">
        <f>Setup!$B$4-'Reduce term'!C48</f>
        <v>8026.329308</v>
      </c>
      <c r="E48" s="15">
        <f t="shared" si="1"/>
        <v>4576645.92</v>
      </c>
      <c r="F48" s="12">
        <f>SUM(IF(Setup!$B$14&gt;=0,Setup!$B$14,0)+IF(ISNA(VLOOKUP('Reduce term'!A48,Setup!$A$17:$B$36,2,0)),0,VLOOKUP('Reduce term'!A48,Setup!$A$17:$B$36,2,0)))</f>
        <v>0</v>
      </c>
      <c r="G48" s="15">
        <f t="shared" si="2"/>
        <v>4576645.92</v>
      </c>
    </row>
    <row r="49" ht="15.75" customHeight="1">
      <c r="A49" s="11">
        <f t="shared" si="4"/>
        <v>47</v>
      </c>
      <c r="B49" s="15">
        <f t="shared" si="3"/>
        <v>4576645.92</v>
      </c>
      <c r="C49" s="15">
        <f>B49*Setup!$B$2/12</f>
        <v>30510.9728</v>
      </c>
      <c r="D49" s="15">
        <f>Setup!$B$4-'Reduce term'!C49</f>
        <v>8079.83817</v>
      </c>
      <c r="E49" s="15">
        <f t="shared" si="1"/>
        <v>4568566.082</v>
      </c>
      <c r="F49" s="12">
        <f>SUM(IF(Setup!$B$14&gt;=0,Setup!$B$14,0)+IF(ISNA(VLOOKUP('Reduce term'!A49,Setup!$A$17:$B$36,2,0)),0,VLOOKUP('Reduce term'!A49,Setup!$A$17:$B$36,2,0)))</f>
        <v>0</v>
      </c>
      <c r="G49" s="15">
        <f t="shared" si="2"/>
        <v>4568566.082</v>
      </c>
    </row>
    <row r="50" ht="15.75" customHeight="1">
      <c r="A50" s="11">
        <f t="shared" si="4"/>
        <v>48</v>
      </c>
      <c r="B50" s="15">
        <f t="shared" si="3"/>
        <v>4568566.082</v>
      </c>
      <c r="C50" s="15">
        <f>B50*Setup!$B$2/12</f>
        <v>30457.10721</v>
      </c>
      <c r="D50" s="15">
        <f>Setup!$B$4-'Reduce term'!C50</f>
        <v>8133.703758</v>
      </c>
      <c r="E50" s="15">
        <f t="shared" si="1"/>
        <v>4560432.378</v>
      </c>
      <c r="F50" s="12">
        <f>SUM(IF(Setup!$B$14&gt;=0,Setup!$B$14,0)+IF(ISNA(VLOOKUP('Reduce term'!A50,Setup!$A$17:$B$36,2,0)),0,VLOOKUP('Reduce term'!A50,Setup!$A$17:$B$36,2,0)))+IF(Setup!$B$15&gt;=0,Setup!$B$15,0)</f>
        <v>38591</v>
      </c>
      <c r="G50" s="15">
        <f t="shared" si="2"/>
        <v>4521841.378</v>
      </c>
    </row>
    <row r="51" ht="15.75" customHeight="1">
      <c r="A51" s="11">
        <f t="shared" si="4"/>
        <v>49</v>
      </c>
      <c r="B51" s="15">
        <f t="shared" si="3"/>
        <v>4521841.378</v>
      </c>
      <c r="C51" s="15">
        <f>B51*Setup!$B$2/12</f>
        <v>30145.60919</v>
      </c>
      <c r="D51" s="15">
        <f>Setup!$B$4-'Reduce term'!C51</f>
        <v>8445.201783</v>
      </c>
      <c r="E51" s="15">
        <f t="shared" si="1"/>
        <v>4513396.176</v>
      </c>
      <c r="F51" s="12">
        <f>SUM(IF(Setup!$B$14&gt;=0,Setup!$B$14,0)+IF(ISNA(VLOOKUP('Reduce term'!A51,Setup!$A$17:$B$36,2,0)),0,VLOOKUP('Reduce term'!A51,Setup!$A$17:$B$36,2,0)))</f>
        <v>0</v>
      </c>
      <c r="G51" s="15">
        <f t="shared" si="2"/>
        <v>4513396.176</v>
      </c>
    </row>
    <row r="52" ht="15.75" customHeight="1">
      <c r="A52" s="11">
        <f t="shared" si="4"/>
        <v>50</v>
      </c>
      <c r="B52" s="15">
        <f t="shared" si="3"/>
        <v>4513396.176</v>
      </c>
      <c r="C52" s="15">
        <f>B52*Setup!$B$2/12</f>
        <v>30089.30784</v>
      </c>
      <c r="D52" s="15">
        <f>Setup!$B$4-'Reduce term'!C52</f>
        <v>8501.503128</v>
      </c>
      <c r="E52" s="15">
        <f t="shared" si="1"/>
        <v>4504894.673</v>
      </c>
      <c r="F52" s="12">
        <f>SUM(IF(Setup!$B$14&gt;=0,Setup!$B$14,0)+IF(ISNA(VLOOKUP('Reduce term'!A52,Setup!$A$17:$B$36,2,0)),0,VLOOKUP('Reduce term'!A52,Setup!$A$17:$B$36,2,0)))</f>
        <v>0</v>
      </c>
      <c r="G52" s="15">
        <f t="shared" si="2"/>
        <v>4504894.673</v>
      </c>
    </row>
    <row r="53" ht="15.75" customHeight="1">
      <c r="A53" s="11">
        <f t="shared" si="4"/>
        <v>51</v>
      </c>
      <c r="B53" s="15">
        <f t="shared" si="3"/>
        <v>4504894.673</v>
      </c>
      <c r="C53" s="15">
        <f>B53*Setup!$B$2/12</f>
        <v>30032.63115</v>
      </c>
      <c r="D53" s="15">
        <f>Setup!$B$4-'Reduce term'!C53</f>
        <v>8558.179816</v>
      </c>
      <c r="E53" s="15">
        <f t="shared" si="1"/>
        <v>4496336.493</v>
      </c>
      <c r="F53" s="12">
        <f>SUM(IF(Setup!$B$14&gt;=0,Setup!$B$14,0)+IF(ISNA(VLOOKUP('Reduce term'!A53,Setup!$A$17:$B$36,2,0)),0,VLOOKUP('Reduce term'!A53,Setup!$A$17:$B$36,2,0)))</f>
        <v>0</v>
      </c>
      <c r="G53" s="15">
        <f t="shared" si="2"/>
        <v>4496336.493</v>
      </c>
    </row>
    <row r="54" ht="15.75" customHeight="1">
      <c r="A54" s="11">
        <f t="shared" si="4"/>
        <v>52</v>
      </c>
      <c r="B54" s="15">
        <f t="shared" si="3"/>
        <v>4496336.493</v>
      </c>
      <c r="C54" s="15">
        <f>B54*Setup!$B$2/12</f>
        <v>29975.57662</v>
      </c>
      <c r="D54" s="15">
        <f>Setup!$B$4-'Reduce term'!C54</f>
        <v>8615.234348</v>
      </c>
      <c r="E54" s="15">
        <f t="shared" si="1"/>
        <v>4487721.259</v>
      </c>
      <c r="F54" s="12">
        <f>SUM(IF(Setup!$B$14&gt;=0,Setup!$B$14,0)+IF(ISNA(VLOOKUP('Reduce term'!A54,Setup!$A$17:$B$36,2,0)),0,VLOOKUP('Reduce term'!A54,Setup!$A$17:$B$36,2,0)))</f>
        <v>0</v>
      </c>
      <c r="G54" s="15">
        <f t="shared" si="2"/>
        <v>4487721.259</v>
      </c>
    </row>
    <row r="55" ht="15.75" customHeight="1">
      <c r="A55" s="11">
        <f t="shared" si="4"/>
        <v>53</v>
      </c>
      <c r="B55" s="15">
        <f t="shared" si="3"/>
        <v>4487721.259</v>
      </c>
      <c r="C55" s="15">
        <f>B55*Setup!$B$2/12</f>
        <v>29918.14173</v>
      </c>
      <c r="D55" s="15">
        <f>Setup!$B$4-'Reduce term'!C55</f>
        <v>8672.669244</v>
      </c>
      <c r="E55" s="15">
        <f t="shared" si="1"/>
        <v>4479048.59</v>
      </c>
      <c r="F55" s="12">
        <f>SUM(IF(Setup!$B$14&gt;=0,Setup!$B$14,0)+IF(ISNA(VLOOKUP('Reduce term'!A55,Setup!$A$17:$B$36,2,0)),0,VLOOKUP('Reduce term'!A55,Setup!$A$17:$B$36,2,0)))</f>
        <v>0</v>
      </c>
      <c r="G55" s="15">
        <f t="shared" si="2"/>
        <v>4479048.59</v>
      </c>
    </row>
    <row r="56" ht="15.75" customHeight="1">
      <c r="A56" s="11">
        <f t="shared" si="4"/>
        <v>54</v>
      </c>
      <c r="B56" s="15">
        <f t="shared" si="3"/>
        <v>4479048.59</v>
      </c>
      <c r="C56" s="15">
        <f>B56*Setup!$B$2/12</f>
        <v>29860.32393</v>
      </c>
      <c r="D56" s="15">
        <f>Setup!$B$4-'Reduce term'!C56</f>
        <v>8730.487039</v>
      </c>
      <c r="E56" s="15">
        <f t="shared" si="1"/>
        <v>4470318.102</v>
      </c>
      <c r="F56" s="12">
        <f>SUM(IF(Setup!$B$14&gt;=0,Setup!$B$14,0)+IF(ISNA(VLOOKUP('Reduce term'!A56,Setup!$A$17:$B$36,2,0)),0,VLOOKUP('Reduce term'!A56,Setup!$A$17:$B$36,2,0)))</f>
        <v>0</v>
      </c>
      <c r="G56" s="15">
        <f t="shared" si="2"/>
        <v>4470318.102</v>
      </c>
    </row>
    <row r="57" ht="15.75" customHeight="1">
      <c r="A57" s="11">
        <f t="shared" si="4"/>
        <v>55</v>
      </c>
      <c r="B57" s="15">
        <f t="shared" si="3"/>
        <v>4470318.102</v>
      </c>
      <c r="C57" s="15">
        <f>B57*Setup!$B$2/12</f>
        <v>29802.12068</v>
      </c>
      <c r="D57" s="15">
        <f>Setup!$B$4-'Reduce term'!C57</f>
        <v>8788.690285</v>
      </c>
      <c r="E57" s="15">
        <f t="shared" si="1"/>
        <v>4461529.412</v>
      </c>
      <c r="F57" s="12">
        <f>SUM(IF(Setup!$B$14&gt;=0,Setup!$B$14,0)+IF(ISNA(VLOOKUP('Reduce term'!A57,Setup!$A$17:$B$36,2,0)),0,VLOOKUP('Reduce term'!A57,Setup!$A$17:$B$36,2,0)))</f>
        <v>0</v>
      </c>
      <c r="G57" s="15">
        <f t="shared" si="2"/>
        <v>4461529.412</v>
      </c>
    </row>
    <row r="58" ht="15.75" customHeight="1">
      <c r="A58" s="11">
        <f t="shared" si="4"/>
        <v>56</v>
      </c>
      <c r="B58" s="15">
        <f t="shared" si="3"/>
        <v>4461529.412</v>
      </c>
      <c r="C58" s="15">
        <f>B58*Setup!$B$2/12</f>
        <v>29743.52941</v>
      </c>
      <c r="D58" s="15">
        <f>Setup!$B$4-'Reduce term'!C58</f>
        <v>8847.281554</v>
      </c>
      <c r="E58" s="15">
        <f t="shared" si="1"/>
        <v>4452682.131</v>
      </c>
      <c r="F58" s="12">
        <f>SUM(IF(Setup!$B$14&gt;=0,Setup!$B$14,0)+IF(ISNA(VLOOKUP('Reduce term'!A58,Setup!$A$17:$B$36,2,0)),0,VLOOKUP('Reduce term'!A58,Setup!$A$17:$B$36,2,0)))</f>
        <v>0</v>
      </c>
      <c r="G58" s="15">
        <f t="shared" si="2"/>
        <v>4452682.131</v>
      </c>
    </row>
    <row r="59" ht="15.75" customHeight="1">
      <c r="A59" s="11">
        <f t="shared" si="4"/>
        <v>57</v>
      </c>
      <c r="B59" s="15">
        <f t="shared" si="3"/>
        <v>4452682.131</v>
      </c>
      <c r="C59" s="15">
        <f>B59*Setup!$B$2/12</f>
        <v>29684.54754</v>
      </c>
      <c r="D59" s="15">
        <f>Setup!$B$4-'Reduce term'!C59</f>
        <v>8906.263431</v>
      </c>
      <c r="E59" s="15">
        <f t="shared" si="1"/>
        <v>4443775.867</v>
      </c>
      <c r="F59" s="12">
        <f>SUM(IF(Setup!$B$14&gt;=0,Setup!$B$14,0)+IF(ISNA(VLOOKUP('Reduce term'!A59,Setup!$A$17:$B$36,2,0)),0,VLOOKUP('Reduce term'!A59,Setup!$A$17:$B$36,2,0)))</f>
        <v>0</v>
      </c>
      <c r="G59" s="15">
        <f t="shared" si="2"/>
        <v>4443775.867</v>
      </c>
    </row>
    <row r="60" ht="15.75" customHeight="1">
      <c r="A60" s="11">
        <f t="shared" si="4"/>
        <v>58</v>
      </c>
      <c r="B60" s="15">
        <f t="shared" si="3"/>
        <v>4443775.867</v>
      </c>
      <c r="C60" s="15">
        <f>B60*Setup!$B$2/12</f>
        <v>29625.17245</v>
      </c>
      <c r="D60" s="15">
        <f>Setup!$B$4-'Reduce term'!C60</f>
        <v>8965.638521</v>
      </c>
      <c r="E60" s="15">
        <f t="shared" si="1"/>
        <v>4434810.229</v>
      </c>
      <c r="F60" s="12">
        <f>SUM(IF(Setup!$B$14&gt;=0,Setup!$B$14,0)+IF(ISNA(VLOOKUP('Reduce term'!A60,Setup!$A$17:$B$36,2,0)),0,VLOOKUP('Reduce term'!A60,Setup!$A$17:$B$36,2,0)))</f>
        <v>0</v>
      </c>
      <c r="G60" s="15">
        <f t="shared" si="2"/>
        <v>4434810.229</v>
      </c>
    </row>
    <row r="61" ht="15.75" customHeight="1">
      <c r="A61" s="11">
        <f t="shared" si="4"/>
        <v>59</v>
      </c>
      <c r="B61" s="15">
        <f t="shared" si="3"/>
        <v>4434810.229</v>
      </c>
      <c r="C61" s="15">
        <f>B61*Setup!$B$2/12</f>
        <v>29565.40152</v>
      </c>
      <c r="D61" s="15">
        <f>Setup!$B$4-'Reduce term'!C61</f>
        <v>9025.409444</v>
      </c>
      <c r="E61" s="15">
        <f t="shared" si="1"/>
        <v>4425784.819</v>
      </c>
      <c r="F61" s="12">
        <f>SUM(IF(Setup!$B$14&gt;=0,Setup!$B$14,0)+IF(ISNA(VLOOKUP('Reduce term'!A61,Setup!$A$17:$B$36,2,0)),0,VLOOKUP('Reduce term'!A61,Setup!$A$17:$B$36,2,0)))</f>
        <v>0</v>
      </c>
      <c r="G61" s="15">
        <f t="shared" si="2"/>
        <v>4425784.819</v>
      </c>
    </row>
    <row r="62" ht="15.75" customHeight="1">
      <c r="A62" s="11">
        <f t="shared" si="4"/>
        <v>60</v>
      </c>
      <c r="B62" s="15">
        <f t="shared" si="3"/>
        <v>4425784.819</v>
      </c>
      <c r="C62" s="15">
        <f>B62*Setup!$B$2/12</f>
        <v>29505.23213</v>
      </c>
      <c r="D62" s="15">
        <f>Setup!$B$4-'Reduce term'!C62</f>
        <v>9085.57884</v>
      </c>
      <c r="E62" s="15">
        <f t="shared" si="1"/>
        <v>4416699.24</v>
      </c>
      <c r="F62" s="12">
        <f>SUM(IF(Setup!$B$14&gt;=0,Setup!$B$14,0)+IF(ISNA(VLOOKUP('Reduce term'!A62,Setup!$A$17:$B$36,2,0)),0,VLOOKUP('Reduce term'!A62,Setup!$A$17:$B$36,2,0)))+IF(Setup!$B$15&gt;=0,Setup!$B$15,0)</f>
        <v>38591</v>
      </c>
      <c r="G62" s="15">
        <f t="shared" si="2"/>
        <v>4378108.24</v>
      </c>
    </row>
    <row r="63" ht="15.75" customHeight="1">
      <c r="A63" s="11">
        <f t="shared" si="4"/>
        <v>61</v>
      </c>
      <c r="B63" s="15">
        <f t="shared" si="3"/>
        <v>4378108.24</v>
      </c>
      <c r="C63" s="15">
        <f>B63*Setup!$B$2/12</f>
        <v>29187.38827</v>
      </c>
      <c r="D63" s="15">
        <f>Setup!$B$4-'Reduce term'!C63</f>
        <v>9403.422699</v>
      </c>
      <c r="E63" s="15">
        <f t="shared" si="1"/>
        <v>4368704.818</v>
      </c>
      <c r="F63" s="12">
        <f>SUM(IF(Setup!$B$14&gt;=0,Setup!$B$14,0)+IF(ISNA(VLOOKUP('Reduce term'!A63,Setup!$A$17:$B$36,2,0)),0,VLOOKUP('Reduce term'!A63,Setup!$A$17:$B$36,2,0)))</f>
        <v>0</v>
      </c>
      <c r="G63" s="15">
        <f t="shared" si="2"/>
        <v>4368704.818</v>
      </c>
    </row>
    <row r="64" ht="15.75" customHeight="1">
      <c r="A64" s="11">
        <f t="shared" si="4"/>
        <v>62</v>
      </c>
      <c r="B64" s="15">
        <f t="shared" si="3"/>
        <v>4368704.818</v>
      </c>
      <c r="C64" s="15">
        <f>B64*Setup!$B$2/12</f>
        <v>29124.69878</v>
      </c>
      <c r="D64" s="15">
        <f>Setup!$B$4-'Reduce term'!C64</f>
        <v>9466.112184</v>
      </c>
      <c r="E64" s="15">
        <f t="shared" si="1"/>
        <v>4359238.706</v>
      </c>
      <c r="F64" s="12">
        <f>SUM(IF(Setup!$B$14&gt;=0,Setup!$B$14,0)+IF(ISNA(VLOOKUP('Reduce term'!A64,Setup!$A$17:$B$36,2,0)),0,VLOOKUP('Reduce term'!A64,Setup!$A$17:$B$36,2,0)))</f>
        <v>0</v>
      </c>
      <c r="G64" s="15">
        <f t="shared" si="2"/>
        <v>4359238.706</v>
      </c>
    </row>
    <row r="65" ht="15.75" customHeight="1">
      <c r="A65" s="11">
        <f t="shared" si="4"/>
        <v>63</v>
      </c>
      <c r="B65" s="15">
        <f t="shared" si="3"/>
        <v>4359238.706</v>
      </c>
      <c r="C65" s="15">
        <f>B65*Setup!$B$2/12</f>
        <v>29061.59137</v>
      </c>
      <c r="D65" s="15">
        <f>Setup!$B$4-'Reduce term'!C65</f>
        <v>9529.219599</v>
      </c>
      <c r="E65" s="15">
        <f t="shared" si="1"/>
        <v>4349709.486</v>
      </c>
      <c r="F65" s="12">
        <f>SUM(IF(Setup!$B$14&gt;=0,Setup!$B$14,0)+IF(ISNA(VLOOKUP('Reduce term'!A65,Setup!$A$17:$B$36,2,0)),0,VLOOKUP('Reduce term'!A65,Setup!$A$17:$B$36,2,0)))</f>
        <v>0</v>
      </c>
      <c r="G65" s="15">
        <f t="shared" si="2"/>
        <v>4349709.486</v>
      </c>
    </row>
    <row r="66" ht="15.75" customHeight="1">
      <c r="A66" s="11">
        <f t="shared" si="4"/>
        <v>64</v>
      </c>
      <c r="B66" s="15">
        <f t="shared" si="3"/>
        <v>4349709.486</v>
      </c>
      <c r="C66" s="15">
        <f>B66*Setup!$B$2/12</f>
        <v>28998.06324</v>
      </c>
      <c r="D66" s="15">
        <f>Setup!$B$4-'Reduce term'!C66</f>
        <v>9592.747729</v>
      </c>
      <c r="E66" s="15">
        <f t="shared" si="1"/>
        <v>4340116.738</v>
      </c>
      <c r="F66" s="12">
        <f>SUM(IF(Setup!$B$14&gt;=0,Setup!$B$14,0)+IF(ISNA(VLOOKUP('Reduce term'!A66,Setup!$A$17:$B$36,2,0)),0,VLOOKUP('Reduce term'!A66,Setup!$A$17:$B$36,2,0)))</f>
        <v>0</v>
      </c>
      <c r="G66" s="15">
        <f t="shared" si="2"/>
        <v>4340116.738</v>
      </c>
    </row>
    <row r="67" ht="15.75" customHeight="1">
      <c r="A67" s="11">
        <f t="shared" si="4"/>
        <v>65</v>
      </c>
      <c r="B67" s="15">
        <f t="shared" si="3"/>
        <v>4340116.738</v>
      </c>
      <c r="C67" s="15">
        <f>B67*Setup!$B$2/12</f>
        <v>28934.11159</v>
      </c>
      <c r="D67" s="15">
        <f>Setup!$B$4-'Reduce term'!C67</f>
        <v>9656.699381</v>
      </c>
      <c r="E67" s="15">
        <f t="shared" si="1"/>
        <v>4330460.039</v>
      </c>
      <c r="F67" s="12">
        <f>SUM(IF(Setup!$B$14&gt;=0,Setup!$B$14,0)+IF(ISNA(VLOOKUP('Reduce term'!A67,Setup!$A$17:$B$36,2,0)),0,VLOOKUP('Reduce term'!A67,Setup!$A$17:$B$36,2,0)))</f>
        <v>0</v>
      </c>
      <c r="G67" s="15">
        <f t="shared" si="2"/>
        <v>4330460.039</v>
      </c>
    </row>
    <row r="68" ht="15.75" customHeight="1">
      <c r="A68" s="11">
        <f t="shared" si="4"/>
        <v>66</v>
      </c>
      <c r="B68" s="15">
        <f t="shared" si="3"/>
        <v>4330460.039</v>
      </c>
      <c r="C68" s="15">
        <f>B68*Setup!$B$2/12</f>
        <v>28869.73359</v>
      </c>
      <c r="D68" s="15">
        <f>Setup!$B$4-'Reduce term'!C68</f>
        <v>9721.077377</v>
      </c>
      <c r="E68" s="15">
        <f t="shared" si="1"/>
        <v>4320738.961</v>
      </c>
      <c r="F68" s="12">
        <f>SUM(IF(Setup!$B$14&gt;=0,Setup!$B$14,0)+IF(ISNA(VLOOKUP('Reduce term'!A68,Setup!$A$17:$B$36,2,0)),0,VLOOKUP('Reduce term'!A68,Setup!$A$17:$B$36,2,0)))</f>
        <v>0</v>
      </c>
      <c r="G68" s="15">
        <f t="shared" si="2"/>
        <v>4320738.961</v>
      </c>
    </row>
    <row r="69" ht="15.75" customHeight="1">
      <c r="A69" s="11">
        <f t="shared" si="4"/>
        <v>67</v>
      </c>
      <c r="B69" s="15">
        <f t="shared" si="3"/>
        <v>4320738.961</v>
      </c>
      <c r="C69" s="15">
        <f>B69*Setup!$B$2/12</f>
        <v>28804.92641</v>
      </c>
      <c r="D69" s="15">
        <f>Setup!$B$4-'Reduce term'!C69</f>
        <v>9785.884559</v>
      </c>
      <c r="E69" s="15">
        <f t="shared" si="1"/>
        <v>4310953.077</v>
      </c>
      <c r="F69" s="12">
        <f>SUM(IF(Setup!$B$14&gt;=0,Setup!$B$14,0)+IF(ISNA(VLOOKUP('Reduce term'!A69,Setup!$A$17:$B$36,2,0)),0,VLOOKUP('Reduce term'!A69,Setup!$A$17:$B$36,2,0)))</f>
        <v>0</v>
      </c>
      <c r="G69" s="15">
        <f t="shared" si="2"/>
        <v>4310953.077</v>
      </c>
    </row>
    <row r="70" ht="15.75" customHeight="1">
      <c r="A70" s="11">
        <f t="shared" si="4"/>
        <v>68</v>
      </c>
      <c r="B70" s="15">
        <f t="shared" si="3"/>
        <v>4310953.077</v>
      </c>
      <c r="C70" s="15">
        <f>B70*Setup!$B$2/12</f>
        <v>28739.68718</v>
      </c>
      <c r="D70" s="15">
        <f>Setup!$B$4-'Reduce term'!C70</f>
        <v>9851.123789</v>
      </c>
      <c r="E70" s="15">
        <f t="shared" si="1"/>
        <v>4301101.953</v>
      </c>
      <c r="F70" s="12">
        <f>SUM(IF(Setup!$B$14&gt;=0,Setup!$B$14,0)+IF(ISNA(VLOOKUP('Reduce term'!A70,Setup!$A$17:$B$36,2,0)),0,VLOOKUP('Reduce term'!A70,Setup!$A$17:$B$36,2,0)))</f>
        <v>0</v>
      </c>
      <c r="G70" s="15">
        <f t="shared" si="2"/>
        <v>4301101.953</v>
      </c>
    </row>
    <row r="71" ht="15.75" customHeight="1">
      <c r="A71" s="11">
        <f t="shared" si="4"/>
        <v>69</v>
      </c>
      <c r="B71" s="15">
        <f t="shared" si="3"/>
        <v>4301101.953</v>
      </c>
      <c r="C71" s="15">
        <f>B71*Setup!$B$2/12</f>
        <v>28674.01302</v>
      </c>
      <c r="D71" s="15">
        <f>Setup!$B$4-'Reduce term'!C71</f>
        <v>9916.797948</v>
      </c>
      <c r="E71" s="15">
        <f t="shared" si="1"/>
        <v>4291185.155</v>
      </c>
      <c r="F71" s="12">
        <f>SUM(IF(Setup!$B$14&gt;=0,Setup!$B$14,0)+IF(ISNA(VLOOKUP('Reduce term'!A71,Setup!$A$17:$B$36,2,0)),0,VLOOKUP('Reduce term'!A71,Setup!$A$17:$B$36,2,0)))</f>
        <v>0</v>
      </c>
      <c r="G71" s="15">
        <f t="shared" si="2"/>
        <v>4291185.155</v>
      </c>
    </row>
    <row r="72" ht="15.75" customHeight="1">
      <c r="A72" s="11">
        <f t="shared" si="4"/>
        <v>70</v>
      </c>
      <c r="B72" s="15">
        <f t="shared" si="3"/>
        <v>4291185.155</v>
      </c>
      <c r="C72" s="15">
        <f>B72*Setup!$B$2/12</f>
        <v>28607.90103</v>
      </c>
      <c r="D72" s="15">
        <f>Setup!$B$4-'Reduce term'!C72</f>
        <v>9982.909934</v>
      </c>
      <c r="E72" s="15">
        <f t="shared" si="1"/>
        <v>4281202.245</v>
      </c>
      <c r="F72" s="12">
        <f>SUM(IF(Setup!$B$14&gt;=0,Setup!$B$14,0)+IF(ISNA(VLOOKUP('Reduce term'!A72,Setup!$A$17:$B$36,2,0)),0,VLOOKUP('Reduce term'!A72,Setup!$A$17:$B$36,2,0)))</f>
        <v>0</v>
      </c>
      <c r="G72" s="15">
        <f t="shared" si="2"/>
        <v>4281202.245</v>
      </c>
    </row>
    <row r="73" ht="15.75" customHeight="1">
      <c r="A73" s="11">
        <f t="shared" si="4"/>
        <v>71</v>
      </c>
      <c r="B73" s="15">
        <f t="shared" si="3"/>
        <v>4281202.245</v>
      </c>
      <c r="C73" s="15">
        <f>B73*Setup!$B$2/12</f>
        <v>28541.3483</v>
      </c>
      <c r="D73" s="15">
        <f>Setup!$B$4-'Reduce term'!C73</f>
        <v>10049.46267</v>
      </c>
      <c r="E73" s="15">
        <f t="shared" si="1"/>
        <v>4271152.783</v>
      </c>
      <c r="F73" s="12">
        <f>SUM(IF(Setup!$B$14&gt;=0,Setup!$B$14,0)+IF(ISNA(VLOOKUP('Reduce term'!A73,Setup!$A$17:$B$36,2,0)),0,VLOOKUP('Reduce term'!A73,Setup!$A$17:$B$36,2,0)))</f>
        <v>0</v>
      </c>
      <c r="G73" s="15">
        <f t="shared" si="2"/>
        <v>4271152.783</v>
      </c>
    </row>
    <row r="74" ht="15.75" customHeight="1">
      <c r="A74" s="11">
        <f t="shared" si="4"/>
        <v>72</v>
      </c>
      <c r="B74" s="15">
        <f t="shared" si="3"/>
        <v>4271152.783</v>
      </c>
      <c r="C74" s="15">
        <f>B74*Setup!$B$2/12</f>
        <v>28474.35188</v>
      </c>
      <c r="D74" s="15">
        <f>Setup!$B$4-'Reduce term'!C74</f>
        <v>10116.45909</v>
      </c>
      <c r="E74" s="15">
        <f t="shared" si="1"/>
        <v>4261036.323</v>
      </c>
      <c r="F74" s="12">
        <f>SUM(IF(Setup!$B$14&gt;=0,Setup!$B$14,0)+IF(ISNA(VLOOKUP('Reduce term'!A74,Setup!$A$17:$B$36,2,0)),0,VLOOKUP('Reduce term'!A74,Setup!$A$17:$B$36,2,0)))+IF(Setup!$B$15&gt;=0,Setup!$B$15,0)</f>
        <v>38591</v>
      </c>
      <c r="G74" s="15">
        <f t="shared" si="2"/>
        <v>4222445.323</v>
      </c>
    </row>
    <row r="75" ht="15.75" customHeight="1">
      <c r="A75" s="11">
        <f t="shared" si="4"/>
        <v>73</v>
      </c>
      <c r="B75" s="15">
        <f t="shared" si="3"/>
        <v>4222445.323</v>
      </c>
      <c r="C75" s="15">
        <f>B75*Setup!$B$2/12</f>
        <v>28149.63549</v>
      </c>
      <c r="D75" s="15">
        <f>Setup!$B$4-'Reduce term'!C75</f>
        <v>10441.17548</v>
      </c>
      <c r="E75" s="15">
        <f t="shared" si="1"/>
        <v>4212004.148</v>
      </c>
      <c r="F75" s="12">
        <f>SUM(IF(Setup!$B$14&gt;=0,Setup!$B$14,0)+IF(ISNA(VLOOKUP('Reduce term'!A75,Setup!$A$17:$B$36,2,0)),0,VLOOKUP('Reduce term'!A75,Setup!$A$17:$B$36,2,0)))</f>
        <v>0</v>
      </c>
      <c r="G75" s="15">
        <f t="shared" si="2"/>
        <v>4212004.148</v>
      </c>
    </row>
    <row r="76" ht="15.75" customHeight="1">
      <c r="A76" s="11">
        <f t="shared" si="4"/>
        <v>74</v>
      </c>
      <c r="B76" s="15">
        <f t="shared" si="3"/>
        <v>4212004.148</v>
      </c>
      <c r="C76" s="15">
        <f>B76*Setup!$B$2/12</f>
        <v>28080.02765</v>
      </c>
      <c r="D76" s="15">
        <f>Setup!$B$4-'Reduce term'!C76</f>
        <v>10510.78332</v>
      </c>
      <c r="E76" s="15">
        <f t="shared" si="1"/>
        <v>4201493.365</v>
      </c>
      <c r="F76" s="12">
        <f>SUM(IF(Setup!$B$14&gt;=0,Setup!$B$14,0)+IF(ISNA(VLOOKUP('Reduce term'!A76,Setup!$A$17:$B$36,2,0)),0,VLOOKUP('Reduce term'!A76,Setup!$A$17:$B$36,2,0)))</f>
        <v>0</v>
      </c>
      <c r="G76" s="15">
        <f t="shared" si="2"/>
        <v>4201493.365</v>
      </c>
    </row>
    <row r="77" ht="15.75" customHeight="1">
      <c r="A77" s="11">
        <f t="shared" si="4"/>
        <v>75</v>
      </c>
      <c r="B77" s="15">
        <f t="shared" si="3"/>
        <v>4201493.365</v>
      </c>
      <c r="C77" s="15">
        <f>B77*Setup!$B$2/12</f>
        <v>28009.95576</v>
      </c>
      <c r="D77" s="15">
        <f>Setup!$B$4-'Reduce term'!C77</f>
        <v>10580.8552</v>
      </c>
      <c r="E77" s="15">
        <f t="shared" si="1"/>
        <v>4190912.509</v>
      </c>
      <c r="F77" s="12">
        <f>SUM(IF(Setup!$B$14&gt;=0,Setup!$B$14,0)+IF(ISNA(VLOOKUP('Reduce term'!A77,Setup!$A$17:$B$36,2,0)),0,VLOOKUP('Reduce term'!A77,Setup!$A$17:$B$36,2,0)))</f>
        <v>0</v>
      </c>
      <c r="G77" s="15">
        <f t="shared" si="2"/>
        <v>4190912.509</v>
      </c>
    </row>
    <row r="78" ht="15.75" customHeight="1">
      <c r="A78" s="11">
        <f t="shared" si="4"/>
        <v>76</v>
      </c>
      <c r="B78" s="15">
        <f t="shared" si="3"/>
        <v>4190912.509</v>
      </c>
      <c r="C78" s="15">
        <f>B78*Setup!$B$2/12</f>
        <v>27939.41673</v>
      </c>
      <c r="D78" s="15">
        <f>Setup!$B$4-'Reduce term'!C78</f>
        <v>10651.39424</v>
      </c>
      <c r="E78" s="15">
        <f t="shared" si="1"/>
        <v>4180261.115</v>
      </c>
      <c r="F78" s="12">
        <f>SUM(IF(Setup!$B$14&gt;=0,Setup!$B$14,0)+IF(ISNA(VLOOKUP('Reduce term'!A78,Setup!$A$17:$B$36,2,0)),0,VLOOKUP('Reduce term'!A78,Setup!$A$17:$B$36,2,0)))</f>
        <v>0</v>
      </c>
      <c r="G78" s="15">
        <f t="shared" si="2"/>
        <v>4180261.115</v>
      </c>
    </row>
    <row r="79" ht="15.75" customHeight="1">
      <c r="A79" s="11">
        <f t="shared" si="4"/>
        <v>77</v>
      </c>
      <c r="B79" s="15">
        <f t="shared" si="3"/>
        <v>4180261.115</v>
      </c>
      <c r="C79" s="15">
        <f>B79*Setup!$B$2/12</f>
        <v>27868.40743</v>
      </c>
      <c r="D79" s="15">
        <f>Setup!$B$4-'Reduce term'!C79</f>
        <v>10722.40353</v>
      </c>
      <c r="E79" s="15">
        <f t="shared" si="1"/>
        <v>4169538.712</v>
      </c>
      <c r="F79" s="12">
        <f>SUM(IF(Setup!$B$14&gt;=0,Setup!$B$14,0)+IF(ISNA(VLOOKUP('Reduce term'!A79,Setup!$A$17:$B$36,2,0)),0,VLOOKUP('Reduce term'!A79,Setup!$A$17:$B$36,2,0)))</f>
        <v>0</v>
      </c>
      <c r="G79" s="15">
        <f t="shared" si="2"/>
        <v>4169538.712</v>
      </c>
    </row>
    <row r="80" ht="15.75" customHeight="1">
      <c r="A80" s="11">
        <f t="shared" si="4"/>
        <v>78</v>
      </c>
      <c r="B80" s="15">
        <f t="shared" si="3"/>
        <v>4169538.712</v>
      </c>
      <c r="C80" s="15">
        <f>B80*Setup!$B$2/12</f>
        <v>27796.92474</v>
      </c>
      <c r="D80" s="15">
        <f>Setup!$B$4-'Reduce term'!C80</f>
        <v>10793.88622</v>
      </c>
      <c r="E80" s="15">
        <f t="shared" si="1"/>
        <v>4158744.825</v>
      </c>
      <c r="F80" s="12">
        <f>SUM(IF(Setup!$B$14&gt;=0,Setup!$B$14,0)+IF(ISNA(VLOOKUP('Reduce term'!A80,Setup!$A$17:$B$36,2,0)),0,VLOOKUP('Reduce term'!A80,Setup!$A$17:$B$36,2,0)))</f>
        <v>0</v>
      </c>
      <c r="G80" s="15">
        <f t="shared" si="2"/>
        <v>4158744.825</v>
      </c>
    </row>
    <row r="81" ht="15.75" customHeight="1">
      <c r="A81" s="11">
        <f t="shared" si="4"/>
        <v>79</v>
      </c>
      <c r="B81" s="15">
        <f t="shared" si="3"/>
        <v>4158744.825</v>
      </c>
      <c r="C81" s="15">
        <f>B81*Setup!$B$2/12</f>
        <v>27724.9655</v>
      </c>
      <c r="D81" s="15">
        <f>Setup!$B$4-'Reduce term'!C81</f>
        <v>10865.84547</v>
      </c>
      <c r="E81" s="15">
        <f t="shared" si="1"/>
        <v>4147878.98</v>
      </c>
      <c r="F81" s="12">
        <f>SUM(IF(Setup!$B$14&gt;=0,Setup!$B$14,0)+IF(ISNA(VLOOKUP('Reduce term'!A81,Setup!$A$17:$B$36,2,0)),0,VLOOKUP('Reduce term'!A81,Setup!$A$17:$B$36,2,0)))</f>
        <v>0</v>
      </c>
      <c r="G81" s="15">
        <f t="shared" si="2"/>
        <v>4147878.98</v>
      </c>
    </row>
    <row r="82" ht="15.75" customHeight="1">
      <c r="A82" s="11">
        <f t="shared" si="4"/>
        <v>80</v>
      </c>
      <c r="B82" s="15">
        <f t="shared" si="3"/>
        <v>4147878.98</v>
      </c>
      <c r="C82" s="15">
        <f>B82*Setup!$B$2/12</f>
        <v>27652.52653</v>
      </c>
      <c r="D82" s="15">
        <f>Setup!$B$4-'Reduce term'!C82</f>
        <v>10938.28444</v>
      </c>
      <c r="E82" s="15">
        <f t="shared" si="1"/>
        <v>4136940.696</v>
      </c>
      <c r="F82" s="12">
        <f>SUM(IF(Setup!$B$14&gt;=0,Setup!$B$14,0)+IF(ISNA(VLOOKUP('Reduce term'!A82,Setup!$A$17:$B$36,2,0)),0,VLOOKUP('Reduce term'!A82,Setup!$A$17:$B$36,2,0)))</f>
        <v>0</v>
      </c>
      <c r="G82" s="15">
        <f t="shared" si="2"/>
        <v>4136940.696</v>
      </c>
    </row>
    <row r="83" ht="15.75" customHeight="1">
      <c r="A83" s="11">
        <f t="shared" si="4"/>
        <v>81</v>
      </c>
      <c r="B83" s="15">
        <f t="shared" si="3"/>
        <v>4136940.696</v>
      </c>
      <c r="C83" s="15">
        <f>B83*Setup!$B$2/12</f>
        <v>27579.60464</v>
      </c>
      <c r="D83" s="15">
        <f>Setup!$B$4-'Reduce term'!C83</f>
        <v>11011.20633</v>
      </c>
      <c r="E83" s="15">
        <f t="shared" si="1"/>
        <v>4125929.489</v>
      </c>
      <c r="F83" s="12">
        <f>SUM(IF(Setup!$B$14&gt;=0,Setup!$B$14,0)+IF(ISNA(VLOOKUP('Reduce term'!A83,Setup!$A$17:$B$36,2,0)),0,VLOOKUP('Reduce term'!A83,Setup!$A$17:$B$36,2,0)))</f>
        <v>0</v>
      </c>
      <c r="G83" s="15">
        <f t="shared" si="2"/>
        <v>4125929.489</v>
      </c>
    </row>
    <row r="84" ht="15.75" customHeight="1">
      <c r="A84" s="11">
        <f t="shared" si="4"/>
        <v>82</v>
      </c>
      <c r="B84" s="15">
        <f t="shared" si="3"/>
        <v>4125929.489</v>
      </c>
      <c r="C84" s="15">
        <f>B84*Setup!$B$2/12</f>
        <v>27506.19659</v>
      </c>
      <c r="D84" s="15">
        <f>Setup!$B$4-'Reduce term'!C84</f>
        <v>11084.61437</v>
      </c>
      <c r="E84" s="15">
        <f t="shared" si="1"/>
        <v>4114844.875</v>
      </c>
      <c r="F84" s="12">
        <f>SUM(IF(Setup!$B$14&gt;=0,Setup!$B$14,0)+IF(ISNA(VLOOKUP('Reduce term'!A84,Setup!$A$17:$B$36,2,0)),0,VLOOKUP('Reduce term'!A84,Setup!$A$17:$B$36,2,0)))</f>
        <v>0</v>
      </c>
      <c r="G84" s="15">
        <f t="shared" si="2"/>
        <v>4114844.875</v>
      </c>
    </row>
    <row r="85" ht="15.75" customHeight="1">
      <c r="A85" s="11">
        <f t="shared" si="4"/>
        <v>83</v>
      </c>
      <c r="B85" s="15">
        <f t="shared" si="3"/>
        <v>4114844.875</v>
      </c>
      <c r="C85" s="15">
        <f>B85*Setup!$B$2/12</f>
        <v>27432.29917</v>
      </c>
      <c r="D85" s="15">
        <f>Setup!$B$4-'Reduce term'!C85</f>
        <v>11158.5118</v>
      </c>
      <c r="E85" s="15">
        <f t="shared" si="1"/>
        <v>4103686.363</v>
      </c>
      <c r="F85" s="12">
        <f>SUM(IF(Setup!$B$14&gt;=0,Setup!$B$14,0)+IF(ISNA(VLOOKUP('Reduce term'!A85,Setup!$A$17:$B$36,2,0)),0,VLOOKUP('Reduce term'!A85,Setup!$A$17:$B$36,2,0)))</f>
        <v>0</v>
      </c>
      <c r="G85" s="15">
        <f t="shared" si="2"/>
        <v>4103686.363</v>
      </c>
    </row>
    <row r="86" ht="15.75" customHeight="1">
      <c r="A86" s="11">
        <f t="shared" si="4"/>
        <v>84</v>
      </c>
      <c r="B86" s="15">
        <f t="shared" si="3"/>
        <v>4103686.363</v>
      </c>
      <c r="C86" s="15">
        <f>B86*Setup!$B$2/12</f>
        <v>27357.90909</v>
      </c>
      <c r="D86" s="15">
        <f>Setup!$B$4-'Reduce term'!C86</f>
        <v>11232.90188</v>
      </c>
      <c r="E86" s="15">
        <f t="shared" si="1"/>
        <v>4092453.461</v>
      </c>
      <c r="F86" s="12">
        <f>SUM(IF(Setup!$B$14&gt;=0,Setup!$B$14,0)+IF(ISNA(VLOOKUP('Reduce term'!A86,Setup!$A$17:$B$36,2,0)),0,VLOOKUP('Reduce term'!A86,Setup!$A$17:$B$36,2,0)))+IF(Setup!$B$15&gt;=0,Setup!$B$15,0)</f>
        <v>38591</v>
      </c>
      <c r="G86" s="15">
        <f t="shared" si="2"/>
        <v>4053862.461</v>
      </c>
    </row>
    <row r="87" ht="15.75" customHeight="1">
      <c r="A87" s="11">
        <f t="shared" si="4"/>
        <v>85</v>
      </c>
      <c r="B87" s="15">
        <f t="shared" si="3"/>
        <v>4053862.461</v>
      </c>
      <c r="C87" s="15">
        <f>B87*Setup!$B$2/12</f>
        <v>27025.74974</v>
      </c>
      <c r="D87" s="15">
        <f>Setup!$B$4-'Reduce term'!C87</f>
        <v>11565.06123</v>
      </c>
      <c r="E87" s="15">
        <f t="shared" si="1"/>
        <v>4042297.4</v>
      </c>
      <c r="F87" s="12">
        <f>SUM(IF(Setup!$B$14&gt;=0,Setup!$B$14,0)+IF(ISNA(VLOOKUP('Reduce term'!A87,Setup!$A$17:$B$36,2,0)),0,VLOOKUP('Reduce term'!A87,Setup!$A$17:$B$36,2,0)))</f>
        <v>0</v>
      </c>
      <c r="G87" s="15">
        <f t="shared" si="2"/>
        <v>4042297.4</v>
      </c>
    </row>
    <row r="88" ht="15.75" customHeight="1">
      <c r="A88" s="11">
        <f t="shared" si="4"/>
        <v>86</v>
      </c>
      <c r="B88" s="15">
        <f t="shared" si="3"/>
        <v>4042297.4</v>
      </c>
      <c r="C88" s="15">
        <f>B88*Setup!$B$2/12</f>
        <v>26948.64933</v>
      </c>
      <c r="D88" s="15">
        <f>Setup!$B$4-'Reduce term'!C88</f>
        <v>11642.16164</v>
      </c>
      <c r="E88" s="15">
        <f t="shared" si="1"/>
        <v>4030655.238</v>
      </c>
      <c r="F88" s="12">
        <f>SUM(IF(Setup!$B$14&gt;=0,Setup!$B$14,0)+IF(ISNA(VLOOKUP('Reduce term'!A88,Setup!$A$17:$B$36,2,0)),0,VLOOKUP('Reduce term'!A88,Setup!$A$17:$B$36,2,0)))</f>
        <v>0</v>
      </c>
      <c r="G88" s="15">
        <f t="shared" si="2"/>
        <v>4030655.238</v>
      </c>
    </row>
    <row r="89" ht="15.75" customHeight="1">
      <c r="A89" s="11">
        <f t="shared" si="4"/>
        <v>87</v>
      </c>
      <c r="B89" s="15">
        <f t="shared" si="3"/>
        <v>4030655.238</v>
      </c>
      <c r="C89" s="15">
        <f>B89*Setup!$B$2/12</f>
        <v>26871.03492</v>
      </c>
      <c r="D89" s="15">
        <f>Setup!$B$4-'Reduce term'!C89</f>
        <v>11719.77605</v>
      </c>
      <c r="E89" s="15">
        <f t="shared" si="1"/>
        <v>4018935.462</v>
      </c>
      <c r="F89" s="12">
        <f>SUM(IF(Setup!$B$14&gt;=0,Setup!$B$14,0)+IF(ISNA(VLOOKUP('Reduce term'!A89,Setup!$A$17:$B$36,2,0)),0,VLOOKUP('Reduce term'!A89,Setup!$A$17:$B$36,2,0)))</f>
        <v>0</v>
      </c>
      <c r="G89" s="15">
        <f t="shared" si="2"/>
        <v>4018935.462</v>
      </c>
    </row>
    <row r="90" ht="15.75" customHeight="1">
      <c r="A90" s="11">
        <f t="shared" si="4"/>
        <v>88</v>
      </c>
      <c r="B90" s="15">
        <f t="shared" si="3"/>
        <v>4018935.462</v>
      </c>
      <c r="C90" s="15">
        <f>B90*Setup!$B$2/12</f>
        <v>26792.90308</v>
      </c>
      <c r="D90" s="15">
        <f>Setup!$B$4-'Reduce term'!C90</f>
        <v>11797.90789</v>
      </c>
      <c r="E90" s="15">
        <f t="shared" si="1"/>
        <v>4007137.554</v>
      </c>
      <c r="F90" s="12">
        <f>SUM(IF(Setup!$B$14&gt;=0,Setup!$B$14,0)+IF(ISNA(VLOOKUP('Reduce term'!A90,Setup!$A$17:$B$36,2,0)),0,VLOOKUP('Reduce term'!A90,Setup!$A$17:$B$36,2,0)))</f>
        <v>0</v>
      </c>
      <c r="G90" s="15">
        <f t="shared" si="2"/>
        <v>4007137.554</v>
      </c>
    </row>
    <row r="91" ht="15.75" customHeight="1">
      <c r="A91" s="11">
        <f t="shared" si="4"/>
        <v>89</v>
      </c>
      <c r="B91" s="15">
        <f t="shared" si="3"/>
        <v>4007137.554</v>
      </c>
      <c r="C91" s="15">
        <f>B91*Setup!$B$2/12</f>
        <v>26714.25036</v>
      </c>
      <c r="D91" s="15">
        <f>Setup!$B$4-'Reduce term'!C91</f>
        <v>11876.56061</v>
      </c>
      <c r="E91" s="15">
        <f t="shared" si="1"/>
        <v>3995260.994</v>
      </c>
      <c r="F91" s="12">
        <f>SUM(IF(Setup!$B$14&gt;=0,Setup!$B$14,0)+IF(ISNA(VLOOKUP('Reduce term'!A91,Setup!$A$17:$B$36,2,0)),0,VLOOKUP('Reduce term'!A91,Setup!$A$17:$B$36,2,0)))</f>
        <v>0</v>
      </c>
      <c r="G91" s="15">
        <f t="shared" si="2"/>
        <v>3995260.994</v>
      </c>
    </row>
    <row r="92" ht="15.75" customHeight="1">
      <c r="A92" s="11">
        <f t="shared" si="4"/>
        <v>90</v>
      </c>
      <c r="B92" s="15">
        <f t="shared" si="3"/>
        <v>3995260.994</v>
      </c>
      <c r="C92" s="15">
        <f>B92*Setup!$B$2/12</f>
        <v>26635.07329</v>
      </c>
      <c r="D92" s="15">
        <f>Setup!$B$4-'Reduce term'!C92</f>
        <v>11955.73768</v>
      </c>
      <c r="E92" s="15">
        <f t="shared" si="1"/>
        <v>3983305.256</v>
      </c>
      <c r="F92" s="12">
        <f>SUM(IF(Setup!$B$14&gt;=0,Setup!$B$14,0)+IF(ISNA(VLOOKUP('Reduce term'!A92,Setup!$A$17:$B$36,2,0)),0,VLOOKUP('Reduce term'!A92,Setup!$A$17:$B$36,2,0)))</f>
        <v>0</v>
      </c>
      <c r="G92" s="15">
        <f t="shared" si="2"/>
        <v>3983305.256</v>
      </c>
    </row>
    <row r="93" ht="15.75" customHeight="1">
      <c r="A93" s="11">
        <f t="shared" si="4"/>
        <v>91</v>
      </c>
      <c r="B93" s="15">
        <f t="shared" si="3"/>
        <v>3983305.256</v>
      </c>
      <c r="C93" s="15">
        <f>B93*Setup!$B$2/12</f>
        <v>26555.36837</v>
      </c>
      <c r="D93" s="15">
        <f>Setup!$B$4-'Reduce term'!C93</f>
        <v>12035.44259</v>
      </c>
      <c r="E93" s="15">
        <f t="shared" si="1"/>
        <v>3971269.813</v>
      </c>
      <c r="F93" s="12">
        <f>SUM(IF(Setup!$B$14&gt;=0,Setup!$B$14,0)+IF(ISNA(VLOOKUP('Reduce term'!A93,Setup!$A$17:$B$36,2,0)),0,VLOOKUP('Reduce term'!A93,Setup!$A$17:$B$36,2,0)))</f>
        <v>0</v>
      </c>
      <c r="G93" s="15">
        <f t="shared" si="2"/>
        <v>3971269.813</v>
      </c>
    </row>
    <row r="94" ht="15.75" customHeight="1">
      <c r="A94" s="11">
        <f t="shared" si="4"/>
        <v>92</v>
      </c>
      <c r="B94" s="15">
        <f t="shared" si="3"/>
        <v>3971269.813</v>
      </c>
      <c r="C94" s="15">
        <f>B94*Setup!$B$2/12</f>
        <v>26475.13209</v>
      </c>
      <c r="D94" s="15">
        <f>Setup!$B$4-'Reduce term'!C94</f>
        <v>12115.67888</v>
      </c>
      <c r="E94" s="15">
        <f t="shared" si="1"/>
        <v>3959154.135</v>
      </c>
      <c r="F94" s="12">
        <f>SUM(IF(Setup!$B$14&gt;=0,Setup!$B$14,0)+IF(ISNA(VLOOKUP('Reduce term'!A94,Setup!$A$17:$B$36,2,0)),0,VLOOKUP('Reduce term'!A94,Setup!$A$17:$B$36,2,0)))</f>
        <v>0</v>
      </c>
      <c r="G94" s="15">
        <f t="shared" si="2"/>
        <v>3959154.135</v>
      </c>
    </row>
    <row r="95" ht="15.75" customHeight="1">
      <c r="A95" s="11">
        <f t="shared" si="4"/>
        <v>93</v>
      </c>
      <c r="B95" s="15">
        <f t="shared" si="3"/>
        <v>3959154.135</v>
      </c>
      <c r="C95" s="15">
        <f>B95*Setup!$B$2/12</f>
        <v>26394.3609</v>
      </c>
      <c r="D95" s="15">
        <f>Setup!$B$4-'Reduce term'!C95</f>
        <v>12196.45007</v>
      </c>
      <c r="E95" s="15">
        <f t="shared" si="1"/>
        <v>3946957.685</v>
      </c>
      <c r="F95" s="12">
        <f>SUM(IF(Setup!$B$14&gt;=0,Setup!$B$14,0)+IF(ISNA(VLOOKUP('Reduce term'!A95,Setup!$A$17:$B$36,2,0)),0,VLOOKUP('Reduce term'!A95,Setup!$A$17:$B$36,2,0)))</f>
        <v>0</v>
      </c>
      <c r="G95" s="15">
        <f t="shared" si="2"/>
        <v>3946957.685</v>
      </c>
    </row>
    <row r="96" ht="15.75" customHeight="1">
      <c r="A96" s="11">
        <f t="shared" si="4"/>
        <v>94</v>
      </c>
      <c r="B96" s="15">
        <f t="shared" si="3"/>
        <v>3946957.685</v>
      </c>
      <c r="C96" s="15">
        <f>B96*Setup!$B$2/12</f>
        <v>26313.05123</v>
      </c>
      <c r="D96" s="15">
        <f>Setup!$B$4-'Reduce term'!C96</f>
        <v>12277.75974</v>
      </c>
      <c r="E96" s="15">
        <f t="shared" si="1"/>
        <v>3934679.925</v>
      </c>
      <c r="F96" s="12">
        <f>SUM(IF(Setup!$B$14&gt;=0,Setup!$B$14,0)+IF(ISNA(VLOOKUP('Reduce term'!A96,Setup!$A$17:$B$36,2,0)),0,VLOOKUP('Reduce term'!A96,Setup!$A$17:$B$36,2,0)))</f>
        <v>0</v>
      </c>
      <c r="G96" s="15">
        <f t="shared" si="2"/>
        <v>3934679.925</v>
      </c>
    </row>
    <row r="97" ht="15.75" customHeight="1">
      <c r="A97" s="11">
        <f t="shared" si="4"/>
        <v>95</v>
      </c>
      <c r="B97" s="15">
        <f t="shared" si="3"/>
        <v>3934679.925</v>
      </c>
      <c r="C97" s="15">
        <f>B97*Setup!$B$2/12</f>
        <v>26231.1995</v>
      </c>
      <c r="D97" s="15">
        <f>Setup!$B$4-'Reduce term'!C97</f>
        <v>12359.61147</v>
      </c>
      <c r="E97" s="15">
        <f t="shared" si="1"/>
        <v>3922320.313</v>
      </c>
      <c r="F97" s="12">
        <f>SUM(IF(Setup!$B$14&gt;=0,Setup!$B$14,0)+IF(ISNA(VLOOKUP('Reduce term'!A97,Setup!$A$17:$B$36,2,0)),0,VLOOKUP('Reduce term'!A97,Setup!$A$17:$B$36,2,0)))</f>
        <v>0</v>
      </c>
      <c r="G97" s="15">
        <f t="shared" si="2"/>
        <v>3922320.313</v>
      </c>
    </row>
    <row r="98" ht="15.75" customHeight="1">
      <c r="A98" s="11">
        <f t="shared" si="4"/>
        <v>96</v>
      </c>
      <c r="B98" s="15">
        <f t="shared" si="3"/>
        <v>3922320.313</v>
      </c>
      <c r="C98" s="15">
        <f>B98*Setup!$B$2/12</f>
        <v>26148.80209</v>
      </c>
      <c r="D98" s="15">
        <f>Setup!$B$4-'Reduce term'!C98</f>
        <v>12442.00888</v>
      </c>
      <c r="E98" s="15">
        <f t="shared" si="1"/>
        <v>3909878.304</v>
      </c>
      <c r="F98" s="12">
        <f>SUM(IF(Setup!$B$14&gt;=0,Setup!$B$14,0)+IF(ISNA(VLOOKUP('Reduce term'!A98,Setup!$A$17:$B$36,2,0)),0,VLOOKUP('Reduce term'!A98,Setup!$A$17:$B$36,2,0)))+IF(Setup!$B$15&gt;=0,Setup!$B$15,0)</f>
        <v>38591</v>
      </c>
      <c r="G98" s="15">
        <f t="shared" si="2"/>
        <v>3871287.304</v>
      </c>
    </row>
    <row r="99" ht="15.75" customHeight="1">
      <c r="A99" s="11">
        <f t="shared" si="4"/>
        <v>97</v>
      </c>
      <c r="B99" s="15">
        <f t="shared" si="3"/>
        <v>3871287.304</v>
      </c>
      <c r="C99" s="15">
        <f>B99*Setup!$B$2/12</f>
        <v>25808.58203</v>
      </c>
      <c r="D99" s="15">
        <f>Setup!$B$4-'Reduce term'!C99</f>
        <v>12782.22894</v>
      </c>
      <c r="E99" s="15">
        <f t="shared" si="1"/>
        <v>3858505.076</v>
      </c>
      <c r="F99" s="12">
        <f>SUM(IF(Setup!$B$14&gt;=0,Setup!$B$14,0)+IF(ISNA(VLOOKUP('Reduce term'!A99,Setup!$A$17:$B$36,2,0)),0,VLOOKUP('Reduce term'!A99,Setup!$A$17:$B$36,2,0)))</f>
        <v>0</v>
      </c>
      <c r="G99" s="15">
        <f t="shared" si="2"/>
        <v>3858505.076</v>
      </c>
    </row>
    <row r="100" ht="15.75" customHeight="1">
      <c r="A100" s="11">
        <f t="shared" si="4"/>
        <v>98</v>
      </c>
      <c r="B100" s="15">
        <f t="shared" si="3"/>
        <v>3858505.076</v>
      </c>
      <c r="C100" s="15">
        <f>B100*Setup!$B$2/12</f>
        <v>25723.36717</v>
      </c>
      <c r="D100" s="15">
        <f>Setup!$B$4-'Reduce term'!C100</f>
        <v>12867.4438</v>
      </c>
      <c r="E100" s="15">
        <f t="shared" si="1"/>
        <v>3845637.632</v>
      </c>
      <c r="F100" s="12">
        <f>SUM(IF(Setup!$B$14&gt;=0,Setup!$B$14,0)+IF(ISNA(VLOOKUP('Reduce term'!A100,Setup!$A$17:$B$36,2,0)),0,VLOOKUP('Reduce term'!A100,Setup!$A$17:$B$36,2,0)))</f>
        <v>0</v>
      </c>
      <c r="G100" s="15">
        <f t="shared" si="2"/>
        <v>3845637.632</v>
      </c>
    </row>
    <row r="101" ht="15.75" customHeight="1">
      <c r="A101" s="11">
        <f t="shared" si="4"/>
        <v>99</v>
      </c>
      <c r="B101" s="15">
        <f t="shared" si="3"/>
        <v>3845637.632</v>
      </c>
      <c r="C101" s="15">
        <f>B101*Setup!$B$2/12</f>
        <v>25637.58421</v>
      </c>
      <c r="D101" s="15">
        <f>Setup!$B$4-'Reduce term'!C101</f>
        <v>12953.22676</v>
      </c>
      <c r="E101" s="15">
        <f t="shared" si="1"/>
        <v>3832684.405</v>
      </c>
      <c r="F101" s="12">
        <f>SUM(IF(Setup!$B$14&gt;=0,Setup!$B$14,0)+IF(ISNA(VLOOKUP('Reduce term'!A101,Setup!$A$17:$B$36,2,0)),0,VLOOKUP('Reduce term'!A101,Setup!$A$17:$B$36,2,0)))</f>
        <v>0</v>
      </c>
      <c r="G101" s="15">
        <f t="shared" si="2"/>
        <v>3832684.405</v>
      </c>
    </row>
    <row r="102" ht="15.75" customHeight="1">
      <c r="A102" s="11">
        <f t="shared" si="4"/>
        <v>100</v>
      </c>
      <c r="B102" s="15">
        <f t="shared" si="3"/>
        <v>3832684.405</v>
      </c>
      <c r="C102" s="15">
        <f>B102*Setup!$B$2/12</f>
        <v>25551.22937</v>
      </c>
      <c r="D102" s="15">
        <f>Setup!$B$4-'Reduce term'!C102</f>
        <v>13039.5816</v>
      </c>
      <c r="E102" s="15">
        <f t="shared" si="1"/>
        <v>3819644.823</v>
      </c>
      <c r="F102" s="12">
        <f>SUM(IF(Setup!$B$14&gt;=0,Setup!$B$14,0)+IF(ISNA(VLOOKUP('Reduce term'!A102,Setup!$A$17:$B$36,2,0)),0,VLOOKUP('Reduce term'!A102,Setup!$A$17:$B$36,2,0)))</f>
        <v>0</v>
      </c>
      <c r="G102" s="15">
        <f t="shared" si="2"/>
        <v>3819644.823</v>
      </c>
    </row>
    <row r="103" ht="15.75" customHeight="1">
      <c r="A103" s="11">
        <f t="shared" si="4"/>
        <v>101</v>
      </c>
      <c r="B103" s="15">
        <f t="shared" si="3"/>
        <v>3819644.823</v>
      </c>
      <c r="C103" s="15">
        <f>B103*Setup!$B$2/12</f>
        <v>25464.29882</v>
      </c>
      <c r="D103" s="15">
        <f>Setup!$B$4-'Reduce term'!C103</f>
        <v>13126.51215</v>
      </c>
      <c r="E103" s="15">
        <f t="shared" si="1"/>
        <v>3806518.311</v>
      </c>
      <c r="F103" s="12">
        <f>SUM(IF(Setup!$B$14&gt;=0,Setup!$B$14,0)+IF(ISNA(VLOOKUP('Reduce term'!A103,Setup!$A$17:$B$36,2,0)),0,VLOOKUP('Reduce term'!A103,Setup!$A$17:$B$36,2,0)))</f>
        <v>0</v>
      </c>
      <c r="G103" s="15">
        <f t="shared" si="2"/>
        <v>3806518.311</v>
      </c>
    </row>
    <row r="104" ht="15.75" customHeight="1">
      <c r="A104" s="11">
        <f t="shared" si="4"/>
        <v>102</v>
      </c>
      <c r="B104" s="15">
        <f t="shared" si="3"/>
        <v>3806518.311</v>
      </c>
      <c r="C104" s="15">
        <f>B104*Setup!$B$2/12</f>
        <v>25376.78874</v>
      </c>
      <c r="D104" s="15">
        <f>Setup!$B$4-'Reduce term'!C104</f>
        <v>13214.02223</v>
      </c>
      <c r="E104" s="15">
        <f t="shared" si="1"/>
        <v>3793304.289</v>
      </c>
      <c r="F104" s="12">
        <f>SUM(IF(Setup!$B$14&gt;=0,Setup!$B$14,0)+IF(ISNA(VLOOKUP('Reduce term'!A104,Setup!$A$17:$B$36,2,0)),0,VLOOKUP('Reduce term'!A104,Setup!$A$17:$B$36,2,0)))</f>
        <v>0</v>
      </c>
      <c r="G104" s="15">
        <f t="shared" si="2"/>
        <v>3793304.289</v>
      </c>
    </row>
    <row r="105" ht="15.75" customHeight="1">
      <c r="A105" s="11">
        <f t="shared" si="4"/>
        <v>103</v>
      </c>
      <c r="B105" s="15">
        <f t="shared" si="3"/>
        <v>3793304.289</v>
      </c>
      <c r="C105" s="15">
        <f>B105*Setup!$B$2/12</f>
        <v>25288.69526</v>
      </c>
      <c r="D105" s="15">
        <f>Setup!$B$4-'Reduce term'!C105</f>
        <v>13302.11571</v>
      </c>
      <c r="E105" s="15">
        <f t="shared" si="1"/>
        <v>3780002.173</v>
      </c>
      <c r="F105" s="12">
        <f>SUM(IF(Setup!$B$14&gt;=0,Setup!$B$14,0)+IF(ISNA(VLOOKUP('Reduce term'!A105,Setup!$A$17:$B$36,2,0)),0,VLOOKUP('Reduce term'!A105,Setup!$A$17:$B$36,2,0)))</f>
        <v>0</v>
      </c>
      <c r="G105" s="15">
        <f t="shared" si="2"/>
        <v>3780002.173</v>
      </c>
    </row>
    <row r="106" ht="15.75" customHeight="1">
      <c r="A106" s="11">
        <f t="shared" si="4"/>
        <v>104</v>
      </c>
      <c r="B106" s="15">
        <f t="shared" si="3"/>
        <v>3780002.173</v>
      </c>
      <c r="C106" s="15">
        <f>B106*Setup!$B$2/12</f>
        <v>25200.01449</v>
      </c>
      <c r="D106" s="15">
        <f>Setup!$B$4-'Reduce term'!C106</f>
        <v>13390.79648</v>
      </c>
      <c r="E106" s="15">
        <f t="shared" si="1"/>
        <v>3766611.377</v>
      </c>
      <c r="F106" s="12">
        <f>SUM(IF(Setup!$B$14&gt;=0,Setup!$B$14,0)+IF(ISNA(VLOOKUP('Reduce term'!A106,Setup!$A$17:$B$36,2,0)),0,VLOOKUP('Reduce term'!A106,Setup!$A$17:$B$36,2,0)))</f>
        <v>0</v>
      </c>
      <c r="G106" s="15">
        <f t="shared" si="2"/>
        <v>3766611.377</v>
      </c>
    </row>
    <row r="107" ht="15.75" customHeight="1">
      <c r="A107" s="11">
        <f t="shared" si="4"/>
        <v>105</v>
      </c>
      <c r="B107" s="15">
        <f t="shared" si="3"/>
        <v>3766611.377</v>
      </c>
      <c r="C107" s="15">
        <f>B107*Setup!$B$2/12</f>
        <v>25110.74251</v>
      </c>
      <c r="D107" s="15">
        <f>Setup!$B$4-'Reduce term'!C107</f>
        <v>13480.06846</v>
      </c>
      <c r="E107" s="15">
        <f t="shared" si="1"/>
        <v>3753131.308</v>
      </c>
      <c r="F107" s="12">
        <f>SUM(IF(Setup!$B$14&gt;=0,Setup!$B$14,0)+IF(ISNA(VLOOKUP('Reduce term'!A107,Setup!$A$17:$B$36,2,0)),0,VLOOKUP('Reduce term'!A107,Setup!$A$17:$B$36,2,0)))</f>
        <v>0</v>
      </c>
      <c r="G107" s="15">
        <f t="shared" si="2"/>
        <v>3753131.308</v>
      </c>
    </row>
    <row r="108" ht="15.75" customHeight="1">
      <c r="A108" s="11">
        <f t="shared" si="4"/>
        <v>106</v>
      </c>
      <c r="B108" s="15">
        <f t="shared" si="3"/>
        <v>3753131.308</v>
      </c>
      <c r="C108" s="15">
        <f>B108*Setup!$B$2/12</f>
        <v>25020.87539</v>
      </c>
      <c r="D108" s="15">
        <f>Setup!$B$4-'Reduce term'!C108</f>
        <v>13569.93558</v>
      </c>
      <c r="E108" s="15">
        <f t="shared" si="1"/>
        <v>3739561.373</v>
      </c>
      <c r="F108" s="12">
        <f>SUM(IF(Setup!$B$14&gt;=0,Setup!$B$14,0)+IF(ISNA(VLOOKUP('Reduce term'!A108,Setup!$A$17:$B$36,2,0)),0,VLOOKUP('Reduce term'!A108,Setup!$A$17:$B$36,2,0)))</f>
        <v>0</v>
      </c>
      <c r="G108" s="15">
        <f t="shared" si="2"/>
        <v>3739561.373</v>
      </c>
    </row>
    <row r="109" ht="15.75" customHeight="1">
      <c r="A109" s="11">
        <f t="shared" si="4"/>
        <v>107</v>
      </c>
      <c r="B109" s="15">
        <f t="shared" si="3"/>
        <v>3739561.373</v>
      </c>
      <c r="C109" s="15">
        <f>B109*Setup!$B$2/12</f>
        <v>24930.40915</v>
      </c>
      <c r="D109" s="15">
        <f>Setup!$B$4-'Reduce term'!C109</f>
        <v>13660.40182</v>
      </c>
      <c r="E109" s="15">
        <f t="shared" si="1"/>
        <v>3725900.971</v>
      </c>
      <c r="F109" s="12">
        <f>SUM(IF(Setup!$B$14&gt;=0,Setup!$B$14,0)+IF(ISNA(VLOOKUP('Reduce term'!A109,Setup!$A$17:$B$36,2,0)),0,VLOOKUP('Reduce term'!A109,Setup!$A$17:$B$36,2,0)))</f>
        <v>0</v>
      </c>
      <c r="G109" s="15">
        <f t="shared" si="2"/>
        <v>3725900.971</v>
      </c>
    </row>
    <row r="110" ht="15.75" customHeight="1">
      <c r="A110" s="11">
        <f t="shared" si="4"/>
        <v>108</v>
      </c>
      <c r="B110" s="15">
        <f t="shared" si="3"/>
        <v>3725900.971</v>
      </c>
      <c r="C110" s="15">
        <f>B110*Setup!$B$2/12</f>
        <v>24839.33981</v>
      </c>
      <c r="D110" s="15">
        <f>Setup!$B$4-'Reduce term'!C110</f>
        <v>13751.47116</v>
      </c>
      <c r="E110" s="15">
        <f t="shared" si="1"/>
        <v>3712149.5</v>
      </c>
      <c r="F110" s="12">
        <f>SUM(IF(Setup!$B$14&gt;=0,Setup!$B$14,0)+IF(ISNA(VLOOKUP('Reduce term'!A110,Setup!$A$17:$B$36,2,0)),0,VLOOKUP('Reduce term'!A110,Setup!$A$17:$B$36,2,0)))+IF(Setup!$B$15&gt;=0,Setup!$B$15,0)</f>
        <v>38591</v>
      </c>
      <c r="G110" s="15">
        <f t="shared" si="2"/>
        <v>3673558.5</v>
      </c>
    </row>
    <row r="111" ht="15.75" customHeight="1">
      <c r="A111" s="11">
        <f t="shared" si="4"/>
        <v>109</v>
      </c>
      <c r="B111" s="15">
        <f t="shared" si="3"/>
        <v>3673558.5</v>
      </c>
      <c r="C111" s="15">
        <f>B111*Setup!$B$2/12</f>
        <v>24490.39</v>
      </c>
      <c r="D111" s="15">
        <f>Setup!$B$4-'Reduce term'!C111</f>
        <v>14100.42097</v>
      </c>
      <c r="E111" s="15">
        <f t="shared" si="1"/>
        <v>3659458.079</v>
      </c>
      <c r="F111" s="12">
        <f>SUM(IF(Setup!$B$14&gt;=0,Setup!$B$14,0)+IF(ISNA(VLOOKUP('Reduce term'!A111,Setup!$A$17:$B$36,2,0)),0,VLOOKUP('Reduce term'!A111,Setup!$A$17:$B$36,2,0)))</f>
        <v>0</v>
      </c>
      <c r="G111" s="15">
        <f t="shared" si="2"/>
        <v>3659458.079</v>
      </c>
    </row>
    <row r="112" ht="15.75" customHeight="1">
      <c r="A112" s="11">
        <f t="shared" si="4"/>
        <v>110</v>
      </c>
      <c r="B112" s="15">
        <f t="shared" si="3"/>
        <v>3659458.079</v>
      </c>
      <c r="C112" s="15">
        <f>B112*Setup!$B$2/12</f>
        <v>24396.38719</v>
      </c>
      <c r="D112" s="15">
        <f>Setup!$B$4-'Reduce term'!C112</f>
        <v>14194.42378</v>
      </c>
      <c r="E112" s="15">
        <f t="shared" si="1"/>
        <v>3645263.655</v>
      </c>
      <c r="F112" s="12">
        <f>SUM(IF(Setup!$B$14&gt;=0,Setup!$B$14,0)+IF(ISNA(VLOOKUP('Reduce term'!A112,Setup!$A$17:$B$36,2,0)),0,VLOOKUP('Reduce term'!A112,Setup!$A$17:$B$36,2,0)))</f>
        <v>0</v>
      </c>
      <c r="G112" s="15">
        <f t="shared" si="2"/>
        <v>3645263.655</v>
      </c>
    </row>
    <row r="113" ht="15.75" customHeight="1">
      <c r="A113" s="11">
        <f t="shared" si="4"/>
        <v>111</v>
      </c>
      <c r="B113" s="15">
        <f t="shared" si="3"/>
        <v>3645263.655</v>
      </c>
      <c r="C113" s="15">
        <f>B113*Setup!$B$2/12</f>
        <v>24301.7577</v>
      </c>
      <c r="D113" s="15">
        <f>Setup!$B$4-'Reduce term'!C113</f>
        <v>14289.05327</v>
      </c>
      <c r="E113" s="15">
        <f t="shared" si="1"/>
        <v>3630974.602</v>
      </c>
      <c r="F113" s="12">
        <f>SUM(IF(Setup!$B$14&gt;=0,Setup!$B$14,0)+IF(ISNA(VLOOKUP('Reduce term'!A113,Setup!$A$17:$B$36,2,0)),0,VLOOKUP('Reduce term'!A113,Setup!$A$17:$B$36,2,0)))</f>
        <v>0</v>
      </c>
      <c r="G113" s="15">
        <f t="shared" si="2"/>
        <v>3630974.602</v>
      </c>
    </row>
    <row r="114" ht="15.75" customHeight="1">
      <c r="A114" s="11">
        <f t="shared" si="4"/>
        <v>112</v>
      </c>
      <c r="B114" s="15">
        <f t="shared" si="3"/>
        <v>3630974.602</v>
      </c>
      <c r="C114" s="15">
        <f>B114*Setup!$B$2/12</f>
        <v>24206.49735</v>
      </c>
      <c r="D114" s="15">
        <f>Setup!$B$4-'Reduce term'!C114</f>
        <v>14384.31362</v>
      </c>
      <c r="E114" s="15">
        <f t="shared" si="1"/>
        <v>3616590.288</v>
      </c>
      <c r="F114" s="12">
        <f>SUM(IF(Setup!$B$14&gt;=0,Setup!$B$14,0)+IF(ISNA(VLOOKUP('Reduce term'!A114,Setup!$A$17:$B$36,2,0)),0,VLOOKUP('Reduce term'!A114,Setup!$A$17:$B$36,2,0)))</f>
        <v>0</v>
      </c>
      <c r="G114" s="15">
        <f t="shared" si="2"/>
        <v>3616590.288</v>
      </c>
    </row>
    <row r="115" ht="15.75" customHeight="1">
      <c r="A115" s="11">
        <f t="shared" si="4"/>
        <v>113</v>
      </c>
      <c r="B115" s="15">
        <f t="shared" si="3"/>
        <v>3616590.288</v>
      </c>
      <c r="C115" s="15">
        <f>B115*Setup!$B$2/12</f>
        <v>24110.60192</v>
      </c>
      <c r="D115" s="15">
        <f>Setup!$B$4-'Reduce term'!C115</f>
        <v>14480.20905</v>
      </c>
      <c r="E115" s="15">
        <f t="shared" si="1"/>
        <v>3602110.079</v>
      </c>
      <c r="F115" s="12">
        <f>SUM(IF(Setup!$B$14&gt;=0,Setup!$B$14,0)+IF(ISNA(VLOOKUP('Reduce term'!A115,Setup!$A$17:$B$36,2,0)),0,VLOOKUP('Reduce term'!A115,Setup!$A$17:$B$36,2,0)))</f>
        <v>0</v>
      </c>
      <c r="G115" s="15">
        <f t="shared" si="2"/>
        <v>3602110.079</v>
      </c>
    </row>
    <row r="116" ht="15.75" customHeight="1">
      <c r="A116" s="11">
        <f t="shared" si="4"/>
        <v>114</v>
      </c>
      <c r="B116" s="15">
        <f t="shared" si="3"/>
        <v>3602110.079</v>
      </c>
      <c r="C116" s="15">
        <f>B116*Setup!$B$2/12</f>
        <v>24014.06719</v>
      </c>
      <c r="D116" s="15">
        <f>Setup!$B$4-'Reduce term'!C116</f>
        <v>14576.74377</v>
      </c>
      <c r="E116" s="15">
        <f t="shared" si="1"/>
        <v>3587533.335</v>
      </c>
      <c r="F116" s="12">
        <f>SUM(IF(Setup!$B$14&gt;=0,Setup!$B$14,0)+IF(ISNA(VLOOKUP('Reduce term'!A116,Setup!$A$17:$B$36,2,0)),0,VLOOKUP('Reduce term'!A116,Setup!$A$17:$B$36,2,0)))</f>
        <v>0</v>
      </c>
      <c r="G116" s="15">
        <f t="shared" si="2"/>
        <v>3587533.335</v>
      </c>
    </row>
    <row r="117" ht="15.75" customHeight="1">
      <c r="A117" s="11">
        <f t="shared" si="4"/>
        <v>115</v>
      </c>
      <c r="B117" s="15">
        <f t="shared" si="3"/>
        <v>3587533.335</v>
      </c>
      <c r="C117" s="15">
        <f>B117*Setup!$B$2/12</f>
        <v>23916.8889</v>
      </c>
      <c r="D117" s="15">
        <f>Setup!$B$4-'Reduce term'!C117</f>
        <v>14673.92207</v>
      </c>
      <c r="E117" s="15">
        <f t="shared" si="1"/>
        <v>3572859.413</v>
      </c>
      <c r="F117" s="12">
        <f>SUM(IF(Setup!$B$14&gt;=0,Setup!$B$14,0)+IF(ISNA(VLOOKUP('Reduce term'!A117,Setup!$A$17:$B$36,2,0)),0,VLOOKUP('Reduce term'!A117,Setup!$A$17:$B$36,2,0)))</f>
        <v>0</v>
      </c>
      <c r="G117" s="15">
        <f t="shared" si="2"/>
        <v>3572859.413</v>
      </c>
    </row>
    <row r="118" ht="15.75" customHeight="1">
      <c r="A118" s="11">
        <f t="shared" si="4"/>
        <v>116</v>
      </c>
      <c r="B118" s="15">
        <f t="shared" si="3"/>
        <v>3572859.413</v>
      </c>
      <c r="C118" s="15">
        <f>B118*Setup!$B$2/12</f>
        <v>23819.06275</v>
      </c>
      <c r="D118" s="15">
        <f>Setup!$B$4-'Reduce term'!C118</f>
        <v>14771.74821</v>
      </c>
      <c r="E118" s="15">
        <f t="shared" si="1"/>
        <v>3558087.665</v>
      </c>
      <c r="F118" s="12">
        <f>SUM(IF(Setup!$B$14&gt;=0,Setup!$B$14,0)+IF(ISNA(VLOOKUP('Reduce term'!A118,Setup!$A$17:$B$36,2,0)),0,VLOOKUP('Reduce term'!A118,Setup!$A$17:$B$36,2,0)))</f>
        <v>0</v>
      </c>
      <c r="G118" s="15">
        <f t="shared" si="2"/>
        <v>3558087.665</v>
      </c>
    </row>
    <row r="119" ht="15.75" customHeight="1">
      <c r="A119" s="11">
        <f t="shared" si="4"/>
        <v>117</v>
      </c>
      <c r="B119" s="15">
        <f t="shared" si="3"/>
        <v>3558087.665</v>
      </c>
      <c r="C119" s="15">
        <f>B119*Setup!$B$2/12</f>
        <v>23720.58443</v>
      </c>
      <c r="D119" s="15">
        <f>Setup!$B$4-'Reduce term'!C119</f>
        <v>14870.22654</v>
      </c>
      <c r="E119" s="15">
        <f t="shared" si="1"/>
        <v>3543217.439</v>
      </c>
      <c r="F119" s="12">
        <f>SUM(IF(Setup!$B$14&gt;=0,Setup!$B$14,0)+IF(ISNA(VLOOKUP('Reduce term'!A119,Setup!$A$17:$B$36,2,0)),0,VLOOKUP('Reduce term'!A119,Setup!$A$17:$B$36,2,0)))</f>
        <v>0</v>
      </c>
      <c r="G119" s="15">
        <f t="shared" si="2"/>
        <v>3543217.439</v>
      </c>
    </row>
    <row r="120" ht="15.75" customHeight="1">
      <c r="A120" s="11">
        <f t="shared" si="4"/>
        <v>118</v>
      </c>
      <c r="B120" s="15">
        <f t="shared" si="3"/>
        <v>3543217.439</v>
      </c>
      <c r="C120" s="15">
        <f>B120*Setup!$B$2/12</f>
        <v>23621.44959</v>
      </c>
      <c r="D120" s="15">
        <f>Setup!$B$4-'Reduce term'!C120</f>
        <v>14969.36138</v>
      </c>
      <c r="E120" s="15">
        <f t="shared" si="1"/>
        <v>3528248.077</v>
      </c>
      <c r="F120" s="12">
        <f>SUM(IF(Setup!$B$14&gt;=0,Setup!$B$14,0)+IF(ISNA(VLOOKUP('Reduce term'!A120,Setup!$A$17:$B$36,2,0)),0,VLOOKUP('Reduce term'!A120,Setup!$A$17:$B$36,2,0)))</f>
        <v>0</v>
      </c>
      <c r="G120" s="15">
        <f t="shared" si="2"/>
        <v>3528248.077</v>
      </c>
    </row>
    <row r="121" ht="15.75" customHeight="1">
      <c r="A121" s="11">
        <f t="shared" si="4"/>
        <v>119</v>
      </c>
      <c r="B121" s="15">
        <f t="shared" si="3"/>
        <v>3528248.077</v>
      </c>
      <c r="C121" s="15">
        <f>B121*Setup!$B$2/12</f>
        <v>23521.65385</v>
      </c>
      <c r="D121" s="15">
        <f>Setup!$B$4-'Reduce term'!C121</f>
        <v>15069.15712</v>
      </c>
      <c r="E121" s="15">
        <f t="shared" si="1"/>
        <v>3513178.92</v>
      </c>
      <c r="F121" s="12">
        <f>SUM(IF(Setup!$B$14&gt;=0,Setup!$B$14,0)+IF(ISNA(VLOOKUP('Reduce term'!A121,Setup!$A$17:$B$36,2,0)),0,VLOOKUP('Reduce term'!A121,Setup!$A$17:$B$36,2,0)))</f>
        <v>0</v>
      </c>
      <c r="G121" s="15">
        <f t="shared" si="2"/>
        <v>3513178.92</v>
      </c>
    </row>
    <row r="122" ht="15.75" customHeight="1">
      <c r="A122" s="11">
        <f t="shared" si="4"/>
        <v>120</v>
      </c>
      <c r="B122" s="15">
        <f t="shared" si="3"/>
        <v>3513178.92</v>
      </c>
      <c r="C122" s="15">
        <f>B122*Setup!$B$2/12</f>
        <v>23421.1928</v>
      </c>
      <c r="D122" s="15">
        <f>Setup!$B$4-'Reduce term'!C122</f>
        <v>15169.61817</v>
      </c>
      <c r="E122" s="15">
        <f t="shared" si="1"/>
        <v>3498009.302</v>
      </c>
      <c r="F122" s="12">
        <f>SUM(IF(Setup!$B$14&gt;=0,Setup!$B$14,0)+IF(ISNA(VLOOKUP('Reduce term'!A122,Setup!$A$17:$B$36,2,0)),0,VLOOKUP('Reduce term'!A122,Setup!$A$17:$B$36,2,0)))+IF(Setup!$B$15&gt;=0,Setup!$B$15,0)</f>
        <v>38591</v>
      </c>
      <c r="G122" s="15">
        <f t="shared" si="2"/>
        <v>3459418.302</v>
      </c>
    </row>
    <row r="123" ht="15.75" customHeight="1">
      <c r="A123" s="11">
        <f t="shared" si="4"/>
        <v>121</v>
      </c>
      <c r="B123" s="15">
        <f t="shared" si="3"/>
        <v>3459418.302</v>
      </c>
      <c r="C123" s="15">
        <f>B123*Setup!$B$2/12</f>
        <v>23062.78868</v>
      </c>
      <c r="D123" s="15">
        <f>Setup!$B$4-'Reduce term'!C123</f>
        <v>15528.02229</v>
      </c>
      <c r="E123" s="15">
        <f t="shared" si="1"/>
        <v>3443890.28</v>
      </c>
      <c r="F123" s="12">
        <f>SUM(IF(Setup!$B$14&gt;=0,Setup!$B$14,0)+IF(ISNA(VLOOKUP('Reduce term'!A123,Setup!$A$17:$B$36,2,0)),0,VLOOKUP('Reduce term'!A123,Setup!$A$17:$B$36,2,0)))</f>
        <v>0</v>
      </c>
      <c r="G123" s="15">
        <f t="shared" si="2"/>
        <v>3443890.28</v>
      </c>
    </row>
    <row r="124" ht="15.75" customHeight="1">
      <c r="A124" s="11">
        <f t="shared" si="4"/>
        <v>122</v>
      </c>
      <c r="B124" s="15">
        <f t="shared" si="3"/>
        <v>3443890.28</v>
      </c>
      <c r="C124" s="15">
        <f>B124*Setup!$B$2/12</f>
        <v>22959.26853</v>
      </c>
      <c r="D124" s="15">
        <f>Setup!$B$4-'Reduce term'!C124</f>
        <v>15631.54244</v>
      </c>
      <c r="E124" s="15">
        <f t="shared" si="1"/>
        <v>3428258.737</v>
      </c>
      <c r="F124" s="12">
        <f>SUM(IF(Setup!$B$14&gt;=0,Setup!$B$14,0)+IF(ISNA(VLOOKUP('Reduce term'!A124,Setup!$A$17:$B$36,2,0)),0,VLOOKUP('Reduce term'!A124,Setup!$A$17:$B$36,2,0)))</f>
        <v>0</v>
      </c>
      <c r="G124" s="15">
        <f t="shared" si="2"/>
        <v>3428258.737</v>
      </c>
    </row>
    <row r="125" ht="15.75" customHeight="1">
      <c r="A125" s="11">
        <f t="shared" si="4"/>
        <v>123</v>
      </c>
      <c r="B125" s="15">
        <f t="shared" si="3"/>
        <v>3428258.737</v>
      </c>
      <c r="C125" s="15">
        <f>B125*Setup!$B$2/12</f>
        <v>22855.05825</v>
      </c>
      <c r="D125" s="15">
        <f>Setup!$B$4-'Reduce term'!C125</f>
        <v>15735.75272</v>
      </c>
      <c r="E125" s="15">
        <f t="shared" si="1"/>
        <v>3412522.984</v>
      </c>
      <c r="F125" s="12">
        <f>SUM(IF(Setup!$B$14&gt;=0,Setup!$B$14,0)+IF(ISNA(VLOOKUP('Reduce term'!A125,Setup!$A$17:$B$36,2,0)),0,VLOOKUP('Reduce term'!A125,Setup!$A$17:$B$36,2,0)))</f>
        <v>0</v>
      </c>
      <c r="G125" s="15">
        <f t="shared" si="2"/>
        <v>3412522.984</v>
      </c>
    </row>
    <row r="126" ht="15.75" customHeight="1">
      <c r="A126" s="11">
        <f t="shared" si="4"/>
        <v>124</v>
      </c>
      <c r="B126" s="15">
        <f t="shared" si="3"/>
        <v>3412522.984</v>
      </c>
      <c r="C126" s="15">
        <f>B126*Setup!$B$2/12</f>
        <v>22750.15323</v>
      </c>
      <c r="D126" s="15">
        <f>Setup!$B$4-'Reduce term'!C126</f>
        <v>15840.65774</v>
      </c>
      <c r="E126" s="15">
        <f t="shared" si="1"/>
        <v>3396682.327</v>
      </c>
      <c r="F126" s="12">
        <f>SUM(IF(Setup!$B$14&gt;=0,Setup!$B$14,0)+IF(ISNA(VLOOKUP('Reduce term'!A126,Setup!$A$17:$B$36,2,0)),0,VLOOKUP('Reduce term'!A126,Setup!$A$17:$B$36,2,0)))</f>
        <v>0</v>
      </c>
      <c r="G126" s="15">
        <f t="shared" si="2"/>
        <v>3396682.327</v>
      </c>
    </row>
    <row r="127" ht="15.75" customHeight="1">
      <c r="A127" s="11">
        <f t="shared" si="4"/>
        <v>125</v>
      </c>
      <c r="B127" s="15">
        <f t="shared" si="3"/>
        <v>3396682.327</v>
      </c>
      <c r="C127" s="15">
        <f>B127*Setup!$B$2/12</f>
        <v>22644.54884</v>
      </c>
      <c r="D127" s="15">
        <f>Setup!$B$4-'Reduce term'!C127</f>
        <v>15946.26212</v>
      </c>
      <c r="E127" s="15">
        <f t="shared" si="1"/>
        <v>3380736.065</v>
      </c>
      <c r="F127" s="12">
        <f>SUM(IF(Setup!$B$14&gt;=0,Setup!$B$14,0)+IF(ISNA(VLOOKUP('Reduce term'!A127,Setup!$A$17:$B$36,2,0)),0,VLOOKUP('Reduce term'!A127,Setup!$A$17:$B$36,2,0)))</f>
        <v>0</v>
      </c>
      <c r="G127" s="15">
        <f t="shared" si="2"/>
        <v>3380736.065</v>
      </c>
    </row>
    <row r="128" ht="15.75" customHeight="1">
      <c r="A128" s="11">
        <f t="shared" si="4"/>
        <v>126</v>
      </c>
      <c r="B128" s="15">
        <f t="shared" si="3"/>
        <v>3380736.065</v>
      </c>
      <c r="C128" s="15">
        <f>B128*Setup!$B$2/12</f>
        <v>22538.24043</v>
      </c>
      <c r="D128" s="15">
        <f>Setup!$B$4-'Reduce term'!C128</f>
        <v>16052.57054</v>
      </c>
      <c r="E128" s="15">
        <f t="shared" si="1"/>
        <v>3364683.494</v>
      </c>
      <c r="F128" s="12">
        <f>SUM(IF(Setup!$B$14&gt;=0,Setup!$B$14,0)+IF(ISNA(VLOOKUP('Reduce term'!A128,Setup!$A$17:$B$36,2,0)),0,VLOOKUP('Reduce term'!A128,Setup!$A$17:$B$36,2,0)))</f>
        <v>0</v>
      </c>
      <c r="G128" s="15">
        <f t="shared" si="2"/>
        <v>3364683.494</v>
      </c>
    </row>
    <row r="129" ht="15.75" customHeight="1">
      <c r="A129" s="11">
        <f t="shared" si="4"/>
        <v>127</v>
      </c>
      <c r="B129" s="15">
        <f t="shared" si="3"/>
        <v>3364683.494</v>
      </c>
      <c r="C129" s="15">
        <f>B129*Setup!$B$2/12</f>
        <v>22431.22329</v>
      </c>
      <c r="D129" s="15">
        <f>Setup!$B$4-'Reduce term'!C129</f>
        <v>16159.58768</v>
      </c>
      <c r="E129" s="15">
        <f t="shared" si="1"/>
        <v>3348523.906</v>
      </c>
      <c r="F129" s="12">
        <f>SUM(IF(Setup!$B$14&gt;=0,Setup!$B$14,0)+IF(ISNA(VLOOKUP('Reduce term'!A129,Setup!$A$17:$B$36,2,0)),0,VLOOKUP('Reduce term'!A129,Setup!$A$17:$B$36,2,0)))</f>
        <v>0</v>
      </c>
      <c r="G129" s="15">
        <f t="shared" si="2"/>
        <v>3348523.906</v>
      </c>
    </row>
    <row r="130" ht="15.75" customHeight="1">
      <c r="A130" s="11">
        <f t="shared" si="4"/>
        <v>128</v>
      </c>
      <c r="B130" s="15">
        <f t="shared" si="3"/>
        <v>3348523.906</v>
      </c>
      <c r="C130" s="15">
        <f>B130*Setup!$B$2/12</f>
        <v>22323.49271</v>
      </c>
      <c r="D130" s="15">
        <f>Setup!$B$4-'Reduce term'!C130</f>
        <v>16267.31826</v>
      </c>
      <c r="E130" s="15">
        <f t="shared" si="1"/>
        <v>3332256.588</v>
      </c>
      <c r="F130" s="12">
        <f>SUM(IF(Setup!$B$14&gt;=0,Setup!$B$14,0)+IF(ISNA(VLOOKUP('Reduce term'!A130,Setup!$A$17:$B$36,2,0)),0,VLOOKUP('Reduce term'!A130,Setup!$A$17:$B$36,2,0)))</f>
        <v>0</v>
      </c>
      <c r="G130" s="15">
        <f t="shared" si="2"/>
        <v>3332256.588</v>
      </c>
    </row>
    <row r="131" ht="15.75" customHeight="1">
      <c r="A131" s="11">
        <f t="shared" si="4"/>
        <v>129</v>
      </c>
      <c r="B131" s="15">
        <f t="shared" si="3"/>
        <v>3332256.588</v>
      </c>
      <c r="C131" s="15">
        <f>B131*Setup!$B$2/12</f>
        <v>22215.04392</v>
      </c>
      <c r="D131" s="15">
        <f>Setup!$B$4-'Reduce term'!C131</f>
        <v>16375.76705</v>
      </c>
      <c r="E131" s="15">
        <f t="shared" si="1"/>
        <v>3315880.821</v>
      </c>
      <c r="F131" s="12">
        <f>SUM(IF(Setup!$B$14&gt;=0,Setup!$B$14,0)+IF(ISNA(VLOOKUP('Reduce term'!A131,Setup!$A$17:$B$36,2,0)),0,VLOOKUP('Reduce term'!A131,Setup!$A$17:$B$36,2,0)))</f>
        <v>0</v>
      </c>
      <c r="G131" s="15">
        <f t="shared" si="2"/>
        <v>3315880.821</v>
      </c>
    </row>
    <row r="132" ht="15.75" customHeight="1">
      <c r="A132" s="11">
        <f t="shared" si="4"/>
        <v>130</v>
      </c>
      <c r="B132" s="15">
        <f t="shared" si="3"/>
        <v>3315880.821</v>
      </c>
      <c r="C132" s="15">
        <f>B132*Setup!$B$2/12</f>
        <v>22105.87214</v>
      </c>
      <c r="D132" s="15">
        <f>Setup!$B$4-'Reduce term'!C132</f>
        <v>16484.93883</v>
      </c>
      <c r="E132" s="15">
        <f t="shared" si="1"/>
        <v>3299395.882</v>
      </c>
      <c r="F132" s="12">
        <f>SUM(IF(Setup!$B$14&gt;=0,Setup!$B$14,0)+IF(ISNA(VLOOKUP('Reduce term'!A132,Setup!$A$17:$B$36,2,0)),0,VLOOKUP('Reduce term'!A132,Setup!$A$17:$B$36,2,0)))</f>
        <v>0</v>
      </c>
      <c r="G132" s="15">
        <f t="shared" si="2"/>
        <v>3299395.882</v>
      </c>
    </row>
    <row r="133" ht="15.75" customHeight="1">
      <c r="A133" s="11">
        <f t="shared" si="4"/>
        <v>131</v>
      </c>
      <c r="B133" s="15">
        <f t="shared" si="3"/>
        <v>3299395.882</v>
      </c>
      <c r="C133" s="15">
        <f>B133*Setup!$B$2/12</f>
        <v>21995.97255</v>
      </c>
      <c r="D133" s="15">
        <f>Setup!$B$4-'Reduce term'!C133</f>
        <v>16594.83842</v>
      </c>
      <c r="E133" s="15">
        <f t="shared" si="1"/>
        <v>3282801.044</v>
      </c>
      <c r="F133" s="12">
        <f>SUM(IF(Setup!$B$14&gt;=0,Setup!$B$14,0)+IF(ISNA(VLOOKUP('Reduce term'!A133,Setup!$A$17:$B$36,2,0)),0,VLOOKUP('Reduce term'!A133,Setup!$A$17:$B$36,2,0)))</f>
        <v>0</v>
      </c>
      <c r="G133" s="15">
        <f t="shared" si="2"/>
        <v>3282801.044</v>
      </c>
    </row>
    <row r="134" ht="15.75" customHeight="1">
      <c r="A134" s="11">
        <f t="shared" si="4"/>
        <v>132</v>
      </c>
      <c r="B134" s="15">
        <f t="shared" si="3"/>
        <v>3282801.044</v>
      </c>
      <c r="C134" s="15">
        <f>B134*Setup!$B$2/12</f>
        <v>21885.34029</v>
      </c>
      <c r="D134" s="15">
        <f>Setup!$B$4-'Reduce term'!C134</f>
        <v>16705.47068</v>
      </c>
      <c r="E134" s="15">
        <f t="shared" si="1"/>
        <v>3266095.573</v>
      </c>
      <c r="F134" s="12">
        <f>SUM(IF(Setup!$B$14&gt;=0,Setup!$B$14,0)+IF(ISNA(VLOOKUP('Reduce term'!A134,Setup!$A$17:$B$36,2,0)),0,VLOOKUP('Reduce term'!A134,Setup!$A$17:$B$36,2,0)))+IF(Setup!$B$15&gt;=0,Setup!$B$15,0)</f>
        <v>38591</v>
      </c>
      <c r="G134" s="15">
        <f t="shared" si="2"/>
        <v>3227504.573</v>
      </c>
    </row>
    <row r="135" ht="15.75" customHeight="1">
      <c r="A135" s="11">
        <f t="shared" si="4"/>
        <v>133</v>
      </c>
      <c r="B135" s="15">
        <f t="shared" si="3"/>
        <v>3227504.573</v>
      </c>
      <c r="C135" s="15">
        <f>B135*Setup!$B$2/12</f>
        <v>21516.69715</v>
      </c>
      <c r="D135" s="15">
        <f>Setup!$B$4-'Reduce term'!C135</f>
        <v>17074.11381</v>
      </c>
      <c r="E135" s="15">
        <f t="shared" si="1"/>
        <v>3210430.459</v>
      </c>
      <c r="F135" s="12">
        <f>SUM(IF(Setup!$B$14&gt;=0,Setup!$B$14,0)+IF(ISNA(VLOOKUP('Reduce term'!A135,Setup!$A$17:$B$36,2,0)),0,VLOOKUP('Reduce term'!A135,Setup!$A$17:$B$36,2,0)))</f>
        <v>0</v>
      </c>
      <c r="G135" s="15">
        <f t="shared" si="2"/>
        <v>3210430.459</v>
      </c>
    </row>
    <row r="136" ht="15.75" customHeight="1">
      <c r="A136" s="11">
        <f t="shared" si="4"/>
        <v>134</v>
      </c>
      <c r="B136" s="15">
        <f t="shared" si="3"/>
        <v>3210430.459</v>
      </c>
      <c r="C136" s="15">
        <f>B136*Setup!$B$2/12</f>
        <v>21402.86973</v>
      </c>
      <c r="D136" s="15">
        <f>Setup!$B$4-'Reduce term'!C136</f>
        <v>17187.94124</v>
      </c>
      <c r="E136" s="15">
        <f t="shared" si="1"/>
        <v>3193242.518</v>
      </c>
      <c r="F136" s="12">
        <f>SUM(IF(Setup!$B$14&gt;=0,Setup!$B$14,0)+IF(ISNA(VLOOKUP('Reduce term'!A136,Setup!$A$17:$B$36,2,0)),0,VLOOKUP('Reduce term'!A136,Setup!$A$17:$B$36,2,0)))</f>
        <v>0</v>
      </c>
      <c r="G136" s="15">
        <f t="shared" si="2"/>
        <v>3193242.518</v>
      </c>
    </row>
    <row r="137" ht="15.75" customHeight="1">
      <c r="A137" s="11">
        <f t="shared" si="4"/>
        <v>135</v>
      </c>
      <c r="B137" s="15">
        <f t="shared" si="3"/>
        <v>3193242.518</v>
      </c>
      <c r="C137" s="15">
        <f>B137*Setup!$B$2/12</f>
        <v>21288.28345</v>
      </c>
      <c r="D137" s="15">
        <f>Setup!$B$4-'Reduce term'!C137</f>
        <v>17302.52752</v>
      </c>
      <c r="E137" s="15">
        <f t="shared" si="1"/>
        <v>3175939.991</v>
      </c>
      <c r="F137" s="12">
        <f>SUM(IF(Setup!$B$14&gt;=0,Setup!$B$14,0)+IF(ISNA(VLOOKUP('Reduce term'!A137,Setup!$A$17:$B$36,2,0)),0,VLOOKUP('Reduce term'!A137,Setup!$A$17:$B$36,2,0)))</f>
        <v>0</v>
      </c>
      <c r="G137" s="15">
        <f t="shared" si="2"/>
        <v>3175939.991</v>
      </c>
    </row>
    <row r="138" ht="15.75" customHeight="1">
      <c r="A138" s="11">
        <f t="shared" si="4"/>
        <v>136</v>
      </c>
      <c r="B138" s="15">
        <f t="shared" si="3"/>
        <v>3175939.991</v>
      </c>
      <c r="C138" s="15">
        <f>B138*Setup!$B$2/12</f>
        <v>21172.93327</v>
      </c>
      <c r="D138" s="15">
        <f>Setup!$B$4-'Reduce term'!C138</f>
        <v>17417.8777</v>
      </c>
      <c r="E138" s="15">
        <f t="shared" si="1"/>
        <v>3158522.113</v>
      </c>
      <c r="F138" s="12">
        <f>SUM(IF(Setup!$B$14&gt;=0,Setup!$B$14,0)+IF(ISNA(VLOOKUP('Reduce term'!A138,Setup!$A$17:$B$36,2,0)),0,VLOOKUP('Reduce term'!A138,Setup!$A$17:$B$36,2,0)))</f>
        <v>0</v>
      </c>
      <c r="G138" s="15">
        <f t="shared" si="2"/>
        <v>3158522.113</v>
      </c>
    </row>
    <row r="139" ht="15.75" customHeight="1">
      <c r="A139" s="11">
        <f t="shared" si="4"/>
        <v>137</v>
      </c>
      <c r="B139" s="15">
        <f t="shared" si="3"/>
        <v>3158522.113</v>
      </c>
      <c r="C139" s="15">
        <f>B139*Setup!$B$2/12</f>
        <v>21056.81409</v>
      </c>
      <c r="D139" s="15">
        <f>Setup!$B$4-'Reduce term'!C139</f>
        <v>17533.99688</v>
      </c>
      <c r="E139" s="15">
        <f t="shared" si="1"/>
        <v>3140988.116</v>
      </c>
      <c r="F139" s="12">
        <f>SUM(IF(Setup!$B$14&gt;=0,Setup!$B$14,0)+IF(ISNA(VLOOKUP('Reduce term'!A139,Setup!$A$17:$B$36,2,0)),0,VLOOKUP('Reduce term'!A139,Setup!$A$17:$B$36,2,0)))</f>
        <v>0</v>
      </c>
      <c r="G139" s="15">
        <f t="shared" si="2"/>
        <v>3140988.116</v>
      </c>
    </row>
    <row r="140" ht="15.75" customHeight="1">
      <c r="A140" s="11">
        <f t="shared" si="4"/>
        <v>138</v>
      </c>
      <c r="B140" s="15">
        <f t="shared" si="3"/>
        <v>3140988.116</v>
      </c>
      <c r="C140" s="15">
        <f>B140*Setup!$B$2/12</f>
        <v>20939.92077</v>
      </c>
      <c r="D140" s="15">
        <f>Setup!$B$4-'Reduce term'!C140</f>
        <v>17650.8902</v>
      </c>
      <c r="E140" s="15">
        <f t="shared" si="1"/>
        <v>3123337.226</v>
      </c>
      <c r="F140" s="12">
        <f>SUM(IF(Setup!$B$14&gt;=0,Setup!$B$14,0)+IF(ISNA(VLOOKUP('Reduce term'!A140,Setup!$A$17:$B$36,2,0)),0,VLOOKUP('Reduce term'!A140,Setup!$A$17:$B$36,2,0)))</f>
        <v>0</v>
      </c>
      <c r="G140" s="15">
        <f t="shared" si="2"/>
        <v>3123337.226</v>
      </c>
    </row>
    <row r="141" ht="15.75" customHeight="1">
      <c r="A141" s="11">
        <f t="shared" si="4"/>
        <v>139</v>
      </c>
      <c r="B141" s="15">
        <f t="shared" si="3"/>
        <v>3123337.226</v>
      </c>
      <c r="C141" s="15">
        <f>B141*Setup!$B$2/12</f>
        <v>20822.24817</v>
      </c>
      <c r="D141" s="15">
        <f>Setup!$B$4-'Reduce term'!C141</f>
        <v>17768.5628</v>
      </c>
      <c r="E141" s="15">
        <f t="shared" si="1"/>
        <v>3105568.663</v>
      </c>
      <c r="F141" s="12">
        <f>SUM(IF(Setup!$B$14&gt;=0,Setup!$B$14,0)+IF(ISNA(VLOOKUP('Reduce term'!A141,Setup!$A$17:$B$36,2,0)),0,VLOOKUP('Reduce term'!A141,Setup!$A$17:$B$36,2,0)))</f>
        <v>0</v>
      </c>
      <c r="G141" s="15">
        <f t="shared" si="2"/>
        <v>3105568.663</v>
      </c>
    </row>
    <row r="142" ht="15.75" customHeight="1">
      <c r="A142" s="11">
        <f t="shared" si="4"/>
        <v>140</v>
      </c>
      <c r="B142" s="15">
        <f t="shared" si="3"/>
        <v>3105568.663</v>
      </c>
      <c r="C142" s="15">
        <f>B142*Setup!$B$2/12</f>
        <v>20703.79109</v>
      </c>
      <c r="D142" s="15">
        <f>Setup!$B$4-'Reduce term'!C142</f>
        <v>17887.01988</v>
      </c>
      <c r="E142" s="15">
        <f t="shared" si="1"/>
        <v>3087681.643</v>
      </c>
      <c r="F142" s="12">
        <f>SUM(IF(Setup!$B$14&gt;=0,Setup!$B$14,0)+IF(ISNA(VLOOKUP('Reduce term'!A142,Setup!$A$17:$B$36,2,0)),0,VLOOKUP('Reduce term'!A142,Setup!$A$17:$B$36,2,0)))</f>
        <v>0</v>
      </c>
      <c r="G142" s="15">
        <f t="shared" si="2"/>
        <v>3087681.643</v>
      </c>
    </row>
    <row r="143" ht="15.75" customHeight="1">
      <c r="A143" s="11">
        <f t="shared" si="4"/>
        <v>141</v>
      </c>
      <c r="B143" s="15">
        <f t="shared" si="3"/>
        <v>3087681.643</v>
      </c>
      <c r="C143" s="15">
        <f>B143*Setup!$B$2/12</f>
        <v>20584.54429</v>
      </c>
      <c r="D143" s="15">
        <f>Setup!$B$4-'Reduce term'!C143</f>
        <v>18006.26668</v>
      </c>
      <c r="E143" s="15">
        <f t="shared" si="1"/>
        <v>3069675.376</v>
      </c>
      <c r="F143" s="12">
        <f>SUM(IF(Setup!$B$14&gt;=0,Setup!$B$14,0)+IF(ISNA(VLOOKUP('Reduce term'!A143,Setup!$A$17:$B$36,2,0)),0,VLOOKUP('Reduce term'!A143,Setup!$A$17:$B$36,2,0)))</f>
        <v>0</v>
      </c>
      <c r="G143" s="15">
        <f t="shared" si="2"/>
        <v>3069675.376</v>
      </c>
    </row>
    <row r="144" ht="15.75" customHeight="1">
      <c r="A144" s="11">
        <f t="shared" si="4"/>
        <v>142</v>
      </c>
      <c r="B144" s="15">
        <f t="shared" si="3"/>
        <v>3069675.376</v>
      </c>
      <c r="C144" s="15">
        <f>B144*Setup!$B$2/12</f>
        <v>20464.50251</v>
      </c>
      <c r="D144" s="15">
        <f>Setup!$B$4-'Reduce term'!C144</f>
        <v>18126.30846</v>
      </c>
      <c r="E144" s="15">
        <f t="shared" si="1"/>
        <v>3051549.068</v>
      </c>
      <c r="F144" s="12">
        <f>SUM(IF(Setup!$B$14&gt;=0,Setup!$B$14,0)+IF(ISNA(VLOOKUP('Reduce term'!A144,Setup!$A$17:$B$36,2,0)),0,VLOOKUP('Reduce term'!A144,Setup!$A$17:$B$36,2,0)))</f>
        <v>0</v>
      </c>
      <c r="G144" s="15">
        <f t="shared" si="2"/>
        <v>3051549.068</v>
      </c>
    </row>
    <row r="145" ht="15.75" customHeight="1">
      <c r="A145" s="11">
        <f t="shared" si="4"/>
        <v>143</v>
      </c>
      <c r="B145" s="15">
        <f t="shared" si="3"/>
        <v>3051549.068</v>
      </c>
      <c r="C145" s="15">
        <f>B145*Setup!$B$2/12</f>
        <v>20343.66045</v>
      </c>
      <c r="D145" s="15">
        <f>Setup!$B$4-'Reduce term'!C145</f>
        <v>18247.15052</v>
      </c>
      <c r="E145" s="15">
        <f t="shared" si="1"/>
        <v>3033301.917</v>
      </c>
      <c r="F145" s="12">
        <f>SUM(IF(Setup!$B$14&gt;=0,Setup!$B$14,0)+IF(ISNA(VLOOKUP('Reduce term'!A145,Setup!$A$17:$B$36,2,0)),0,VLOOKUP('Reduce term'!A145,Setup!$A$17:$B$36,2,0)))</f>
        <v>0</v>
      </c>
      <c r="G145" s="15">
        <f t="shared" si="2"/>
        <v>3033301.917</v>
      </c>
    </row>
    <row r="146" ht="15.75" customHeight="1">
      <c r="A146" s="11">
        <f t="shared" si="4"/>
        <v>144</v>
      </c>
      <c r="B146" s="15">
        <f t="shared" si="3"/>
        <v>3033301.917</v>
      </c>
      <c r="C146" s="15">
        <f>B146*Setup!$B$2/12</f>
        <v>20222.01278</v>
      </c>
      <c r="D146" s="15">
        <f>Setup!$B$4-'Reduce term'!C146</f>
        <v>18368.79819</v>
      </c>
      <c r="E146" s="15">
        <f t="shared" si="1"/>
        <v>3014933.119</v>
      </c>
      <c r="F146" s="12">
        <f>SUM(IF(Setup!$B$14&gt;=0,Setup!$B$14,0)+IF(ISNA(VLOOKUP('Reduce term'!A146,Setup!$A$17:$B$36,2,0)),0,VLOOKUP('Reduce term'!A146,Setup!$A$17:$B$36,2,0)))+IF(Setup!$B$15&gt;=0,Setup!$B$15,0)</f>
        <v>38591</v>
      </c>
      <c r="G146" s="15">
        <f t="shared" si="2"/>
        <v>2976342.119</v>
      </c>
    </row>
    <row r="147" ht="15.75" customHeight="1">
      <c r="A147" s="11">
        <f t="shared" si="4"/>
        <v>145</v>
      </c>
      <c r="B147" s="15">
        <f t="shared" si="3"/>
        <v>2976342.119</v>
      </c>
      <c r="C147" s="15">
        <f>B147*Setup!$B$2/12</f>
        <v>19842.28079</v>
      </c>
      <c r="D147" s="15">
        <f>Setup!$B$4-'Reduce term'!C147</f>
        <v>18748.53017</v>
      </c>
      <c r="E147" s="15">
        <f t="shared" si="1"/>
        <v>2957593.589</v>
      </c>
      <c r="F147" s="12">
        <f>SUM(IF(Setup!$B$14&gt;=0,Setup!$B$14,0)+IF(ISNA(VLOOKUP('Reduce term'!A147,Setup!$A$17:$B$36,2,0)),0,VLOOKUP('Reduce term'!A147,Setup!$A$17:$B$36,2,0)))</f>
        <v>0</v>
      </c>
      <c r="G147" s="15">
        <f t="shared" si="2"/>
        <v>2957593.589</v>
      </c>
    </row>
    <row r="148" ht="15.75" customHeight="1">
      <c r="A148" s="11">
        <f t="shared" si="4"/>
        <v>146</v>
      </c>
      <c r="B148" s="15">
        <f t="shared" si="3"/>
        <v>2957593.589</v>
      </c>
      <c r="C148" s="15">
        <f>B148*Setup!$B$2/12</f>
        <v>19717.29059</v>
      </c>
      <c r="D148" s="15">
        <f>Setup!$B$4-'Reduce term'!C148</f>
        <v>18873.52038</v>
      </c>
      <c r="E148" s="15">
        <f t="shared" si="1"/>
        <v>2938720.069</v>
      </c>
      <c r="F148" s="12">
        <f>SUM(IF(Setup!$B$14&gt;=0,Setup!$B$14,0)+IF(ISNA(VLOOKUP('Reduce term'!A148,Setup!$A$17:$B$36,2,0)),0,VLOOKUP('Reduce term'!A148,Setup!$A$17:$B$36,2,0)))</f>
        <v>0</v>
      </c>
      <c r="G148" s="15">
        <f t="shared" si="2"/>
        <v>2938720.069</v>
      </c>
    </row>
    <row r="149" ht="15.75" customHeight="1">
      <c r="A149" s="11">
        <f t="shared" si="4"/>
        <v>147</v>
      </c>
      <c r="B149" s="15">
        <f t="shared" si="3"/>
        <v>2938720.069</v>
      </c>
      <c r="C149" s="15">
        <f>B149*Setup!$B$2/12</f>
        <v>19591.46712</v>
      </c>
      <c r="D149" s="15">
        <f>Setup!$B$4-'Reduce term'!C149</f>
        <v>18999.34384</v>
      </c>
      <c r="E149" s="15">
        <f t="shared" si="1"/>
        <v>2919720.725</v>
      </c>
      <c r="F149" s="12">
        <f>SUM(IF(Setup!$B$14&gt;=0,Setup!$B$14,0)+IF(ISNA(VLOOKUP('Reduce term'!A149,Setup!$A$17:$B$36,2,0)),0,VLOOKUP('Reduce term'!A149,Setup!$A$17:$B$36,2,0)))</f>
        <v>0</v>
      </c>
      <c r="G149" s="15">
        <f t="shared" si="2"/>
        <v>2919720.725</v>
      </c>
    </row>
    <row r="150" ht="15.75" customHeight="1">
      <c r="A150" s="11">
        <f t="shared" si="4"/>
        <v>148</v>
      </c>
      <c r="B150" s="15">
        <f t="shared" si="3"/>
        <v>2919720.725</v>
      </c>
      <c r="C150" s="15">
        <f>B150*Setup!$B$2/12</f>
        <v>19464.80483</v>
      </c>
      <c r="D150" s="15">
        <f>Setup!$B$4-'Reduce term'!C150</f>
        <v>19126.00614</v>
      </c>
      <c r="E150" s="15">
        <f t="shared" si="1"/>
        <v>2900594.719</v>
      </c>
      <c r="F150" s="12">
        <f>SUM(IF(Setup!$B$14&gt;=0,Setup!$B$14,0)+IF(ISNA(VLOOKUP('Reduce term'!A150,Setup!$A$17:$B$36,2,0)),0,VLOOKUP('Reduce term'!A150,Setup!$A$17:$B$36,2,0)))</f>
        <v>0</v>
      </c>
      <c r="G150" s="15">
        <f t="shared" si="2"/>
        <v>2900594.719</v>
      </c>
    </row>
    <row r="151" ht="15.75" customHeight="1">
      <c r="A151" s="11">
        <f t="shared" si="4"/>
        <v>149</v>
      </c>
      <c r="B151" s="15">
        <f t="shared" si="3"/>
        <v>2900594.719</v>
      </c>
      <c r="C151" s="15">
        <f>B151*Setup!$B$2/12</f>
        <v>19337.29812</v>
      </c>
      <c r="D151" s="15">
        <f>Setup!$B$4-'Reduce term'!C151</f>
        <v>19253.51284</v>
      </c>
      <c r="E151" s="15">
        <f t="shared" si="1"/>
        <v>2881341.206</v>
      </c>
      <c r="F151" s="12">
        <f>SUM(IF(Setup!$B$14&gt;=0,Setup!$B$14,0)+IF(ISNA(VLOOKUP('Reduce term'!A151,Setup!$A$17:$B$36,2,0)),0,VLOOKUP('Reduce term'!A151,Setup!$A$17:$B$36,2,0)))</f>
        <v>0</v>
      </c>
      <c r="G151" s="15">
        <f t="shared" si="2"/>
        <v>2881341.206</v>
      </c>
    </row>
    <row r="152" ht="15.75" customHeight="1">
      <c r="A152" s="11">
        <f t="shared" si="4"/>
        <v>150</v>
      </c>
      <c r="B152" s="15">
        <f t="shared" si="3"/>
        <v>2881341.206</v>
      </c>
      <c r="C152" s="15">
        <f>B152*Setup!$B$2/12</f>
        <v>19208.94137</v>
      </c>
      <c r="D152" s="15">
        <f>Setup!$B$4-'Reduce term'!C152</f>
        <v>19381.8696</v>
      </c>
      <c r="E152" s="15">
        <f t="shared" si="1"/>
        <v>2861959.336</v>
      </c>
      <c r="F152" s="12">
        <f>SUM(IF(Setup!$B$14&gt;=0,Setup!$B$14,0)+IF(ISNA(VLOOKUP('Reduce term'!A152,Setup!$A$17:$B$36,2,0)),0,VLOOKUP('Reduce term'!A152,Setup!$A$17:$B$36,2,0)))</f>
        <v>0</v>
      </c>
      <c r="G152" s="15">
        <f t="shared" si="2"/>
        <v>2861959.336</v>
      </c>
    </row>
    <row r="153" ht="15.75" customHeight="1">
      <c r="A153" s="11">
        <f t="shared" si="4"/>
        <v>151</v>
      </c>
      <c r="B153" s="15">
        <f t="shared" si="3"/>
        <v>2861959.336</v>
      </c>
      <c r="C153" s="15">
        <f>B153*Setup!$B$2/12</f>
        <v>19079.72891</v>
      </c>
      <c r="D153" s="15">
        <f>Setup!$B$4-'Reduce term'!C153</f>
        <v>19511.08206</v>
      </c>
      <c r="E153" s="15">
        <f t="shared" si="1"/>
        <v>2842448.254</v>
      </c>
      <c r="F153" s="12">
        <f>SUM(IF(Setup!$B$14&gt;=0,Setup!$B$14,0)+IF(ISNA(VLOOKUP('Reduce term'!A153,Setup!$A$17:$B$36,2,0)),0,VLOOKUP('Reduce term'!A153,Setup!$A$17:$B$36,2,0)))</f>
        <v>0</v>
      </c>
      <c r="G153" s="15">
        <f t="shared" si="2"/>
        <v>2842448.254</v>
      </c>
    </row>
    <row r="154" ht="15.75" customHeight="1">
      <c r="A154" s="11">
        <f t="shared" si="4"/>
        <v>152</v>
      </c>
      <c r="B154" s="15">
        <f t="shared" si="3"/>
        <v>2842448.254</v>
      </c>
      <c r="C154" s="15">
        <f>B154*Setup!$B$2/12</f>
        <v>18949.65503</v>
      </c>
      <c r="D154" s="15">
        <f>Setup!$B$4-'Reduce term'!C154</f>
        <v>19641.15594</v>
      </c>
      <c r="E154" s="15">
        <f t="shared" si="1"/>
        <v>2822807.098</v>
      </c>
      <c r="F154" s="12">
        <f>SUM(IF(Setup!$B$14&gt;=0,Setup!$B$14,0)+IF(ISNA(VLOOKUP('Reduce term'!A154,Setup!$A$17:$B$36,2,0)),0,VLOOKUP('Reduce term'!A154,Setup!$A$17:$B$36,2,0)))</f>
        <v>0</v>
      </c>
      <c r="G154" s="15">
        <f t="shared" si="2"/>
        <v>2822807.098</v>
      </c>
    </row>
    <row r="155" ht="15.75" customHeight="1">
      <c r="A155" s="11">
        <f t="shared" si="4"/>
        <v>153</v>
      </c>
      <c r="B155" s="15">
        <f t="shared" si="3"/>
        <v>2822807.098</v>
      </c>
      <c r="C155" s="15">
        <f>B155*Setup!$B$2/12</f>
        <v>18818.71399</v>
      </c>
      <c r="D155" s="15">
        <f>Setup!$B$4-'Reduce term'!C155</f>
        <v>19772.09698</v>
      </c>
      <c r="E155" s="15">
        <f t="shared" si="1"/>
        <v>2803035.001</v>
      </c>
      <c r="F155" s="12">
        <f>SUM(IF(Setup!$B$14&gt;=0,Setup!$B$14,0)+IF(ISNA(VLOOKUP('Reduce term'!A155,Setup!$A$17:$B$36,2,0)),0,VLOOKUP('Reduce term'!A155,Setup!$A$17:$B$36,2,0)))</f>
        <v>0</v>
      </c>
      <c r="G155" s="15">
        <f t="shared" si="2"/>
        <v>2803035.001</v>
      </c>
    </row>
    <row r="156" ht="15.75" customHeight="1">
      <c r="A156" s="11">
        <f t="shared" si="4"/>
        <v>154</v>
      </c>
      <c r="B156" s="15">
        <f t="shared" si="3"/>
        <v>2803035.001</v>
      </c>
      <c r="C156" s="15">
        <f>B156*Setup!$B$2/12</f>
        <v>18686.90001</v>
      </c>
      <c r="D156" s="15">
        <f>Setup!$B$4-'Reduce term'!C156</f>
        <v>19903.91096</v>
      </c>
      <c r="E156" s="15">
        <f t="shared" si="1"/>
        <v>2783131.09</v>
      </c>
      <c r="F156" s="12">
        <f>SUM(IF(Setup!$B$14&gt;=0,Setup!$B$14,0)+IF(ISNA(VLOOKUP('Reduce term'!A156,Setup!$A$17:$B$36,2,0)),0,VLOOKUP('Reduce term'!A156,Setup!$A$17:$B$36,2,0)))</f>
        <v>0</v>
      </c>
      <c r="G156" s="15">
        <f t="shared" si="2"/>
        <v>2783131.09</v>
      </c>
    </row>
    <row r="157" ht="15.75" customHeight="1">
      <c r="A157" s="11">
        <f t="shared" si="4"/>
        <v>155</v>
      </c>
      <c r="B157" s="15">
        <f t="shared" si="3"/>
        <v>2783131.09</v>
      </c>
      <c r="C157" s="15">
        <f>B157*Setup!$B$2/12</f>
        <v>18554.20727</v>
      </c>
      <c r="D157" s="15">
        <f>Setup!$B$4-'Reduce term'!C157</f>
        <v>20036.6037</v>
      </c>
      <c r="E157" s="15">
        <f t="shared" si="1"/>
        <v>2763094.487</v>
      </c>
      <c r="F157" s="12">
        <f>SUM(IF(Setup!$B$14&gt;=0,Setup!$B$14,0)+IF(ISNA(VLOOKUP('Reduce term'!A157,Setup!$A$17:$B$36,2,0)),0,VLOOKUP('Reduce term'!A157,Setup!$A$17:$B$36,2,0)))</f>
        <v>0</v>
      </c>
      <c r="G157" s="15">
        <f t="shared" si="2"/>
        <v>2763094.487</v>
      </c>
    </row>
    <row r="158" ht="15.75" customHeight="1">
      <c r="A158" s="11">
        <f t="shared" si="4"/>
        <v>156</v>
      </c>
      <c r="B158" s="15">
        <f t="shared" si="3"/>
        <v>2763094.487</v>
      </c>
      <c r="C158" s="15">
        <f>B158*Setup!$B$2/12</f>
        <v>18420.62991</v>
      </c>
      <c r="D158" s="15">
        <f>Setup!$B$4-'Reduce term'!C158</f>
        <v>20170.18106</v>
      </c>
      <c r="E158" s="15">
        <f t="shared" si="1"/>
        <v>2742924.306</v>
      </c>
      <c r="F158" s="12">
        <f>SUM(IF(Setup!$B$14&gt;=0,Setup!$B$14,0)+IF(ISNA(VLOOKUP('Reduce term'!A158,Setup!$A$17:$B$36,2,0)),0,VLOOKUP('Reduce term'!A158,Setup!$A$17:$B$36,2,0)))+IF(Setup!$B$15&gt;=0,Setup!$B$15,0)</f>
        <v>38591</v>
      </c>
      <c r="G158" s="15">
        <f t="shared" si="2"/>
        <v>2704333.306</v>
      </c>
    </row>
    <row r="159" ht="15.75" customHeight="1">
      <c r="A159" s="11">
        <f t="shared" si="4"/>
        <v>157</v>
      </c>
      <c r="B159" s="15">
        <f t="shared" si="3"/>
        <v>2704333.306</v>
      </c>
      <c r="C159" s="15">
        <f>B159*Setup!$B$2/12</f>
        <v>18028.8887</v>
      </c>
      <c r="D159" s="15">
        <f>Setup!$B$4-'Reduce term'!C159</f>
        <v>20561.92227</v>
      </c>
      <c r="E159" s="15">
        <f t="shared" si="1"/>
        <v>2683771.383</v>
      </c>
      <c r="F159" s="12">
        <f>SUM(IF(Setup!$B$14&gt;=0,Setup!$B$14,0)+IF(ISNA(VLOOKUP('Reduce term'!A159,Setup!$A$17:$B$36,2,0)),0,VLOOKUP('Reduce term'!A159,Setup!$A$17:$B$36,2,0)))</f>
        <v>0</v>
      </c>
      <c r="G159" s="15">
        <f t="shared" si="2"/>
        <v>2683771.383</v>
      </c>
    </row>
    <row r="160" ht="15.75" customHeight="1">
      <c r="A160" s="11">
        <f t="shared" si="4"/>
        <v>158</v>
      </c>
      <c r="B160" s="15">
        <f t="shared" si="3"/>
        <v>2683771.383</v>
      </c>
      <c r="C160" s="15">
        <f>B160*Setup!$B$2/12</f>
        <v>17891.80922</v>
      </c>
      <c r="D160" s="15">
        <f>Setup!$B$4-'Reduce term'!C160</f>
        <v>20699.00175</v>
      </c>
      <c r="E160" s="15">
        <f t="shared" si="1"/>
        <v>2663072.382</v>
      </c>
      <c r="F160" s="12">
        <f>SUM(IF(Setup!$B$14&gt;=0,Setup!$B$14,0)+IF(ISNA(VLOOKUP('Reduce term'!A160,Setup!$A$17:$B$36,2,0)),0,VLOOKUP('Reduce term'!A160,Setup!$A$17:$B$36,2,0)))</f>
        <v>0</v>
      </c>
      <c r="G160" s="15">
        <f t="shared" si="2"/>
        <v>2663072.382</v>
      </c>
    </row>
    <row r="161" ht="15.75" customHeight="1">
      <c r="A161" s="11">
        <f t="shared" si="4"/>
        <v>159</v>
      </c>
      <c r="B161" s="15">
        <f t="shared" si="3"/>
        <v>2663072.382</v>
      </c>
      <c r="C161" s="15">
        <f>B161*Setup!$B$2/12</f>
        <v>17753.81588</v>
      </c>
      <c r="D161" s="15">
        <f>Setup!$B$4-'Reduce term'!C161</f>
        <v>20836.99509</v>
      </c>
      <c r="E161" s="15">
        <f t="shared" si="1"/>
        <v>2642235.386</v>
      </c>
      <c r="F161" s="12">
        <f>SUM(IF(Setup!$B$14&gt;=0,Setup!$B$14,0)+IF(ISNA(VLOOKUP('Reduce term'!A161,Setup!$A$17:$B$36,2,0)),0,VLOOKUP('Reduce term'!A161,Setup!$A$17:$B$36,2,0)))</f>
        <v>0</v>
      </c>
      <c r="G161" s="15">
        <f t="shared" si="2"/>
        <v>2642235.386</v>
      </c>
    </row>
    <row r="162" ht="15.75" customHeight="1">
      <c r="A162" s="11">
        <f t="shared" si="4"/>
        <v>160</v>
      </c>
      <c r="B162" s="15">
        <f t="shared" si="3"/>
        <v>2642235.386</v>
      </c>
      <c r="C162" s="15">
        <f>B162*Setup!$B$2/12</f>
        <v>17614.90258</v>
      </c>
      <c r="D162" s="15">
        <f>Setup!$B$4-'Reduce term'!C162</f>
        <v>20975.90839</v>
      </c>
      <c r="E162" s="15">
        <f t="shared" si="1"/>
        <v>2621259.478</v>
      </c>
      <c r="F162" s="12">
        <f>SUM(IF(Setup!$B$14&gt;=0,Setup!$B$14,0)+IF(ISNA(VLOOKUP('Reduce term'!A162,Setup!$A$17:$B$36,2,0)),0,VLOOKUP('Reduce term'!A162,Setup!$A$17:$B$36,2,0)))</f>
        <v>0</v>
      </c>
      <c r="G162" s="15">
        <f t="shared" si="2"/>
        <v>2621259.478</v>
      </c>
    </row>
    <row r="163" ht="15.75" customHeight="1">
      <c r="A163" s="11">
        <f t="shared" si="4"/>
        <v>161</v>
      </c>
      <c r="B163" s="15">
        <f t="shared" si="3"/>
        <v>2621259.478</v>
      </c>
      <c r="C163" s="15">
        <f>B163*Setup!$B$2/12</f>
        <v>17475.06319</v>
      </c>
      <c r="D163" s="15">
        <f>Setup!$B$4-'Reduce term'!C163</f>
        <v>21115.74778</v>
      </c>
      <c r="E163" s="15">
        <f t="shared" si="1"/>
        <v>2600143.73</v>
      </c>
      <c r="F163" s="12">
        <f>SUM(IF(Setup!$B$14&gt;=0,Setup!$B$14,0)+IF(ISNA(VLOOKUP('Reduce term'!A163,Setup!$A$17:$B$36,2,0)),0,VLOOKUP('Reduce term'!A163,Setup!$A$17:$B$36,2,0)))</f>
        <v>0</v>
      </c>
      <c r="G163" s="15">
        <f t="shared" si="2"/>
        <v>2600143.73</v>
      </c>
    </row>
    <row r="164" ht="15.75" customHeight="1">
      <c r="A164" s="11">
        <f t="shared" si="4"/>
        <v>162</v>
      </c>
      <c r="B164" s="15">
        <f t="shared" si="3"/>
        <v>2600143.73</v>
      </c>
      <c r="C164" s="15">
        <f>B164*Setup!$B$2/12</f>
        <v>17334.29154</v>
      </c>
      <c r="D164" s="15">
        <f>Setup!$B$4-'Reduce term'!C164</f>
        <v>21256.51943</v>
      </c>
      <c r="E164" s="15">
        <f t="shared" si="1"/>
        <v>2578887.211</v>
      </c>
      <c r="F164" s="12">
        <f>SUM(IF(Setup!$B$14&gt;=0,Setup!$B$14,0)+IF(ISNA(VLOOKUP('Reduce term'!A164,Setup!$A$17:$B$36,2,0)),0,VLOOKUP('Reduce term'!A164,Setup!$A$17:$B$36,2,0)))</f>
        <v>0</v>
      </c>
      <c r="G164" s="15">
        <f t="shared" si="2"/>
        <v>2578887.211</v>
      </c>
    </row>
    <row r="165" ht="15.75" customHeight="1">
      <c r="A165" s="11">
        <f t="shared" si="4"/>
        <v>163</v>
      </c>
      <c r="B165" s="15">
        <f t="shared" si="3"/>
        <v>2578887.211</v>
      </c>
      <c r="C165" s="15">
        <f>B165*Setup!$B$2/12</f>
        <v>17192.58141</v>
      </c>
      <c r="D165" s="15">
        <f>Setup!$B$4-'Reduce term'!C165</f>
        <v>21398.22956</v>
      </c>
      <c r="E165" s="15">
        <f t="shared" si="1"/>
        <v>2557488.981</v>
      </c>
      <c r="F165" s="12">
        <f>SUM(IF(Setup!$B$14&gt;=0,Setup!$B$14,0)+IF(ISNA(VLOOKUP('Reduce term'!A165,Setup!$A$17:$B$36,2,0)),0,VLOOKUP('Reduce term'!A165,Setup!$A$17:$B$36,2,0)))</f>
        <v>0</v>
      </c>
      <c r="G165" s="15">
        <f t="shared" si="2"/>
        <v>2557488.981</v>
      </c>
    </row>
    <row r="166" ht="15.75" customHeight="1">
      <c r="A166" s="11">
        <f t="shared" si="4"/>
        <v>164</v>
      </c>
      <c r="B166" s="15">
        <f t="shared" si="3"/>
        <v>2557488.981</v>
      </c>
      <c r="C166" s="15">
        <f>B166*Setup!$B$2/12</f>
        <v>17049.92654</v>
      </c>
      <c r="D166" s="15">
        <f>Setup!$B$4-'Reduce term'!C166</f>
        <v>21540.88443</v>
      </c>
      <c r="E166" s="15">
        <f t="shared" si="1"/>
        <v>2535948.097</v>
      </c>
      <c r="F166" s="12">
        <f>SUM(IF(Setup!$B$14&gt;=0,Setup!$B$14,0)+IF(ISNA(VLOOKUP('Reduce term'!A166,Setup!$A$17:$B$36,2,0)),0,VLOOKUP('Reduce term'!A166,Setup!$A$17:$B$36,2,0)))</f>
        <v>0</v>
      </c>
      <c r="G166" s="15">
        <f t="shared" si="2"/>
        <v>2535948.097</v>
      </c>
    </row>
    <row r="167" ht="15.75" customHeight="1">
      <c r="A167" s="11">
        <f t="shared" si="4"/>
        <v>165</v>
      </c>
      <c r="B167" s="15">
        <f t="shared" si="3"/>
        <v>2535948.097</v>
      </c>
      <c r="C167" s="15">
        <f>B167*Setup!$B$2/12</f>
        <v>16906.32065</v>
      </c>
      <c r="D167" s="15">
        <f>Setup!$B$4-'Reduce term'!C167</f>
        <v>21684.49032</v>
      </c>
      <c r="E167" s="15">
        <f t="shared" si="1"/>
        <v>2514263.607</v>
      </c>
      <c r="F167" s="12">
        <f>SUM(IF(Setup!$B$14&gt;=0,Setup!$B$14,0)+IF(ISNA(VLOOKUP('Reduce term'!A167,Setup!$A$17:$B$36,2,0)),0,VLOOKUP('Reduce term'!A167,Setup!$A$17:$B$36,2,0)))</f>
        <v>0</v>
      </c>
      <c r="G167" s="15">
        <f t="shared" si="2"/>
        <v>2514263.607</v>
      </c>
    </row>
    <row r="168" ht="15.75" customHeight="1">
      <c r="A168" s="11">
        <f t="shared" si="4"/>
        <v>166</v>
      </c>
      <c r="B168" s="15">
        <f t="shared" si="3"/>
        <v>2514263.607</v>
      </c>
      <c r="C168" s="15">
        <f>B168*Setup!$B$2/12</f>
        <v>16761.75738</v>
      </c>
      <c r="D168" s="15">
        <f>Setup!$B$4-'Reduce term'!C168</f>
        <v>21829.05359</v>
      </c>
      <c r="E168" s="15">
        <f t="shared" si="1"/>
        <v>2492434.553</v>
      </c>
      <c r="F168" s="12">
        <f>SUM(IF(Setup!$B$14&gt;=0,Setup!$B$14,0)+IF(ISNA(VLOOKUP('Reduce term'!A168,Setup!$A$17:$B$36,2,0)),0,VLOOKUP('Reduce term'!A168,Setup!$A$17:$B$36,2,0)))</f>
        <v>0</v>
      </c>
      <c r="G168" s="15">
        <f t="shared" si="2"/>
        <v>2492434.553</v>
      </c>
    </row>
    <row r="169" ht="15.75" customHeight="1">
      <c r="A169" s="11">
        <f t="shared" si="4"/>
        <v>167</v>
      </c>
      <c r="B169" s="15">
        <f t="shared" si="3"/>
        <v>2492434.553</v>
      </c>
      <c r="C169" s="15">
        <f>B169*Setup!$B$2/12</f>
        <v>16616.23035</v>
      </c>
      <c r="D169" s="15">
        <f>Setup!$B$4-'Reduce term'!C169</f>
        <v>21974.58062</v>
      </c>
      <c r="E169" s="15">
        <f t="shared" si="1"/>
        <v>2470459.972</v>
      </c>
      <c r="F169" s="12">
        <f>SUM(IF(Setup!$B$14&gt;=0,Setup!$B$14,0)+IF(ISNA(VLOOKUP('Reduce term'!A169,Setup!$A$17:$B$36,2,0)),0,VLOOKUP('Reduce term'!A169,Setup!$A$17:$B$36,2,0)))</f>
        <v>0</v>
      </c>
      <c r="G169" s="15">
        <f t="shared" si="2"/>
        <v>2470459.972</v>
      </c>
    </row>
    <row r="170" ht="15.75" customHeight="1">
      <c r="A170" s="11">
        <f t="shared" si="4"/>
        <v>168</v>
      </c>
      <c r="B170" s="15">
        <f t="shared" si="3"/>
        <v>2470459.972</v>
      </c>
      <c r="C170" s="15">
        <f>B170*Setup!$B$2/12</f>
        <v>16469.73315</v>
      </c>
      <c r="D170" s="15">
        <f>Setup!$B$4-'Reduce term'!C170</f>
        <v>22121.07782</v>
      </c>
      <c r="E170" s="15">
        <f t="shared" si="1"/>
        <v>2448338.894</v>
      </c>
      <c r="F170" s="12">
        <f>SUM(IF(Setup!$B$14&gt;=0,Setup!$B$14,0)+IF(ISNA(VLOOKUP('Reduce term'!A170,Setup!$A$17:$B$36,2,0)),0,VLOOKUP('Reduce term'!A170,Setup!$A$17:$B$36,2,0)))+IF(Setup!$B$15&gt;=0,Setup!$B$15,0)</f>
        <v>38591</v>
      </c>
      <c r="G170" s="15">
        <f t="shared" si="2"/>
        <v>2409747.894</v>
      </c>
    </row>
    <row r="171" ht="15.75" customHeight="1">
      <c r="A171" s="11">
        <f t="shared" si="4"/>
        <v>169</v>
      </c>
      <c r="B171" s="15">
        <f t="shared" si="3"/>
        <v>2409747.894</v>
      </c>
      <c r="C171" s="15">
        <f>B171*Setup!$B$2/12</f>
        <v>16064.98596</v>
      </c>
      <c r="D171" s="15">
        <f>Setup!$B$4-'Reduce term'!C171</f>
        <v>22525.82501</v>
      </c>
      <c r="E171" s="15">
        <f t="shared" si="1"/>
        <v>2387222.069</v>
      </c>
      <c r="F171" s="12">
        <f>SUM(IF(Setup!$B$14&gt;=0,Setup!$B$14,0)+IF(ISNA(VLOOKUP('Reduce term'!A171,Setup!$A$17:$B$36,2,0)),0,VLOOKUP('Reduce term'!A171,Setup!$A$17:$B$36,2,0)))</f>
        <v>0</v>
      </c>
      <c r="G171" s="15">
        <f t="shared" si="2"/>
        <v>2387222.069</v>
      </c>
    </row>
    <row r="172" ht="15.75" customHeight="1">
      <c r="A172" s="11">
        <f t="shared" si="4"/>
        <v>170</v>
      </c>
      <c r="B172" s="15">
        <f t="shared" si="3"/>
        <v>2387222.069</v>
      </c>
      <c r="C172" s="15">
        <f>B172*Setup!$B$2/12</f>
        <v>15914.8138</v>
      </c>
      <c r="D172" s="15">
        <f>Setup!$B$4-'Reduce term'!C172</f>
        <v>22675.99717</v>
      </c>
      <c r="E172" s="15">
        <f t="shared" si="1"/>
        <v>2364546.072</v>
      </c>
      <c r="F172" s="12">
        <f>SUM(IF(Setup!$B$14&gt;=0,Setup!$B$14,0)+IF(ISNA(VLOOKUP('Reduce term'!A172,Setup!$A$17:$B$36,2,0)),0,VLOOKUP('Reduce term'!A172,Setup!$A$17:$B$36,2,0)))</f>
        <v>0</v>
      </c>
      <c r="G172" s="15">
        <f t="shared" si="2"/>
        <v>2364546.072</v>
      </c>
    </row>
    <row r="173" ht="15.75" customHeight="1">
      <c r="A173" s="11">
        <f t="shared" si="4"/>
        <v>171</v>
      </c>
      <c r="B173" s="15">
        <f t="shared" si="3"/>
        <v>2364546.072</v>
      </c>
      <c r="C173" s="15">
        <f>B173*Setup!$B$2/12</f>
        <v>15763.64048</v>
      </c>
      <c r="D173" s="15">
        <f>Setup!$B$4-'Reduce term'!C173</f>
        <v>22827.17049</v>
      </c>
      <c r="E173" s="15">
        <f t="shared" si="1"/>
        <v>2341718.902</v>
      </c>
      <c r="F173" s="12">
        <f>SUM(IF(Setup!$B$14&gt;=0,Setup!$B$14,0)+IF(ISNA(VLOOKUP('Reduce term'!A173,Setup!$A$17:$B$36,2,0)),0,VLOOKUP('Reduce term'!A173,Setup!$A$17:$B$36,2,0)))</f>
        <v>0</v>
      </c>
      <c r="G173" s="15">
        <f t="shared" si="2"/>
        <v>2341718.902</v>
      </c>
    </row>
    <row r="174" ht="15.75" customHeight="1">
      <c r="A174" s="11">
        <f t="shared" si="4"/>
        <v>172</v>
      </c>
      <c r="B174" s="15">
        <f t="shared" si="3"/>
        <v>2341718.902</v>
      </c>
      <c r="C174" s="15">
        <f>B174*Setup!$B$2/12</f>
        <v>15611.45935</v>
      </c>
      <c r="D174" s="15">
        <f>Setup!$B$4-'Reduce term'!C174</f>
        <v>22979.35162</v>
      </c>
      <c r="E174" s="15">
        <f t="shared" si="1"/>
        <v>2318739.55</v>
      </c>
      <c r="F174" s="12">
        <f>SUM(IF(Setup!$B$14&gt;=0,Setup!$B$14,0)+IF(ISNA(VLOOKUP('Reduce term'!A174,Setup!$A$17:$B$36,2,0)),0,VLOOKUP('Reduce term'!A174,Setup!$A$17:$B$36,2,0)))</f>
        <v>0</v>
      </c>
      <c r="G174" s="15">
        <f t="shared" si="2"/>
        <v>2318739.55</v>
      </c>
    </row>
    <row r="175" ht="15.75" customHeight="1">
      <c r="A175" s="11">
        <f t="shared" si="4"/>
        <v>173</v>
      </c>
      <c r="B175" s="15">
        <f t="shared" si="3"/>
        <v>2318739.55</v>
      </c>
      <c r="C175" s="15">
        <f>B175*Setup!$B$2/12</f>
        <v>15458.26367</v>
      </c>
      <c r="D175" s="15">
        <f>Setup!$B$4-'Reduce term'!C175</f>
        <v>23132.5473</v>
      </c>
      <c r="E175" s="15">
        <f t="shared" si="1"/>
        <v>2295607.003</v>
      </c>
      <c r="F175" s="12">
        <f>SUM(IF(Setup!$B$14&gt;=0,Setup!$B$14,0)+IF(ISNA(VLOOKUP('Reduce term'!A175,Setup!$A$17:$B$36,2,0)),0,VLOOKUP('Reduce term'!A175,Setup!$A$17:$B$36,2,0)))</f>
        <v>0</v>
      </c>
      <c r="G175" s="15">
        <f t="shared" si="2"/>
        <v>2295607.003</v>
      </c>
    </row>
    <row r="176" ht="15.75" customHeight="1">
      <c r="A176" s="11">
        <f t="shared" si="4"/>
        <v>174</v>
      </c>
      <c r="B176" s="15">
        <f t="shared" si="3"/>
        <v>2295607.003</v>
      </c>
      <c r="C176" s="15">
        <f>B176*Setup!$B$2/12</f>
        <v>15304.04669</v>
      </c>
      <c r="D176" s="15">
        <f>Setup!$B$4-'Reduce term'!C176</f>
        <v>23286.76428</v>
      </c>
      <c r="E176" s="15">
        <f t="shared" si="1"/>
        <v>2272320.239</v>
      </c>
      <c r="F176" s="12">
        <f>SUM(IF(Setup!$B$14&gt;=0,Setup!$B$14,0)+IF(ISNA(VLOOKUP('Reduce term'!A176,Setup!$A$17:$B$36,2,0)),0,VLOOKUP('Reduce term'!A176,Setup!$A$17:$B$36,2,0)))</f>
        <v>0</v>
      </c>
      <c r="G176" s="15">
        <f t="shared" si="2"/>
        <v>2272320.239</v>
      </c>
    </row>
    <row r="177" ht="15.75" customHeight="1">
      <c r="A177" s="11">
        <f t="shared" si="4"/>
        <v>175</v>
      </c>
      <c r="B177" s="15">
        <f t="shared" si="3"/>
        <v>2272320.239</v>
      </c>
      <c r="C177" s="15">
        <f>B177*Setup!$B$2/12</f>
        <v>15148.80159</v>
      </c>
      <c r="D177" s="15">
        <f>Setup!$B$4-'Reduce term'!C177</f>
        <v>23442.00938</v>
      </c>
      <c r="E177" s="15">
        <f t="shared" si="1"/>
        <v>2248878.229</v>
      </c>
      <c r="F177" s="12">
        <f>SUM(IF(Setup!$B$14&gt;=0,Setup!$B$14,0)+IF(ISNA(VLOOKUP('Reduce term'!A177,Setup!$A$17:$B$36,2,0)),0,VLOOKUP('Reduce term'!A177,Setup!$A$17:$B$36,2,0)))</f>
        <v>0</v>
      </c>
      <c r="G177" s="15">
        <f t="shared" si="2"/>
        <v>2248878.229</v>
      </c>
    </row>
    <row r="178" ht="15.75" customHeight="1">
      <c r="A178" s="11">
        <f t="shared" si="4"/>
        <v>176</v>
      </c>
      <c r="B178" s="15">
        <f t="shared" si="3"/>
        <v>2248878.229</v>
      </c>
      <c r="C178" s="15">
        <f>B178*Setup!$B$2/12</f>
        <v>14992.52153</v>
      </c>
      <c r="D178" s="15">
        <f>Setup!$B$4-'Reduce term'!C178</f>
        <v>23598.28944</v>
      </c>
      <c r="E178" s="15">
        <f t="shared" si="1"/>
        <v>2225279.94</v>
      </c>
      <c r="F178" s="12">
        <f>SUM(IF(Setup!$B$14&gt;=0,Setup!$B$14,0)+IF(ISNA(VLOOKUP('Reduce term'!A178,Setup!$A$17:$B$36,2,0)),0,VLOOKUP('Reduce term'!A178,Setup!$A$17:$B$36,2,0)))</f>
        <v>0</v>
      </c>
      <c r="G178" s="15">
        <f t="shared" si="2"/>
        <v>2225279.94</v>
      </c>
    </row>
    <row r="179" ht="15.75" customHeight="1">
      <c r="A179" s="11">
        <f t="shared" si="4"/>
        <v>177</v>
      </c>
      <c r="B179" s="15">
        <f t="shared" si="3"/>
        <v>2225279.94</v>
      </c>
      <c r="C179" s="15">
        <f>B179*Setup!$B$2/12</f>
        <v>14835.1996</v>
      </c>
      <c r="D179" s="15">
        <f>Setup!$B$4-'Reduce term'!C179</f>
        <v>23755.61137</v>
      </c>
      <c r="E179" s="15">
        <f t="shared" si="1"/>
        <v>2201524.328</v>
      </c>
      <c r="F179" s="12">
        <f>SUM(IF(Setup!$B$14&gt;=0,Setup!$B$14,0)+IF(ISNA(VLOOKUP('Reduce term'!A179,Setup!$A$17:$B$36,2,0)),0,VLOOKUP('Reduce term'!A179,Setup!$A$17:$B$36,2,0)))</f>
        <v>0</v>
      </c>
      <c r="G179" s="15">
        <f t="shared" si="2"/>
        <v>2201524.328</v>
      </c>
    </row>
    <row r="180" ht="15.75" customHeight="1">
      <c r="A180" s="11">
        <f t="shared" si="4"/>
        <v>178</v>
      </c>
      <c r="B180" s="15">
        <f t="shared" si="3"/>
        <v>2201524.328</v>
      </c>
      <c r="C180" s="15">
        <f>B180*Setup!$B$2/12</f>
        <v>14676.82886</v>
      </c>
      <c r="D180" s="15">
        <f>Setup!$B$4-'Reduce term'!C180</f>
        <v>23913.98211</v>
      </c>
      <c r="E180" s="15">
        <f t="shared" si="1"/>
        <v>2177610.346</v>
      </c>
      <c r="F180" s="12">
        <f>SUM(IF(Setup!$B$14&gt;=0,Setup!$B$14,0)+IF(ISNA(VLOOKUP('Reduce term'!A180,Setup!$A$17:$B$36,2,0)),0,VLOOKUP('Reduce term'!A180,Setup!$A$17:$B$36,2,0)))</f>
        <v>0</v>
      </c>
      <c r="G180" s="15">
        <f t="shared" si="2"/>
        <v>2177610.346</v>
      </c>
    </row>
    <row r="181" ht="15.75" customHeight="1">
      <c r="A181" s="11">
        <f t="shared" si="4"/>
        <v>179</v>
      </c>
      <c r="B181" s="15">
        <f t="shared" si="3"/>
        <v>2177610.346</v>
      </c>
      <c r="C181" s="15">
        <f>B181*Setup!$B$2/12</f>
        <v>14517.40231</v>
      </c>
      <c r="D181" s="15">
        <f>Setup!$B$4-'Reduce term'!C181</f>
        <v>24073.40866</v>
      </c>
      <c r="E181" s="15">
        <f t="shared" si="1"/>
        <v>2153536.938</v>
      </c>
      <c r="F181" s="12">
        <f>SUM(IF(Setup!$B$14&gt;=0,Setup!$B$14,0)+IF(ISNA(VLOOKUP('Reduce term'!A181,Setup!$A$17:$B$36,2,0)),0,VLOOKUP('Reduce term'!A181,Setup!$A$17:$B$36,2,0)))</f>
        <v>0</v>
      </c>
      <c r="G181" s="15">
        <f t="shared" si="2"/>
        <v>2153536.938</v>
      </c>
    </row>
    <row r="182" ht="15.75" customHeight="1">
      <c r="A182" s="11">
        <f t="shared" si="4"/>
        <v>180</v>
      </c>
      <c r="B182" s="15">
        <f t="shared" si="3"/>
        <v>2153536.938</v>
      </c>
      <c r="C182" s="15">
        <f>B182*Setup!$B$2/12</f>
        <v>14356.91292</v>
      </c>
      <c r="D182" s="15">
        <f>Setup!$B$4-'Reduce term'!C182</f>
        <v>24233.89805</v>
      </c>
      <c r="E182" s="15">
        <f t="shared" si="1"/>
        <v>2129303.04</v>
      </c>
      <c r="F182" s="12">
        <f>SUM(IF(Setup!$B$14&gt;=0,Setup!$B$14,0)+IF(ISNA(VLOOKUP('Reduce term'!A182,Setup!$A$17:$B$36,2,0)),0,VLOOKUP('Reduce term'!A182,Setup!$A$17:$B$36,2,0)))+IF(Setup!$B$15&gt;=0,Setup!$B$15,0)</f>
        <v>38591</v>
      </c>
      <c r="G182" s="15">
        <f t="shared" si="2"/>
        <v>2090712.04</v>
      </c>
    </row>
    <row r="183" ht="15.75" customHeight="1">
      <c r="A183" s="11">
        <f t="shared" si="4"/>
        <v>181</v>
      </c>
      <c r="B183" s="15">
        <f t="shared" si="3"/>
        <v>2090712.04</v>
      </c>
      <c r="C183" s="15">
        <f>B183*Setup!$B$2/12</f>
        <v>13938.08026</v>
      </c>
      <c r="D183" s="15">
        <f>Setup!$B$4-'Reduce term'!C183</f>
        <v>24652.7307</v>
      </c>
      <c r="E183" s="15">
        <f t="shared" si="1"/>
        <v>2066059.309</v>
      </c>
      <c r="F183" s="12">
        <f>SUM(IF(Setup!$B$14&gt;=0,Setup!$B$14,0)+IF(ISNA(VLOOKUP('Reduce term'!A183,Setup!$A$17:$B$36,2,0)),0,VLOOKUP('Reduce term'!A183,Setup!$A$17:$B$36,2,0)))</f>
        <v>0</v>
      </c>
      <c r="G183" s="15">
        <f t="shared" si="2"/>
        <v>2066059.309</v>
      </c>
    </row>
    <row r="184" ht="15.75" customHeight="1">
      <c r="A184" s="11">
        <f t="shared" si="4"/>
        <v>182</v>
      </c>
      <c r="B184" s="15">
        <f t="shared" si="3"/>
        <v>2066059.309</v>
      </c>
      <c r="C184" s="15">
        <f>B184*Setup!$B$2/12</f>
        <v>13773.72873</v>
      </c>
      <c r="D184" s="15">
        <f>Setup!$B$4-'Reduce term'!C184</f>
        <v>24817.08224</v>
      </c>
      <c r="E184" s="15">
        <f t="shared" si="1"/>
        <v>2041242.227</v>
      </c>
      <c r="F184" s="12">
        <f>SUM(IF(Setup!$B$14&gt;=0,Setup!$B$14,0)+IF(ISNA(VLOOKUP('Reduce term'!A184,Setup!$A$17:$B$36,2,0)),0,VLOOKUP('Reduce term'!A184,Setup!$A$17:$B$36,2,0)))</f>
        <v>0</v>
      </c>
      <c r="G184" s="15">
        <f t="shared" si="2"/>
        <v>2041242.227</v>
      </c>
    </row>
    <row r="185" ht="15.75" customHeight="1">
      <c r="A185" s="11">
        <f t="shared" si="4"/>
        <v>183</v>
      </c>
      <c r="B185" s="15">
        <f t="shared" si="3"/>
        <v>2041242.227</v>
      </c>
      <c r="C185" s="15">
        <f>B185*Setup!$B$2/12</f>
        <v>13608.28151</v>
      </c>
      <c r="D185" s="15">
        <f>Setup!$B$4-'Reduce term'!C185</f>
        <v>24982.52946</v>
      </c>
      <c r="E185" s="15">
        <f t="shared" si="1"/>
        <v>2016259.697</v>
      </c>
      <c r="F185" s="12">
        <f>SUM(IF(Setup!$B$14&gt;=0,Setup!$B$14,0)+IF(ISNA(VLOOKUP('Reduce term'!A185,Setup!$A$17:$B$36,2,0)),0,VLOOKUP('Reduce term'!A185,Setup!$A$17:$B$36,2,0)))</f>
        <v>0</v>
      </c>
      <c r="G185" s="15">
        <f t="shared" si="2"/>
        <v>2016259.697</v>
      </c>
    </row>
    <row r="186" ht="15.75" customHeight="1">
      <c r="A186" s="11">
        <f t="shared" si="4"/>
        <v>184</v>
      </c>
      <c r="B186" s="15">
        <f t="shared" si="3"/>
        <v>2016259.697</v>
      </c>
      <c r="C186" s="15">
        <f>B186*Setup!$B$2/12</f>
        <v>13441.73131</v>
      </c>
      <c r="D186" s="15">
        <f>Setup!$B$4-'Reduce term'!C186</f>
        <v>25149.07965</v>
      </c>
      <c r="E186" s="15">
        <f t="shared" si="1"/>
        <v>1991110.618</v>
      </c>
      <c r="F186" s="12">
        <f>SUM(IF(Setup!$B$14&gt;=0,Setup!$B$14,0)+IF(ISNA(VLOOKUP('Reduce term'!A186,Setup!$A$17:$B$36,2,0)),0,VLOOKUP('Reduce term'!A186,Setup!$A$17:$B$36,2,0)))</f>
        <v>0</v>
      </c>
      <c r="G186" s="15">
        <f t="shared" si="2"/>
        <v>1991110.618</v>
      </c>
    </row>
    <row r="187" ht="15.75" customHeight="1">
      <c r="A187" s="11">
        <f t="shared" si="4"/>
        <v>185</v>
      </c>
      <c r="B187" s="15">
        <f t="shared" si="3"/>
        <v>1991110.618</v>
      </c>
      <c r="C187" s="15">
        <f>B187*Setup!$B$2/12</f>
        <v>13274.07078</v>
      </c>
      <c r="D187" s="15">
        <f>Setup!$B$4-'Reduce term'!C187</f>
        <v>25316.74019</v>
      </c>
      <c r="E187" s="15">
        <f t="shared" si="1"/>
        <v>1965793.877</v>
      </c>
      <c r="F187" s="12">
        <f>SUM(IF(Setup!$B$14&gt;=0,Setup!$B$14,0)+IF(ISNA(VLOOKUP('Reduce term'!A187,Setup!$A$17:$B$36,2,0)),0,VLOOKUP('Reduce term'!A187,Setup!$A$17:$B$36,2,0)))</f>
        <v>0</v>
      </c>
      <c r="G187" s="15">
        <f t="shared" si="2"/>
        <v>1965793.877</v>
      </c>
    </row>
    <row r="188" ht="15.75" customHeight="1">
      <c r="A188" s="11">
        <f t="shared" si="4"/>
        <v>186</v>
      </c>
      <c r="B188" s="15">
        <f t="shared" si="3"/>
        <v>1965793.877</v>
      </c>
      <c r="C188" s="15">
        <f>B188*Setup!$B$2/12</f>
        <v>13105.29252</v>
      </c>
      <c r="D188" s="15">
        <f>Setup!$B$4-'Reduce term'!C188</f>
        <v>25485.51845</v>
      </c>
      <c r="E188" s="15">
        <f t="shared" si="1"/>
        <v>1940308.359</v>
      </c>
      <c r="F188" s="12">
        <f>SUM(IF(Setup!$B$14&gt;=0,Setup!$B$14,0)+IF(ISNA(VLOOKUP('Reduce term'!A188,Setup!$A$17:$B$36,2,0)),0,VLOOKUP('Reduce term'!A188,Setup!$A$17:$B$36,2,0)))</f>
        <v>0</v>
      </c>
      <c r="G188" s="15">
        <f t="shared" si="2"/>
        <v>1940308.359</v>
      </c>
    </row>
    <row r="189" ht="15.75" customHeight="1">
      <c r="A189" s="11">
        <f t="shared" si="4"/>
        <v>187</v>
      </c>
      <c r="B189" s="15">
        <f t="shared" si="3"/>
        <v>1940308.359</v>
      </c>
      <c r="C189" s="15">
        <f>B189*Setup!$B$2/12</f>
        <v>12935.38906</v>
      </c>
      <c r="D189" s="15">
        <f>Setup!$B$4-'Reduce term'!C189</f>
        <v>25655.42191</v>
      </c>
      <c r="E189" s="15">
        <f t="shared" si="1"/>
        <v>1914652.937</v>
      </c>
      <c r="F189" s="12">
        <f>SUM(IF(Setup!$B$14&gt;=0,Setup!$B$14,0)+IF(ISNA(VLOOKUP('Reduce term'!A189,Setup!$A$17:$B$36,2,0)),0,VLOOKUP('Reduce term'!A189,Setup!$A$17:$B$36,2,0)))</f>
        <v>0</v>
      </c>
      <c r="G189" s="15">
        <f t="shared" si="2"/>
        <v>1914652.937</v>
      </c>
    </row>
    <row r="190" ht="15.75" customHeight="1">
      <c r="A190" s="11">
        <f t="shared" si="4"/>
        <v>188</v>
      </c>
      <c r="B190" s="15">
        <f t="shared" si="3"/>
        <v>1914652.937</v>
      </c>
      <c r="C190" s="15">
        <f>B190*Setup!$B$2/12</f>
        <v>12764.35291</v>
      </c>
      <c r="D190" s="15">
        <f>Setup!$B$4-'Reduce term'!C190</f>
        <v>25826.45806</v>
      </c>
      <c r="E190" s="15">
        <f t="shared" si="1"/>
        <v>1888826.479</v>
      </c>
      <c r="F190" s="12">
        <f>SUM(IF(Setup!$B$14&gt;=0,Setup!$B$14,0)+IF(ISNA(VLOOKUP('Reduce term'!A190,Setup!$A$17:$B$36,2,0)),0,VLOOKUP('Reduce term'!A190,Setup!$A$17:$B$36,2,0)))</f>
        <v>0</v>
      </c>
      <c r="G190" s="15">
        <f t="shared" si="2"/>
        <v>1888826.479</v>
      </c>
    </row>
    <row r="191" ht="15.75" customHeight="1">
      <c r="A191" s="11">
        <f t="shared" si="4"/>
        <v>189</v>
      </c>
      <c r="B191" s="15">
        <f t="shared" si="3"/>
        <v>1888826.479</v>
      </c>
      <c r="C191" s="15">
        <f>B191*Setup!$B$2/12</f>
        <v>12592.17653</v>
      </c>
      <c r="D191" s="15">
        <f>Setup!$B$4-'Reduce term'!C191</f>
        <v>25998.63444</v>
      </c>
      <c r="E191" s="15">
        <f t="shared" si="1"/>
        <v>1862827.844</v>
      </c>
      <c r="F191" s="12">
        <f>SUM(IF(Setup!$B$14&gt;=0,Setup!$B$14,0)+IF(ISNA(VLOOKUP('Reduce term'!A191,Setup!$A$17:$B$36,2,0)),0,VLOOKUP('Reduce term'!A191,Setup!$A$17:$B$36,2,0)))</f>
        <v>0</v>
      </c>
      <c r="G191" s="15">
        <f t="shared" si="2"/>
        <v>1862827.844</v>
      </c>
    </row>
    <row r="192" ht="15.75" customHeight="1">
      <c r="A192" s="11">
        <f t="shared" si="4"/>
        <v>190</v>
      </c>
      <c r="B192" s="15">
        <f t="shared" si="3"/>
        <v>1862827.844</v>
      </c>
      <c r="C192" s="15">
        <f>B192*Setup!$B$2/12</f>
        <v>12418.8523</v>
      </c>
      <c r="D192" s="15">
        <f>Setup!$B$4-'Reduce term'!C192</f>
        <v>26171.95867</v>
      </c>
      <c r="E192" s="15">
        <f t="shared" si="1"/>
        <v>1836655.886</v>
      </c>
      <c r="F192" s="12">
        <f>SUM(IF(Setup!$B$14&gt;=0,Setup!$B$14,0)+IF(ISNA(VLOOKUP('Reduce term'!A192,Setup!$A$17:$B$36,2,0)),0,VLOOKUP('Reduce term'!A192,Setup!$A$17:$B$36,2,0)))</f>
        <v>0</v>
      </c>
      <c r="G192" s="15">
        <f t="shared" si="2"/>
        <v>1836655.886</v>
      </c>
    </row>
    <row r="193" ht="15.75" customHeight="1">
      <c r="A193" s="11">
        <f t="shared" si="4"/>
        <v>191</v>
      </c>
      <c r="B193" s="15">
        <f t="shared" si="3"/>
        <v>1836655.886</v>
      </c>
      <c r="C193" s="15">
        <f>B193*Setup!$B$2/12</f>
        <v>12244.37257</v>
      </c>
      <c r="D193" s="15">
        <f>Setup!$B$4-'Reduce term'!C193</f>
        <v>26346.4384</v>
      </c>
      <c r="E193" s="15">
        <f t="shared" si="1"/>
        <v>1810309.447</v>
      </c>
      <c r="F193" s="12">
        <f>SUM(IF(Setup!$B$14&gt;=0,Setup!$B$14,0)+IF(ISNA(VLOOKUP('Reduce term'!A193,Setup!$A$17:$B$36,2,0)),0,VLOOKUP('Reduce term'!A193,Setup!$A$17:$B$36,2,0)))</f>
        <v>0</v>
      </c>
      <c r="G193" s="15">
        <f t="shared" si="2"/>
        <v>1810309.447</v>
      </c>
    </row>
    <row r="194" ht="15.75" customHeight="1">
      <c r="A194" s="11">
        <f t="shared" si="4"/>
        <v>192</v>
      </c>
      <c r="B194" s="15">
        <f t="shared" si="3"/>
        <v>1810309.447</v>
      </c>
      <c r="C194" s="15">
        <f>B194*Setup!$B$2/12</f>
        <v>12068.72965</v>
      </c>
      <c r="D194" s="15">
        <f>Setup!$B$4-'Reduce term'!C194</f>
        <v>26522.08132</v>
      </c>
      <c r="E194" s="15">
        <f t="shared" si="1"/>
        <v>1783787.366</v>
      </c>
      <c r="F194" s="12">
        <f>SUM(IF(Setup!$B$14&gt;=0,Setup!$B$14,0)+IF(ISNA(VLOOKUP('Reduce term'!A194,Setup!$A$17:$B$36,2,0)),0,VLOOKUP('Reduce term'!A194,Setup!$A$17:$B$36,2,0)))+IF(Setup!$B$15&gt;=0,Setup!$B$15,0)</f>
        <v>38591</v>
      </c>
      <c r="G194" s="15">
        <f t="shared" si="2"/>
        <v>1745196.366</v>
      </c>
    </row>
    <row r="195" ht="15.75" customHeight="1">
      <c r="A195" s="11">
        <f t="shared" si="4"/>
        <v>193</v>
      </c>
      <c r="B195" s="15">
        <f t="shared" si="3"/>
        <v>1745196.366</v>
      </c>
      <c r="C195" s="15">
        <f>B195*Setup!$B$2/12</f>
        <v>11634.64244</v>
      </c>
      <c r="D195" s="15">
        <f>Setup!$B$4-'Reduce term'!C195</f>
        <v>26956.16853</v>
      </c>
      <c r="E195" s="15">
        <f t="shared" si="1"/>
        <v>1718240.198</v>
      </c>
      <c r="F195" s="12">
        <f>SUM(IF(Setup!$B$14&gt;=0,Setup!$B$14,0)+IF(ISNA(VLOOKUP('Reduce term'!A195,Setup!$A$17:$B$36,2,0)),0,VLOOKUP('Reduce term'!A195,Setup!$A$17:$B$36,2,0)))</f>
        <v>0</v>
      </c>
      <c r="G195" s="15">
        <f t="shared" si="2"/>
        <v>1718240.198</v>
      </c>
    </row>
    <row r="196" ht="15.75" customHeight="1">
      <c r="A196" s="11">
        <f t="shared" si="4"/>
        <v>194</v>
      </c>
      <c r="B196" s="15">
        <f t="shared" si="3"/>
        <v>1718240.198</v>
      </c>
      <c r="C196" s="15">
        <f>B196*Setup!$B$2/12</f>
        <v>11454.93465</v>
      </c>
      <c r="D196" s="15">
        <f>Setup!$B$4-'Reduce term'!C196</f>
        <v>27135.87632</v>
      </c>
      <c r="E196" s="15">
        <f t="shared" si="1"/>
        <v>1691104.321</v>
      </c>
      <c r="F196" s="12">
        <f>SUM(IF(Setup!$B$14&gt;=0,Setup!$B$14,0)+IF(ISNA(VLOOKUP('Reduce term'!A196,Setup!$A$17:$B$36,2,0)),0,VLOOKUP('Reduce term'!A196,Setup!$A$17:$B$36,2,0)))</f>
        <v>0</v>
      </c>
      <c r="G196" s="15">
        <f t="shared" si="2"/>
        <v>1691104.321</v>
      </c>
    </row>
    <row r="197" ht="15.75" customHeight="1">
      <c r="A197" s="11">
        <f t="shared" si="4"/>
        <v>195</v>
      </c>
      <c r="B197" s="15">
        <f t="shared" si="3"/>
        <v>1691104.321</v>
      </c>
      <c r="C197" s="15">
        <f>B197*Setup!$B$2/12</f>
        <v>11274.02881</v>
      </c>
      <c r="D197" s="15">
        <f>Setup!$B$4-'Reduce term'!C197</f>
        <v>27316.78216</v>
      </c>
      <c r="E197" s="15">
        <f t="shared" si="1"/>
        <v>1663787.539</v>
      </c>
      <c r="F197" s="12">
        <f>SUM(IF(Setup!$B$14&gt;=0,Setup!$B$14,0)+IF(ISNA(VLOOKUP('Reduce term'!A197,Setup!$A$17:$B$36,2,0)),0,VLOOKUP('Reduce term'!A197,Setup!$A$17:$B$36,2,0)))</f>
        <v>0</v>
      </c>
      <c r="G197" s="15">
        <f t="shared" si="2"/>
        <v>1663787.539</v>
      </c>
    </row>
    <row r="198" ht="15.75" customHeight="1">
      <c r="A198" s="11">
        <f t="shared" si="4"/>
        <v>196</v>
      </c>
      <c r="B198" s="15">
        <f t="shared" si="3"/>
        <v>1663787.539</v>
      </c>
      <c r="C198" s="15">
        <f>B198*Setup!$B$2/12</f>
        <v>11091.91693</v>
      </c>
      <c r="D198" s="15">
        <f>Setup!$B$4-'Reduce term'!C198</f>
        <v>27498.89404</v>
      </c>
      <c r="E198" s="15">
        <f t="shared" si="1"/>
        <v>1636288.645</v>
      </c>
      <c r="F198" s="12">
        <f>SUM(IF(Setup!$B$14&gt;=0,Setup!$B$14,0)+IF(ISNA(VLOOKUP('Reduce term'!A198,Setup!$A$17:$B$36,2,0)),0,VLOOKUP('Reduce term'!A198,Setup!$A$17:$B$36,2,0)))</f>
        <v>0</v>
      </c>
      <c r="G198" s="15">
        <f t="shared" si="2"/>
        <v>1636288.645</v>
      </c>
    </row>
    <row r="199" ht="15.75" customHeight="1">
      <c r="A199" s="11">
        <f t="shared" si="4"/>
        <v>197</v>
      </c>
      <c r="B199" s="15">
        <f t="shared" si="3"/>
        <v>1636288.645</v>
      </c>
      <c r="C199" s="15">
        <f>B199*Setup!$B$2/12</f>
        <v>10908.59097</v>
      </c>
      <c r="D199" s="15">
        <f>Setup!$B$4-'Reduce term'!C199</f>
        <v>27682.22</v>
      </c>
      <c r="E199" s="15">
        <f t="shared" si="1"/>
        <v>1608606.425</v>
      </c>
      <c r="F199" s="12">
        <f>SUM(IF(Setup!$B$14&gt;=0,Setup!$B$14,0)+IF(ISNA(VLOOKUP('Reduce term'!A199,Setup!$A$17:$B$36,2,0)),0,VLOOKUP('Reduce term'!A199,Setup!$A$17:$B$36,2,0)))</f>
        <v>0</v>
      </c>
      <c r="G199" s="15">
        <f t="shared" si="2"/>
        <v>1608606.425</v>
      </c>
    </row>
    <row r="200" ht="15.75" customHeight="1">
      <c r="A200" s="11">
        <f t="shared" si="4"/>
        <v>198</v>
      </c>
      <c r="B200" s="15">
        <f t="shared" si="3"/>
        <v>1608606.425</v>
      </c>
      <c r="C200" s="15">
        <f>B200*Setup!$B$2/12</f>
        <v>10724.04283</v>
      </c>
      <c r="D200" s="15">
        <f>Setup!$B$4-'Reduce term'!C200</f>
        <v>27866.76813</v>
      </c>
      <c r="E200" s="15">
        <f t="shared" si="1"/>
        <v>1580739.657</v>
      </c>
      <c r="F200" s="12">
        <f>SUM(IF(Setup!$B$14&gt;=0,Setup!$B$14,0)+IF(ISNA(VLOOKUP('Reduce term'!A200,Setup!$A$17:$B$36,2,0)),0,VLOOKUP('Reduce term'!A200,Setup!$A$17:$B$36,2,0)))</f>
        <v>0</v>
      </c>
      <c r="G200" s="15">
        <f t="shared" si="2"/>
        <v>1580739.657</v>
      </c>
    </row>
    <row r="201" ht="15.75" customHeight="1">
      <c r="A201" s="11">
        <f t="shared" si="4"/>
        <v>199</v>
      </c>
      <c r="B201" s="15">
        <f t="shared" si="3"/>
        <v>1580739.657</v>
      </c>
      <c r="C201" s="15">
        <f>B201*Setup!$B$2/12</f>
        <v>10538.26438</v>
      </c>
      <c r="D201" s="15">
        <f>Setup!$B$4-'Reduce term'!C201</f>
        <v>28052.54659</v>
      </c>
      <c r="E201" s="15">
        <f t="shared" si="1"/>
        <v>1552687.11</v>
      </c>
      <c r="F201" s="12">
        <f>SUM(IF(Setup!$B$14&gt;=0,Setup!$B$14,0)+IF(ISNA(VLOOKUP('Reduce term'!A201,Setup!$A$17:$B$36,2,0)),0,VLOOKUP('Reduce term'!A201,Setup!$A$17:$B$36,2,0)))</f>
        <v>0</v>
      </c>
      <c r="G201" s="15">
        <f t="shared" si="2"/>
        <v>1552687.11</v>
      </c>
    </row>
    <row r="202" ht="15.75" customHeight="1">
      <c r="A202" s="11">
        <f t="shared" si="4"/>
        <v>200</v>
      </c>
      <c r="B202" s="15">
        <f t="shared" si="3"/>
        <v>1552687.11</v>
      </c>
      <c r="C202" s="15">
        <f>B202*Setup!$B$2/12</f>
        <v>10351.2474</v>
      </c>
      <c r="D202" s="15">
        <f>Setup!$B$4-'Reduce term'!C202</f>
        <v>28239.56357</v>
      </c>
      <c r="E202" s="15">
        <f t="shared" si="1"/>
        <v>1524447.547</v>
      </c>
      <c r="F202" s="12">
        <f>SUM(IF(Setup!$B$14&gt;=0,Setup!$B$14,0)+IF(ISNA(VLOOKUP('Reduce term'!A202,Setup!$A$17:$B$36,2,0)),0,VLOOKUP('Reduce term'!A202,Setup!$A$17:$B$36,2,0)))</f>
        <v>0</v>
      </c>
      <c r="G202" s="15">
        <f t="shared" si="2"/>
        <v>1524447.547</v>
      </c>
    </row>
    <row r="203" ht="15.75" customHeight="1">
      <c r="A203" s="11">
        <f t="shared" si="4"/>
        <v>201</v>
      </c>
      <c r="B203" s="15">
        <f t="shared" si="3"/>
        <v>1524447.547</v>
      </c>
      <c r="C203" s="15">
        <f>B203*Setup!$B$2/12</f>
        <v>10162.98365</v>
      </c>
      <c r="D203" s="15">
        <f>Setup!$B$4-'Reduce term'!C203</f>
        <v>28427.82732</v>
      </c>
      <c r="E203" s="15">
        <f t="shared" si="1"/>
        <v>1496019.719</v>
      </c>
      <c r="F203" s="12">
        <f>SUM(IF(Setup!$B$14&gt;=0,Setup!$B$14,0)+IF(ISNA(VLOOKUP('Reduce term'!A203,Setup!$A$17:$B$36,2,0)),0,VLOOKUP('Reduce term'!A203,Setup!$A$17:$B$36,2,0)))</f>
        <v>0</v>
      </c>
      <c r="G203" s="15">
        <f t="shared" si="2"/>
        <v>1496019.719</v>
      </c>
    </row>
    <row r="204" ht="15.75" customHeight="1">
      <c r="A204" s="11">
        <f t="shared" si="4"/>
        <v>202</v>
      </c>
      <c r="B204" s="15">
        <f t="shared" si="3"/>
        <v>1496019.719</v>
      </c>
      <c r="C204" s="15">
        <f>B204*Setup!$B$2/12</f>
        <v>9973.464796</v>
      </c>
      <c r="D204" s="15">
        <f>Setup!$B$4-'Reduce term'!C204</f>
        <v>28617.34617</v>
      </c>
      <c r="E204" s="15">
        <f t="shared" si="1"/>
        <v>1467402.373</v>
      </c>
      <c r="F204" s="12">
        <f>SUM(IF(Setup!$B$14&gt;=0,Setup!$B$14,0)+IF(ISNA(VLOOKUP('Reduce term'!A204,Setup!$A$17:$B$36,2,0)),0,VLOOKUP('Reduce term'!A204,Setup!$A$17:$B$36,2,0)))</f>
        <v>0</v>
      </c>
      <c r="G204" s="15">
        <f t="shared" si="2"/>
        <v>1467402.373</v>
      </c>
    </row>
    <row r="205" ht="15.75" customHeight="1">
      <c r="A205" s="11">
        <f t="shared" si="4"/>
        <v>203</v>
      </c>
      <c r="B205" s="15">
        <f t="shared" si="3"/>
        <v>1467402.373</v>
      </c>
      <c r="C205" s="15">
        <f>B205*Setup!$B$2/12</f>
        <v>9782.682488</v>
      </c>
      <c r="D205" s="15">
        <f>Setup!$B$4-'Reduce term'!C205</f>
        <v>28808.12848</v>
      </c>
      <c r="E205" s="15">
        <f t="shared" si="1"/>
        <v>1438594.245</v>
      </c>
      <c r="F205" s="12">
        <f>SUM(IF(Setup!$B$14&gt;=0,Setup!$B$14,0)+IF(ISNA(VLOOKUP('Reduce term'!A205,Setup!$A$17:$B$36,2,0)),0,VLOOKUP('Reduce term'!A205,Setup!$A$17:$B$36,2,0)))</f>
        <v>0</v>
      </c>
      <c r="G205" s="15">
        <f t="shared" si="2"/>
        <v>1438594.245</v>
      </c>
    </row>
    <row r="206" ht="15.75" customHeight="1">
      <c r="A206" s="11">
        <f t="shared" si="4"/>
        <v>204</v>
      </c>
      <c r="B206" s="15">
        <f t="shared" si="3"/>
        <v>1438594.245</v>
      </c>
      <c r="C206" s="15">
        <f>B206*Setup!$B$2/12</f>
        <v>9590.628299</v>
      </c>
      <c r="D206" s="15">
        <f>Setup!$B$4-'Reduce term'!C206</f>
        <v>29000.18267</v>
      </c>
      <c r="E206" s="15">
        <f t="shared" si="1"/>
        <v>1409594.062</v>
      </c>
      <c r="F206" s="12">
        <f>SUM(IF(Setup!$B$14&gt;=0,Setup!$B$14,0)+IF(ISNA(VLOOKUP('Reduce term'!A206,Setup!$A$17:$B$36,2,0)),0,VLOOKUP('Reduce term'!A206,Setup!$A$17:$B$36,2,0)))+IF(Setup!$B$15&gt;=0,Setup!$B$15,0)</f>
        <v>38591</v>
      </c>
      <c r="G206" s="15">
        <f t="shared" si="2"/>
        <v>1371003.062</v>
      </c>
    </row>
    <row r="207" ht="15.75" customHeight="1">
      <c r="A207" s="11">
        <f t="shared" si="4"/>
        <v>205</v>
      </c>
      <c r="B207" s="15">
        <f t="shared" si="3"/>
        <v>1371003.062</v>
      </c>
      <c r="C207" s="15">
        <f>B207*Setup!$B$2/12</f>
        <v>9140.020414</v>
      </c>
      <c r="D207" s="15">
        <f>Setup!$B$4-'Reduce term'!C207</f>
        <v>29450.79055</v>
      </c>
      <c r="E207" s="15">
        <f t="shared" si="1"/>
        <v>1341552.272</v>
      </c>
      <c r="F207" s="12">
        <f>SUM(IF(Setup!$B$14&gt;=0,Setup!$B$14,0)+IF(ISNA(VLOOKUP('Reduce term'!A207,Setup!$A$17:$B$36,2,0)),0,VLOOKUP('Reduce term'!A207,Setup!$A$17:$B$36,2,0)))</f>
        <v>0</v>
      </c>
      <c r="G207" s="15">
        <f t="shared" si="2"/>
        <v>1341552.272</v>
      </c>
    </row>
    <row r="208" ht="15.75" customHeight="1">
      <c r="A208" s="11">
        <f t="shared" si="4"/>
        <v>206</v>
      </c>
      <c r="B208" s="15">
        <f t="shared" si="3"/>
        <v>1341552.272</v>
      </c>
      <c r="C208" s="15">
        <f>B208*Setup!$B$2/12</f>
        <v>8943.68181</v>
      </c>
      <c r="D208" s="15">
        <f>Setup!$B$4-'Reduce term'!C208</f>
        <v>29647.12916</v>
      </c>
      <c r="E208" s="15">
        <f t="shared" si="1"/>
        <v>1311905.142</v>
      </c>
      <c r="F208" s="12">
        <f>SUM(IF(Setup!$B$14&gt;=0,Setup!$B$14,0)+IF(ISNA(VLOOKUP('Reduce term'!A208,Setup!$A$17:$B$36,2,0)),0,VLOOKUP('Reduce term'!A208,Setup!$A$17:$B$36,2,0)))</f>
        <v>0</v>
      </c>
      <c r="G208" s="15">
        <f t="shared" si="2"/>
        <v>1311905.142</v>
      </c>
    </row>
    <row r="209" ht="15.75" customHeight="1">
      <c r="A209" s="11">
        <f t="shared" si="4"/>
        <v>207</v>
      </c>
      <c r="B209" s="15">
        <f t="shared" si="3"/>
        <v>1311905.142</v>
      </c>
      <c r="C209" s="15">
        <f>B209*Setup!$B$2/12</f>
        <v>8746.034283</v>
      </c>
      <c r="D209" s="15">
        <f>Setup!$B$4-'Reduce term'!C209</f>
        <v>29844.77669</v>
      </c>
      <c r="E209" s="15">
        <f t="shared" si="1"/>
        <v>1282060.366</v>
      </c>
      <c r="F209" s="12">
        <f>SUM(IF(Setup!$B$14&gt;=0,Setup!$B$14,0)+IF(ISNA(VLOOKUP('Reduce term'!A209,Setup!$A$17:$B$36,2,0)),0,VLOOKUP('Reduce term'!A209,Setup!$A$17:$B$36,2,0)))</f>
        <v>0</v>
      </c>
      <c r="G209" s="15">
        <f t="shared" si="2"/>
        <v>1282060.366</v>
      </c>
    </row>
    <row r="210" ht="15.75" customHeight="1">
      <c r="A210" s="11">
        <f t="shared" si="4"/>
        <v>208</v>
      </c>
      <c r="B210" s="15">
        <f t="shared" si="3"/>
        <v>1282060.366</v>
      </c>
      <c r="C210" s="15">
        <f>B210*Setup!$B$2/12</f>
        <v>8547.069105</v>
      </c>
      <c r="D210" s="15">
        <f>Setup!$B$4-'Reduce term'!C210</f>
        <v>30043.74186</v>
      </c>
      <c r="E210" s="15">
        <f t="shared" si="1"/>
        <v>1252016.624</v>
      </c>
      <c r="F210" s="12">
        <f>SUM(IF(Setup!$B$14&gt;=0,Setup!$B$14,0)+IF(ISNA(VLOOKUP('Reduce term'!A210,Setup!$A$17:$B$36,2,0)),0,VLOOKUP('Reduce term'!A210,Setup!$A$17:$B$36,2,0)))</f>
        <v>0</v>
      </c>
      <c r="G210" s="15">
        <f t="shared" si="2"/>
        <v>1252016.624</v>
      </c>
    </row>
    <row r="211" ht="15.75" customHeight="1">
      <c r="A211" s="11">
        <f t="shared" si="4"/>
        <v>209</v>
      </c>
      <c r="B211" s="15">
        <f t="shared" si="3"/>
        <v>1252016.624</v>
      </c>
      <c r="C211" s="15">
        <f>B211*Setup!$B$2/12</f>
        <v>8346.777492</v>
      </c>
      <c r="D211" s="15">
        <f>Setup!$B$4-'Reduce term'!C211</f>
        <v>30244.03348</v>
      </c>
      <c r="E211" s="15">
        <f t="shared" si="1"/>
        <v>1221772.59</v>
      </c>
      <c r="F211" s="12">
        <f>SUM(IF(Setup!$B$14&gt;=0,Setup!$B$14,0)+IF(ISNA(VLOOKUP('Reduce term'!A211,Setup!$A$17:$B$36,2,0)),0,VLOOKUP('Reduce term'!A211,Setup!$A$17:$B$36,2,0)))</f>
        <v>0</v>
      </c>
      <c r="G211" s="15">
        <f t="shared" si="2"/>
        <v>1221772.59</v>
      </c>
    </row>
    <row r="212" ht="15.75" customHeight="1">
      <c r="A212" s="11">
        <f t="shared" si="4"/>
        <v>210</v>
      </c>
      <c r="B212" s="15">
        <f t="shared" si="3"/>
        <v>1221772.59</v>
      </c>
      <c r="C212" s="15">
        <f>B212*Setup!$B$2/12</f>
        <v>8145.150602</v>
      </c>
      <c r="D212" s="15">
        <f>Setup!$B$4-'Reduce term'!C212</f>
        <v>30445.66037</v>
      </c>
      <c r="E212" s="15">
        <f t="shared" si="1"/>
        <v>1191326.93</v>
      </c>
      <c r="F212" s="12">
        <f>SUM(IF(Setup!$B$14&gt;=0,Setup!$B$14,0)+IF(ISNA(VLOOKUP('Reduce term'!A212,Setup!$A$17:$B$36,2,0)),0,VLOOKUP('Reduce term'!A212,Setup!$A$17:$B$36,2,0)))</f>
        <v>0</v>
      </c>
      <c r="G212" s="15">
        <f t="shared" si="2"/>
        <v>1191326.93</v>
      </c>
    </row>
    <row r="213" ht="15.75" customHeight="1">
      <c r="A213" s="11">
        <f t="shared" si="4"/>
        <v>211</v>
      </c>
      <c r="B213" s="15">
        <f t="shared" si="3"/>
        <v>1191326.93</v>
      </c>
      <c r="C213" s="15">
        <f>B213*Setup!$B$2/12</f>
        <v>7942.179533</v>
      </c>
      <c r="D213" s="15">
        <f>Setup!$B$4-'Reduce term'!C213</f>
        <v>30648.63144</v>
      </c>
      <c r="E213" s="15">
        <f t="shared" si="1"/>
        <v>1160678.299</v>
      </c>
      <c r="F213" s="12">
        <f>SUM(IF(Setup!$B$14&gt;=0,Setup!$B$14,0)+IF(ISNA(VLOOKUP('Reduce term'!A213,Setup!$A$17:$B$36,2,0)),0,VLOOKUP('Reduce term'!A213,Setup!$A$17:$B$36,2,0)))</f>
        <v>0</v>
      </c>
      <c r="G213" s="15">
        <f t="shared" si="2"/>
        <v>1160678.299</v>
      </c>
    </row>
    <row r="214" ht="15.75" customHeight="1">
      <c r="A214" s="11">
        <f t="shared" si="4"/>
        <v>212</v>
      </c>
      <c r="B214" s="15">
        <f t="shared" si="3"/>
        <v>1160678.299</v>
      </c>
      <c r="C214" s="15">
        <f>B214*Setup!$B$2/12</f>
        <v>7737.855324</v>
      </c>
      <c r="D214" s="15">
        <f>Setup!$B$4-'Reduce term'!C214</f>
        <v>30852.95564</v>
      </c>
      <c r="E214" s="15">
        <f t="shared" si="1"/>
        <v>1129825.343</v>
      </c>
      <c r="F214" s="12">
        <f>SUM(IF(Setup!$B$14&gt;=0,Setup!$B$14,0)+IF(ISNA(VLOOKUP('Reduce term'!A214,Setup!$A$17:$B$36,2,0)),0,VLOOKUP('Reduce term'!A214,Setup!$A$17:$B$36,2,0)))</f>
        <v>0</v>
      </c>
      <c r="G214" s="15">
        <f t="shared" si="2"/>
        <v>1129825.343</v>
      </c>
    </row>
    <row r="215" ht="15.75" customHeight="1">
      <c r="A215" s="11">
        <f t="shared" si="4"/>
        <v>213</v>
      </c>
      <c r="B215" s="15">
        <f t="shared" si="3"/>
        <v>1129825.343</v>
      </c>
      <c r="C215" s="15">
        <f>B215*Setup!$B$2/12</f>
        <v>7532.168953</v>
      </c>
      <c r="D215" s="15">
        <f>Setup!$B$4-'Reduce term'!C215</f>
        <v>31058.64202</v>
      </c>
      <c r="E215" s="15">
        <f t="shared" si="1"/>
        <v>1098766.701</v>
      </c>
      <c r="F215" s="12">
        <f>SUM(IF(Setup!$B$14&gt;=0,Setup!$B$14,0)+IF(ISNA(VLOOKUP('Reduce term'!A215,Setup!$A$17:$B$36,2,0)),0,VLOOKUP('Reduce term'!A215,Setup!$A$17:$B$36,2,0)))</f>
        <v>0</v>
      </c>
      <c r="G215" s="15">
        <f t="shared" si="2"/>
        <v>1098766.701</v>
      </c>
    </row>
    <row r="216" ht="15.75" customHeight="1">
      <c r="A216" s="11">
        <f t="shared" si="4"/>
        <v>214</v>
      </c>
      <c r="B216" s="15">
        <f t="shared" si="3"/>
        <v>1098766.701</v>
      </c>
      <c r="C216" s="15">
        <f>B216*Setup!$B$2/12</f>
        <v>7325.111339</v>
      </c>
      <c r="D216" s="15">
        <f>Setup!$B$4-'Reduce term'!C216</f>
        <v>31265.69963</v>
      </c>
      <c r="E216" s="15">
        <f t="shared" si="1"/>
        <v>1067501.001</v>
      </c>
      <c r="F216" s="12">
        <f>SUM(IF(Setup!$B$14&gt;=0,Setup!$B$14,0)+IF(ISNA(VLOOKUP('Reduce term'!A216,Setup!$A$17:$B$36,2,0)),0,VLOOKUP('Reduce term'!A216,Setup!$A$17:$B$36,2,0)))</f>
        <v>0</v>
      </c>
      <c r="G216" s="15">
        <f t="shared" si="2"/>
        <v>1067501.001</v>
      </c>
    </row>
    <row r="217" ht="15.75" customHeight="1">
      <c r="A217" s="11">
        <f t="shared" si="4"/>
        <v>215</v>
      </c>
      <c r="B217" s="15">
        <f t="shared" si="3"/>
        <v>1067501.001</v>
      </c>
      <c r="C217" s="15">
        <f>B217*Setup!$B$2/12</f>
        <v>7116.673342</v>
      </c>
      <c r="D217" s="15">
        <f>Setup!$B$4-'Reduce term'!C217</f>
        <v>31474.13763</v>
      </c>
      <c r="E217" s="15">
        <f t="shared" si="1"/>
        <v>1036026.864</v>
      </c>
      <c r="F217" s="12">
        <f>SUM(IF(Setup!$B$14&gt;=0,Setup!$B$14,0)+IF(ISNA(VLOOKUP('Reduce term'!A217,Setup!$A$17:$B$36,2,0)),0,VLOOKUP('Reduce term'!A217,Setup!$A$17:$B$36,2,0)))</f>
        <v>0</v>
      </c>
      <c r="G217" s="15">
        <f t="shared" si="2"/>
        <v>1036026.864</v>
      </c>
    </row>
    <row r="218" ht="15.75" customHeight="1">
      <c r="A218" s="11">
        <f t="shared" si="4"/>
        <v>216</v>
      </c>
      <c r="B218" s="15">
        <f t="shared" si="3"/>
        <v>1036026.864</v>
      </c>
      <c r="C218" s="15">
        <f>B218*Setup!$B$2/12</f>
        <v>6906.845758</v>
      </c>
      <c r="D218" s="15">
        <f>Setup!$B$4-'Reduce term'!C218</f>
        <v>31683.96521</v>
      </c>
      <c r="E218" s="15">
        <f t="shared" si="1"/>
        <v>1004342.898</v>
      </c>
      <c r="F218" s="12">
        <f>SUM(IF(Setup!$B$14&gt;=0,Setup!$B$14,0)+IF(ISNA(VLOOKUP('Reduce term'!A218,Setup!$A$17:$B$36,2,0)),0,VLOOKUP('Reduce term'!A218,Setup!$A$17:$B$36,2,0)))+IF(Setup!$B$15&gt;=0,Setup!$B$15,0)</f>
        <v>38591</v>
      </c>
      <c r="G218" s="15">
        <f t="shared" si="2"/>
        <v>965751.8984</v>
      </c>
    </row>
    <row r="219" ht="15.75" customHeight="1">
      <c r="A219" s="11">
        <f t="shared" si="4"/>
        <v>217</v>
      </c>
      <c r="B219" s="15">
        <f t="shared" si="3"/>
        <v>965751.8984</v>
      </c>
      <c r="C219" s="15">
        <f>B219*Setup!$B$2/12</f>
        <v>6438.34599</v>
      </c>
      <c r="D219" s="15">
        <f>Setup!$B$4-'Reduce term'!C219</f>
        <v>32152.46498</v>
      </c>
      <c r="E219" s="15">
        <f t="shared" si="1"/>
        <v>933599.4335</v>
      </c>
      <c r="F219" s="12">
        <f>SUM(IF(Setup!$B$14&gt;=0,Setup!$B$14,0)+IF(ISNA(VLOOKUP('Reduce term'!A219,Setup!$A$17:$B$36,2,0)),0,VLOOKUP('Reduce term'!A219,Setup!$A$17:$B$36,2,0)))</f>
        <v>0</v>
      </c>
      <c r="G219" s="15">
        <f t="shared" si="2"/>
        <v>933599.4335</v>
      </c>
    </row>
    <row r="220" ht="15.75" customHeight="1">
      <c r="A220" s="11">
        <f t="shared" si="4"/>
        <v>218</v>
      </c>
      <c r="B220" s="15">
        <f t="shared" si="3"/>
        <v>933599.4335</v>
      </c>
      <c r="C220" s="15">
        <f>B220*Setup!$B$2/12</f>
        <v>6223.996223</v>
      </c>
      <c r="D220" s="15">
        <f>Setup!$B$4-'Reduce term'!C220</f>
        <v>32366.81475</v>
      </c>
      <c r="E220" s="15">
        <f t="shared" si="1"/>
        <v>901232.6187</v>
      </c>
      <c r="F220" s="12">
        <f>SUM(IF(Setup!$B$14&gt;=0,Setup!$B$14,0)+IF(ISNA(VLOOKUP('Reduce term'!A220,Setup!$A$17:$B$36,2,0)),0,VLOOKUP('Reduce term'!A220,Setup!$A$17:$B$36,2,0)))</f>
        <v>0</v>
      </c>
      <c r="G220" s="15">
        <f t="shared" si="2"/>
        <v>901232.6187</v>
      </c>
    </row>
    <row r="221" ht="15.75" customHeight="1">
      <c r="A221" s="11">
        <f t="shared" si="4"/>
        <v>219</v>
      </c>
      <c r="B221" s="15">
        <f t="shared" si="3"/>
        <v>901232.6187</v>
      </c>
      <c r="C221" s="15">
        <f>B221*Setup!$B$2/12</f>
        <v>6008.217458</v>
      </c>
      <c r="D221" s="15">
        <f>Setup!$B$4-'Reduce term'!C221</f>
        <v>32582.59351</v>
      </c>
      <c r="E221" s="15">
        <f t="shared" si="1"/>
        <v>868650.0252</v>
      </c>
      <c r="F221" s="12">
        <f>SUM(IF(Setup!$B$14&gt;=0,Setup!$B$14,0)+IF(ISNA(VLOOKUP('Reduce term'!A221,Setup!$A$17:$B$36,2,0)),0,VLOOKUP('Reduce term'!A221,Setup!$A$17:$B$36,2,0)))</f>
        <v>0</v>
      </c>
      <c r="G221" s="15">
        <f t="shared" si="2"/>
        <v>868650.0252</v>
      </c>
    </row>
    <row r="222" ht="15.75" customHeight="1">
      <c r="A222" s="11">
        <f t="shared" si="4"/>
        <v>220</v>
      </c>
      <c r="B222" s="15">
        <f t="shared" si="3"/>
        <v>868650.0252</v>
      </c>
      <c r="C222" s="15">
        <f>B222*Setup!$B$2/12</f>
        <v>5791.000168</v>
      </c>
      <c r="D222" s="15">
        <f>Setup!$B$4-'Reduce term'!C222</f>
        <v>32799.8108</v>
      </c>
      <c r="E222" s="15">
        <f t="shared" si="1"/>
        <v>835850.2144</v>
      </c>
      <c r="F222" s="12">
        <f>SUM(IF(Setup!$B$14&gt;=0,Setup!$B$14,0)+IF(ISNA(VLOOKUP('Reduce term'!A222,Setup!$A$17:$B$36,2,0)),0,VLOOKUP('Reduce term'!A222,Setup!$A$17:$B$36,2,0)))</f>
        <v>0</v>
      </c>
      <c r="G222" s="15">
        <f t="shared" si="2"/>
        <v>835850.2144</v>
      </c>
    </row>
    <row r="223" ht="15.75" customHeight="1">
      <c r="A223" s="11">
        <f t="shared" si="4"/>
        <v>221</v>
      </c>
      <c r="B223" s="15">
        <f t="shared" si="3"/>
        <v>835850.2144</v>
      </c>
      <c r="C223" s="15">
        <f>B223*Setup!$B$2/12</f>
        <v>5572.334763</v>
      </c>
      <c r="D223" s="15">
        <f>Setup!$B$4-'Reduce term'!C223</f>
        <v>33018.47621</v>
      </c>
      <c r="E223" s="15">
        <f t="shared" si="1"/>
        <v>802831.7382</v>
      </c>
      <c r="F223" s="12">
        <f>SUM(IF(Setup!$B$14&gt;=0,Setup!$B$14,0)+IF(ISNA(VLOOKUP('Reduce term'!A223,Setup!$A$17:$B$36,2,0)),0,VLOOKUP('Reduce term'!A223,Setup!$A$17:$B$36,2,0)))</f>
        <v>0</v>
      </c>
      <c r="G223" s="15">
        <f t="shared" si="2"/>
        <v>802831.7382</v>
      </c>
    </row>
    <row r="224" ht="15.75" customHeight="1">
      <c r="A224" s="11">
        <f t="shared" si="4"/>
        <v>222</v>
      </c>
      <c r="B224" s="15">
        <f t="shared" si="3"/>
        <v>802831.7382</v>
      </c>
      <c r="C224" s="15">
        <f>B224*Setup!$B$2/12</f>
        <v>5352.211588</v>
      </c>
      <c r="D224" s="15">
        <f>Setup!$B$4-'Reduce term'!C224</f>
        <v>33238.59938</v>
      </c>
      <c r="E224" s="15">
        <f t="shared" si="1"/>
        <v>769593.1388</v>
      </c>
      <c r="F224" s="12">
        <f>SUM(IF(Setup!$B$14&gt;=0,Setup!$B$14,0)+IF(ISNA(VLOOKUP('Reduce term'!A224,Setup!$A$17:$B$36,2,0)),0,VLOOKUP('Reduce term'!A224,Setup!$A$17:$B$36,2,0)))</f>
        <v>0</v>
      </c>
      <c r="G224" s="15">
        <f t="shared" si="2"/>
        <v>769593.1388</v>
      </c>
    </row>
    <row r="225" ht="15.75" customHeight="1">
      <c r="A225" s="11">
        <f t="shared" si="4"/>
        <v>223</v>
      </c>
      <c r="B225" s="15">
        <f t="shared" si="3"/>
        <v>769593.1388</v>
      </c>
      <c r="C225" s="15">
        <f>B225*Setup!$B$2/12</f>
        <v>5130.620925</v>
      </c>
      <c r="D225" s="15">
        <f>Setup!$B$4-'Reduce term'!C225</f>
        <v>33460.19004</v>
      </c>
      <c r="E225" s="15">
        <f t="shared" si="1"/>
        <v>736132.9488</v>
      </c>
      <c r="F225" s="12">
        <f>SUM(IF(Setup!$B$14&gt;=0,Setup!$B$14,0)+IF(ISNA(VLOOKUP('Reduce term'!A225,Setup!$A$17:$B$36,2,0)),0,VLOOKUP('Reduce term'!A225,Setup!$A$17:$B$36,2,0)))</f>
        <v>0</v>
      </c>
      <c r="G225" s="15">
        <f t="shared" si="2"/>
        <v>736132.9488</v>
      </c>
    </row>
    <row r="226" ht="15.75" customHeight="1">
      <c r="A226" s="11">
        <f t="shared" si="4"/>
        <v>224</v>
      </c>
      <c r="B226" s="15">
        <f t="shared" si="3"/>
        <v>736132.9488</v>
      </c>
      <c r="C226" s="15">
        <f>B226*Setup!$B$2/12</f>
        <v>4907.552992</v>
      </c>
      <c r="D226" s="15">
        <f>Setup!$B$4-'Reduce term'!C226</f>
        <v>33683.25798</v>
      </c>
      <c r="E226" s="15">
        <f t="shared" si="1"/>
        <v>702449.6908</v>
      </c>
      <c r="F226" s="12">
        <f>SUM(IF(Setup!$B$14&gt;=0,Setup!$B$14,0)+IF(ISNA(VLOOKUP('Reduce term'!A226,Setup!$A$17:$B$36,2,0)),0,VLOOKUP('Reduce term'!A226,Setup!$A$17:$B$36,2,0)))</f>
        <v>0</v>
      </c>
      <c r="G226" s="15">
        <f t="shared" si="2"/>
        <v>702449.6908</v>
      </c>
    </row>
    <row r="227" ht="15.75" customHeight="1">
      <c r="A227" s="11">
        <f t="shared" si="4"/>
        <v>225</v>
      </c>
      <c r="B227" s="15">
        <f t="shared" si="3"/>
        <v>702449.6908</v>
      </c>
      <c r="C227" s="15">
        <f>B227*Setup!$B$2/12</f>
        <v>4682.997939</v>
      </c>
      <c r="D227" s="15">
        <f>Setup!$B$4-'Reduce term'!C227</f>
        <v>33907.81303</v>
      </c>
      <c r="E227" s="15">
        <f t="shared" si="1"/>
        <v>668541.8778</v>
      </c>
      <c r="F227" s="12">
        <f>SUM(IF(Setup!$B$14&gt;=0,Setup!$B$14,0)+IF(ISNA(VLOOKUP('Reduce term'!A227,Setup!$A$17:$B$36,2,0)),0,VLOOKUP('Reduce term'!A227,Setup!$A$17:$B$36,2,0)))</f>
        <v>0</v>
      </c>
      <c r="G227" s="15">
        <f t="shared" si="2"/>
        <v>668541.8778</v>
      </c>
    </row>
    <row r="228" ht="15.75" customHeight="1">
      <c r="A228" s="11">
        <f t="shared" si="4"/>
        <v>226</v>
      </c>
      <c r="B228" s="15">
        <f t="shared" si="3"/>
        <v>668541.8778</v>
      </c>
      <c r="C228" s="15">
        <f>B228*Setup!$B$2/12</f>
        <v>4456.945852</v>
      </c>
      <c r="D228" s="15">
        <f>Setup!$B$4-'Reduce term'!C228</f>
        <v>34133.86512</v>
      </c>
      <c r="E228" s="15">
        <f t="shared" si="1"/>
        <v>634408.0127</v>
      </c>
      <c r="F228" s="12">
        <f>SUM(IF(Setup!$B$14&gt;=0,Setup!$B$14,0)+IF(ISNA(VLOOKUP('Reduce term'!A228,Setup!$A$17:$B$36,2,0)),0,VLOOKUP('Reduce term'!A228,Setup!$A$17:$B$36,2,0)))</f>
        <v>0</v>
      </c>
      <c r="G228" s="15">
        <f t="shared" si="2"/>
        <v>634408.0127</v>
      </c>
    </row>
    <row r="229" ht="15.75" customHeight="1">
      <c r="A229" s="11">
        <f t="shared" si="4"/>
        <v>227</v>
      </c>
      <c r="B229" s="15">
        <f t="shared" si="3"/>
        <v>634408.0127</v>
      </c>
      <c r="C229" s="15">
        <f>B229*Setup!$B$2/12</f>
        <v>4229.386751</v>
      </c>
      <c r="D229" s="15">
        <f>Setup!$B$4-'Reduce term'!C229</f>
        <v>34361.42422</v>
      </c>
      <c r="E229" s="15">
        <f t="shared" si="1"/>
        <v>600046.5884</v>
      </c>
      <c r="F229" s="12">
        <f>SUM(IF(Setup!$B$14&gt;=0,Setup!$B$14,0)+IF(ISNA(VLOOKUP('Reduce term'!A229,Setup!$A$17:$B$36,2,0)),0,VLOOKUP('Reduce term'!A229,Setup!$A$17:$B$36,2,0)))</f>
        <v>0</v>
      </c>
      <c r="G229" s="15">
        <f t="shared" si="2"/>
        <v>600046.5884</v>
      </c>
    </row>
    <row r="230" ht="15.75" customHeight="1">
      <c r="A230" s="11">
        <f t="shared" si="4"/>
        <v>228</v>
      </c>
      <c r="B230" s="15">
        <f t="shared" si="3"/>
        <v>600046.5884</v>
      </c>
      <c r="C230" s="15">
        <f>B230*Setup!$B$2/12</f>
        <v>4000.31059</v>
      </c>
      <c r="D230" s="15">
        <f>Setup!$B$4-'Reduce term'!C230</f>
        <v>34590.50038</v>
      </c>
      <c r="E230" s="15">
        <f t="shared" si="1"/>
        <v>565456.0881</v>
      </c>
      <c r="F230" s="12">
        <f>SUM(IF(Setup!$B$14&gt;=0,Setup!$B$14,0)+IF(ISNA(VLOOKUP('Reduce term'!A230,Setup!$A$17:$B$36,2,0)),0,VLOOKUP('Reduce term'!A230,Setup!$A$17:$B$36,2,0)))+IF(Setup!$B$15&gt;=0,Setup!$B$15,0)</f>
        <v>38591</v>
      </c>
      <c r="G230" s="15">
        <f t="shared" si="2"/>
        <v>526865.0881</v>
      </c>
    </row>
    <row r="231" ht="15.75" customHeight="1">
      <c r="A231" s="11">
        <f t="shared" si="4"/>
        <v>229</v>
      </c>
      <c r="B231" s="15">
        <f t="shared" si="3"/>
        <v>526865.0881</v>
      </c>
      <c r="C231" s="15">
        <f>B231*Setup!$B$2/12</f>
        <v>3512.43392</v>
      </c>
      <c r="D231" s="15">
        <f>Setup!$B$4-'Reduce term'!C231</f>
        <v>35078.37705</v>
      </c>
      <c r="E231" s="15">
        <f t="shared" si="1"/>
        <v>491786.711</v>
      </c>
      <c r="F231" s="12">
        <f>SUM(IF(Setup!$B$14&gt;=0,Setup!$B$14,0)+IF(ISNA(VLOOKUP('Reduce term'!A231,Setup!$A$17:$B$36,2,0)),0,VLOOKUP('Reduce term'!A231,Setup!$A$17:$B$36,2,0)))</f>
        <v>0</v>
      </c>
      <c r="G231" s="15">
        <f t="shared" si="2"/>
        <v>491786.711</v>
      </c>
    </row>
    <row r="232" ht="15.75" customHeight="1">
      <c r="A232" s="11">
        <f t="shared" si="4"/>
        <v>230</v>
      </c>
      <c r="B232" s="15">
        <f t="shared" si="3"/>
        <v>491786.711</v>
      </c>
      <c r="C232" s="15">
        <f>B232*Setup!$B$2/12</f>
        <v>3278.578073</v>
      </c>
      <c r="D232" s="15">
        <f>Setup!$B$4-'Reduce term'!C232</f>
        <v>35312.2329</v>
      </c>
      <c r="E232" s="15">
        <f t="shared" si="1"/>
        <v>456474.4781</v>
      </c>
      <c r="F232" s="12">
        <f>SUM(IF(Setup!$B$14&gt;=0,Setup!$B$14,0)+IF(ISNA(VLOOKUP('Reduce term'!A232,Setup!$A$17:$B$36,2,0)),0,VLOOKUP('Reduce term'!A232,Setup!$A$17:$B$36,2,0)))</f>
        <v>0</v>
      </c>
      <c r="G232" s="15">
        <f t="shared" si="2"/>
        <v>456474.4781</v>
      </c>
    </row>
    <row r="233" ht="15.75" customHeight="1">
      <c r="A233" s="11">
        <f t="shared" si="4"/>
        <v>231</v>
      </c>
      <c r="B233" s="15">
        <f t="shared" si="3"/>
        <v>456474.4781</v>
      </c>
      <c r="C233" s="15">
        <f>B233*Setup!$B$2/12</f>
        <v>3043.163187</v>
      </c>
      <c r="D233" s="15">
        <f>Setup!$B$4-'Reduce term'!C233</f>
        <v>35547.64778</v>
      </c>
      <c r="E233" s="15">
        <f t="shared" si="1"/>
        <v>420926.8303</v>
      </c>
      <c r="F233" s="12">
        <f>SUM(IF(Setup!$B$14&gt;=0,Setup!$B$14,0)+IF(ISNA(VLOOKUP('Reduce term'!A233,Setup!$A$17:$B$36,2,0)),0,VLOOKUP('Reduce term'!A233,Setup!$A$17:$B$36,2,0)))</f>
        <v>0</v>
      </c>
      <c r="G233" s="15">
        <f t="shared" si="2"/>
        <v>420926.8303</v>
      </c>
    </row>
    <row r="234" ht="15.75" customHeight="1">
      <c r="A234" s="11">
        <f t="shared" si="4"/>
        <v>232</v>
      </c>
      <c r="B234" s="15">
        <f t="shared" si="3"/>
        <v>420926.8303</v>
      </c>
      <c r="C234" s="15">
        <f>B234*Setup!$B$2/12</f>
        <v>2806.178869</v>
      </c>
      <c r="D234" s="15">
        <f>Setup!$B$4-'Reduce term'!C234</f>
        <v>35784.6321</v>
      </c>
      <c r="E234" s="15">
        <f t="shared" si="1"/>
        <v>385142.1982</v>
      </c>
      <c r="F234" s="12">
        <f>SUM(IF(Setup!$B$14&gt;=0,Setup!$B$14,0)+IF(ISNA(VLOOKUP('Reduce term'!A234,Setup!$A$17:$B$36,2,0)),0,VLOOKUP('Reduce term'!A234,Setup!$A$17:$B$36,2,0)))</f>
        <v>0</v>
      </c>
      <c r="G234" s="15">
        <f t="shared" si="2"/>
        <v>385142.1982</v>
      </c>
    </row>
    <row r="235" ht="15.75" customHeight="1">
      <c r="A235" s="11">
        <f t="shared" si="4"/>
        <v>233</v>
      </c>
      <c r="B235" s="15">
        <f t="shared" si="3"/>
        <v>385142.1982</v>
      </c>
      <c r="C235" s="15">
        <f>B235*Setup!$B$2/12</f>
        <v>2567.614655</v>
      </c>
      <c r="D235" s="15">
        <f>Setup!$B$4-'Reduce term'!C235</f>
        <v>36023.19631</v>
      </c>
      <c r="E235" s="15">
        <f t="shared" si="1"/>
        <v>349119.0019</v>
      </c>
      <c r="F235" s="12">
        <f>SUM(IF(Setup!$B$14&gt;=0,Setup!$B$14,0)+IF(ISNA(VLOOKUP('Reduce term'!A235,Setup!$A$17:$B$36,2,0)),0,VLOOKUP('Reduce term'!A235,Setup!$A$17:$B$36,2,0)))</f>
        <v>0</v>
      </c>
      <c r="G235" s="15">
        <f t="shared" si="2"/>
        <v>349119.0019</v>
      </c>
    </row>
    <row r="236" ht="15.75" customHeight="1">
      <c r="A236" s="11">
        <f t="shared" si="4"/>
        <v>234</v>
      </c>
      <c r="B236" s="15">
        <f t="shared" si="3"/>
        <v>349119.0019</v>
      </c>
      <c r="C236" s="15">
        <f>B236*Setup!$B$2/12</f>
        <v>2327.460013</v>
      </c>
      <c r="D236" s="15">
        <f>Setup!$B$4-'Reduce term'!C236</f>
        <v>36263.35096</v>
      </c>
      <c r="E236" s="15">
        <f t="shared" si="1"/>
        <v>312855.651</v>
      </c>
      <c r="F236" s="12">
        <f>SUM(IF(Setup!$B$14&gt;=0,Setup!$B$14,0)+IF(ISNA(VLOOKUP('Reduce term'!A236,Setup!$A$17:$B$36,2,0)),0,VLOOKUP('Reduce term'!A236,Setup!$A$17:$B$36,2,0)))</f>
        <v>0</v>
      </c>
      <c r="G236" s="15">
        <f t="shared" si="2"/>
        <v>312855.651</v>
      </c>
    </row>
    <row r="237" ht="15.75" customHeight="1">
      <c r="A237" s="11">
        <f t="shared" si="4"/>
        <v>235</v>
      </c>
      <c r="B237" s="15">
        <f t="shared" si="3"/>
        <v>312855.651</v>
      </c>
      <c r="C237" s="15">
        <f>B237*Setup!$B$2/12</f>
        <v>2085.70434</v>
      </c>
      <c r="D237" s="15">
        <f>Setup!$B$4-'Reduce term'!C237</f>
        <v>36505.10663</v>
      </c>
      <c r="E237" s="15">
        <f t="shared" si="1"/>
        <v>276350.5443</v>
      </c>
      <c r="F237" s="12">
        <f>SUM(IF(Setup!$B$14&gt;=0,Setup!$B$14,0)+IF(ISNA(VLOOKUP('Reduce term'!A237,Setup!$A$17:$B$36,2,0)),0,VLOOKUP('Reduce term'!A237,Setup!$A$17:$B$36,2,0)))</f>
        <v>0</v>
      </c>
      <c r="G237" s="15">
        <f t="shared" si="2"/>
        <v>276350.5443</v>
      </c>
    </row>
    <row r="238" ht="15.75" customHeight="1">
      <c r="A238" s="11">
        <f t="shared" si="4"/>
        <v>236</v>
      </c>
      <c r="B238" s="15">
        <f t="shared" si="3"/>
        <v>276350.5443</v>
      </c>
      <c r="C238" s="15">
        <f>B238*Setup!$B$2/12</f>
        <v>1842.336962</v>
      </c>
      <c r="D238" s="15">
        <f>Setup!$B$4-'Reduce term'!C238</f>
        <v>36748.47401</v>
      </c>
      <c r="E238" s="15">
        <f t="shared" si="1"/>
        <v>239602.0703</v>
      </c>
      <c r="F238" s="12">
        <f>SUM(IF(Setup!$B$14&gt;=0,Setup!$B$14,0)+IF(ISNA(VLOOKUP('Reduce term'!A238,Setup!$A$17:$B$36,2,0)),0,VLOOKUP('Reduce term'!A238,Setup!$A$17:$B$36,2,0)))</f>
        <v>0</v>
      </c>
      <c r="G238" s="15">
        <f t="shared" si="2"/>
        <v>239602.0703</v>
      </c>
    </row>
    <row r="239" ht="15.75" customHeight="1">
      <c r="A239" s="11">
        <f t="shared" si="4"/>
        <v>237</v>
      </c>
      <c r="B239" s="15">
        <f t="shared" si="3"/>
        <v>239602.0703</v>
      </c>
      <c r="C239" s="15">
        <f>B239*Setup!$B$2/12</f>
        <v>1597.347136</v>
      </c>
      <c r="D239" s="15">
        <f>Setup!$B$4-'Reduce term'!C239</f>
        <v>36993.46383</v>
      </c>
      <c r="E239" s="15">
        <f t="shared" si="1"/>
        <v>202608.6065</v>
      </c>
      <c r="F239" s="12">
        <f>SUM(IF(Setup!$B$14&gt;=0,Setup!$B$14,0)+IF(ISNA(VLOOKUP('Reduce term'!A239,Setup!$A$17:$B$36,2,0)),0,VLOOKUP('Reduce term'!A239,Setup!$A$17:$B$36,2,0)))</f>
        <v>0</v>
      </c>
      <c r="G239" s="15">
        <f t="shared" si="2"/>
        <v>202608.6065</v>
      </c>
    </row>
    <row r="240" ht="15.75" customHeight="1">
      <c r="A240" s="11">
        <f t="shared" si="4"/>
        <v>238</v>
      </c>
      <c r="B240" s="15">
        <f t="shared" si="3"/>
        <v>202608.6065</v>
      </c>
      <c r="C240" s="15">
        <f>B240*Setup!$B$2/12</f>
        <v>1350.724043</v>
      </c>
      <c r="D240" s="15">
        <f>Setup!$B$4-'Reduce term'!C240</f>
        <v>37240.08693</v>
      </c>
      <c r="E240" s="15">
        <f t="shared" si="1"/>
        <v>165368.5196</v>
      </c>
      <c r="F240" s="12">
        <f>SUM(IF(Setup!$B$14&gt;=0,Setup!$B$14,0)+IF(ISNA(VLOOKUP('Reduce term'!A240,Setup!$A$17:$B$36,2,0)),0,VLOOKUP('Reduce term'!A240,Setup!$A$17:$B$36,2,0)))</f>
        <v>0</v>
      </c>
      <c r="G240" s="15">
        <f t="shared" si="2"/>
        <v>165368.5196</v>
      </c>
    </row>
    <row r="241" ht="15.75" customHeight="1">
      <c r="A241" s="11">
        <f t="shared" si="4"/>
        <v>239</v>
      </c>
      <c r="B241" s="15">
        <f t="shared" si="3"/>
        <v>165368.5196</v>
      </c>
      <c r="C241" s="15">
        <f>B241*Setup!$B$2/12</f>
        <v>1102.456797</v>
      </c>
      <c r="D241" s="15">
        <f>Setup!$B$4-'Reduce term'!C241</f>
        <v>37488.35417</v>
      </c>
      <c r="E241" s="15">
        <f t="shared" si="1"/>
        <v>127880.1654</v>
      </c>
      <c r="F241" s="12">
        <f>SUM(IF(Setup!$B$14&gt;=0,Setup!$B$14,0)+IF(ISNA(VLOOKUP('Reduce term'!A241,Setup!$A$17:$B$36,2,0)),0,VLOOKUP('Reduce term'!A241,Setup!$A$17:$B$36,2,0)))</f>
        <v>0</v>
      </c>
      <c r="G241" s="15">
        <f t="shared" si="2"/>
        <v>127880.1654</v>
      </c>
    </row>
    <row r="242" ht="15.75" customHeight="1">
      <c r="A242" s="11">
        <f t="shared" si="4"/>
        <v>240</v>
      </c>
      <c r="B242" s="15">
        <f t="shared" si="3"/>
        <v>127880.1654</v>
      </c>
      <c r="C242" s="15">
        <f>B242*Setup!$B$2/12</f>
        <v>852.534436</v>
      </c>
      <c r="D242" s="15">
        <f>Setup!$B$4-'Reduce term'!C242</f>
        <v>37738.27653</v>
      </c>
      <c r="E242" s="15">
        <f t="shared" si="1"/>
        <v>90141.88887</v>
      </c>
      <c r="F242" s="12">
        <f>SUM(IF(Setup!$B$14&gt;=0,Setup!$B$14,0)+IF(ISNA(VLOOKUP('Reduce term'!A242,Setup!$A$17:$B$36,2,0)),0,VLOOKUP('Reduce term'!A242,Setup!$A$17:$B$36,2,0)))+IF(Setup!$B$15&gt;=0,Setup!$B$15,0)</f>
        <v>38591</v>
      </c>
      <c r="G242" s="15">
        <f t="shared" si="2"/>
        <v>51550.88887</v>
      </c>
    </row>
    <row r="243" ht="15.75" customHeight="1">
      <c r="A243" s="11">
        <f t="shared" si="4"/>
        <v>241</v>
      </c>
      <c r="B243" s="15">
        <f t="shared" si="3"/>
        <v>51550.88887</v>
      </c>
      <c r="C243" s="15">
        <f>B243*Setup!$B$2/12</f>
        <v>343.6725925</v>
      </c>
      <c r="D243" s="15">
        <f>Setup!$B$4-'Reduce term'!C243</f>
        <v>38247.13838</v>
      </c>
      <c r="E243" s="15">
        <f t="shared" si="1"/>
        <v>13303.75049</v>
      </c>
      <c r="F243" s="12">
        <f>SUM(IF(Setup!$B$14&gt;=0,Setup!$B$14,0)+IF(ISNA(VLOOKUP('Reduce term'!A243,Setup!$A$17:$B$36,2,0)),0,VLOOKUP('Reduce term'!A243,Setup!$A$17:$B$36,2,0)))</f>
        <v>0</v>
      </c>
      <c r="G243" s="15">
        <f t="shared" si="2"/>
        <v>13303.75049</v>
      </c>
    </row>
    <row r="244" ht="15.75" customHeight="1">
      <c r="A244" s="11">
        <f t="shared" si="4"/>
        <v>242</v>
      </c>
      <c r="B244" s="15">
        <f t="shared" si="3"/>
        <v>13303.75049</v>
      </c>
      <c r="C244" s="15">
        <f>B244*Setup!$B$2/12</f>
        <v>88.69166994</v>
      </c>
      <c r="D244" s="15">
        <f>Setup!$B$4-'Reduce term'!C244</f>
        <v>38502.1193</v>
      </c>
      <c r="E244" s="15">
        <f t="shared" si="1"/>
        <v>-25198.36881</v>
      </c>
      <c r="F244" s="12">
        <f>SUM(IF(Setup!$B$14&gt;=0,Setup!$B$14,0)+IF(ISNA(VLOOKUP('Reduce term'!A244,Setup!$A$17:$B$36,2,0)),0,VLOOKUP('Reduce term'!A244,Setup!$A$17:$B$36,2,0)))</f>
        <v>0</v>
      </c>
      <c r="G244" s="15">
        <f t="shared" si="2"/>
        <v>-25198.36881</v>
      </c>
    </row>
    <row r="245" ht="15.75" customHeight="1">
      <c r="A245" s="11">
        <f t="shared" si="4"/>
        <v>243</v>
      </c>
      <c r="B245" s="15">
        <f t="shared" si="3"/>
        <v>-25198.36881</v>
      </c>
      <c r="C245" s="15">
        <f>B245*Setup!$B$2/12</f>
        <v>-167.9891254</v>
      </c>
      <c r="D245" s="15">
        <f>Setup!$B$4-'Reduce term'!C245</f>
        <v>38758.80009</v>
      </c>
      <c r="E245" s="15">
        <f t="shared" si="1"/>
        <v>-63957.1689</v>
      </c>
      <c r="F245" s="12">
        <f>SUM(IF(Setup!$B$14&gt;=0,Setup!$B$14,0)+IF(ISNA(VLOOKUP('Reduce term'!A245,Setup!$A$17:$B$36,2,0)),0,VLOOKUP('Reduce term'!A245,Setup!$A$17:$B$36,2,0)))</f>
        <v>0</v>
      </c>
      <c r="G245" s="15">
        <f t="shared" si="2"/>
        <v>-63957.1689</v>
      </c>
    </row>
    <row r="246" ht="15.75" customHeight="1">
      <c r="A246" s="11">
        <f t="shared" si="4"/>
        <v>244</v>
      </c>
      <c r="B246" s="15">
        <f t="shared" si="3"/>
        <v>-63957.1689</v>
      </c>
      <c r="C246" s="15">
        <f>B246*Setup!$B$2/12</f>
        <v>-426.381126</v>
      </c>
      <c r="D246" s="15">
        <f>Setup!$B$4-'Reduce term'!C246</f>
        <v>39017.19209</v>
      </c>
      <c r="E246" s="15">
        <f t="shared" si="1"/>
        <v>-102974.361</v>
      </c>
      <c r="F246" s="12">
        <f>SUM(IF(Setup!$B$14&gt;=0,Setup!$B$14,0)+IF(ISNA(VLOOKUP('Reduce term'!A246,Setup!$A$17:$B$36,2,0)),0,VLOOKUP('Reduce term'!A246,Setup!$A$17:$B$36,2,0)))</f>
        <v>0</v>
      </c>
      <c r="G246" s="15">
        <f t="shared" si="2"/>
        <v>-102974.361</v>
      </c>
    </row>
    <row r="247" ht="15.75" customHeight="1">
      <c r="A247" s="11">
        <f t="shared" si="4"/>
        <v>245</v>
      </c>
      <c r="B247" s="15">
        <f t="shared" si="3"/>
        <v>-102974.361</v>
      </c>
      <c r="C247" s="15">
        <f>B247*Setup!$B$2/12</f>
        <v>-686.49574</v>
      </c>
      <c r="D247" s="15">
        <f>Setup!$B$4-'Reduce term'!C247</f>
        <v>39277.30671</v>
      </c>
      <c r="E247" s="15">
        <f t="shared" si="1"/>
        <v>-142251.6677</v>
      </c>
      <c r="F247" s="12">
        <f>SUM(IF(Setup!$B$14&gt;=0,Setup!$B$14,0)+IF(ISNA(VLOOKUP('Reduce term'!A247,Setup!$A$17:$B$36,2,0)),0,VLOOKUP('Reduce term'!A247,Setup!$A$17:$B$36,2,0)))</f>
        <v>0</v>
      </c>
      <c r="G247" s="15">
        <f t="shared" si="2"/>
        <v>-142251.6677</v>
      </c>
    </row>
    <row r="248" ht="15.75" customHeight="1">
      <c r="A248" s="11">
        <f t="shared" si="4"/>
        <v>246</v>
      </c>
      <c r="B248" s="15">
        <f t="shared" si="3"/>
        <v>-142251.6677</v>
      </c>
      <c r="C248" s="15">
        <f>B248*Setup!$B$2/12</f>
        <v>-948.3444514</v>
      </c>
      <c r="D248" s="15">
        <f>Setup!$B$4-'Reduce term'!C248</f>
        <v>39539.15542</v>
      </c>
      <c r="E248" s="15">
        <f t="shared" si="1"/>
        <v>-181790.8231</v>
      </c>
      <c r="F248" s="12">
        <f>SUM(IF(Setup!$B$14&gt;=0,Setup!$B$14,0)+IF(ISNA(VLOOKUP('Reduce term'!A248,Setup!$A$17:$B$36,2,0)),0,VLOOKUP('Reduce term'!A248,Setup!$A$17:$B$36,2,0)))</f>
        <v>0</v>
      </c>
      <c r="G248" s="15">
        <f t="shared" si="2"/>
        <v>-181790.8231</v>
      </c>
    </row>
    <row r="249" ht="15.75" customHeight="1">
      <c r="A249" s="11">
        <f t="shared" si="4"/>
        <v>247</v>
      </c>
      <c r="B249" s="15">
        <f t="shared" si="3"/>
        <v>-181790.8231</v>
      </c>
      <c r="C249" s="15">
        <f>B249*Setup!$B$2/12</f>
        <v>-1211.938821</v>
      </c>
      <c r="D249" s="15">
        <f>Setup!$B$4-'Reduce term'!C249</f>
        <v>39802.74979</v>
      </c>
      <c r="E249" s="15">
        <f t="shared" si="1"/>
        <v>-221593.5729</v>
      </c>
      <c r="F249" s="12">
        <f>SUM(IF(Setup!$B$14&gt;=0,Setup!$B$14,0)+IF(ISNA(VLOOKUP('Reduce term'!A249,Setup!$A$17:$B$36,2,0)),0,VLOOKUP('Reduce term'!A249,Setup!$A$17:$B$36,2,0)))</f>
        <v>0</v>
      </c>
      <c r="G249" s="15">
        <f t="shared" si="2"/>
        <v>-221593.5729</v>
      </c>
    </row>
    <row r="250" ht="15.75" customHeight="1">
      <c r="A250" s="11">
        <f t="shared" si="4"/>
        <v>248</v>
      </c>
      <c r="B250" s="15">
        <f t="shared" si="3"/>
        <v>-221593.5729</v>
      </c>
      <c r="C250" s="15">
        <f>B250*Setup!$B$2/12</f>
        <v>-1477.290486</v>
      </c>
      <c r="D250" s="15">
        <f>Setup!$B$4-'Reduce term'!C250</f>
        <v>40068.10145</v>
      </c>
      <c r="E250" s="15">
        <f t="shared" si="1"/>
        <v>-261661.6744</v>
      </c>
      <c r="F250" s="12">
        <f>SUM(IF(Setup!$B$14&gt;=0,Setup!$B$14,0)+IF(ISNA(VLOOKUP('Reduce term'!A250,Setup!$A$17:$B$36,2,0)),0,VLOOKUP('Reduce term'!A250,Setup!$A$17:$B$36,2,0)))</f>
        <v>0</v>
      </c>
      <c r="G250" s="15">
        <f t="shared" si="2"/>
        <v>-261661.6744</v>
      </c>
    </row>
    <row r="251" ht="15.75" customHeight="1">
      <c r="A251" s="11">
        <f t="shared" si="4"/>
        <v>249</v>
      </c>
      <c r="B251" s="15">
        <f t="shared" si="3"/>
        <v>-261661.6744</v>
      </c>
      <c r="C251" s="15">
        <f>B251*Setup!$B$2/12</f>
        <v>-1744.411162</v>
      </c>
      <c r="D251" s="15">
        <f>Setup!$B$4-'Reduce term'!C251</f>
        <v>40335.22213</v>
      </c>
      <c r="E251" s="15">
        <f t="shared" si="1"/>
        <v>-301996.8965</v>
      </c>
      <c r="F251" s="12">
        <f>SUM(IF(Setup!$B$14&gt;=0,Setup!$B$14,0)+IF(ISNA(VLOOKUP('Reduce term'!A251,Setup!$A$17:$B$36,2,0)),0,VLOOKUP('Reduce term'!A251,Setup!$A$17:$B$36,2,0)))</f>
        <v>0</v>
      </c>
      <c r="G251" s="15">
        <f t="shared" si="2"/>
        <v>-301996.8965</v>
      </c>
    </row>
    <row r="252" ht="15.75" customHeight="1">
      <c r="A252" s="11">
        <f t="shared" si="4"/>
        <v>250</v>
      </c>
      <c r="B252" s="15">
        <f t="shared" si="3"/>
        <v>-301996.8965</v>
      </c>
      <c r="C252" s="15">
        <f>B252*Setup!$B$2/12</f>
        <v>-2013.312643</v>
      </c>
      <c r="D252" s="15">
        <f>Setup!$B$4-'Reduce term'!C252</f>
        <v>40604.12361</v>
      </c>
      <c r="E252" s="15">
        <f t="shared" si="1"/>
        <v>-342601.0201</v>
      </c>
      <c r="F252" s="12">
        <f>SUM(IF(Setup!$B$14&gt;=0,Setup!$B$14,0)+IF(ISNA(VLOOKUP('Reduce term'!A252,Setup!$A$17:$B$36,2,0)),0,VLOOKUP('Reduce term'!A252,Setup!$A$17:$B$36,2,0)))</f>
        <v>0</v>
      </c>
      <c r="G252" s="15">
        <f t="shared" si="2"/>
        <v>-342601.0201</v>
      </c>
    </row>
    <row r="253" ht="15.75" customHeight="1">
      <c r="A253" s="11">
        <f t="shared" si="4"/>
        <v>251</v>
      </c>
      <c r="B253" s="15">
        <f t="shared" si="3"/>
        <v>-342601.0201</v>
      </c>
      <c r="C253" s="15">
        <f>B253*Setup!$B$2/12</f>
        <v>-2284.006801</v>
      </c>
      <c r="D253" s="15">
        <f>Setup!$B$4-'Reduce term'!C253</f>
        <v>40874.81777</v>
      </c>
      <c r="E253" s="15">
        <f t="shared" si="1"/>
        <v>-383475.8379</v>
      </c>
      <c r="F253" s="12">
        <f>SUM(IF(Setup!$B$14&gt;=0,Setup!$B$14,0)+IF(ISNA(VLOOKUP('Reduce term'!A253,Setup!$A$17:$B$36,2,0)),0,VLOOKUP('Reduce term'!A253,Setup!$A$17:$B$36,2,0)))</f>
        <v>0</v>
      </c>
      <c r="G253" s="15">
        <f t="shared" si="2"/>
        <v>-383475.8379</v>
      </c>
    </row>
    <row r="254" ht="15.75" customHeight="1">
      <c r="A254" s="11">
        <f t="shared" si="4"/>
        <v>252</v>
      </c>
      <c r="B254" s="15">
        <f t="shared" si="3"/>
        <v>-383475.8379</v>
      </c>
      <c r="C254" s="15">
        <f>B254*Setup!$B$2/12</f>
        <v>-2556.505586</v>
      </c>
      <c r="D254" s="15">
        <f>Setup!$B$4-'Reduce term'!C254</f>
        <v>41147.31655</v>
      </c>
      <c r="E254" s="15">
        <f t="shared" si="1"/>
        <v>-424623.1544</v>
      </c>
      <c r="F254" s="12">
        <f>SUM(IF(Setup!$B$14&gt;=0,Setup!$B$14,0)+IF(ISNA(VLOOKUP('Reduce term'!A254,Setup!$A$17:$B$36,2,0)),0,VLOOKUP('Reduce term'!A254,Setup!$A$17:$B$36,2,0)))+IF(Setup!$B$15&gt;=0,Setup!$B$15,0)</f>
        <v>38591</v>
      </c>
      <c r="G254" s="15">
        <f t="shared" si="2"/>
        <v>-463214.1544</v>
      </c>
    </row>
    <row r="255" ht="15.75" customHeight="1">
      <c r="A255" s="11">
        <f t="shared" si="4"/>
        <v>253</v>
      </c>
      <c r="B255" s="15">
        <f t="shared" si="3"/>
        <v>-463214.1544</v>
      </c>
      <c r="C255" s="15">
        <f>B255*Setup!$B$2/12</f>
        <v>-3088.094363</v>
      </c>
      <c r="D255" s="15">
        <f>Setup!$B$4-'Reduce term'!C255</f>
        <v>41678.90533</v>
      </c>
      <c r="E255" s="15">
        <f t="shared" si="1"/>
        <v>-504893.0598</v>
      </c>
      <c r="F255" s="12">
        <f>SUM(IF(Setup!$B$14&gt;=0,Setup!$B$14,0)+IF(ISNA(VLOOKUP('Reduce term'!A255,Setup!$A$17:$B$36,2,0)),0,VLOOKUP('Reduce term'!A255,Setup!$A$17:$B$36,2,0)))</f>
        <v>0</v>
      </c>
      <c r="G255" s="15">
        <f t="shared" si="2"/>
        <v>-504893.0598</v>
      </c>
    </row>
    <row r="256" ht="15.75" customHeight="1">
      <c r="A256" s="11">
        <f t="shared" si="4"/>
        <v>254</v>
      </c>
      <c r="B256" s="15">
        <f t="shared" si="3"/>
        <v>-504893.0598</v>
      </c>
      <c r="C256" s="15">
        <f>B256*Setup!$B$2/12</f>
        <v>-3365.953732</v>
      </c>
      <c r="D256" s="15">
        <f>Setup!$B$4-'Reduce term'!C256</f>
        <v>41956.7647</v>
      </c>
      <c r="E256" s="15">
        <f t="shared" si="1"/>
        <v>-546849.8245</v>
      </c>
      <c r="F256" s="12">
        <f>SUM(IF(Setup!$B$14&gt;=0,Setup!$B$14,0)+IF(ISNA(VLOOKUP('Reduce term'!A256,Setup!$A$17:$B$36,2,0)),0,VLOOKUP('Reduce term'!A256,Setup!$A$17:$B$36,2,0)))</f>
        <v>0</v>
      </c>
      <c r="G256" s="15">
        <f t="shared" si="2"/>
        <v>-546849.8245</v>
      </c>
    </row>
    <row r="257" ht="15.75" customHeight="1">
      <c r="A257" s="11">
        <f t="shared" si="4"/>
        <v>255</v>
      </c>
      <c r="B257" s="15">
        <f t="shared" si="3"/>
        <v>-546849.8245</v>
      </c>
      <c r="C257" s="15">
        <f>B257*Setup!$B$2/12</f>
        <v>-3645.665496</v>
      </c>
      <c r="D257" s="15">
        <f>Setup!$B$4-'Reduce term'!C257</f>
        <v>42236.47647</v>
      </c>
      <c r="E257" s="15">
        <f t="shared" si="1"/>
        <v>-589086.3009</v>
      </c>
      <c r="F257" s="12">
        <f>SUM(IF(Setup!$B$14&gt;=0,Setup!$B$14,0)+IF(ISNA(VLOOKUP('Reduce term'!A257,Setup!$A$17:$B$36,2,0)),0,VLOOKUP('Reduce term'!A257,Setup!$A$17:$B$36,2,0)))</f>
        <v>0</v>
      </c>
      <c r="G257" s="15">
        <f t="shared" si="2"/>
        <v>-589086.3009</v>
      </c>
    </row>
    <row r="258" ht="15.75" customHeight="1">
      <c r="A258" s="11">
        <f t="shared" si="4"/>
        <v>256</v>
      </c>
      <c r="B258" s="15">
        <f t="shared" si="3"/>
        <v>-589086.3009</v>
      </c>
      <c r="C258" s="15">
        <f>B258*Setup!$B$2/12</f>
        <v>-3927.242006</v>
      </c>
      <c r="D258" s="15">
        <f>Setup!$B$4-'Reduce term'!C258</f>
        <v>42518.05297</v>
      </c>
      <c r="E258" s="15">
        <f t="shared" si="1"/>
        <v>-631604.3539</v>
      </c>
      <c r="F258" s="12">
        <f>SUM(IF(Setup!$B$14&gt;=0,Setup!$B$14,0)+IF(ISNA(VLOOKUP('Reduce term'!A258,Setup!$A$17:$B$36,2,0)),0,VLOOKUP('Reduce term'!A258,Setup!$A$17:$B$36,2,0)))</f>
        <v>0</v>
      </c>
      <c r="G258" s="15">
        <f t="shared" si="2"/>
        <v>-631604.3539</v>
      </c>
    </row>
    <row r="259" ht="15.75" customHeight="1">
      <c r="A259" s="11">
        <f t="shared" si="4"/>
        <v>257</v>
      </c>
      <c r="B259" s="15">
        <f t="shared" si="3"/>
        <v>-631604.3539</v>
      </c>
      <c r="C259" s="15">
        <f>B259*Setup!$B$2/12</f>
        <v>-4210.695693</v>
      </c>
      <c r="D259" s="15">
        <f>Setup!$B$4-'Reduce term'!C259</f>
        <v>42801.50666</v>
      </c>
      <c r="E259" s="15">
        <f t="shared" si="1"/>
        <v>-674405.8606</v>
      </c>
      <c r="F259" s="12">
        <f>SUM(IF(Setup!$B$14&gt;=0,Setup!$B$14,0)+IF(ISNA(VLOOKUP('Reduce term'!A259,Setup!$A$17:$B$36,2,0)),0,VLOOKUP('Reduce term'!A259,Setup!$A$17:$B$36,2,0)))</f>
        <v>0</v>
      </c>
      <c r="G259" s="15">
        <f t="shared" si="2"/>
        <v>-674405.8606</v>
      </c>
    </row>
    <row r="260" ht="15.75" customHeight="1">
      <c r="A260" s="11">
        <f t="shared" si="4"/>
        <v>258</v>
      </c>
      <c r="B260" s="15">
        <f t="shared" si="3"/>
        <v>-674405.8606</v>
      </c>
      <c r="C260" s="15">
        <f>B260*Setup!$B$2/12</f>
        <v>-4496.03907</v>
      </c>
      <c r="D260" s="15">
        <f>Setup!$B$4-'Reduce term'!C260</f>
        <v>43086.85004</v>
      </c>
      <c r="E260" s="15">
        <f t="shared" si="1"/>
        <v>-717492.7106</v>
      </c>
      <c r="F260" s="12">
        <f>SUM(IF(Setup!$B$14&gt;=0,Setup!$B$14,0)+IF(ISNA(VLOOKUP('Reduce term'!A260,Setup!$A$17:$B$36,2,0)),0,VLOOKUP('Reduce term'!A260,Setup!$A$17:$B$36,2,0)))</f>
        <v>0</v>
      </c>
      <c r="G260" s="15">
        <f t="shared" si="2"/>
        <v>-717492.7106</v>
      </c>
    </row>
    <row r="261" ht="15.75" customHeight="1">
      <c r="A261" s="11">
        <f t="shared" si="4"/>
        <v>259</v>
      </c>
      <c r="B261" s="15">
        <f t="shared" si="3"/>
        <v>-717492.7106</v>
      </c>
      <c r="C261" s="15">
        <f>B261*Setup!$B$2/12</f>
        <v>-4783.284737</v>
      </c>
      <c r="D261" s="15">
        <f>Setup!$B$4-'Reduce term'!C261</f>
        <v>43374.09571</v>
      </c>
      <c r="E261" s="15">
        <f t="shared" si="1"/>
        <v>-760866.8063</v>
      </c>
      <c r="F261" s="12">
        <f>SUM(IF(Setup!$B$14&gt;=0,Setup!$B$14,0)+IF(ISNA(VLOOKUP('Reduce term'!A261,Setup!$A$17:$B$36,2,0)),0,VLOOKUP('Reduce term'!A261,Setup!$A$17:$B$36,2,0)))</f>
        <v>0</v>
      </c>
      <c r="G261" s="15">
        <f t="shared" si="2"/>
        <v>-760866.8063</v>
      </c>
    </row>
    <row r="262" ht="15.75" customHeight="1">
      <c r="A262" s="11">
        <f t="shared" si="4"/>
        <v>260</v>
      </c>
      <c r="B262" s="15">
        <f t="shared" si="3"/>
        <v>-760866.8063</v>
      </c>
      <c r="C262" s="15">
        <f>B262*Setup!$B$2/12</f>
        <v>-5072.445375</v>
      </c>
      <c r="D262" s="15">
        <f>Setup!$B$4-'Reduce term'!C262</f>
        <v>43663.25634</v>
      </c>
      <c r="E262" s="15">
        <f t="shared" si="1"/>
        <v>-804530.0627</v>
      </c>
      <c r="F262" s="12">
        <f>SUM(IF(Setup!$B$14&gt;=0,Setup!$B$14,0)+IF(ISNA(VLOOKUP('Reduce term'!A262,Setup!$A$17:$B$36,2,0)),0,VLOOKUP('Reduce term'!A262,Setup!$A$17:$B$36,2,0)))</f>
        <v>0</v>
      </c>
      <c r="G262" s="15">
        <f t="shared" si="2"/>
        <v>-804530.0627</v>
      </c>
    </row>
    <row r="263" ht="15.75" customHeight="1">
      <c r="A263" s="11">
        <f t="shared" si="4"/>
        <v>261</v>
      </c>
      <c r="B263" s="15">
        <f t="shared" si="3"/>
        <v>-804530.0627</v>
      </c>
      <c r="C263" s="15">
        <f>B263*Setup!$B$2/12</f>
        <v>-5363.533751</v>
      </c>
      <c r="D263" s="15">
        <f>Setup!$B$4-'Reduce term'!C263</f>
        <v>43954.34472</v>
      </c>
      <c r="E263" s="15">
        <f t="shared" si="1"/>
        <v>-848484.4074</v>
      </c>
      <c r="F263" s="12">
        <f>SUM(IF(Setup!$B$14&gt;=0,Setup!$B$14,0)+IF(ISNA(VLOOKUP('Reduce term'!A263,Setup!$A$17:$B$36,2,0)),0,VLOOKUP('Reduce term'!A263,Setup!$A$17:$B$36,2,0)))</f>
        <v>0</v>
      </c>
      <c r="G263" s="15">
        <f t="shared" si="2"/>
        <v>-848484.4074</v>
      </c>
    </row>
    <row r="264" ht="15.75" customHeight="1">
      <c r="A264" s="11">
        <f t="shared" si="4"/>
        <v>262</v>
      </c>
      <c r="B264" s="15">
        <f t="shared" si="3"/>
        <v>-848484.4074</v>
      </c>
      <c r="C264" s="15">
        <f>B264*Setup!$B$2/12</f>
        <v>-5656.562716</v>
      </c>
      <c r="D264" s="15">
        <f>Setup!$B$4-'Reduce term'!C264</f>
        <v>44247.37368</v>
      </c>
      <c r="E264" s="15">
        <f t="shared" si="1"/>
        <v>-892731.7811</v>
      </c>
      <c r="F264" s="12">
        <f>SUM(IF(Setup!$B$14&gt;=0,Setup!$B$14,0)+IF(ISNA(VLOOKUP('Reduce term'!A264,Setup!$A$17:$B$36,2,0)),0,VLOOKUP('Reduce term'!A264,Setup!$A$17:$B$36,2,0)))</f>
        <v>0</v>
      </c>
      <c r="G264" s="15">
        <f t="shared" si="2"/>
        <v>-892731.7811</v>
      </c>
    </row>
    <row r="265" ht="15.75" customHeight="1">
      <c r="A265" s="11">
        <f t="shared" si="4"/>
        <v>263</v>
      </c>
      <c r="B265" s="15">
        <f t="shared" si="3"/>
        <v>-892731.7811</v>
      </c>
      <c r="C265" s="15">
        <f>B265*Setup!$B$2/12</f>
        <v>-5951.545207</v>
      </c>
      <c r="D265" s="15">
        <f>Setup!$B$4-'Reduce term'!C265</f>
        <v>44542.35618</v>
      </c>
      <c r="E265" s="15">
        <f t="shared" si="1"/>
        <v>-937274.1372</v>
      </c>
      <c r="F265" s="12">
        <f>SUM(IF(Setup!$B$14&gt;=0,Setup!$B$14,0)+IF(ISNA(VLOOKUP('Reduce term'!A265,Setup!$A$17:$B$36,2,0)),0,VLOOKUP('Reduce term'!A265,Setup!$A$17:$B$36,2,0)))</f>
        <v>0</v>
      </c>
      <c r="G265" s="15">
        <f t="shared" si="2"/>
        <v>-937274.1372</v>
      </c>
    </row>
    <row r="266" ht="15.75" customHeight="1">
      <c r="A266" s="11">
        <f t="shared" si="4"/>
        <v>264</v>
      </c>
      <c r="B266" s="15">
        <f t="shared" si="3"/>
        <v>-937274.1372</v>
      </c>
      <c r="C266" s="15">
        <f>B266*Setup!$B$2/12</f>
        <v>-6248.494248</v>
      </c>
      <c r="D266" s="15">
        <f>Setup!$B$4-'Reduce term'!C266</f>
        <v>44839.30522</v>
      </c>
      <c r="E266" s="15">
        <f t="shared" si="1"/>
        <v>-982113.4425</v>
      </c>
      <c r="F266" s="12">
        <f>SUM(IF(Setup!$B$14&gt;=0,Setup!$B$14,0)+IF(ISNA(VLOOKUP('Reduce term'!A266,Setup!$A$17:$B$36,2,0)),0,VLOOKUP('Reduce term'!A266,Setup!$A$17:$B$36,2,0)))+IF(Setup!$B$15&gt;=0,Setup!$B$15,0)</f>
        <v>38591</v>
      </c>
      <c r="G266" s="15">
        <f t="shared" si="2"/>
        <v>-1020704.442</v>
      </c>
    </row>
    <row r="267" ht="15.75" customHeight="1">
      <c r="A267" s="11">
        <f t="shared" si="4"/>
        <v>265</v>
      </c>
      <c r="B267" s="15">
        <f t="shared" si="3"/>
        <v>-1020704.442</v>
      </c>
      <c r="C267" s="15">
        <f>B267*Setup!$B$2/12</f>
        <v>-6804.696283</v>
      </c>
      <c r="D267" s="15">
        <f>Setup!$B$4-'Reduce term'!C267</f>
        <v>45395.50725</v>
      </c>
      <c r="E267" s="15">
        <f t="shared" si="1"/>
        <v>-1066099.95</v>
      </c>
      <c r="F267" s="12">
        <f>SUM(IF(Setup!$B$14&gt;=0,Setup!$B$14,0)+IF(ISNA(VLOOKUP('Reduce term'!A267,Setup!$A$17:$B$36,2,0)),0,VLOOKUP('Reduce term'!A267,Setup!$A$17:$B$36,2,0)))</f>
        <v>0</v>
      </c>
      <c r="G267" s="15">
        <f t="shared" si="2"/>
        <v>-1066099.95</v>
      </c>
    </row>
    <row r="268" ht="15.75" customHeight="1">
      <c r="A268" s="11">
        <f t="shared" si="4"/>
        <v>266</v>
      </c>
      <c r="B268" s="15">
        <f t="shared" si="3"/>
        <v>-1066099.95</v>
      </c>
      <c r="C268" s="15">
        <f>B268*Setup!$B$2/12</f>
        <v>-7107.332998</v>
      </c>
      <c r="D268" s="15">
        <f>Setup!$B$4-'Reduce term'!C268</f>
        <v>45698.14397</v>
      </c>
      <c r="E268" s="15">
        <f t="shared" si="1"/>
        <v>-1111798.094</v>
      </c>
      <c r="F268" s="12">
        <f>SUM(IF(Setup!$B$14&gt;=0,Setup!$B$14,0)+IF(ISNA(VLOOKUP('Reduce term'!A268,Setup!$A$17:$B$36,2,0)),0,VLOOKUP('Reduce term'!A268,Setup!$A$17:$B$36,2,0)))</f>
        <v>0</v>
      </c>
      <c r="G268" s="15">
        <f t="shared" si="2"/>
        <v>-1111798.094</v>
      </c>
    </row>
    <row r="269" ht="15.75" customHeight="1">
      <c r="A269" s="11">
        <f t="shared" si="4"/>
        <v>267</v>
      </c>
      <c r="B269" s="15">
        <f t="shared" si="3"/>
        <v>-1111798.094</v>
      </c>
      <c r="C269" s="15">
        <f>B269*Setup!$B$2/12</f>
        <v>-7411.987291</v>
      </c>
      <c r="D269" s="15">
        <f>Setup!$B$4-'Reduce term'!C269</f>
        <v>46002.79826</v>
      </c>
      <c r="E269" s="15">
        <f t="shared" si="1"/>
        <v>-1157800.892</v>
      </c>
      <c r="F269" s="12">
        <f>SUM(IF(Setup!$B$14&gt;=0,Setup!$B$14,0)+IF(ISNA(VLOOKUP('Reduce term'!A269,Setup!$A$17:$B$36,2,0)),0,VLOOKUP('Reduce term'!A269,Setup!$A$17:$B$36,2,0)))</f>
        <v>0</v>
      </c>
      <c r="G269" s="15">
        <f t="shared" si="2"/>
        <v>-1157800.892</v>
      </c>
    </row>
    <row r="270" ht="15.75" customHeight="1">
      <c r="A270" s="11">
        <f t="shared" si="4"/>
        <v>268</v>
      </c>
      <c r="B270" s="15">
        <f t="shared" si="3"/>
        <v>-1157800.892</v>
      </c>
      <c r="C270" s="15">
        <f>B270*Setup!$B$2/12</f>
        <v>-7718.672613</v>
      </c>
      <c r="D270" s="15">
        <f>Setup!$B$4-'Reduce term'!C270</f>
        <v>46309.48358</v>
      </c>
      <c r="E270" s="15">
        <f t="shared" si="1"/>
        <v>-1204110.376</v>
      </c>
      <c r="F270" s="12">
        <f>SUM(IF(Setup!$B$14&gt;=0,Setup!$B$14,0)+IF(ISNA(VLOOKUP('Reduce term'!A270,Setup!$A$17:$B$36,2,0)),0,VLOOKUP('Reduce term'!A270,Setup!$A$17:$B$36,2,0)))</f>
        <v>0</v>
      </c>
      <c r="G270" s="15">
        <f t="shared" si="2"/>
        <v>-1204110.376</v>
      </c>
    </row>
    <row r="271" ht="15.75" customHeight="1">
      <c r="A271" s="11">
        <f t="shared" si="4"/>
        <v>269</v>
      </c>
      <c r="B271" s="15">
        <f t="shared" si="3"/>
        <v>-1204110.376</v>
      </c>
      <c r="C271" s="15">
        <f>B271*Setup!$B$2/12</f>
        <v>-8027.402503</v>
      </c>
      <c r="D271" s="15">
        <f>Setup!$B$4-'Reduce term'!C271</f>
        <v>46618.21347</v>
      </c>
      <c r="E271" s="15">
        <f t="shared" si="1"/>
        <v>-1250728.589</v>
      </c>
      <c r="F271" s="12">
        <f>SUM(IF(Setup!$B$14&gt;=0,Setup!$B$14,0)+IF(ISNA(VLOOKUP('Reduce term'!A271,Setup!$A$17:$B$36,2,0)),0,VLOOKUP('Reduce term'!A271,Setup!$A$17:$B$36,2,0)))</f>
        <v>0</v>
      </c>
      <c r="G271" s="15">
        <f t="shared" si="2"/>
        <v>-1250728.589</v>
      </c>
    </row>
    <row r="272" ht="15.75" customHeight="1">
      <c r="A272" s="11">
        <f t="shared" si="4"/>
        <v>270</v>
      </c>
      <c r="B272" s="15">
        <f t="shared" si="3"/>
        <v>-1250728.589</v>
      </c>
      <c r="C272" s="15">
        <f>B272*Setup!$B$2/12</f>
        <v>-8338.190593</v>
      </c>
      <c r="D272" s="15">
        <f>Setup!$B$4-'Reduce term'!C272</f>
        <v>46929.00156</v>
      </c>
      <c r="E272" s="15">
        <f t="shared" si="1"/>
        <v>-1297657.591</v>
      </c>
      <c r="F272" s="12">
        <f>SUM(IF(Setup!$B$14&gt;=0,Setup!$B$14,0)+IF(ISNA(VLOOKUP('Reduce term'!A272,Setup!$A$17:$B$36,2,0)),0,VLOOKUP('Reduce term'!A272,Setup!$A$17:$B$36,2,0)))</f>
        <v>0</v>
      </c>
      <c r="G272" s="15">
        <f t="shared" si="2"/>
        <v>-1297657.591</v>
      </c>
    </row>
    <row r="273" ht="15.75" customHeight="1">
      <c r="A273" s="11">
        <f t="shared" si="4"/>
        <v>271</v>
      </c>
      <c r="B273" s="15">
        <f t="shared" si="3"/>
        <v>-1297657.591</v>
      </c>
      <c r="C273" s="15">
        <f>B273*Setup!$B$2/12</f>
        <v>-8651.050604</v>
      </c>
      <c r="D273" s="15">
        <f>Setup!$B$4-'Reduce term'!C273</f>
        <v>47241.86157</v>
      </c>
      <c r="E273" s="15">
        <f t="shared" si="1"/>
        <v>-1344899.452</v>
      </c>
      <c r="F273" s="12">
        <f>SUM(IF(Setup!$B$14&gt;=0,Setup!$B$14,0)+IF(ISNA(VLOOKUP('Reduce term'!A273,Setup!$A$17:$B$36,2,0)),0,VLOOKUP('Reduce term'!A273,Setup!$A$17:$B$36,2,0)))</f>
        <v>0</v>
      </c>
      <c r="G273" s="15">
        <f t="shared" si="2"/>
        <v>-1344899.452</v>
      </c>
    </row>
    <row r="274" ht="15.75" customHeight="1">
      <c r="A274" s="11">
        <f t="shared" si="4"/>
        <v>272</v>
      </c>
      <c r="B274" s="15">
        <f t="shared" si="3"/>
        <v>-1344899.452</v>
      </c>
      <c r="C274" s="15">
        <f>B274*Setup!$B$2/12</f>
        <v>-8965.996347</v>
      </c>
      <c r="D274" s="15">
        <f>Setup!$B$4-'Reduce term'!C274</f>
        <v>47556.80732</v>
      </c>
      <c r="E274" s="15">
        <f t="shared" si="1"/>
        <v>-1392456.259</v>
      </c>
      <c r="F274" s="12">
        <f>SUM(IF(Setup!$B$14&gt;=0,Setup!$B$14,0)+IF(ISNA(VLOOKUP('Reduce term'!A274,Setup!$A$17:$B$36,2,0)),0,VLOOKUP('Reduce term'!A274,Setup!$A$17:$B$36,2,0)))</f>
        <v>0</v>
      </c>
      <c r="G274" s="15">
        <f t="shared" si="2"/>
        <v>-1392456.259</v>
      </c>
    </row>
    <row r="275" ht="15.75" customHeight="1">
      <c r="A275" s="11">
        <f t="shared" si="4"/>
        <v>273</v>
      </c>
      <c r="B275" s="15">
        <f t="shared" si="3"/>
        <v>-1392456.259</v>
      </c>
      <c r="C275" s="15">
        <f>B275*Setup!$B$2/12</f>
        <v>-9283.04173</v>
      </c>
      <c r="D275" s="15">
        <f>Setup!$B$4-'Reduce term'!C275</f>
        <v>47873.8527</v>
      </c>
      <c r="E275" s="15">
        <f t="shared" si="1"/>
        <v>-1440330.112</v>
      </c>
      <c r="F275" s="12">
        <f>SUM(IF(Setup!$B$14&gt;=0,Setup!$B$14,0)+IF(ISNA(VLOOKUP('Reduce term'!A275,Setup!$A$17:$B$36,2,0)),0,VLOOKUP('Reduce term'!A275,Setup!$A$17:$B$36,2,0)))</f>
        <v>0</v>
      </c>
      <c r="G275" s="15">
        <f t="shared" si="2"/>
        <v>-1440330.112</v>
      </c>
    </row>
    <row r="276" ht="15.75" customHeight="1">
      <c r="A276" s="11">
        <f t="shared" si="4"/>
        <v>274</v>
      </c>
      <c r="B276" s="15">
        <f t="shared" si="3"/>
        <v>-1440330.112</v>
      </c>
      <c r="C276" s="15">
        <f>B276*Setup!$B$2/12</f>
        <v>-9602.200748</v>
      </c>
      <c r="D276" s="15">
        <f>Setup!$B$4-'Reduce term'!C276</f>
        <v>48193.01172</v>
      </c>
      <c r="E276" s="15">
        <f t="shared" si="1"/>
        <v>-1488523.124</v>
      </c>
      <c r="F276" s="12">
        <f>SUM(IF(Setup!$B$14&gt;=0,Setup!$B$14,0)+IF(ISNA(VLOOKUP('Reduce term'!A276,Setup!$A$17:$B$36,2,0)),0,VLOOKUP('Reduce term'!A276,Setup!$A$17:$B$36,2,0)))</f>
        <v>0</v>
      </c>
      <c r="G276" s="15">
        <f t="shared" si="2"/>
        <v>-1488523.124</v>
      </c>
    </row>
    <row r="277" ht="15.75" customHeight="1">
      <c r="A277" s="11">
        <f t="shared" si="4"/>
        <v>275</v>
      </c>
      <c r="B277" s="15">
        <f t="shared" si="3"/>
        <v>-1488523.124</v>
      </c>
      <c r="C277" s="15">
        <f>B277*Setup!$B$2/12</f>
        <v>-9923.487492</v>
      </c>
      <c r="D277" s="15">
        <f>Setup!$B$4-'Reduce term'!C277</f>
        <v>48514.29846</v>
      </c>
      <c r="E277" s="15">
        <f t="shared" si="1"/>
        <v>-1537037.422</v>
      </c>
      <c r="F277" s="12">
        <f>SUM(IF(Setup!$B$14&gt;=0,Setup!$B$14,0)+IF(ISNA(VLOOKUP('Reduce term'!A277,Setup!$A$17:$B$36,2,0)),0,VLOOKUP('Reduce term'!A277,Setup!$A$17:$B$36,2,0)))</f>
        <v>0</v>
      </c>
      <c r="G277" s="15">
        <f t="shared" si="2"/>
        <v>-1537037.422</v>
      </c>
    </row>
    <row r="278" ht="15.75" customHeight="1">
      <c r="A278" s="11">
        <f t="shared" si="4"/>
        <v>276</v>
      </c>
      <c r="B278" s="15">
        <f t="shared" si="3"/>
        <v>-1537037.422</v>
      </c>
      <c r="C278" s="15">
        <f>B278*Setup!$B$2/12</f>
        <v>-10246.91615</v>
      </c>
      <c r="D278" s="15">
        <f>Setup!$B$4-'Reduce term'!C278</f>
        <v>48837.72712</v>
      </c>
      <c r="E278" s="15">
        <f t="shared" si="1"/>
        <v>-1585875.149</v>
      </c>
      <c r="F278" s="12">
        <f>SUM(IF(Setup!$B$14&gt;=0,Setup!$B$14,0)+IF(ISNA(VLOOKUP('Reduce term'!A278,Setup!$A$17:$B$36,2,0)),0,VLOOKUP('Reduce term'!A278,Setup!$A$17:$B$36,2,0)))+IF(Setup!$B$15&gt;=0,Setup!$B$15,0)</f>
        <v>38591</v>
      </c>
      <c r="G278" s="15">
        <f t="shared" si="2"/>
        <v>-1624466.149</v>
      </c>
    </row>
    <row r="279" ht="15.75" customHeight="1">
      <c r="A279" s="11">
        <f t="shared" si="4"/>
        <v>277</v>
      </c>
      <c r="B279" s="15">
        <f t="shared" si="3"/>
        <v>-1624466.149</v>
      </c>
      <c r="C279" s="15">
        <f>B279*Setup!$B$2/12</f>
        <v>-10829.77433</v>
      </c>
      <c r="D279" s="15">
        <f>Setup!$B$4-'Reduce term'!C279</f>
        <v>49420.5853</v>
      </c>
      <c r="E279" s="15">
        <f t="shared" si="1"/>
        <v>-1673886.735</v>
      </c>
      <c r="F279" s="12">
        <f>SUM(IF(Setup!$B$14&gt;=0,Setup!$B$14,0)+IF(ISNA(VLOOKUP('Reduce term'!A279,Setup!$A$17:$B$36,2,0)),0,VLOOKUP('Reduce term'!A279,Setup!$A$17:$B$36,2,0)))</f>
        <v>0</v>
      </c>
      <c r="G279" s="15">
        <f t="shared" si="2"/>
        <v>-1673886.735</v>
      </c>
    </row>
    <row r="280" ht="15.75" customHeight="1">
      <c r="A280" s="11">
        <f t="shared" si="4"/>
        <v>278</v>
      </c>
      <c r="B280" s="15">
        <f t="shared" si="3"/>
        <v>-1673886.735</v>
      </c>
      <c r="C280" s="15">
        <f>B280*Setup!$B$2/12</f>
        <v>-11159.2449</v>
      </c>
      <c r="D280" s="15">
        <f>Setup!$B$4-'Reduce term'!C280</f>
        <v>49750.05587</v>
      </c>
      <c r="E280" s="15">
        <f t="shared" si="1"/>
        <v>-1723636.791</v>
      </c>
      <c r="F280" s="12">
        <f>SUM(IF(Setup!$B$14&gt;=0,Setup!$B$14,0)+IF(ISNA(VLOOKUP('Reduce term'!A280,Setup!$A$17:$B$36,2,0)),0,VLOOKUP('Reduce term'!A280,Setup!$A$17:$B$36,2,0)))</f>
        <v>0</v>
      </c>
      <c r="G280" s="15">
        <f t="shared" si="2"/>
        <v>-1723636.791</v>
      </c>
    </row>
    <row r="281" ht="15.75" customHeight="1">
      <c r="A281" s="11">
        <f t="shared" si="4"/>
        <v>279</v>
      </c>
      <c r="B281" s="15">
        <f t="shared" si="3"/>
        <v>-1723636.791</v>
      </c>
      <c r="C281" s="15">
        <f>B281*Setup!$B$2/12</f>
        <v>-11490.91194</v>
      </c>
      <c r="D281" s="15">
        <f>Setup!$B$4-'Reduce term'!C281</f>
        <v>50081.72291</v>
      </c>
      <c r="E281" s="15">
        <f t="shared" si="1"/>
        <v>-1773718.514</v>
      </c>
      <c r="F281" s="12">
        <f>SUM(IF(Setup!$B$14&gt;=0,Setup!$B$14,0)+IF(ISNA(VLOOKUP('Reduce term'!A281,Setup!$A$17:$B$36,2,0)),0,VLOOKUP('Reduce term'!A281,Setup!$A$17:$B$36,2,0)))</f>
        <v>0</v>
      </c>
      <c r="G281" s="15">
        <f t="shared" si="2"/>
        <v>-1773718.514</v>
      </c>
    </row>
    <row r="282" ht="15.75" customHeight="1">
      <c r="A282" s="11">
        <f t="shared" si="4"/>
        <v>280</v>
      </c>
      <c r="B282" s="15">
        <f t="shared" si="3"/>
        <v>-1773718.514</v>
      </c>
      <c r="C282" s="15">
        <f>B282*Setup!$B$2/12</f>
        <v>-11824.79009</v>
      </c>
      <c r="D282" s="15">
        <f>Setup!$B$4-'Reduce term'!C282</f>
        <v>50415.60106</v>
      </c>
      <c r="E282" s="15">
        <f t="shared" si="1"/>
        <v>-1824134.115</v>
      </c>
      <c r="F282" s="12">
        <f>SUM(IF(Setup!$B$14&gt;=0,Setup!$B$14,0)+IF(ISNA(VLOOKUP('Reduce term'!A282,Setup!$A$17:$B$36,2,0)),0,VLOOKUP('Reduce term'!A282,Setup!$A$17:$B$36,2,0)))</f>
        <v>0</v>
      </c>
      <c r="G282" s="15">
        <f t="shared" si="2"/>
        <v>-1824134.115</v>
      </c>
    </row>
    <row r="283" ht="15.75" customHeight="1">
      <c r="A283" s="11">
        <f t="shared" si="4"/>
        <v>281</v>
      </c>
      <c r="B283" s="15">
        <f t="shared" si="3"/>
        <v>-1824134.115</v>
      </c>
      <c r="C283" s="15">
        <f>B283*Setup!$B$2/12</f>
        <v>-12160.8941</v>
      </c>
      <c r="D283" s="15">
        <f>Setup!$B$4-'Reduce term'!C283</f>
        <v>50751.70507</v>
      </c>
      <c r="E283" s="15">
        <f t="shared" si="1"/>
        <v>-1874885.82</v>
      </c>
      <c r="F283" s="12">
        <f>SUM(IF(Setup!$B$14&gt;=0,Setup!$B$14,0)+IF(ISNA(VLOOKUP('Reduce term'!A283,Setup!$A$17:$B$36,2,0)),0,VLOOKUP('Reduce term'!A283,Setup!$A$17:$B$36,2,0)))</f>
        <v>0</v>
      </c>
      <c r="G283" s="15">
        <f t="shared" si="2"/>
        <v>-1874885.82</v>
      </c>
    </row>
    <row r="284" ht="15.75" customHeight="1">
      <c r="A284" s="11">
        <f t="shared" si="4"/>
        <v>282</v>
      </c>
      <c r="B284" s="15">
        <f t="shared" si="3"/>
        <v>-1874885.82</v>
      </c>
      <c r="C284" s="15">
        <f>B284*Setup!$B$2/12</f>
        <v>-12499.2388</v>
      </c>
      <c r="D284" s="15">
        <f>Setup!$B$4-'Reduce term'!C284</f>
        <v>51090.04977</v>
      </c>
      <c r="E284" s="15">
        <f t="shared" si="1"/>
        <v>-1925975.869</v>
      </c>
      <c r="F284" s="12">
        <f>SUM(IF(Setup!$B$14&gt;=0,Setup!$B$14,0)+IF(ISNA(VLOOKUP('Reduce term'!A284,Setup!$A$17:$B$36,2,0)),0,VLOOKUP('Reduce term'!A284,Setup!$A$17:$B$36,2,0)))</f>
        <v>0</v>
      </c>
      <c r="G284" s="15">
        <f t="shared" si="2"/>
        <v>-1925975.869</v>
      </c>
    </row>
    <row r="285" ht="15.75" customHeight="1">
      <c r="A285" s="11">
        <f t="shared" si="4"/>
        <v>283</v>
      </c>
      <c r="B285" s="15">
        <f t="shared" si="3"/>
        <v>-1925975.869</v>
      </c>
      <c r="C285" s="15">
        <f>B285*Setup!$B$2/12</f>
        <v>-12839.83913</v>
      </c>
      <c r="D285" s="15">
        <f>Setup!$B$4-'Reduce term'!C285</f>
        <v>51430.6501</v>
      </c>
      <c r="E285" s="15">
        <f t="shared" si="1"/>
        <v>-1977406.519</v>
      </c>
      <c r="F285" s="12">
        <f>SUM(IF(Setup!$B$14&gt;=0,Setup!$B$14,0)+IF(ISNA(VLOOKUP('Reduce term'!A285,Setup!$A$17:$B$36,2,0)),0,VLOOKUP('Reduce term'!A285,Setup!$A$17:$B$36,2,0)))</f>
        <v>0</v>
      </c>
      <c r="G285" s="15">
        <f t="shared" si="2"/>
        <v>-1977406.519</v>
      </c>
    </row>
    <row r="286" ht="15.75" customHeight="1">
      <c r="A286" s="11">
        <f t="shared" si="4"/>
        <v>284</v>
      </c>
      <c r="B286" s="15">
        <f t="shared" si="3"/>
        <v>-1977406.519</v>
      </c>
      <c r="C286" s="15">
        <f>B286*Setup!$B$2/12</f>
        <v>-13182.71013</v>
      </c>
      <c r="D286" s="15">
        <f>Setup!$B$4-'Reduce term'!C286</f>
        <v>51773.5211</v>
      </c>
      <c r="E286" s="15">
        <f t="shared" si="1"/>
        <v>-2029180.041</v>
      </c>
      <c r="F286" s="12">
        <f>SUM(IF(Setup!$B$14&gt;=0,Setup!$B$14,0)+IF(ISNA(VLOOKUP('Reduce term'!A286,Setup!$A$17:$B$36,2,0)),0,VLOOKUP('Reduce term'!A286,Setup!$A$17:$B$36,2,0)))</f>
        <v>0</v>
      </c>
      <c r="G286" s="15">
        <f t="shared" si="2"/>
        <v>-2029180.041</v>
      </c>
    </row>
    <row r="287" ht="15.75" customHeight="1">
      <c r="A287" s="11">
        <f t="shared" si="4"/>
        <v>285</v>
      </c>
      <c r="B287" s="15">
        <f t="shared" si="3"/>
        <v>-2029180.041</v>
      </c>
      <c r="C287" s="15">
        <f>B287*Setup!$B$2/12</f>
        <v>-13527.86694</v>
      </c>
      <c r="D287" s="15">
        <f>Setup!$B$4-'Reduce term'!C287</f>
        <v>52118.67791</v>
      </c>
      <c r="E287" s="15">
        <f t="shared" si="1"/>
        <v>-2081298.718</v>
      </c>
      <c r="F287" s="12">
        <f>SUM(IF(Setup!$B$14&gt;=0,Setup!$B$14,0)+IF(ISNA(VLOOKUP('Reduce term'!A287,Setup!$A$17:$B$36,2,0)),0,VLOOKUP('Reduce term'!A287,Setup!$A$17:$B$36,2,0)))</f>
        <v>0</v>
      </c>
      <c r="G287" s="15">
        <f t="shared" si="2"/>
        <v>-2081298.718</v>
      </c>
    </row>
    <row r="288" ht="15.75" customHeight="1">
      <c r="A288" s="11">
        <f t="shared" si="4"/>
        <v>286</v>
      </c>
      <c r="B288" s="15">
        <f t="shared" si="3"/>
        <v>-2081298.718</v>
      </c>
      <c r="C288" s="15">
        <f>B288*Setup!$B$2/12</f>
        <v>-13875.32479</v>
      </c>
      <c r="D288" s="15">
        <f>Setup!$B$4-'Reduce term'!C288</f>
        <v>52466.13576</v>
      </c>
      <c r="E288" s="15">
        <f t="shared" si="1"/>
        <v>-2133764.854</v>
      </c>
      <c r="F288" s="12">
        <f>SUM(IF(Setup!$B$14&gt;=0,Setup!$B$14,0)+IF(ISNA(VLOOKUP('Reduce term'!A288,Setup!$A$17:$B$36,2,0)),0,VLOOKUP('Reduce term'!A288,Setup!$A$17:$B$36,2,0)))</f>
        <v>0</v>
      </c>
      <c r="G288" s="15">
        <f t="shared" si="2"/>
        <v>-2133764.854</v>
      </c>
    </row>
    <row r="289" ht="15.75" customHeight="1">
      <c r="A289" s="11">
        <f t="shared" si="4"/>
        <v>287</v>
      </c>
      <c r="B289" s="15">
        <f t="shared" si="3"/>
        <v>-2133764.854</v>
      </c>
      <c r="C289" s="15">
        <f>B289*Setup!$B$2/12</f>
        <v>-14225.09903</v>
      </c>
      <c r="D289" s="15">
        <f>Setup!$B$4-'Reduce term'!C289</f>
        <v>52815.91</v>
      </c>
      <c r="E289" s="15">
        <f t="shared" si="1"/>
        <v>-2186580.764</v>
      </c>
      <c r="F289" s="12">
        <f>SUM(IF(Setup!$B$14&gt;=0,Setup!$B$14,0)+IF(ISNA(VLOOKUP('Reduce term'!A289,Setup!$A$17:$B$36,2,0)),0,VLOOKUP('Reduce term'!A289,Setup!$A$17:$B$36,2,0)))</f>
        <v>0</v>
      </c>
      <c r="G289" s="15">
        <f t="shared" si="2"/>
        <v>-2186580.764</v>
      </c>
    </row>
    <row r="290" ht="15.75" customHeight="1">
      <c r="A290" s="11">
        <f t="shared" si="4"/>
        <v>288</v>
      </c>
      <c r="B290" s="15">
        <f t="shared" si="3"/>
        <v>-2186580.764</v>
      </c>
      <c r="C290" s="15">
        <f>B290*Setup!$B$2/12</f>
        <v>-14577.20509</v>
      </c>
      <c r="D290" s="15">
        <f>Setup!$B$4-'Reduce term'!C290</f>
        <v>53168.01606</v>
      </c>
      <c r="E290" s="15">
        <f t="shared" si="1"/>
        <v>-2239748.78</v>
      </c>
      <c r="F290" s="12">
        <f>SUM(IF(Setup!$B$14&gt;=0,Setup!$B$14,0)+IF(ISNA(VLOOKUP('Reduce term'!A290,Setup!$A$17:$B$36,2,0)),0,VLOOKUP('Reduce term'!A290,Setup!$A$17:$B$36,2,0)))+IF(Setup!$B$15&gt;=0,Setup!$B$15,0)</f>
        <v>38591</v>
      </c>
      <c r="G290" s="15">
        <f t="shared" si="2"/>
        <v>-2278339.78</v>
      </c>
    </row>
    <row r="291" ht="15.75" customHeight="1">
      <c r="A291" s="11">
        <f t="shared" si="4"/>
        <v>289</v>
      </c>
      <c r="B291" s="15">
        <f t="shared" si="3"/>
        <v>-2278339.78</v>
      </c>
      <c r="C291" s="15">
        <f>B291*Setup!$B$2/12</f>
        <v>-15188.93187</v>
      </c>
      <c r="D291" s="15">
        <f>Setup!$B$4-'Reduce term'!C291</f>
        <v>53779.74284</v>
      </c>
      <c r="E291" s="15">
        <f t="shared" si="1"/>
        <v>-2332119.523</v>
      </c>
      <c r="F291" s="12">
        <f>SUM(IF(Setup!$B$14&gt;=0,Setup!$B$14,0)+IF(ISNA(VLOOKUP('Reduce term'!A291,Setup!$A$17:$B$36,2,0)),0,VLOOKUP('Reduce term'!A291,Setup!$A$17:$B$36,2,0)))</f>
        <v>0</v>
      </c>
      <c r="G291" s="15">
        <f t="shared" si="2"/>
        <v>-2332119.523</v>
      </c>
    </row>
    <row r="292" ht="15.75" customHeight="1">
      <c r="A292" s="11">
        <f t="shared" si="4"/>
        <v>290</v>
      </c>
      <c r="B292" s="15">
        <f t="shared" si="3"/>
        <v>-2332119.523</v>
      </c>
      <c r="C292" s="15">
        <f>B292*Setup!$B$2/12</f>
        <v>-15547.46349</v>
      </c>
      <c r="D292" s="15">
        <f>Setup!$B$4-'Reduce term'!C292</f>
        <v>54138.27446</v>
      </c>
      <c r="E292" s="15">
        <f t="shared" si="1"/>
        <v>-2386257.798</v>
      </c>
      <c r="F292" s="12">
        <f>SUM(IF(Setup!$B$14&gt;=0,Setup!$B$14,0)+IF(ISNA(VLOOKUP('Reduce term'!A292,Setup!$A$17:$B$36,2,0)),0,VLOOKUP('Reduce term'!A292,Setup!$A$17:$B$36,2,0)))</f>
        <v>0</v>
      </c>
      <c r="G292" s="15">
        <f t="shared" si="2"/>
        <v>-2386257.798</v>
      </c>
    </row>
    <row r="293" ht="15.75" customHeight="1">
      <c r="A293" s="11">
        <f t="shared" si="4"/>
        <v>291</v>
      </c>
      <c r="B293" s="15">
        <f t="shared" si="3"/>
        <v>-2386257.798</v>
      </c>
      <c r="C293" s="15">
        <f>B293*Setup!$B$2/12</f>
        <v>-15908.38532</v>
      </c>
      <c r="D293" s="15">
        <f>Setup!$B$4-'Reduce term'!C293</f>
        <v>54499.19629</v>
      </c>
      <c r="E293" s="15">
        <f t="shared" si="1"/>
        <v>-2440756.994</v>
      </c>
      <c r="F293" s="12">
        <f>SUM(IF(Setup!$B$14&gt;=0,Setup!$B$14,0)+IF(ISNA(VLOOKUP('Reduce term'!A293,Setup!$A$17:$B$36,2,0)),0,VLOOKUP('Reduce term'!A293,Setup!$A$17:$B$36,2,0)))</f>
        <v>0</v>
      </c>
      <c r="G293" s="15">
        <f t="shared" si="2"/>
        <v>-2440756.994</v>
      </c>
    </row>
    <row r="294" ht="15.75" customHeight="1">
      <c r="A294" s="11">
        <f t="shared" si="4"/>
        <v>292</v>
      </c>
      <c r="B294" s="15">
        <f t="shared" si="3"/>
        <v>-2440756.994</v>
      </c>
      <c r="C294" s="15">
        <f>B294*Setup!$B$2/12</f>
        <v>-16271.71329</v>
      </c>
      <c r="D294" s="15">
        <f>Setup!$B$4-'Reduce term'!C294</f>
        <v>54862.52426</v>
      </c>
      <c r="E294" s="15">
        <f t="shared" si="1"/>
        <v>-2495619.518</v>
      </c>
      <c r="F294" s="12">
        <f>SUM(IF(Setup!$B$14&gt;=0,Setup!$B$14,0)+IF(ISNA(VLOOKUP('Reduce term'!A294,Setup!$A$17:$B$36,2,0)),0,VLOOKUP('Reduce term'!A294,Setup!$A$17:$B$36,2,0)))</f>
        <v>0</v>
      </c>
      <c r="G294" s="15">
        <f t="shared" si="2"/>
        <v>-2495619.518</v>
      </c>
    </row>
    <row r="295" ht="15.75" customHeight="1">
      <c r="A295" s="11">
        <f t="shared" si="4"/>
        <v>293</v>
      </c>
      <c r="B295" s="15">
        <f t="shared" si="3"/>
        <v>-2495619.518</v>
      </c>
      <c r="C295" s="15">
        <f>B295*Setup!$B$2/12</f>
        <v>-16637.46345</v>
      </c>
      <c r="D295" s="15">
        <f>Setup!$B$4-'Reduce term'!C295</f>
        <v>55228.27442</v>
      </c>
      <c r="E295" s="15">
        <f t="shared" si="1"/>
        <v>-2550847.793</v>
      </c>
      <c r="F295" s="12">
        <f>SUM(IF(Setup!$B$14&gt;=0,Setup!$B$14,0)+IF(ISNA(VLOOKUP('Reduce term'!A295,Setup!$A$17:$B$36,2,0)),0,VLOOKUP('Reduce term'!A295,Setup!$A$17:$B$36,2,0)))</f>
        <v>0</v>
      </c>
      <c r="G295" s="15">
        <f t="shared" si="2"/>
        <v>-2550847.793</v>
      </c>
    </row>
    <row r="296" ht="15.75" customHeight="1">
      <c r="A296" s="11">
        <f t="shared" si="4"/>
        <v>294</v>
      </c>
      <c r="B296" s="15">
        <f t="shared" si="3"/>
        <v>-2550847.793</v>
      </c>
      <c r="C296" s="15">
        <f>B296*Setup!$B$2/12</f>
        <v>-17005.65195</v>
      </c>
      <c r="D296" s="15">
        <f>Setup!$B$4-'Reduce term'!C296</f>
        <v>55596.46292</v>
      </c>
      <c r="E296" s="15">
        <f t="shared" si="1"/>
        <v>-2606444.255</v>
      </c>
      <c r="F296" s="12">
        <f>SUM(IF(Setup!$B$14&gt;=0,Setup!$B$14,0)+IF(ISNA(VLOOKUP('Reduce term'!A296,Setup!$A$17:$B$36,2,0)),0,VLOOKUP('Reduce term'!A296,Setup!$A$17:$B$36,2,0)))</f>
        <v>0</v>
      </c>
      <c r="G296" s="15">
        <f t="shared" si="2"/>
        <v>-2606444.255</v>
      </c>
    </row>
    <row r="297" ht="15.75" customHeight="1">
      <c r="A297" s="11">
        <f t="shared" si="4"/>
        <v>295</v>
      </c>
      <c r="B297" s="15">
        <f t="shared" si="3"/>
        <v>-2606444.255</v>
      </c>
      <c r="C297" s="15">
        <f>B297*Setup!$B$2/12</f>
        <v>-17376.29504</v>
      </c>
      <c r="D297" s="15">
        <f>Setup!$B$4-'Reduce term'!C297</f>
        <v>55967.10601</v>
      </c>
      <c r="E297" s="15">
        <f t="shared" si="1"/>
        <v>-2662411.362</v>
      </c>
      <c r="F297" s="12">
        <f>SUM(IF(Setup!$B$14&gt;=0,Setup!$B$14,0)+IF(ISNA(VLOOKUP('Reduce term'!A297,Setup!$A$17:$B$36,2,0)),0,VLOOKUP('Reduce term'!A297,Setup!$A$17:$B$36,2,0)))</f>
        <v>0</v>
      </c>
      <c r="G297" s="15">
        <f t="shared" si="2"/>
        <v>-2662411.362</v>
      </c>
    </row>
    <row r="298" ht="15.75" customHeight="1">
      <c r="A298" s="11">
        <f t="shared" si="4"/>
        <v>296</v>
      </c>
      <c r="B298" s="15">
        <f t="shared" si="3"/>
        <v>-2662411.362</v>
      </c>
      <c r="C298" s="15">
        <f>B298*Setup!$B$2/12</f>
        <v>-17749.40908</v>
      </c>
      <c r="D298" s="15">
        <f>Setup!$B$4-'Reduce term'!C298</f>
        <v>56340.22005</v>
      </c>
      <c r="E298" s="15">
        <f t="shared" si="1"/>
        <v>-2718751.582</v>
      </c>
      <c r="F298" s="12">
        <f>SUM(IF(Setup!$B$14&gt;=0,Setup!$B$14,0)+IF(ISNA(VLOOKUP('Reduce term'!A298,Setup!$A$17:$B$36,2,0)),0,VLOOKUP('Reduce term'!A298,Setup!$A$17:$B$36,2,0)))</f>
        <v>0</v>
      </c>
      <c r="G298" s="15">
        <f t="shared" si="2"/>
        <v>-2718751.582</v>
      </c>
    </row>
    <row r="299" ht="15.75" customHeight="1">
      <c r="A299" s="11">
        <f t="shared" si="4"/>
        <v>297</v>
      </c>
      <c r="B299" s="15">
        <f t="shared" si="3"/>
        <v>-2718751.582</v>
      </c>
      <c r="C299" s="15">
        <f>B299*Setup!$B$2/12</f>
        <v>-18125.01054</v>
      </c>
      <c r="D299" s="15">
        <f>Setup!$B$4-'Reduce term'!C299</f>
        <v>56715.82151</v>
      </c>
      <c r="E299" s="15">
        <f t="shared" si="1"/>
        <v>-2775467.403</v>
      </c>
      <c r="F299" s="12">
        <f>SUM(IF(Setup!$B$14&gt;=0,Setup!$B$14,0)+IF(ISNA(VLOOKUP('Reduce term'!A299,Setup!$A$17:$B$36,2,0)),0,VLOOKUP('Reduce term'!A299,Setup!$A$17:$B$36,2,0)))</f>
        <v>0</v>
      </c>
      <c r="G299" s="15">
        <f t="shared" si="2"/>
        <v>-2775467.403</v>
      </c>
    </row>
    <row r="300" ht="15.75" customHeight="1">
      <c r="A300" s="11">
        <f t="shared" si="4"/>
        <v>298</v>
      </c>
      <c r="B300" s="15">
        <f t="shared" si="3"/>
        <v>-2775467.403</v>
      </c>
      <c r="C300" s="15">
        <f>B300*Setup!$B$2/12</f>
        <v>-18503.11602</v>
      </c>
      <c r="D300" s="15">
        <f>Setup!$B$4-'Reduce term'!C300</f>
        <v>57093.92699</v>
      </c>
      <c r="E300" s="15">
        <f t="shared" si="1"/>
        <v>-2832561.33</v>
      </c>
      <c r="F300" s="12">
        <f>SUM(IF(Setup!$B$14&gt;=0,Setup!$B$14,0)+IF(ISNA(VLOOKUP('Reduce term'!A300,Setup!$A$17:$B$36,2,0)),0,VLOOKUP('Reduce term'!A300,Setup!$A$17:$B$36,2,0)))</f>
        <v>0</v>
      </c>
      <c r="G300" s="15">
        <f t="shared" si="2"/>
        <v>-2832561.33</v>
      </c>
    </row>
    <row r="301" ht="15.75" customHeight="1">
      <c r="A301" s="11">
        <f t="shared" si="4"/>
        <v>299</v>
      </c>
      <c r="B301" s="15">
        <f t="shared" si="3"/>
        <v>-2832561.33</v>
      </c>
      <c r="C301" s="15">
        <f>B301*Setup!$B$2/12</f>
        <v>-18883.7422</v>
      </c>
      <c r="D301" s="15">
        <f>Setup!$B$4-'Reduce term'!C301</f>
        <v>57474.55317</v>
      </c>
      <c r="E301" s="15">
        <f t="shared" si="1"/>
        <v>-2890035.883</v>
      </c>
      <c r="F301" s="12">
        <f>SUM(IF(Setup!$B$14&gt;=0,Setup!$B$14,0)+IF(ISNA(VLOOKUP('Reduce term'!A301,Setup!$A$17:$B$36,2,0)),0,VLOOKUP('Reduce term'!A301,Setup!$A$17:$B$36,2,0)))</f>
        <v>0</v>
      </c>
      <c r="G301" s="15">
        <f t="shared" si="2"/>
        <v>-2890035.883</v>
      </c>
    </row>
    <row r="302" ht="15.75" customHeight="1">
      <c r="A302" s="11">
        <f t="shared" si="4"/>
        <v>300</v>
      </c>
      <c r="B302" s="15">
        <f t="shared" si="3"/>
        <v>-2890035.883</v>
      </c>
      <c r="C302" s="15">
        <f>B302*Setup!$B$2/12</f>
        <v>-19266.90589</v>
      </c>
      <c r="D302" s="15">
        <f>Setup!$B$4-'Reduce term'!C302</f>
        <v>57857.71686</v>
      </c>
      <c r="E302" s="15">
        <f t="shared" si="1"/>
        <v>-2947893.6</v>
      </c>
      <c r="F302" s="12">
        <f>SUM(IF(Setup!$B$14&gt;=0,Setup!$B$14,0)+IF(ISNA(VLOOKUP('Reduce term'!A302,Setup!$A$17:$B$36,2,0)),0,VLOOKUP('Reduce term'!A302,Setup!$A$17:$B$36,2,0)))+IF(Setup!$B$15&gt;=0,Setup!$B$15,0)</f>
        <v>38591</v>
      </c>
      <c r="G302" s="15">
        <f t="shared" si="2"/>
        <v>-2986484.6</v>
      </c>
    </row>
    <row r="303" ht="15.75" customHeight="1">
      <c r="F303" s="4"/>
    </row>
    <row r="304" ht="15.75" customHeight="1">
      <c r="F304" s="4"/>
    </row>
    <row r="305" ht="15.75" customHeight="1">
      <c r="F305" s="4"/>
    </row>
    <row r="306" ht="15.75" customHeight="1">
      <c r="F306" s="4"/>
    </row>
    <row r="307" ht="15.75" customHeight="1">
      <c r="F307" s="4"/>
    </row>
    <row r="308" ht="15.75" customHeight="1">
      <c r="F308" s="4"/>
    </row>
    <row r="309" ht="15.75" customHeight="1">
      <c r="F309" s="4"/>
    </row>
    <row r="310" ht="15.75" customHeight="1">
      <c r="F310" s="4"/>
    </row>
    <row r="311" ht="15.75" customHeight="1">
      <c r="F311" s="4"/>
    </row>
    <row r="312" ht="15.75" customHeight="1">
      <c r="F312" s="4"/>
    </row>
    <row r="313" ht="15.75" customHeight="1">
      <c r="F313" s="4"/>
    </row>
    <row r="314" ht="15.75" customHeight="1">
      <c r="F314" s="4"/>
    </row>
    <row r="315" ht="15.75" customHeight="1">
      <c r="F315" s="4"/>
    </row>
    <row r="316" ht="15.75" customHeight="1">
      <c r="F316" s="4"/>
    </row>
    <row r="317" ht="15.75" customHeight="1">
      <c r="F317" s="4"/>
    </row>
    <row r="318" ht="15.75" customHeight="1">
      <c r="F318" s="4"/>
    </row>
    <row r="319" ht="15.75" customHeight="1">
      <c r="F319" s="4"/>
    </row>
    <row r="320" ht="15.75" customHeight="1">
      <c r="F320" s="4"/>
    </row>
    <row r="321" ht="15.75" customHeight="1">
      <c r="F321" s="4"/>
    </row>
    <row r="322" ht="15.75" customHeight="1">
      <c r="F322" s="4"/>
    </row>
    <row r="323" ht="15.75" customHeight="1">
      <c r="F323" s="4"/>
    </row>
    <row r="324" ht="15.75" customHeight="1">
      <c r="F324" s="4"/>
    </row>
    <row r="325" ht="15.75" customHeight="1">
      <c r="F325" s="4"/>
    </row>
    <row r="326" ht="15.75" customHeight="1">
      <c r="F326" s="4"/>
    </row>
    <row r="327" ht="15.75" customHeight="1">
      <c r="F327" s="4"/>
    </row>
    <row r="328" ht="15.75" customHeight="1">
      <c r="F328" s="4"/>
    </row>
    <row r="329" ht="15.75" customHeight="1">
      <c r="F329" s="4"/>
    </row>
    <row r="330" ht="15.75" customHeight="1">
      <c r="F330" s="4"/>
    </row>
    <row r="331" ht="15.75" customHeight="1">
      <c r="F331" s="4"/>
    </row>
    <row r="332" ht="15.75" customHeight="1">
      <c r="F332" s="4"/>
    </row>
    <row r="333" ht="15.75" customHeight="1">
      <c r="F333" s="4"/>
    </row>
    <row r="334" ht="15.75" customHeight="1">
      <c r="F334" s="4"/>
    </row>
    <row r="335" ht="15.75" customHeight="1">
      <c r="F335" s="4"/>
    </row>
    <row r="336" ht="15.75" customHeight="1">
      <c r="F336" s="4"/>
    </row>
    <row r="337" ht="15.75" customHeight="1">
      <c r="F337" s="4"/>
    </row>
    <row r="338" ht="15.75" customHeight="1">
      <c r="F338" s="4"/>
    </row>
    <row r="339" ht="15.75" customHeight="1">
      <c r="F339" s="4"/>
    </row>
    <row r="340" ht="15.75" customHeight="1">
      <c r="F340" s="4"/>
    </row>
    <row r="341" ht="15.75" customHeight="1">
      <c r="F341" s="4"/>
    </row>
    <row r="342" ht="15.75" customHeight="1">
      <c r="F342" s="4"/>
    </row>
    <row r="343" ht="15.75" customHeight="1">
      <c r="F343" s="4"/>
    </row>
    <row r="344" ht="15.75" customHeight="1">
      <c r="F344" s="4"/>
    </row>
    <row r="345" ht="15.75" customHeight="1">
      <c r="F345" s="4"/>
    </row>
    <row r="346" ht="15.75" customHeight="1">
      <c r="F346" s="4"/>
    </row>
    <row r="347" ht="15.75" customHeight="1">
      <c r="F347" s="4"/>
    </row>
    <row r="348" ht="15.75" customHeight="1">
      <c r="F348" s="4"/>
    </row>
    <row r="349" ht="15.75" customHeight="1">
      <c r="F349" s="4"/>
    </row>
    <row r="350" ht="15.75" customHeight="1">
      <c r="F350" s="4"/>
    </row>
    <row r="351" ht="15.75" customHeight="1">
      <c r="F351" s="4"/>
    </row>
    <row r="352" ht="15.75" customHeight="1">
      <c r="F352" s="4"/>
    </row>
    <row r="353" ht="15.75" customHeight="1">
      <c r="F353" s="4"/>
    </row>
    <row r="354" ht="15.75" customHeight="1">
      <c r="F354" s="4"/>
    </row>
    <row r="355" ht="15.75" customHeight="1">
      <c r="F355" s="4"/>
    </row>
    <row r="356" ht="15.75" customHeight="1">
      <c r="F356" s="4"/>
    </row>
    <row r="357" ht="15.75" customHeight="1">
      <c r="F357" s="4"/>
    </row>
    <row r="358" ht="15.75" customHeight="1">
      <c r="F358" s="4"/>
    </row>
    <row r="359" ht="15.75" customHeight="1">
      <c r="F359" s="4"/>
    </row>
    <row r="360" ht="15.75" customHeight="1">
      <c r="F360" s="4"/>
    </row>
    <row r="361" ht="15.75" customHeight="1">
      <c r="F361" s="4"/>
    </row>
    <row r="362" ht="15.75" customHeight="1">
      <c r="F362" s="4"/>
    </row>
    <row r="363" ht="15.75" customHeight="1">
      <c r="F363" s="4"/>
    </row>
    <row r="364" ht="15.75" customHeight="1">
      <c r="F364" s="4"/>
    </row>
    <row r="365" ht="15.75" customHeight="1">
      <c r="F365" s="4"/>
    </row>
    <row r="366" ht="15.75" customHeight="1">
      <c r="F366" s="4"/>
    </row>
    <row r="367" ht="15.75" customHeight="1">
      <c r="F367" s="4"/>
    </row>
    <row r="368" ht="15.75" customHeight="1">
      <c r="F368" s="4"/>
    </row>
    <row r="369" ht="15.75" customHeight="1">
      <c r="F369" s="4"/>
    </row>
    <row r="370" ht="15.75" customHeight="1">
      <c r="F370" s="4"/>
    </row>
    <row r="371" ht="15.75" customHeight="1">
      <c r="F371" s="4"/>
    </row>
    <row r="372" ht="15.75" customHeight="1">
      <c r="F372" s="4"/>
    </row>
    <row r="373" ht="15.75" customHeight="1">
      <c r="F373" s="4"/>
    </row>
    <row r="374" ht="15.75" customHeight="1">
      <c r="F374" s="4"/>
    </row>
    <row r="375" ht="15.75" customHeight="1">
      <c r="F375" s="4"/>
    </row>
    <row r="376" ht="15.75" customHeight="1">
      <c r="F376" s="4"/>
    </row>
    <row r="377" ht="15.75" customHeight="1">
      <c r="F377" s="4"/>
    </row>
    <row r="378" ht="15.75" customHeight="1">
      <c r="F378" s="4"/>
    </row>
    <row r="379" ht="15.75" customHeight="1">
      <c r="F379" s="4"/>
    </row>
    <row r="380" ht="15.75" customHeight="1">
      <c r="F380" s="4"/>
    </row>
    <row r="381" ht="15.75" customHeight="1">
      <c r="F381" s="4"/>
    </row>
    <row r="382" ht="15.75" customHeight="1">
      <c r="F382" s="4"/>
    </row>
    <row r="383" ht="15.75" customHeight="1">
      <c r="F383" s="4"/>
    </row>
    <row r="384" ht="15.75" customHeight="1">
      <c r="F384" s="4"/>
    </row>
    <row r="385" ht="15.75" customHeight="1">
      <c r="F385" s="4"/>
    </row>
    <row r="386" ht="15.75" customHeight="1">
      <c r="F386" s="4"/>
    </row>
    <row r="387" ht="15.75" customHeight="1">
      <c r="F387" s="4"/>
    </row>
    <row r="388" ht="15.75" customHeight="1">
      <c r="F388" s="4"/>
    </row>
    <row r="389" ht="15.75" customHeight="1">
      <c r="F389" s="4"/>
    </row>
    <row r="390" ht="15.75" customHeight="1">
      <c r="F390" s="4"/>
    </row>
    <row r="391" ht="15.75" customHeight="1">
      <c r="F391" s="4"/>
    </row>
    <row r="392" ht="15.75" customHeight="1">
      <c r="F392" s="4"/>
    </row>
    <row r="393" ht="15.75" customHeight="1">
      <c r="F393" s="4"/>
    </row>
    <row r="394" ht="15.75" customHeight="1">
      <c r="F394" s="4"/>
    </row>
    <row r="395" ht="15.75" customHeight="1">
      <c r="F395" s="4"/>
    </row>
    <row r="396" ht="15.75" customHeight="1">
      <c r="F396" s="4"/>
    </row>
    <row r="397" ht="15.75" customHeight="1">
      <c r="F397" s="4"/>
    </row>
    <row r="398" ht="15.75" customHeight="1">
      <c r="F398" s="4"/>
    </row>
    <row r="399" ht="15.75" customHeight="1">
      <c r="F399" s="4"/>
    </row>
    <row r="400" ht="15.75" customHeight="1">
      <c r="F400" s="4"/>
    </row>
    <row r="401" ht="15.75" customHeight="1">
      <c r="F401" s="4"/>
    </row>
    <row r="402" ht="15.75" customHeight="1">
      <c r="F402" s="4"/>
    </row>
    <row r="403" ht="15.75" customHeight="1">
      <c r="F403" s="4"/>
    </row>
    <row r="404" ht="15.75" customHeight="1">
      <c r="F404" s="4"/>
    </row>
    <row r="405" ht="15.75" customHeight="1">
      <c r="F405" s="4"/>
    </row>
    <row r="406" ht="15.75" customHeight="1">
      <c r="F406" s="4"/>
    </row>
    <row r="407" ht="15.75" customHeight="1">
      <c r="F407" s="4"/>
    </row>
    <row r="408" ht="15.75" customHeight="1">
      <c r="F408" s="4"/>
    </row>
    <row r="409" ht="15.75" customHeight="1">
      <c r="F409" s="4"/>
    </row>
    <row r="410" ht="15.75" customHeight="1">
      <c r="F410" s="4"/>
    </row>
    <row r="411" ht="15.75" customHeight="1">
      <c r="F411" s="4"/>
    </row>
    <row r="412" ht="15.75" customHeight="1">
      <c r="F412" s="4"/>
    </row>
    <row r="413" ht="15.75" customHeight="1">
      <c r="F413" s="4"/>
    </row>
    <row r="414" ht="15.75" customHeight="1">
      <c r="F414" s="4"/>
    </row>
    <row r="415" ht="15.75" customHeight="1">
      <c r="F415" s="4"/>
    </row>
    <row r="416" ht="15.75" customHeight="1">
      <c r="F416" s="4"/>
    </row>
    <row r="417" ht="15.75" customHeight="1">
      <c r="F417" s="4"/>
    </row>
    <row r="418" ht="15.75" customHeight="1">
      <c r="F418" s="4"/>
    </row>
    <row r="419" ht="15.75" customHeight="1">
      <c r="F419" s="4"/>
    </row>
    <row r="420" ht="15.75" customHeight="1">
      <c r="F420" s="4"/>
    </row>
    <row r="421" ht="15.75" customHeight="1">
      <c r="F421" s="4"/>
    </row>
    <row r="422" ht="15.75" customHeight="1">
      <c r="F422" s="4"/>
    </row>
    <row r="423" ht="15.75" customHeight="1">
      <c r="F423" s="4"/>
    </row>
    <row r="424" ht="15.75" customHeight="1">
      <c r="F424" s="4"/>
    </row>
    <row r="425" ht="15.75" customHeight="1">
      <c r="F425" s="4"/>
    </row>
    <row r="426" ht="15.75" customHeight="1">
      <c r="F426" s="4"/>
    </row>
    <row r="427" ht="15.75" customHeight="1">
      <c r="F427" s="4"/>
    </row>
    <row r="428" ht="15.75" customHeight="1">
      <c r="F428" s="4"/>
    </row>
    <row r="429" ht="15.75" customHeight="1">
      <c r="F429" s="4"/>
    </row>
    <row r="430" ht="15.75" customHeight="1">
      <c r="F430" s="4"/>
    </row>
    <row r="431" ht="15.75" customHeight="1">
      <c r="F431" s="4"/>
    </row>
    <row r="432" ht="15.75" customHeight="1">
      <c r="F432" s="4"/>
    </row>
    <row r="433" ht="15.75" customHeight="1">
      <c r="F433" s="4"/>
    </row>
    <row r="434" ht="15.75" customHeight="1">
      <c r="F434" s="4"/>
    </row>
    <row r="435" ht="15.75" customHeight="1">
      <c r="F435" s="4"/>
    </row>
    <row r="436" ht="15.75" customHeight="1">
      <c r="F436" s="4"/>
    </row>
    <row r="437" ht="15.75" customHeight="1">
      <c r="F437" s="4"/>
    </row>
    <row r="438" ht="15.75" customHeight="1">
      <c r="F438" s="4"/>
    </row>
    <row r="439" ht="15.75" customHeight="1">
      <c r="F439" s="4"/>
    </row>
    <row r="440" ht="15.75" customHeight="1">
      <c r="F440" s="4"/>
    </row>
    <row r="441" ht="15.75" customHeight="1">
      <c r="F441" s="4"/>
    </row>
    <row r="442" ht="15.75" customHeight="1">
      <c r="F442" s="4"/>
    </row>
    <row r="443" ht="15.75" customHeight="1">
      <c r="F443" s="4"/>
    </row>
    <row r="444" ht="15.75" customHeight="1">
      <c r="F444" s="4"/>
    </row>
    <row r="445" ht="15.75" customHeight="1">
      <c r="F445" s="4"/>
    </row>
    <row r="446" ht="15.75" customHeight="1">
      <c r="F446" s="4"/>
    </row>
    <row r="447" ht="15.75" customHeight="1">
      <c r="F447" s="4"/>
    </row>
    <row r="448" ht="15.75" customHeight="1">
      <c r="F448" s="4"/>
    </row>
    <row r="449" ht="15.75" customHeight="1">
      <c r="F449" s="4"/>
    </row>
    <row r="450" ht="15.75" customHeight="1">
      <c r="F450" s="4"/>
    </row>
    <row r="451" ht="15.75" customHeight="1">
      <c r="F451" s="4"/>
    </row>
    <row r="452" ht="15.75" customHeight="1">
      <c r="F452" s="4"/>
    </row>
    <row r="453" ht="15.75" customHeight="1">
      <c r="F453" s="4"/>
    </row>
    <row r="454" ht="15.75" customHeight="1">
      <c r="F454" s="4"/>
    </row>
    <row r="455" ht="15.75" customHeight="1">
      <c r="F455" s="4"/>
    </row>
    <row r="456" ht="15.75" customHeight="1">
      <c r="F456" s="4"/>
    </row>
    <row r="457" ht="15.75" customHeight="1">
      <c r="F457" s="4"/>
    </row>
    <row r="458" ht="15.75" customHeight="1">
      <c r="F458" s="4"/>
    </row>
    <row r="459" ht="15.75" customHeight="1">
      <c r="F459" s="4"/>
    </row>
    <row r="460" ht="15.75" customHeight="1">
      <c r="F460" s="4"/>
    </row>
    <row r="461" ht="15.75" customHeight="1">
      <c r="F461" s="4"/>
    </row>
    <row r="462" ht="15.75" customHeight="1">
      <c r="F462" s="4"/>
    </row>
    <row r="463" ht="15.75" customHeight="1">
      <c r="F463" s="4"/>
    </row>
    <row r="464" ht="15.75" customHeight="1">
      <c r="F464" s="4"/>
    </row>
    <row r="465" ht="15.75" customHeight="1">
      <c r="F465" s="4"/>
    </row>
    <row r="466" ht="15.75" customHeight="1">
      <c r="F466" s="4"/>
    </row>
    <row r="467" ht="15.75" customHeight="1">
      <c r="F467" s="4"/>
    </row>
    <row r="468" ht="15.75" customHeight="1">
      <c r="F468" s="4"/>
    </row>
    <row r="469" ht="15.75" customHeight="1">
      <c r="F469" s="4"/>
    </row>
    <row r="470" ht="15.75" customHeight="1">
      <c r="F470" s="4"/>
    </row>
    <row r="471" ht="15.75" customHeight="1">
      <c r="F471" s="4"/>
    </row>
    <row r="472" ht="15.75" customHeight="1">
      <c r="F472" s="4"/>
    </row>
    <row r="473" ht="15.75" customHeight="1">
      <c r="F473" s="4"/>
    </row>
    <row r="474" ht="15.75" customHeight="1">
      <c r="F474" s="4"/>
    </row>
    <row r="475" ht="15.75" customHeight="1">
      <c r="F475" s="4"/>
    </row>
    <row r="476" ht="15.75" customHeight="1">
      <c r="F476" s="4"/>
    </row>
    <row r="477" ht="15.75" customHeight="1">
      <c r="F477" s="4"/>
    </row>
    <row r="478" ht="15.75" customHeight="1">
      <c r="F478" s="4"/>
    </row>
    <row r="479" ht="15.75" customHeight="1">
      <c r="F479" s="4"/>
    </row>
    <row r="480" ht="15.75" customHeight="1">
      <c r="F480" s="4"/>
    </row>
    <row r="481" ht="15.75" customHeight="1">
      <c r="F481" s="4"/>
    </row>
    <row r="482" ht="15.75" customHeight="1">
      <c r="F482" s="4"/>
    </row>
    <row r="483" ht="15.75" customHeight="1">
      <c r="F483" s="4"/>
    </row>
    <row r="484" ht="15.75" customHeight="1">
      <c r="F484" s="4"/>
    </row>
    <row r="485" ht="15.75" customHeight="1">
      <c r="F485" s="4"/>
    </row>
    <row r="486" ht="15.75" customHeight="1">
      <c r="F486" s="4"/>
    </row>
    <row r="487" ht="15.75" customHeight="1">
      <c r="F487" s="4"/>
    </row>
    <row r="488" ht="15.75" customHeight="1">
      <c r="F488" s="4"/>
    </row>
    <row r="489" ht="15.75" customHeight="1">
      <c r="F489" s="4"/>
    </row>
    <row r="490" ht="15.75" customHeight="1">
      <c r="F490" s="4"/>
    </row>
    <row r="491" ht="15.75" customHeight="1">
      <c r="F491" s="4"/>
    </row>
    <row r="492" ht="15.75" customHeight="1">
      <c r="F492" s="4"/>
    </row>
    <row r="493" ht="15.75" customHeight="1">
      <c r="F493" s="4"/>
    </row>
    <row r="494" ht="15.75" customHeight="1">
      <c r="F494" s="4"/>
    </row>
    <row r="495" ht="15.75" customHeight="1">
      <c r="F495" s="4"/>
    </row>
    <row r="496" ht="15.75" customHeight="1">
      <c r="F496" s="4"/>
    </row>
    <row r="497" ht="15.75" customHeight="1">
      <c r="F497" s="4"/>
    </row>
    <row r="498" ht="15.75" customHeight="1">
      <c r="F498" s="4"/>
    </row>
    <row r="499" ht="15.75" customHeight="1">
      <c r="F499" s="4"/>
    </row>
    <row r="500" ht="15.75" customHeight="1">
      <c r="F500" s="4"/>
    </row>
    <row r="501" ht="15.75" customHeight="1">
      <c r="F501" s="4"/>
    </row>
    <row r="502" ht="15.75" customHeight="1">
      <c r="F502" s="4"/>
    </row>
    <row r="503" ht="15.75" customHeight="1">
      <c r="F503" s="4"/>
    </row>
    <row r="504" ht="15.75" customHeight="1">
      <c r="F504" s="4"/>
    </row>
    <row r="505" ht="15.75" customHeight="1">
      <c r="F505" s="4"/>
    </row>
    <row r="506" ht="15.75" customHeight="1">
      <c r="F506" s="4"/>
    </row>
    <row r="507" ht="15.75" customHeight="1">
      <c r="F507" s="4"/>
    </row>
    <row r="508" ht="15.75" customHeight="1">
      <c r="F508" s="4"/>
    </row>
    <row r="509" ht="15.75" customHeight="1">
      <c r="F509" s="4"/>
    </row>
    <row r="510" ht="15.75" customHeight="1">
      <c r="F510" s="4"/>
    </row>
    <row r="511" ht="15.75" customHeight="1">
      <c r="F511" s="4"/>
    </row>
    <row r="512" ht="15.75" customHeight="1">
      <c r="F512" s="4"/>
    </row>
    <row r="513" ht="15.75" customHeight="1">
      <c r="F513" s="4"/>
    </row>
    <row r="514" ht="15.75" customHeight="1">
      <c r="F514" s="4"/>
    </row>
    <row r="515" ht="15.75" customHeight="1">
      <c r="F515" s="4"/>
    </row>
    <row r="516" ht="15.75" customHeight="1">
      <c r="F516" s="4"/>
    </row>
    <row r="517" ht="15.75" customHeight="1">
      <c r="F517" s="4"/>
    </row>
    <row r="518" ht="15.75" customHeight="1">
      <c r="F518" s="4"/>
    </row>
    <row r="519" ht="15.75" customHeight="1">
      <c r="F519" s="4"/>
    </row>
    <row r="520" ht="15.75" customHeight="1">
      <c r="F520" s="4"/>
    </row>
    <row r="521" ht="15.75" customHeight="1">
      <c r="F521" s="4"/>
    </row>
    <row r="522" ht="15.75" customHeight="1">
      <c r="F522" s="4"/>
    </row>
    <row r="523" ht="15.75" customHeight="1">
      <c r="F523" s="4"/>
    </row>
    <row r="524" ht="15.75" customHeight="1">
      <c r="F524" s="4"/>
    </row>
    <row r="525" ht="15.75" customHeight="1">
      <c r="F525" s="4"/>
    </row>
    <row r="526" ht="15.75" customHeight="1">
      <c r="F526" s="4"/>
    </row>
    <row r="527" ht="15.75" customHeight="1">
      <c r="F527" s="4"/>
    </row>
    <row r="528" ht="15.75" customHeight="1">
      <c r="F528" s="4"/>
    </row>
    <row r="529" ht="15.75" customHeight="1">
      <c r="F529" s="4"/>
    </row>
    <row r="530" ht="15.75" customHeight="1">
      <c r="F530" s="4"/>
    </row>
    <row r="531" ht="15.75" customHeight="1">
      <c r="F531" s="4"/>
    </row>
    <row r="532" ht="15.75" customHeight="1">
      <c r="F532" s="4"/>
    </row>
    <row r="533" ht="15.75" customHeight="1">
      <c r="F533" s="4"/>
    </row>
    <row r="534" ht="15.75" customHeight="1">
      <c r="F534" s="4"/>
    </row>
    <row r="535" ht="15.75" customHeight="1">
      <c r="F535" s="4"/>
    </row>
    <row r="536" ht="15.75" customHeight="1">
      <c r="F536" s="4"/>
    </row>
    <row r="537" ht="15.75" customHeight="1">
      <c r="F537" s="4"/>
    </row>
    <row r="538" ht="15.75" customHeight="1">
      <c r="F538" s="4"/>
    </row>
    <row r="539" ht="15.75" customHeight="1">
      <c r="F539" s="4"/>
    </row>
    <row r="540" ht="15.75" customHeight="1">
      <c r="F540" s="4"/>
    </row>
    <row r="541" ht="15.75" customHeight="1">
      <c r="F541" s="4"/>
    </row>
    <row r="542" ht="15.75" customHeight="1">
      <c r="F542" s="4"/>
    </row>
    <row r="543" ht="15.75" customHeight="1">
      <c r="F543" s="4"/>
    </row>
    <row r="544" ht="15.75" customHeight="1">
      <c r="F544" s="4"/>
    </row>
    <row r="545" ht="15.75" customHeight="1">
      <c r="F545" s="4"/>
    </row>
    <row r="546" ht="15.75" customHeight="1">
      <c r="F546" s="4"/>
    </row>
    <row r="547" ht="15.75" customHeight="1">
      <c r="F547" s="4"/>
    </row>
    <row r="548" ht="15.75" customHeight="1">
      <c r="F548" s="4"/>
    </row>
    <row r="549" ht="15.75" customHeight="1">
      <c r="F549" s="4"/>
    </row>
    <row r="550" ht="15.75" customHeight="1">
      <c r="F550" s="4"/>
    </row>
    <row r="551" ht="15.75" customHeight="1">
      <c r="F551" s="4"/>
    </row>
    <row r="552" ht="15.75" customHeight="1">
      <c r="F552" s="4"/>
    </row>
    <row r="553" ht="15.75" customHeight="1">
      <c r="F553" s="4"/>
    </row>
    <row r="554" ht="15.75" customHeight="1">
      <c r="F554" s="4"/>
    </row>
    <row r="555" ht="15.75" customHeight="1">
      <c r="F555" s="4"/>
    </row>
    <row r="556" ht="15.75" customHeight="1">
      <c r="F556" s="4"/>
    </row>
    <row r="557" ht="15.75" customHeight="1">
      <c r="F557" s="4"/>
    </row>
    <row r="558" ht="15.75" customHeight="1">
      <c r="F558" s="4"/>
    </row>
    <row r="559" ht="15.75" customHeight="1">
      <c r="F559" s="4"/>
    </row>
    <row r="560" ht="15.75" customHeight="1">
      <c r="F560" s="4"/>
    </row>
    <row r="561" ht="15.75" customHeight="1">
      <c r="F561" s="4"/>
    </row>
    <row r="562" ht="15.75" customHeight="1">
      <c r="F562" s="4"/>
    </row>
    <row r="563" ht="15.75" customHeight="1">
      <c r="F563" s="4"/>
    </row>
    <row r="564" ht="15.75" customHeight="1">
      <c r="F564" s="4"/>
    </row>
    <row r="565" ht="15.75" customHeight="1">
      <c r="F565" s="4"/>
    </row>
    <row r="566" ht="15.75" customHeight="1">
      <c r="F566" s="4"/>
    </row>
    <row r="567" ht="15.75" customHeight="1">
      <c r="F567" s="4"/>
    </row>
    <row r="568" ht="15.75" customHeight="1">
      <c r="F568" s="4"/>
    </row>
    <row r="569" ht="15.75" customHeight="1">
      <c r="F569" s="4"/>
    </row>
    <row r="570" ht="15.75" customHeight="1">
      <c r="F570" s="4"/>
    </row>
    <row r="571" ht="15.75" customHeight="1">
      <c r="F571" s="4"/>
    </row>
    <row r="572" ht="15.75" customHeight="1">
      <c r="F572" s="4"/>
    </row>
    <row r="573" ht="15.75" customHeight="1">
      <c r="F573" s="4"/>
    </row>
    <row r="574" ht="15.75" customHeight="1">
      <c r="F574" s="4"/>
    </row>
    <row r="575" ht="15.75" customHeight="1">
      <c r="F575" s="4"/>
    </row>
    <row r="576" ht="15.75" customHeight="1">
      <c r="F576" s="4"/>
    </row>
    <row r="577" ht="15.75" customHeight="1">
      <c r="F577" s="4"/>
    </row>
    <row r="578" ht="15.75" customHeight="1">
      <c r="F578" s="4"/>
    </row>
    <row r="579" ht="15.75" customHeight="1">
      <c r="F579" s="4"/>
    </row>
    <row r="580" ht="15.75" customHeight="1">
      <c r="F580" s="4"/>
    </row>
    <row r="581" ht="15.75" customHeight="1">
      <c r="F581" s="4"/>
    </row>
    <row r="582" ht="15.75" customHeight="1">
      <c r="F582" s="4"/>
    </row>
    <row r="583" ht="15.75" customHeight="1">
      <c r="F583" s="4"/>
    </row>
    <row r="584" ht="15.75" customHeight="1">
      <c r="F584" s="4"/>
    </row>
    <row r="585" ht="15.75" customHeight="1">
      <c r="F585" s="4"/>
    </row>
    <row r="586" ht="15.75" customHeight="1">
      <c r="F586" s="4"/>
    </row>
    <row r="587" ht="15.75" customHeight="1">
      <c r="F587" s="4"/>
    </row>
    <row r="588" ht="15.75" customHeight="1">
      <c r="F588" s="4"/>
    </row>
    <row r="589" ht="15.75" customHeight="1">
      <c r="F589" s="4"/>
    </row>
    <row r="590" ht="15.75" customHeight="1">
      <c r="F590" s="4"/>
    </row>
    <row r="591" ht="15.75" customHeight="1">
      <c r="F591" s="4"/>
    </row>
    <row r="592" ht="15.75" customHeight="1">
      <c r="F592" s="4"/>
    </row>
    <row r="593" ht="15.75" customHeight="1">
      <c r="F593" s="4"/>
    </row>
    <row r="594" ht="15.75" customHeight="1">
      <c r="F594" s="4"/>
    </row>
    <row r="595" ht="15.75" customHeight="1">
      <c r="F595" s="4"/>
    </row>
    <row r="596" ht="15.75" customHeight="1">
      <c r="F596" s="4"/>
    </row>
    <row r="597" ht="15.75" customHeight="1">
      <c r="F597" s="4"/>
    </row>
    <row r="598" ht="15.75" customHeight="1">
      <c r="F598" s="4"/>
    </row>
    <row r="599" ht="15.75" customHeight="1">
      <c r="F599" s="4"/>
    </row>
    <row r="600" ht="15.75" customHeight="1">
      <c r="F600" s="4"/>
    </row>
    <row r="601" ht="15.75" customHeight="1">
      <c r="F601" s="4"/>
    </row>
    <row r="602" ht="15.75" customHeight="1">
      <c r="F602" s="4"/>
    </row>
    <row r="603" ht="15.75" customHeight="1">
      <c r="F603" s="4"/>
    </row>
    <row r="604" ht="15.75" customHeight="1">
      <c r="F604" s="4"/>
    </row>
    <row r="605" ht="15.75" customHeight="1">
      <c r="F605" s="4"/>
    </row>
    <row r="606" ht="15.75" customHeight="1">
      <c r="F606" s="4"/>
    </row>
    <row r="607" ht="15.75" customHeight="1">
      <c r="F607" s="4"/>
    </row>
    <row r="608" ht="15.75" customHeight="1">
      <c r="F608" s="4"/>
    </row>
    <row r="609" ht="15.75" customHeight="1">
      <c r="F609" s="4"/>
    </row>
    <row r="610" ht="15.75" customHeight="1">
      <c r="F610" s="4"/>
    </row>
    <row r="611" ht="15.75" customHeight="1">
      <c r="F611" s="4"/>
    </row>
    <row r="612" ht="15.75" customHeight="1">
      <c r="F612" s="4"/>
    </row>
    <row r="613" ht="15.75" customHeight="1">
      <c r="F613" s="4"/>
    </row>
    <row r="614" ht="15.75" customHeight="1">
      <c r="F614" s="4"/>
    </row>
    <row r="615" ht="15.75" customHeight="1">
      <c r="F615" s="4"/>
    </row>
    <row r="616" ht="15.75" customHeight="1">
      <c r="F616" s="4"/>
    </row>
    <row r="617" ht="15.75" customHeight="1">
      <c r="F617" s="4"/>
    </row>
    <row r="618" ht="15.75" customHeight="1">
      <c r="F618" s="4"/>
    </row>
    <row r="619" ht="15.75" customHeight="1">
      <c r="F619" s="4"/>
    </row>
    <row r="620" ht="15.75" customHeight="1">
      <c r="F620" s="4"/>
    </row>
    <row r="621" ht="15.75" customHeight="1">
      <c r="F621" s="4"/>
    </row>
    <row r="622" ht="15.75" customHeight="1">
      <c r="F622" s="4"/>
    </row>
    <row r="623" ht="15.75" customHeight="1">
      <c r="F623" s="4"/>
    </row>
    <row r="624" ht="15.75" customHeight="1">
      <c r="F624" s="4"/>
    </row>
    <row r="625" ht="15.75" customHeight="1">
      <c r="F625" s="4"/>
    </row>
    <row r="626" ht="15.75" customHeight="1">
      <c r="F626" s="4"/>
    </row>
    <row r="627" ht="15.75" customHeight="1">
      <c r="F627" s="4"/>
    </row>
    <row r="628" ht="15.75" customHeight="1">
      <c r="F628" s="4"/>
    </row>
    <row r="629" ht="15.75" customHeight="1">
      <c r="F629" s="4"/>
    </row>
    <row r="630" ht="15.75" customHeight="1">
      <c r="F630" s="4"/>
    </row>
    <row r="631" ht="15.75" customHeight="1">
      <c r="F631" s="4"/>
    </row>
    <row r="632" ht="15.75" customHeight="1">
      <c r="F632" s="4"/>
    </row>
    <row r="633" ht="15.75" customHeight="1">
      <c r="F633" s="4"/>
    </row>
    <row r="634" ht="15.75" customHeight="1">
      <c r="F634" s="4"/>
    </row>
    <row r="635" ht="15.75" customHeight="1">
      <c r="F635" s="4"/>
    </row>
    <row r="636" ht="15.75" customHeight="1">
      <c r="F636" s="4"/>
    </row>
    <row r="637" ht="15.75" customHeight="1">
      <c r="F637" s="4"/>
    </row>
    <row r="638" ht="15.75" customHeight="1">
      <c r="F638" s="4"/>
    </row>
    <row r="639" ht="15.75" customHeight="1">
      <c r="F639" s="4"/>
    </row>
    <row r="640" ht="15.75" customHeight="1">
      <c r="F640" s="4"/>
    </row>
    <row r="641" ht="15.75" customHeight="1">
      <c r="F641" s="4"/>
    </row>
    <row r="642" ht="15.75" customHeight="1">
      <c r="F642" s="4"/>
    </row>
    <row r="643" ht="15.75" customHeight="1">
      <c r="F643" s="4"/>
    </row>
    <row r="644" ht="15.75" customHeight="1">
      <c r="F644" s="4"/>
    </row>
    <row r="645" ht="15.75" customHeight="1">
      <c r="F645" s="4"/>
    </row>
    <row r="646" ht="15.75" customHeight="1">
      <c r="F646" s="4"/>
    </row>
    <row r="647" ht="15.75" customHeight="1">
      <c r="F647" s="4"/>
    </row>
    <row r="648" ht="15.75" customHeight="1">
      <c r="F648" s="4"/>
    </row>
    <row r="649" ht="15.75" customHeight="1">
      <c r="F649" s="4"/>
    </row>
    <row r="650" ht="15.75" customHeight="1">
      <c r="F650" s="4"/>
    </row>
    <row r="651" ht="15.75" customHeight="1">
      <c r="F651" s="4"/>
    </row>
    <row r="652" ht="15.75" customHeight="1">
      <c r="F652" s="4"/>
    </row>
    <row r="653" ht="15.75" customHeight="1">
      <c r="F653" s="4"/>
    </row>
    <row r="654" ht="15.75" customHeight="1">
      <c r="F654" s="4"/>
    </row>
    <row r="655" ht="15.75" customHeight="1">
      <c r="F655" s="4"/>
    </row>
    <row r="656" ht="15.75" customHeight="1">
      <c r="F656" s="4"/>
    </row>
    <row r="657" ht="15.75" customHeight="1">
      <c r="F657" s="4"/>
    </row>
    <row r="658" ht="15.75" customHeight="1">
      <c r="F658" s="4"/>
    </row>
    <row r="659" ht="15.75" customHeight="1">
      <c r="F659" s="4"/>
    </row>
    <row r="660" ht="15.75" customHeight="1">
      <c r="F660" s="4"/>
    </row>
    <row r="661" ht="15.75" customHeight="1">
      <c r="F661" s="4"/>
    </row>
    <row r="662" ht="15.75" customHeight="1">
      <c r="F662" s="4"/>
    </row>
    <row r="663" ht="15.75" customHeight="1">
      <c r="F663" s="4"/>
    </row>
    <row r="664" ht="15.75" customHeight="1">
      <c r="F664" s="4"/>
    </row>
    <row r="665" ht="15.75" customHeight="1">
      <c r="F665" s="4"/>
    </row>
    <row r="666" ht="15.75" customHeight="1">
      <c r="F666" s="4"/>
    </row>
    <row r="667" ht="15.75" customHeight="1">
      <c r="F667" s="4"/>
    </row>
    <row r="668" ht="15.75" customHeight="1">
      <c r="F668" s="4"/>
    </row>
    <row r="669" ht="15.75" customHeight="1">
      <c r="F669" s="4"/>
    </row>
    <row r="670" ht="15.75" customHeight="1">
      <c r="F670" s="4"/>
    </row>
    <row r="671" ht="15.75" customHeight="1">
      <c r="F671" s="4"/>
    </row>
    <row r="672" ht="15.75" customHeight="1">
      <c r="F672" s="4"/>
    </row>
    <row r="673" ht="15.75" customHeight="1">
      <c r="F673" s="4"/>
    </row>
    <row r="674" ht="15.75" customHeight="1">
      <c r="F674" s="4"/>
    </row>
    <row r="675" ht="15.75" customHeight="1">
      <c r="F675" s="4"/>
    </row>
    <row r="676" ht="15.75" customHeight="1">
      <c r="F676" s="4"/>
    </row>
    <row r="677" ht="15.75" customHeight="1">
      <c r="F677" s="4"/>
    </row>
    <row r="678" ht="15.75" customHeight="1">
      <c r="F678" s="4"/>
    </row>
    <row r="679" ht="15.75" customHeight="1">
      <c r="F679" s="4"/>
    </row>
    <row r="680" ht="15.75" customHeight="1">
      <c r="F680" s="4"/>
    </row>
    <row r="681" ht="15.75" customHeight="1">
      <c r="F681" s="4"/>
    </row>
    <row r="682" ht="15.75" customHeight="1">
      <c r="F682" s="4"/>
    </row>
    <row r="683" ht="15.75" customHeight="1">
      <c r="F683" s="4"/>
    </row>
    <row r="684" ht="15.75" customHeight="1">
      <c r="F684" s="4"/>
    </row>
    <row r="685" ht="15.75" customHeight="1">
      <c r="F685" s="4"/>
    </row>
    <row r="686" ht="15.75" customHeight="1">
      <c r="F686" s="4"/>
    </row>
    <row r="687" ht="15.75" customHeight="1">
      <c r="F687" s="4"/>
    </row>
    <row r="688" ht="15.75" customHeight="1">
      <c r="F688" s="4"/>
    </row>
    <row r="689" ht="15.75" customHeight="1">
      <c r="F689" s="4"/>
    </row>
    <row r="690" ht="15.75" customHeight="1">
      <c r="F690" s="4"/>
    </row>
    <row r="691" ht="15.75" customHeight="1">
      <c r="F691" s="4"/>
    </row>
    <row r="692" ht="15.75" customHeight="1">
      <c r="F692" s="4"/>
    </row>
    <row r="693" ht="15.75" customHeight="1">
      <c r="F693" s="4"/>
    </row>
    <row r="694" ht="15.75" customHeight="1">
      <c r="F694" s="4"/>
    </row>
    <row r="695" ht="15.75" customHeight="1">
      <c r="F695" s="4"/>
    </row>
    <row r="696" ht="15.75" customHeight="1">
      <c r="F696" s="4"/>
    </row>
    <row r="697" ht="15.75" customHeight="1">
      <c r="F697" s="4"/>
    </row>
    <row r="698" ht="15.75" customHeight="1">
      <c r="F698" s="4"/>
    </row>
    <row r="699" ht="15.75" customHeight="1">
      <c r="F699" s="4"/>
    </row>
    <row r="700" ht="15.75" customHeight="1">
      <c r="F700" s="4"/>
    </row>
    <row r="701" ht="15.75" customHeight="1">
      <c r="F701" s="4"/>
    </row>
    <row r="702" ht="15.75" customHeight="1">
      <c r="F702" s="4"/>
    </row>
    <row r="703" ht="15.75" customHeight="1">
      <c r="F703" s="4"/>
    </row>
    <row r="704" ht="15.75" customHeight="1">
      <c r="F704" s="4"/>
    </row>
    <row r="705" ht="15.75" customHeight="1">
      <c r="F705" s="4"/>
    </row>
    <row r="706" ht="15.75" customHeight="1">
      <c r="F706" s="4"/>
    </row>
    <row r="707" ht="15.75" customHeight="1">
      <c r="F707" s="4"/>
    </row>
    <row r="708" ht="15.75" customHeight="1">
      <c r="F708" s="4"/>
    </row>
    <row r="709" ht="15.75" customHeight="1">
      <c r="F709" s="4"/>
    </row>
    <row r="710" ht="15.75" customHeight="1">
      <c r="F710" s="4"/>
    </row>
    <row r="711" ht="15.75" customHeight="1">
      <c r="F711" s="4"/>
    </row>
    <row r="712" ht="15.75" customHeight="1">
      <c r="F712" s="4"/>
    </row>
    <row r="713" ht="15.75" customHeight="1">
      <c r="F713" s="4"/>
    </row>
    <row r="714" ht="15.75" customHeight="1">
      <c r="F714" s="4"/>
    </row>
    <row r="715" ht="15.75" customHeight="1">
      <c r="F715" s="4"/>
    </row>
    <row r="716" ht="15.75" customHeight="1">
      <c r="F716" s="4"/>
    </row>
    <row r="717" ht="15.75" customHeight="1">
      <c r="F717" s="4"/>
    </row>
    <row r="718" ht="15.75" customHeight="1">
      <c r="F718" s="4"/>
    </row>
    <row r="719" ht="15.75" customHeight="1">
      <c r="F719" s="4"/>
    </row>
    <row r="720" ht="15.75" customHeight="1">
      <c r="F720" s="4"/>
    </row>
    <row r="721" ht="15.75" customHeight="1">
      <c r="F721" s="4"/>
    </row>
    <row r="722" ht="15.75" customHeight="1">
      <c r="F722" s="4"/>
    </row>
    <row r="723" ht="15.75" customHeight="1">
      <c r="F723" s="4"/>
    </row>
    <row r="724" ht="15.75" customHeight="1">
      <c r="F724" s="4"/>
    </row>
    <row r="725" ht="15.75" customHeight="1">
      <c r="F725" s="4"/>
    </row>
    <row r="726" ht="15.75" customHeight="1">
      <c r="F726" s="4"/>
    </row>
    <row r="727" ht="15.75" customHeight="1">
      <c r="F727" s="4"/>
    </row>
    <row r="728" ht="15.75" customHeight="1">
      <c r="F728" s="4"/>
    </row>
    <row r="729" ht="15.75" customHeight="1">
      <c r="F729" s="4"/>
    </row>
    <row r="730" ht="15.75" customHeight="1">
      <c r="F730" s="4"/>
    </row>
    <row r="731" ht="15.75" customHeight="1">
      <c r="F731" s="4"/>
    </row>
    <row r="732" ht="15.75" customHeight="1">
      <c r="F732" s="4"/>
    </row>
    <row r="733" ht="15.75" customHeight="1">
      <c r="F733" s="4"/>
    </row>
    <row r="734" ht="15.75" customHeight="1">
      <c r="F734" s="4"/>
    </row>
    <row r="735" ht="15.75" customHeight="1">
      <c r="F735" s="4"/>
    </row>
    <row r="736" ht="15.75" customHeight="1">
      <c r="F736" s="4"/>
    </row>
    <row r="737" ht="15.75" customHeight="1">
      <c r="F737" s="4"/>
    </row>
    <row r="738" ht="15.75" customHeight="1">
      <c r="F738" s="4"/>
    </row>
    <row r="739" ht="15.75" customHeight="1">
      <c r="F739" s="4"/>
    </row>
    <row r="740" ht="15.75" customHeight="1">
      <c r="F740" s="4"/>
    </row>
    <row r="741" ht="15.75" customHeight="1">
      <c r="F741" s="4"/>
    </row>
    <row r="742" ht="15.75" customHeight="1">
      <c r="F742" s="4"/>
    </row>
    <row r="743" ht="15.75" customHeight="1">
      <c r="F743" s="4"/>
    </row>
    <row r="744" ht="15.75" customHeight="1">
      <c r="F744" s="4"/>
    </row>
    <row r="745" ht="15.75" customHeight="1">
      <c r="F745" s="4"/>
    </row>
    <row r="746" ht="15.75" customHeight="1">
      <c r="F746" s="4"/>
    </row>
    <row r="747" ht="15.75" customHeight="1">
      <c r="F747" s="4"/>
    </row>
    <row r="748" ht="15.75" customHeight="1">
      <c r="F748" s="4"/>
    </row>
    <row r="749" ht="15.75" customHeight="1">
      <c r="F749" s="4"/>
    </row>
    <row r="750" ht="15.75" customHeight="1">
      <c r="F750" s="4"/>
    </row>
    <row r="751" ht="15.75" customHeight="1">
      <c r="F751" s="4"/>
    </row>
    <row r="752" ht="15.75" customHeight="1">
      <c r="F752" s="4"/>
    </row>
    <row r="753" ht="15.75" customHeight="1">
      <c r="F753" s="4"/>
    </row>
    <row r="754" ht="15.75" customHeight="1">
      <c r="F754" s="4"/>
    </row>
    <row r="755" ht="15.75" customHeight="1">
      <c r="F755" s="4"/>
    </row>
    <row r="756" ht="15.75" customHeight="1">
      <c r="F756" s="4"/>
    </row>
    <row r="757" ht="15.75" customHeight="1">
      <c r="F757" s="4"/>
    </row>
    <row r="758" ht="15.75" customHeight="1">
      <c r="F758" s="4"/>
    </row>
    <row r="759" ht="15.75" customHeight="1">
      <c r="F759" s="4"/>
    </row>
    <row r="760" ht="15.75" customHeight="1">
      <c r="F760" s="4"/>
    </row>
    <row r="761" ht="15.75" customHeight="1">
      <c r="F761" s="4"/>
    </row>
    <row r="762" ht="15.75" customHeight="1">
      <c r="F762" s="4"/>
    </row>
    <row r="763" ht="15.75" customHeight="1">
      <c r="F763" s="4"/>
    </row>
    <row r="764" ht="15.75" customHeight="1">
      <c r="F764" s="4"/>
    </row>
    <row r="765" ht="15.75" customHeight="1">
      <c r="F765" s="4"/>
    </row>
    <row r="766" ht="15.75" customHeight="1">
      <c r="F766" s="4"/>
    </row>
    <row r="767" ht="15.75" customHeight="1">
      <c r="F767" s="4"/>
    </row>
    <row r="768" ht="15.75" customHeight="1">
      <c r="F768" s="4"/>
    </row>
    <row r="769" ht="15.75" customHeight="1">
      <c r="F769" s="4"/>
    </row>
    <row r="770" ht="15.75" customHeight="1">
      <c r="F770" s="4"/>
    </row>
    <row r="771" ht="15.75" customHeight="1">
      <c r="F771" s="4"/>
    </row>
    <row r="772" ht="15.75" customHeight="1">
      <c r="F772" s="4"/>
    </row>
    <row r="773" ht="15.75" customHeight="1">
      <c r="F773" s="4"/>
    </row>
    <row r="774" ht="15.75" customHeight="1">
      <c r="F774" s="4"/>
    </row>
    <row r="775" ht="15.75" customHeight="1">
      <c r="F775" s="4"/>
    </row>
    <row r="776" ht="15.75" customHeight="1">
      <c r="F776" s="4"/>
    </row>
    <row r="777" ht="15.75" customHeight="1">
      <c r="F777" s="4"/>
    </row>
    <row r="778" ht="15.75" customHeight="1">
      <c r="F778" s="4"/>
    </row>
    <row r="779" ht="15.75" customHeight="1">
      <c r="F779" s="4"/>
    </row>
    <row r="780" ht="15.75" customHeight="1">
      <c r="F780" s="4"/>
    </row>
    <row r="781" ht="15.75" customHeight="1">
      <c r="F781" s="4"/>
    </row>
    <row r="782" ht="15.75" customHeight="1">
      <c r="F782" s="4"/>
    </row>
    <row r="783" ht="15.75" customHeight="1">
      <c r="F783" s="4"/>
    </row>
    <row r="784" ht="15.75" customHeight="1">
      <c r="F784" s="4"/>
    </row>
    <row r="785" ht="15.75" customHeight="1">
      <c r="F785" s="4"/>
    </row>
    <row r="786" ht="15.75" customHeight="1">
      <c r="F786" s="4"/>
    </row>
    <row r="787" ht="15.75" customHeight="1">
      <c r="F787" s="4"/>
    </row>
    <row r="788" ht="15.75" customHeight="1">
      <c r="F788" s="4"/>
    </row>
    <row r="789" ht="15.75" customHeight="1">
      <c r="F789" s="4"/>
    </row>
    <row r="790" ht="15.75" customHeight="1">
      <c r="F790" s="4"/>
    </row>
    <row r="791" ht="15.75" customHeight="1">
      <c r="F791" s="4"/>
    </row>
    <row r="792" ht="15.75" customHeight="1">
      <c r="F792" s="4"/>
    </row>
    <row r="793" ht="15.75" customHeight="1">
      <c r="F793" s="4"/>
    </row>
    <row r="794" ht="15.75" customHeight="1">
      <c r="F794" s="4"/>
    </row>
    <row r="795" ht="15.75" customHeight="1">
      <c r="F795" s="4"/>
    </row>
    <row r="796" ht="15.75" customHeight="1">
      <c r="F796" s="4"/>
    </row>
    <row r="797" ht="15.75" customHeight="1">
      <c r="F797" s="4"/>
    </row>
    <row r="798" ht="15.75" customHeight="1">
      <c r="F798" s="4"/>
    </row>
    <row r="799" ht="15.75" customHeight="1">
      <c r="F799" s="4"/>
    </row>
    <row r="800" ht="15.75" customHeight="1">
      <c r="F800" s="4"/>
    </row>
    <row r="801" ht="15.75" customHeight="1">
      <c r="F801" s="4"/>
    </row>
    <row r="802" ht="15.75" customHeight="1">
      <c r="F802" s="4"/>
    </row>
    <row r="803" ht="15.75" customHeight="1">
      <c r="F803" s="4"/>
    </row>
    <row r="804" ht="15.75" customHeight="1">
      <c r="F804" s="4"/>
    </row>
    <row r="805" ht="15.75" customHeight="1">
      <c r="F805" s="4"/>
    </row>
    <row r="806" ht="15.75" customHeight="1">
      <c r="F806" s="4"/>
    </row>
    <row r="807" ht="15.75" customHeight="1">
      <c r="F807" s="4"/>
    </row>
    <row r="808" ht="15.75" customHeight="1">
      <c r="F808" s="4"/>
    </row>
    <row r="809" ht="15.75" customHeight="1">
      <c r="F809" s="4"/>
    </row>
    <row r="810" ht="15.75" customHeight="1">
      <c r="F810" s="4"/>
    </row>
    <row r="811" ht="15.75" customHeight="1">
      <c r="F811" s="4"/>
    </row>
    <row r="812" ht="15.75" customHeight="1">
      <c r="F812" s="4"/>
    </row>
    <row r="813" ht="15.75" customHeight="1">
      <c r="F813" s="4"/>
    </row>
    <row r="814" ht="15.75" customHeight="1">
      <c r="F814" s="4"/>
    </row>
    <row r="815" ht="15.75" customHeight="1">
      <c r="F815" s="4"/>
    </row>
    <row r="816" ht="15.75" customHeight="1">
      <c r="F816" s="4"/>
    </row>
    <row r="817" ht="15.75" customHeight="1">
      <c r="F817" s="4"/>
    </row>
    <row r="818" ht="15.75" customHeight="1">
      <c r="F818" s="4"/>
    </row>
    <row r="819" ht="15.75" customHeight="1">
      <c r="F819" s="4"/>
    </row>
    <row r="820" ht="15.75" customHeight="1">
      <c r="F820" s="4"/>
    </row>
    <row r="821" ht="15.75" customHeight="1">
      <c r="F821" s="4"/>
    </row>
    <row r="822" ht="15.75" customHeight="1">
      <c r="F822" s="4"/>
    </row>
    <row r="823" ht="15.75" customHeight="1">
      <c r="F823" s="4"/>
    </row>
    <row r="824" ht="15.75" customHeight="1">
      <c r="F824" s="4"/>
    </row>
    <row r="825" ht="15.75" customHeight="1">
      <c r="F825" s="4"/>
    </row>
    <row r="826" ht="15.75" customHeight="1">
      <c r="F826" s="4"/>
    </row>
    <row r="827" ht="15.75" customHeight="1">
      <c r="F827" s="4"/>
    </row>
    <row r="828" ht="15.75" customHeight="1">
      <c r="F828" s="4"/>
    </row>
    <row r="829" ht="15.75" customHeight="1">
      <c r="F829" s="4"/>
    </row>
    <row r="830" ht="15.75" customHeight="1">
      <c r="F830" s="4"/>
    </row>
    <row r="831" ht="15.75" customHeight="1">
      <c r="F831" s="4"/>
    </row>
    <row r="832" ht="15.75" customHeight="1">
      <c r="F832" s="4"/>
    </row>
    <row r="833" ht="15.75" customHeight="1">
      <c r="F833" s="4"/>
    </row>
    <row r="834" ht="15.75" customHeight="1">
      <c r="F834" s="4"/>
    </row>
    <row r="835" ht="15.75" customHeight="1">
      <c r="F835" s="4"/>
    </row>
    <row r="836" ht="15.75" customHeight="1">
      <c r="F836" s="4"/>
    </row>
    <row r="837" ht="15.75" customHeight="1">
      <c r="F837" s="4"/>
    </row>
    <row r="838" ht="15.75" customHeight="1">
      <c r="F838" s="4"/>
    </row>
    <row r="839" ht="15.75" customHeight="1">
      <c r="F839" s="4"/>
    </row>
    <row r="840" ht="15.75" customHeight="1">
      <c r="F840" s="4"/>
    </row>
    <row r="841" ht="15.75" customHeight="1">
      <c r="F841" s="4"/>
    </row>
    <row r="842" ht="15.75" customHeight="1">
      <c r="F842" s="4"/>
    </row>
    <row r="843" ht="15.75" customHeight="1">
      <c r="F843" s="4"/>
    </row>
    <row r="844" ht="15.75" customHeight="1">
      <c r="F844" s="4"/>
    </row>
    <row r="845" ht="15.75" customHeight="1">
      <c r="F845" s="4"/>
    </row>
    <row r="846" ht="15.75" customHeight="1">
      <c r="F846" s="4"/>
    </row>
    <row r="847" ht="15.75" customHeight="1">
      <c r="F847" s="4"/>
    </row>
    <row r="848" ht="15.75" customHeight="1">
      <c r="F848" s="4"/>
    </row>
    <row r="849" ht="15.75" customHeight="1">
      <c r="F849" s="4"/>
    </row>
    <row r="850" ht="15.75" customHeight="1">
      <c r="F850" s="4"/>
    </row>
    <row r="851" ht="15.75" customHeight="1">
      <c r="F851" s="4"/>
    </row>
    <row r="852" ht="15.75" customHeight="1">
      <c r="F852" s="4"/>
    </row>
    <row r="853" ht="15.75" customHeight="1">
      <c r="F853" s="4"/>
    </row>
    <row r="854" ht="15.75" customHeight="1">
      <c r="F854" s="4"/>
    </row>
    <row r="855" ht="15.75" customHeight="1">
      <c r="F855" s="4"/>
    </row>
    <row r="856" ht="15.75" customHeight="1">
      <c r="F856" s="4"/>
    </row>
    <row r="857" ht="15.75" customHeight="1">
      <c r="F857" s="4"/>
    </row>
    <row r="858" ht="15.75" customHeight="1">
      <c r="F858" s="4"/>
    </row>
    <row r="859" ht="15.75" customHeight="1">
      <c r="F859" s="4"/>
    </row>
    <row r="860" ht="15.75" customHeight="1">
      <c r="F860" s="4"/>
    </row>
    <row r="861" ht="15.75" customHeight="1">
      <c r="F861" s="4"/>
    </row>
    <row r="862" ht="15.75" customHeight="1">
      <c r="F862" s="4"/>
    </row>
    <row r="863" ht="15.75" customHeight="1">
      <c r="F863" s="4"/>
    </row>
    <row r="864" ht="15.75" customHeight="1">
      <c r="F864" s="4"/>
    </row>
    <row r="865" ht="15.75" customHeight="1">
      <c r="F865" s="4"/>
    </row>
    <row r="866" ht="15.75" customHeight="1">
      <c r="F866" s="4"/>
    </row>
    <row r="867" ht="15.75" customHeight="1">
      <c r="F867" s="4"/>
    </row>
    <row r="868" ht="15.75" customHeight="1">
      <c r="F868" s="4"/>
    </row>
    <row r="869" ht="15.75" customHeight="1">
      <c r="F869" s="4"/>
    </row>
    <row r="870" ht="15.75" customHeight="1">
      <c r="F870" s="4"/>
    </row>
    <row r="871" ht="15.75" customHeight="1">
      <c r="F871" s="4"/>
    </row>
    <row r="872" ht="15.75" customHeight="1">
      <c r="F872" s="4"/>
    </row>
    <row r="873" ht="15.75" customHeight="1">
      <c r="F873" s="4"/>
    </row>
    <row r="874" ht="15.75" customHeight="1">
      <c r="F874" s="4"/>
    </row>
    <row r="875" ht="15.75" customHeight="1">
      <c r="F875" s="4"/>
    </row>
    <row r="876" ht="15.75" customHeight="1">
      <c r="F876" s="4"/>
    </row>
    <row r="877" ht="15.75" customHeight="1">
      <c r="F877" s="4"/>
    </row>
    <row r="878" ht="15.75" customHeight="1">
      <c r="F878" s="4"/>
    </row>
    <row r="879" ht="15.75" customHeight="1">
      <c r="F879" s="4"/>
    </row>
    <row r="880" ht="15.75" customHeight="1">
      <c r="F880" s="4"/>
    </row>
    <row r="881" ht="15.75" customHeight="1">
      <c r="F881" s="4"/>
    </row>
    <row r="882" ht="15.75" customHeight="1">
      <c r="F882" s="4"/>
    </row>
    <row r="883" ht="15.75" customHeight="1">
      <c r="F883" s="4"/>
    </row>
    <row r="884" ht="15.75" customHeight="1">
      <c r="F884" s="4"/>
    </row>
    <row r="885" ht="15.75" customHeight="1">
      <c r="F885" s="4"/>
    </row>
    <row r="886" ht="15.75" customHeight="1">
      <c r="F886" s="4"/>
    </row>
    <row r="887" ht="15.75" customHeight="1">
      <c r="F887" s="4"/>
    </row>
    <row r="888" ht="15.75" customHeight="1">
      <c r="F888" s="4"/>
    </row>
    <row r="889" ht="15.75" customHeight="1">
      <c r="F889" s="4"/>
    </row>
    <row r="890" ht="15.75" customHeight="1">
      <c r="F890" s="4"/>
    </row>
    <row r="891" ht="15.75" customHeight="1">
      <c r="F891" s="4"/>
    </row>
    <row r="892" ht="15.75" customHeight="1">
      <c r="F892" s="4"/>
    </row>
    <row r="893" ht="15.75" customHeight="1">
      <c r="F893" s="4"/>
    </row>
    <row r="894" ht="15.75" customHeight="1">
      <c r="F894" s="4"/>
    </row>
    <row r="895" ht="15.75" customHeight="1">
      <c r="F895" s="4"/>
    </row>
    <row r="896" ht="15.75" customHeight="1">
      <c r="F896" s="4"/>
    </row>
    <row r="897" ht="15.75" customHeight="1">
      <c r="F897" s="4"/>
    </row>
    <row r="898" ht="15.75" customHeight="1">
      <c r="F898" s="4"/>
    </row>
    <row r="899" ht="15.75" customHeight="1">
      <c r="F899" s="4"/>
    </row>
    <row r="900" ht="15.75" customHeight="1">
      <c r="F900" s="4"/>
    </row>
    <row r="901" ht="15.75" customHeight="1">
      <c r="F901" s="4"/>
    </row>
    <row r="902" ht="15.75" customHeight="1">
      <c r="F902" s="4"/>
    </row>
    <row r="903" ht="15.75" customHeight="1">
      <c r="F903" s="4"/>
    </row>
    <row r="904" ht="15.75" customHeight="1">
      <c r="F904" s="4"/>
    </row>
    <row r="905" ht="15.75" customHeight="1">
      <c r="F905" s="4"/>
    </row>
    <row r="906" ht="15.75" customHeight="1">
      <c r="F906" s="4"/>
    </row>
    <row r="907" ht="15.75" customHeight="1">
      <c r="F907" s="4"/>
    </row>
    <row r="908" ht="15.75" customHeight="1">
      <c r="F908" s="4"/>
    </row>
    <row r="909" ht="15.75" customHeight="1">
      <c r="F909" s="4"/>
    </row>
    <row r="910" ht="15.75" customHeight="1">
      <c r="F910" s="4"/>
    </row>
    <row r="911" ht="15.75" customHeight="1">
      <c r="F911" s="4"/>
    </row>
    <row r="912" ht="15.75" customHeight="1">
      <c r="F912" s="4"/>
    </row>
    <row r="913" ht="15.75" customHeight="1">
      <c r="F913" s="4"/>
    </row>
    <row r="914" ht="15.75" customHeight="1">
      <c r="F914" s="4"/>
    </row>
    <row r="915" ht="15.75" customHeight="1">
      <c r="F915" s="4"/>
    </row>
    <row r="916" ht="15.75" customHeight="1">
      <c r="F916" s="4"/>
    </row>
    <row r="917" ht="15.75" customHeight="1">
      <c r="F917" s="4"/>
    </row>
    <row r="918" ht="15.75" customHeight="1">
      <c r="F918" s="4"/>
    </row>
    <row r="919" ht="15.75" customHeight="1">
      <c r="F919" s="4"/>
    </row>
    <row r="920" ht="15.75" customHeight="1">
      <c r="F920" s="4"/>
    </row>
    <row r="921" ht="15.75" customHeight="1">
      <c r="F921" s="4"/>
    </row>
    <row r="922" ht="15.75" customHeight="1">
      <c r="F922" s="4"/>
    </row>
    <row r="923" ht="15.75" customHeight="1">
      <c r="F923" s="4"/>
    </row>
    <row r="924" ht="15.75" customHeight="1">
      <c r="F924" s="4"/>
    </row>
    <row r="925" ht="15.75" customHeight="1">
      <c r="F925" s="4"/>
    </row>
    <row r="926" ht="15.75" customHeight="1">
      <c r="F926" s="4"/>
    </row>
    <row r="927" ht="15.75" customHeight="1">
      <c r="F927" s="4"/>
    </row>
    <row r="928" ht="15.75" customHeight="1">
      <c r="F928" s="4"/>
    </row>
    <row r="929" ht="15.75" customHeight="1">
      <c r="F929" s="4"/>
    </row>
    <row r="930" ht="15.75" customHeight="1">
      <c r="F930" s="4"/>
    </row>
    <row r="931" ht="15.75" customHeight="1">
      <c r="F931" s="4"/>
    </row>
    <row r="932" ht="15.75" customHeight="1">
      <c r="F932" s="4"/>
    </row>
    <row r="933" ht="15.75" customHeight="1">
      <c r="F933" s="4"/>
    </row>
    <row r="934" ht="15.75" customHeight="1">
      <c r="F934" s="4"/>
    </row>
    <row r="935" ht="15.75" customHeight="1">
      <c r="F935" s="4"/>
    </row>
    <row r="936" ht="15.75" customHeight="1">
      <c r="F936" s="4"/>
    </row>
    <row r="937" ht="15.75" customHeight="1">
      <c r="F937" s="4"/>
    </row>
    <row r="938" ht="15.75" customHeight="1">
      <c r="F938" s="4"/>
    </row>
    <row r="939" ht="15.75" customHeight="1">
      <c r="F939" s="4"/>
    </row>
    <row r="940" ht="15.75" customHeight="1">
      <c r="F940" s="4"/>
    </row>
    <row r="941" ht="15.75" customHeight="1">
      <c r="F941" s="4"/>
    </row>
    <row r="942" ht="15.75" customHeight="1">
      <c r="F942" s="4"/>
    </row>
    <row r="943" ht="15.75" customHeight="1">
      <c r="F943" s="4"/>
    </row>
    <row r="944" ht="15.75" customHeight="1">
      <c r="F944" s="4"/>
    </row>
    <row r="945" ht="15.75" customHeight="1">
      <c r="F945" s="4"/>
    </row>
    <row r="946" ht="15.75" customHeight="1">
      <c r="F946" s="4"/>
    </row>
    <row r="947" ht="15.75" customHeight="1">
      <c r="F947" s="4"/>
    </row>
    <row r="948" ht="15.75" customHeight="1">
      <c r="F948" s="4"/>
    </row>
    <row r="949" ht="15.75" customHeight="1">
      <c r="F949" s="4"/>
    </row>
    <row r="950" ht="15.75" customHeight="1">
      <c r="F950" s="4"/>
    </row>
    <row r="951" ht="15.75" customHeight="1">
      <c r="F951" s="4"/>
    </row>
    <row r="952" ht="15.75" customHeight="1">
      <c r="F952" s="4"/>
    </row>
    <row r="953" ht="15.75" customHeight="1">
      <c r="F953" s="4"/>
    </row>
    <row r="954" ht="15.75" customHeight="1">
      <c r="F954" s="4"/>
    </row>
    <row r="955" ht="15.75" customHeight="1">
      <c r="F955" s="4"/>
    </row>
    <row r="956" ht="15.75" customHeight="1">
      <c r="F956" s="4"/>
    </row>
    <row r="957" ht="15.75" customHeight="1">
      <c r="F957" s="4"/>
    </row>
    <row r="958" ht="15.75" customHeight="1">
      <c r="F958" s="4"/>
    </row>
    <row r="959" ht="15.75" customHeight="1">
      <c r="F959" s="4"/>
    </row>
    <row r="960" ht="15.75" customHeight="1">
      <c r="F960" s="4"/>
    </row>
    <row r="961" ht="15.75" customHeight="1">
      <c r="F961" s="4"/>
    </row>
    <row r="962" ht="15.75" customHeight="1">
      <c r="F962" s="4"/>
    </row>
    <row r="963" ht="15.75" customHeight="1">
      <c r="F963" s="4"/>
    </row>
    <row r="964" ht="15.75" customHeight="1">
      <c r="F964" s="4"/>
    </row>
    <row r="965" ht="15.75" customHeight="1">
      <c r="F965" s="4"/>
    </row>
    <row r="966" ht="15.75" customHeight="1">
      <c r="F966" s="4"/>
    </row>
    <row r="967" ht="15.75" customHeight="1">
      <c r="F967" s="4"/>
    </row>
    <row r="968" ht="15.75" customHeight="1">
      <c r="F968" s="4"/>
    </row>
    <row r="969" ht="15.75" customHeight="1">
      <c r="F969" s="4"/>
    </row>
    <row r="970" ht="15.75" customHeight="1">
      <c r="F970" s="4"/>
    </row>
    <row r="971" ht="15.75" customHeight="1">
      <c r="F971" s="4"/>
    </row>
    <row r="972" ht="15.75" customHeight="1">
      <c r="F972" s="4"/>
    </row>
    <row r="973" ht="15.75" customHeight="1">
      <c r="F973" s="4"/>
    </row>
    <row r="974" ht="15.75" customHeight="1">
      <c r="F974" s="4"/>
    </row>
    <row r="975" ht="15.75" customHeight="1">
      <c r="F975" s="4"/>
    </row>
    <row r="976" ht="15.75" customHeight="1">
      <c r="F976" s="4"/>
    </row>
    <row r="977" ht="15.75" customHeight="1">
      <c r="F977" s="4"/>
    </row>
    <row r="978" ht="15.75" customHeight="1">
      <c r="F978" s="4"/>
    </row>
    <row r="979" ht="15.75" customHeight="1">
      <c r="F979" s="4"/>
    </row>
    <row r="980" ht="15.75" customHeight="1">
      <c r="F980" s="4"/>
    </row>
    <row r="981" ht="15.75" customHeight="1">
      <c r="F981" s="4"/>
    </row>
    <row r="982" ht="15.75" customHeight="1">
      <c r="F982" s="4"/>
    </row>
    <row r="983" ht="15.75" customHeight="1">
      <c r="F983" s="4"/>
    </row>
    <row r="984" ht="15.75" customHeight="1">
      <c r="F984" s="4"/>
    </row>
    <row r="985" ht="15.75" customHeight="1">
      <c r="F985" s="4"/>
    </row>
    <row r="986" ht="15.75" customHeight="1">
      <c r="F986" s="4"/>
    </row>
    <row r="987" ht="15.75" customHeight="1">
      <c r="F987" s="4"/>
    </row>
    <row r="988" ht="15.75" customHeight="1">
      <c r="F988" s="4"/>
    </row>
    <row r="989" ht="15.75" customHeight="1">
      <c r="F989" s="4"/>
    </row>
    <row r="990" ht="15.75" customHeight="1">
      <c r="F990" s="4"/>
    </row>
    <row r="991" ht="15.75" customHeight="1">
      <c r="F991" s="4"/>
    </row>
    <row r="992" ht="15.75" customHeight="1">
      <c r="F992" s="4"/>
    </row>
    <row r="993" ht="15.75" customHeight="1">
      <c r="F993" s="4"/>
    </row>
    <row r="994" ht="15.75" customHeight="1">
      <c r="F994" s="4"/>
    </row>
    <row r="995" ht="15.75" customHeight="1">
      <c r="F995" s="4"/>
    </row>
    <row r="996" ht="15.75" customHeight="1">
      <c r="F996" s="4"/>
    </row>
    <row r="997" ht="15.75" customHeight="1">
      <c r="F997" s="4"/>
    </row>
    <row r="998" ht="15.75" customHeight="1">
      <c r="F998" s="4"/>
    </row>
    <row r="999" ht="15.75" customHeight="1">
      <c r="F999" s="4"/>
    </row>
    <row r="1000" ht="15.75" customHeight="1">
      <c r="F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3" width="11.0"/>
    <col customWidth="1" min="4" max="4" width="11.29"/>
    <col customWidth="1" min="5" max="5" width="11.86"/>
    <col customWidth="1" min="6" max="6" width="20.0"/>
    <col customWidth="1" min="7" max="7" width="10.86"/>
    <col customWidth="1" min="8" max="8" width="24.0"/>
    <col customWidth="1" min="9" max="26" width="8.71"/>
  </cols>
  <sheetData>
    <row r="1">
      <c r="A1" s="11" t="s">
        <v>18</v>
      </c>
      <c r="B1" s="11" t="s">
        <v>19</v>
      </c>
      <c r="C1" s="11" t="s">
        <v>23</v>
      </c>
      <c r="D1" s="11" t="s">
        <v>11</v>
      </c>
      <c r="E1" s="11" t="s">
        <v>10</v>
      </c>
      <c r="F1" s="11" t="s">
        <v>20</v>
      </c>
      <c r="G1" s="14" t="s">
        <v>21</v>
      </c>
      <c r="H1" s="11" t="s">
        <v>22</v>
      </c>
    </row>
    <row r="2">
      <c r="A2" s="11">
        <v>0.0</v>
      </c>
      <c r="B2" s="15">
        <f>Setup!B1</f>
        <v>5000000</v>
      </c>
      <c r="C2" s="15">
        <f>-PMT(Setup!$B$2/12,Setup!$B$3*12-'Reduce EMI'!A2,'Reduce EMI'!B2)</f>
        <v>38590.81097</v>
      </c>
      <c r="D2" s="15">
        <f>B2*Setup!$B$2/12</f>
        <v>33333.33333</v>
      </c>
      <c r="E2" s="15">
        <f t="shared" ref="E2:E302" si="1">C2-D2</f>
        <v>5257.477635</v>
      </c>
      <c r="F2" s="15">
        <f t="shared" ref="F2:F302" si="2">B2-E2</f>
        <v>4994742.522</v>
      </c>
      <c r="G2" s="12">
        <f>SUM(IF(Setup!$B$14&gt;=0,Setup!$B$14,0)+IF(ISNA(VLOOKUP('Reduce EMI'!A2,Setup!$A$17:$B$36,2,0)),0,VLOOKUP('Reduce EMI'!A2,Setup!$A$17:$B$36,2,0)))</f>
        <v>0</v>
      </c>
      <c r="H2" s="15">
        <f t="shared" ref="H2:H302" si="3">F2-G2</f>
        <v>4994742.522</v>
      </c>
    </row>
    <row r="3">
      <c r="A3" s="11">
        <v>1.0</v>
      </c>
      <c r="B3" s="15">
        <f t="shared" ref="B3:B302" si="4">H2</f>
        <v>4994742.522</v>
      </c>
      <c r="C3" s="15">
        <f>-PMT(Setup!$B$2/12,Setup!$B$3*12-'Reduce EMI'!A3,'Reduce EMI'!B3)</f>
        <v>38590.81097</v>
      </c>
      <c r="D3" s="15">
        <f>B3*Setup!$B$2/12</f>
        <v>33298.28348</v>
      </c>
      <c r="E3" s="15">
        <f t="shared" si="1"/>
        <v>5292.527486</v>
      </c>
      <c r="F3" s="15">
        <f t="shared" si="2"/>
        <v>4989449.995</v>
      </c>
      <c r="G3" s="12">
        <f>SUM(IF(Setup!$B$14&gt;=0,Setup!$B$14,0)+IF(ISNA(VLOOKUP('Reduce term'!A3,Setup!$A$17:$B$36,2,0)),0,VLOOKUP('Reduce term'!A3,Setup!$A$17:$B$36,2,0)))</f>
        <v>0</v>
      </c>
      <c r="H3" s="15">
        <f t="shared" si="3"/>
        <v>4989449.995</v>
      </c>
    </row>
    <row r="4">
      <c r="A4" s="11">
        <f t="shared" ref="A4:A302" si="5">A3+1</f>
        <v>2</v>
      </c>
      <c r="B4" s="15">
        <f t="shared" si="4"/>
        <v>4989449.995</v>
      </c>
      <c r="C4" s="15">
        <f>-PMT(Setup!$B$2/12,Setup!$B$3*12-'Reduce EMI'!A4,'Reduce EMI'!B4)</f>
        <v>38590.81097</v>
      </c>
      <c r="D4" s="15">
        <f>B4*Setup!$B$2/12</f>
        <v>33262.99997</v>
      </c>
      <c r="E4" s="15">
        <f t="shared" si="1"/>
        <v>5327.811003</v>
      </c>
      <c r="F4" s="15">
        <f t="shared" si="2"/>
        <v>4984122.184</v>
      </c>
      <c r="G4" s="12">
        <f>SUM(IF(Setup!$B$14&gt;=0,Setup!$B$14,0)+IF(ISNA(VLOOKUP('Reduce term'!A4,Setup!$A$17:$B$36,2,0)),0,VLOOKUP('Reduce term'!A4,Setup!$A$17:$B$36,2,0)))</f>
        <v>0</v>
      </c>
      <c r="H4" s="15">
        <f t="shared" si="3"/>
        <v>4984122.184</v>
      </c>
    </row>
    <row r="5">
      <c r="A5" s="11">
        <f t="shared" si="5"/>
        <v>3</v>
      </c>
      <c r="B5" s="15">
        <f t="shared" si="4"/>
        <v>4984122.184</v>
      </c>
      <c r="C5" s="15">
        <f>-PMT(Setup!$B$2/12,Setup!$B$3*12-'Reduce EMI'!A5,'Reduce EMI'!B5)</f>
        <v>38590.81097</v>
      </c>
      <c r="D5" s="15">
        <f>B5*Setup!$B$2/12</f>
        <v>33227.48123</v>
      </c>
      <c r="E5" s="15">
        <f t="shared" si="1"/>
        <v>5363.329743</v>
      </c>
      <c r="F5" s="15">
        <f t="shared" si="2"/>
        <v>4978758.854</v>
      </c>
      <c r="G5" s="12">
        <f>SUM(IF(Setup!$B$14&gt;=0,Setup!$B$14,0)+IF(ISNA(VLOOKUP('Reduce term'!A5,Setup!$A$17:$B$36,2,0)),0,VLOOKUP('Reduce term'!A5,Setup!$A$17:$B$36,2,0)))</f>
        <v>0</v>
      </c>
      <c r="H5" s="15">
        <f t="shared" si="3"/>
        <v>4978758.854</v>
      </c>
    </row>
    <row r="6">
      <c r="A6" s="11">
        <f t="shared" si="5"/>
        <v>4</v>
      </c>
      <c r="B6" s="15">
        <f t="shared" si="4"/>
        <v>4978758.854</v>
      </c>
      <c r="C6" s="15">
        <f>-PMT(Setup!$B$2/12,Setup!$B$3*12-'Reduce EMI'!A6,'Reduce EMI'!B6)</f>
        <v>38590.81097</v>
      </c>
      <c r="D6" s="15">
        <f>B6*Setup!$B$2/12</f>
        <v>33191.72569</v>
      </c>
      <c r="E6" s="15">
        <f t="shared" si="1"/>
        <v>5399.085274</v>
      </c>
      <c r="F6" s="15">
        <f t="shared" si="2"/>
        <v>4973359.769</v>
      </c>
      <c r="G6" s="12">
        <f>SUM(IF(Setup!$B$14&gt;=0,Setup!$B$14,0)+IF(ISNA(VLOOKUP('Reduce term'!A6,Setup!$A$17:$B$36,2,0)),0,VLOOKUP('Reduce term'!A6,Setup!$A$17:$B$36,2,0)))</f>
        <v>0</v>
      </c>
      <c r="H6" s="15">
        <f t="shared" si="3"/>
        <v>4973359.769</v>
      </c>
    </row>
    <row r="7">
      <c r="A7" s="11">
        <f t="shared" si="5"/>
        <v>5</v>
      </c>
      <c r="B7" s="15">
        <f t="shared" si="4"/>
        <v>4973359.769</v>
      </c>
      <c r="C7" s="15">
        <f>-PMT(Setup!$B$2/12,Setup!$B$3*12-'Reduce EMI'!A7,'Reduce EMI'!B7)</f>
        <v>38590.81097</v>
      </c>
      <c r="D7" s="15">
        <f>B7*Setup!$B$2/12</f>
        <v>33155.73179</v>
      </c>
      <c r="E7" s="15">
        <f t="shared" si="1"/>
        <v>5435.079176</v>
      </c>
      <c r="F7" s="15">
        <f t="shared" si="2"/>
        <v>4967924.69</v>
      </c>
      <c r="G7" s="12">
        <f>SUM(IF(Setup!$B$14&gt;=0,Setup!$B$14,0)+IF(ISNA(VLOOKUP('Reduce term'!A7,Setup!$A$17:$B$36,2,0)),0,VLOOKUP('Reduce term'!A7,Setup!$A$17:$B$36,2,0)))</f>
        <v>0</v>
      </c>
      <c r="H7" s="15">
        <f t="shared" si="3"/>
        <v>4967924.69</v>
      </c>
    </row>
    <row r="8">
      <c r="A8" s="11">
        <f t="shared" si="5"/>
        <v>6</v>
      </c>
      <c r="B8" s="15">
        <f t="shared" si="4"/>
        <v>4967924.69</v>
      </c>
      <c r="C8" s="15">
        <f>-PMT(Setup!$B$2/12,Setup!$B$3*12-'Reduce EMI'!A8,'Reduce EMI'!B8)</f>
        <v>38590.81097</v>
      </c>
      <c r="D8" s="15">
        <f>B8*Setup!$B$2/12</f>
        <v>33119.49793</v>
      </c>
      <c r="E8" s="15">
        <f t="shared" si="1"/>
        <v>5471.313037</v>
      </c>
      <c r="F8" s="15">
        <f t="shared" si="2"/>
        <v>4962453.377</v>
      </c>
      <c r="G8" s="12">
        <f>SUM(IF(Setup!$B$14&gt;=0,Setup!$B$14,0)+IF(ISNA(VLOOKUP('Reduce term'!A8,Setup!$A$17:$B$36,2,0)),0,VLOOKUP('Reduce term'!A8,Setup!$A$17:$B$36,2,0)))</f>
        <v>0</v>
      </c>
      <c r="H8" s="15">
        <f t="shared" si="3"/>
        <v>4962453.377</v>
      </c>
    </row>
    <row r="9">
      <c r="A9" s="11">
        <f t="shared" si="5"/>
        <v>7</v>
      </c>
      <c r="B9" s="15">
        <f t="shared" si="4"/>
        <v>4962453.377</v>
      </c>
      <c r="C9" s="15">
        <f>-PMT(Setup!$B$2/12,Setup!$B$3*12-'Reduce EMI'!A9,'Reduce EMI'!B9)</f>
        <v>38590.81097</v>
      </c>
      <c r="D9" s="15">
        <f>B9*Setup!$B$2/12</f>
        <v>33083.02251</v>
      </c>
      <c r="E9" s="15">
        <f t="shared" si="1"/>
        <v>5507.788458</v>
      </c>
      <c r="F9" s="15">
        <f t="shared" si="2"/>
        <v>4956945.588</v>
      </c>
      <c r="G9" s="12">
        <f>SUM(IF(Setup!$B$14&gt;=0,Setup!$B$14,0)+IF(ISNA(VLOOKUP('Reduce term'!A9,Setup!$A$17:$B$36,2,0)),0,VLOOKUP('Reduce term'!A9,Setup!$A$17:$B$36,2,0)))</f>
        <v>0</v>
      </c>
      <c r="H9" s="15">
        <f t="shared" si="3"/>
        <v>4956945.588</v>
      </c>
    </row>
    <row r="10">
      <c r="A10" s="11">
        <f t="shared" si="5"/>
        <v>8</v>
      </c>
      <c r="B10" s="15">
        <f t="shared" si="4"/>
        <v>4956945.588</v>
      </c>
      <c r="C10" s="15">
        <f>-PMT(Setup!$B$2/12,Setup!$B$3*12-'Reduce EMI'!A10,'Reduce EMI'!B10)</f>
        <v>38590.81097</v>
      </c>
      <c r="D10" s="15">
        <f>B10*Setup!$B$2/12</f>
        <v>33046.30392</v>
      </c>
      <c r="E10" s="15">
        <f t="shared" si="1"/>
        <v>5544.507047</v>
      </c>
      <c r="F10" s="15">
        <f t="shared" si="2"/>
        <v>4951401.081</v>
      </c>
      <c r="G10" s="12">
        <f>SUM(IF(Setup!$B$14&gt;=0,Setup!$B$14,0)+IF(ISNA(VLOOKUP('Reduce term'!A10,Setup!$A$17:$B$36,2,0)),0,VLOOKUP('Reduce term'!A10,Setup!$A$17:$B$36,2,0)))</f>
        <v>0</v>
      </c>
      <c r="H10" s="15">
        <f t="shared" si="3"/>
        <v>4951401.081</v>
      </c>
    </row>
    <row r="11">
      <c r="A11" s="11">
        <f t="shared" si="5"/>
        <v>9</v>
      </c>
      <c r="B11" s="15">
        <f t="shared" si="4"/>
        <v>4951401.081</v>
      </c>
      <c r="C11" s="15">
        <f>-PMT(Setup!$B$2/12,Setup!$B$3*12-'Reduce EMI'!A11,'Reduce EMI'!B11)</f>
        <v>38590.81097</v>
      </c>
      <c r="D11" s="15">
        <f>B11*Setup!$B$2/12</f>
        <v>33009.34054</v>
      </c>
      <c r="E11" s="15">
        <f t="shared" si="1"/>
        <v>5581.470428</v>
      </c>
      <c r="F11" s="15">
        <f t="shared" si="2"/>
        <v>4945819.611</v>
      </c>
      <c r="G11" s="12">
        <f>SUM(IF(Setup!$B$14&gt;=0,Setup!$B$14,0)+IF(ISNA(VLOOKUP('Reduce term'!A11,Setup!$A$17:$B$36,2,0)),0,VLOOKUP('Reduce term'!A11,Setup!$A$17:$B$36,2,0)))</f>
        <v>0</v>
      </c>
      <c r="H11" s="15">
        <f t="shared" si="3"/>
        <v>4945819.611</v>
      </c>
    </row>
    <row r="12">
      <c r="A12" s="11">
        <f t="shared" si="5"/>
        <v>10</v>
      </c>
      <c r="B12" s="15">
        <f t="shared" si="4"/>
        <v>4945819.611</v>
      </c>
      <c r="C12" s="15">
        <f>-PMT(Setup!$B$2/12,Setup!$B$3*12-'Reduce EMI'!A12,'Reduce EMI'!B12)</f>
        <v>38590.81097</v>
      </c>
      <c r="D12" s="15">
        <f>B12*Setup!$B$2/12</f>
        <v>32972.13074</v>
      </c>
      <c r="E12" s="15">
        <f t="shared" si="1"/>
        <v>5618.680231</v>
      </c>
      <c r="F12" s="15">
        <f t="shared" si="2"/>
        <v>4940200.93</v>
      </c>
      <c r="G12" s="12">
        <f>SUM(IF(Setup!$B$14&gt;=0,Setup!$B$14,0)+IF(ISNA(VLOOKUP('Reduce term'!A12,Setup!$A$17:$B$36,2,0)),0,VLOOKUP('Reduce term'!A12,Setup!$A$17:$B$36,2,0)))</f>
        <v>0</v>
      </c>
      <c r="H12" s="15">
        <f t="shared" si="3"/>
        <v>4940200.93</v>
      </c>
    </row>
    <row r="13">
      <c r="A13" s="11">
        <f t="shared" si="5"/>
        <v>11</v>
      </c>
      <c r="B13" s="15">
        <f t="shared" si="4"/>
        <v>4940200.93</v>
      </c>
      <c r="C13" s="15">
        <f>-PMT(Setup!$B$2/12,Setup!$B$3*12-'Reduce EMI'!A13,'Reduce EMI'!B13)</f>
        <v>38590.81097</v>
      </c>
      <c r="D13" s="15">
        <f>B13*Setup!$B$2/12</f>
        <v>32934.67287</v>
      </c>
      <c r="E13" s="15">
        <f t="shared" si="1"/>
        <v>5656.138099</v>
      </c>
      <c r="F13" s="15">
        <f t="shared" si="2"/>
        <v>4934544.792</v>
      </c>
      <c r="G13" s="12">
        <f>SUM(IF(Setup!$B$14&gt;=0,Setup!$B$14,0)+IF(ISNA(VLOOKUP('Reduce term'!A13,Setup!$A$17:$B$36,2,0)),0,VLOOKUP('Reduce term'!A13,Setup!$A$17:$B$36,2,0)))</f>
        <v>0</v>
      </c>
      <c r="H13" s="15">
        <f t="shared" si="3"/>
        <v>4934544.792</v>
      </c>
    </row>
    <row r="14">
      <c r="A14" s="11">
        <f t="shared" si="5"/>
        <v>12</v>
      </c>
      <c r="B14" s="15">
        <f t="shared" si="4"/>
        <v>4934544.792</v>
      </c>
      <c r="C14" s="15">
        <f>-PMT(Setup!$B$2/12,Setup!$B$3*12-'Reduce EMI'!A14,'Reduce EMI'!B14)</f>
        <v>38590.81097</v>
      </c>
      <c r="D14" s="15">
        <f>B14*Setup!$B$2/12</f>
        <v>32896.96528</v>
      </c>
      <c r="E14" s="15">
        <f t="shared" si="1"/>
        <v>5693.845686</v>
      </c>
      <c r="F14" s="15">
        <f t="shared" si="2"/>
        <v>4928850.947</v>
      </c>
      <c r="G14" s="12">
        <f>SUM(IF(Setup!$B$14&gt;=0,Setup!$B$14,0)+IF(ISNA(VLOOKUP('Reduce term'!A14,Setup!$A$17:$B$36,2,0)),0,VLOOKUP('Reduce term'!A14,Setup!$A$17:$B$36,2,0)))+IF(Setup!$B$15&gt;=0,Setup!$B$15,0)</f>
        <v>38591</v>
      </c>
      <c r="H14" s="15">
        <f t="shared" si="3"/>
        <v>4890259.947</v>
      </c>
    </row>
    <row r="15">
      <c r="A15" s="11">
        <f t="shared" si="5"/>
        <v>13</v>
      </c>
      <c r="B15" s="15">
        <f t="shared" si="4"/>
        <v>4890259.947</v>
      </c>
      <c r="C15" s="15">
        <f>-PMT(Setup!$B$2/12,Setup!$B$3*12-'Reduce EMI'!A15,'Reduce EMI'!B15)</f>
        <v>38288.65982</v>
      </c>
      <c r="D15" s="15">
        <f>B15*Setup!$B$2/12</f>
        <v>32601.73298</v>
      </c>
      <c r="E15" s="15">
        <f t="shared" si="1"/>
        <v>5686.92684</v>
      </c>
      <c r="F15" s="15">
        <f t="shared" si="2"/>
        <v>4884573.02</v>
      </c>
      <c r="G15" s="12">
        <f>SUM(IF(Setup!$B$14&gt;=0,Setup!$B$14,0)+IF(ISNA(VLOOKUP('Reduce term'!A15,Setup!$A$17:$B$36,2,0)),0,VLOOKUP('Reduce term'!A15,Setup!$A$17:$B$36,2,0)))</f>
        <v>0</v>
      </c>
      <c r="H15" s="15">
        <f t="shared" si="3"/>
        <v>4884573.02</v>
      </c>
    </row>
    <row r="16">
      <c r="A16" s="11">
        <f t="shared" si="5"/>
        <v>14</v>
      </c>
      <c r="B16" s="15">
        <f t="shared" si="4"/>
        <v>4884573.02</v>
      </c>
      <c r="C16" s="15">
        <f>-PMT(Setup!$B$2/12,Setup!$B$3*12-'Reduce EMI'!A16,'Reduce EMI'!B16)</f>
        <v>38288.65982</v>
      </c>
      <c r="D16" s="15">
        <f>B16*Setup!$B$2/12</f>
        <v>32563.82013</v>
      </c>
      <c r="E16" s="15">
        <f t="shared" si="1"/>
        <v>5724.839685</v>
      </c>
      <c r="F16" s="15">
        <f t="shared" si="2"/>
        <v>4878848.18</v>
      </c>
      <c r="G16" s="12">
        <f>SUM(IF(Setup!$B$14&gt;=0,Setup!$B$14,0)+IF(ISNA(VLOOKUP('Reduce term'!A16,Setup!$A$17:$B$36,2,0)),0,VLOOKUP('Reduce term'!A16,Setup!$A$17:$B$36,2,0)))</f>
        <v>0</v>
      </c>
      <c r="H16" s="15">
        <f t="shared" si="3"/>
        <v>4878848.18</v>
      </c>
    </row>
    <row r="17">
      <c r="A17" s="11">
        <f t="shared" si="5"/>
        <v>15</v>
      </c>
      <c r="B17" s="15">
        <f t="shared" si="4"/>
        <v>4878848.18</v>
      </c>
      <c r="C17" s="15">
        <f>-PMT(Setup!$B$2/12,Setup!$B$3*12-'Reduce EMI'!A17,'Reduce EMI'!B17)</f>
        <v>38288.65982</v>
      </c>
      <c r="D17" s="15">
        <f>B17*Setup!$B$2/12</f>
        <v>32525.65453</v>
      </c>
      <c r="E17" s="15">
        <f t="shared" si="1"/>
        <v>5763.005283</v>
      </c>
      <c r="F17" s="15">
        <f t="shared" si="2"/>
        <v>4873085.175</v>
      </c>
      <c r="G17" s="12">
        <f>SUM(IF(Setup!$B$14&gt;=0,Setup!$B$14,0)+IF(ISNA(VLOOKUP('Reduce term'!A17,Setup!$A$17:$B$36,2,0)),0,VLOOKUP('Reduce term'!A17,Setup!$A$17:$B$36,2,0)))</f>
        <v>0</v>
      </c>
      <c r="H17" s="15">
        <f t="shared" si="3"/>
        <v>4873085.175</v>
      </c>
    </row>
    <row r="18">
      <c r="A18" s="11">
        <f t="shared" si="5"/>
        <v>16</v>
      </c>
      <c r="B18" s="15">
        <f t="shared" si="4"/>
        <v>4873085.175</v>
      </c>
      <c r="C18" s="15">
        <f>-PMT(Setup!$B$2/12,Setup!$B$3*12-'Reduce EMI'!A18,'Reduce EMI'!B18)</f>
        <v>38288.65982</v>
      </c>
      <c r="D18" s="15">
        <f>B18*Setup!$B$2/12</f>
        <v>32487.2345</v>
      </c>
      <c r="E18" s="15">
        <f t="shared" si="1"/>
        <v>5801.425319</v>
      </c>
      <c r="F18" s="15">
        <f t="shared" si="2"/>
        <v>4867283.75</v>
      </c>
      <c r="G18" s="12">
        <f>SUM(IF(Setup!$B$14&gt;=0,Setup!$B$14,0)+IF(ISNA(VLOOKUP('Reduce term'!A18,Setup!$A$17:$B$36,2,0)),0,VLOOKUP('Reduce term'!A18,Setup!$A$17:$B$36,2,0)))</f>
        <v>0</v>
      </c>
      <c r="H18" s="15">
        <f t="shared" si="3"/>
        <v>4867283.75</v>
      </c>
    </row>
    <row r="19">
      <c r="A19" s="11">
        <f t="shared" si="5"/>
        <v>17</v>
      </c>
      <c r="B19" s="15">
        <f t="shared" si="4"/>
        <v>4867283.75</v>
      </c>
      <c r="C19" s="15">
        <f>-PMT(Setup!$B$2/12,Setup!$B$3*12-'Reduce EMI'!A19,'Reduce EMI'!B19)</f>
        <v>38288.65982</v>
      </c>
      <c r="D19" s="15">
        <f>B19*Setup!$B$2/12</f>
        <v>32448.55833</v>
      </c>
      <c r="E19" s="15">
        <f t="shared" si="1"/>
        <v>5840.101487</v>
      </c>
      <c r="F19" s="15">
        <f t="shared" si="2"/>
        <v>4861443.648</v>
      </c>
      <c r="G19" s="12">
        <f>SUM(IF(Setup!$B$14&gt;=0,Setup!$B$14,0)+IF(ISNA(VLOOKUP('Reduce term'!A19,Setup!$A$17:$B$36,2,0)),0,VLOOKUP('Reduce term'!A19,Setup!$A$17:$B$36,2,0)))</f>
        <v>0</v>
      </c>
      <c r="H19" s="15">
        <f t="shared" si="3"/>
        <v>4861443.648</v>
      </c>
    </row>
    <row r="20">
      <c r="A20" s="11">
        <f t="shared" si="5"/>
        <v>18</v>
      </c>
      <c r="B20" s="15">
        <f t="shared" si="4"/>
        <v>4861443.648</v>
      </c>
      <c r="C20" s="15">
        <f>-PMT(Setup!$B$2/12,Setup!$B$3*12-'Reduce EMI'!A20,'Reduce EMI'!B20)</f>
        <v>38288.65982</v>
      </c>
      <c r="D20" s="15">
        <f>B20*Setup!$B$2/12</f>
        <v>32409.62432</v>
      </c>
      <c r="E20" s="15">
        <f t="shared" si="1"/>
        <v>5879.035497</v>
      </c>
      <c r="F20" s="15">
        <f t="shared" si="2"/>
        <v>4855564.613</v>
      </c>
      <c r="G20" s="12">
        <f>SUM(IF(Setup!$B$14&gt;=0,Setup!$B$14,0)+IF(ISNA(VLOOKUP('Reduce EMI'!A20,Setup!$A$17:$B$36,2,0)),0,VLOOKUP('Reduce EMI'!A20,Setup!$A$17:$B$36,2,0)))</f>
        <v>0</v>
      </c>
      <c r="H20" s="15">
        <f t="shared" si="3"/>
        <v>4855564.613</v>
      </c>
    </row>
    <row r="21" ht="15.75" customHeight="1">
      <c r="A21" s="11">
        <f t="shared" si="5"/>
        <v>19</v>
      </c>
      <c r="B21" s="15">
        <f t="shared" si="4"/>
        <v>4855564.613</v>
      </c>
      <c r="C21" s="15">
        <f>-PMT(Setup!$B$2/12,Setup!$B$3*12-'Reduce EMI'!A21,'Reduce EMI'!B21)</f>
        <v>38288.65982</v>
      </c>
      <c r="D21" s="15">
        <f>B21*Setup!$B$2/12</f>
        <v>32370.43075</v>
      </c>
      <c r="E21" s="15">
        <f t="shared" si="1"/>
        <v>5918.229067</v>
      </c>
      <c r="F21" s="15">
        <f t="shared" si="2"/>
        <v>4849646.384</v>
      </c>
      <c r="G21" s="12">
        <f>SUM(IF(Setup!$B$14&gt;=0,Setup!$B$14,0)+IF(ISNA(VLOOKUP('Reduce EMI'!A21,Setup!$A$17:$B$36,2,0)),0,VLOOKUP('Reduce EMI'!A21,Setup!$A$17:$B$36,2,0)))</f>
        <v>0</v>
      </c>
      <c r="H21" s="15">
        <f t="shared" si="3"/>
        <v>4849646.384</v>
      </c>
    </row>
    <row r="22" ht="15.75" customHeight="1">
      <c r="A22" s="11">
        <f t="shared" si="5"/>
        <v>20</v>
      </c>
      <c r="B22" s="15">
        <f t="shared" si="4"/>
        <v>4849646.384</v>
      </c>
      <c r="C22" s="15">
        <f>-PMT(Setup!$B$2/12,Setup!$B$3*12-'Reduce EMI'!A22,'Reduce EMI'!B22)</f>
        <v>38288.65982</v>
      </c>
      <c r="D22" s="15">
        <f>B22*Setup!$B$2/12</f>
        <v>32330.97589</v>
      </c>
      <c r="E22" s="15">
        <f t="shared" si="1"/>
        <v>5957.683928</v>
      </c>
      <c r="F22" s="15">
        <f t="shared" si="2"/>
        <v>4843688.7</v>
      </c>
      <c r="G22" s="12">
        <f>SUM(IF(Setup!$B$14&gt;=0,Setup!$B$14,0)+IF(ISNA(VLOOKUP('Reduce EMI'!A22,Setup!$A$17:$B$36,2,0)),0,VLOOKUP('Reduce EMI'!A22,Setup!$A$17:$B$36,2,0)))</f>
        <v>0</v>
      </c>
      <c r="H22" s="15">
        <f t="shared" si="3"/>
        <v>4843688.7</v>
      </c>
    </row>
    <row r="23" ht="15.75" customHeight="1">
      <c r="A23" s="11">
        <f t="shared" si="5"/>
        <v>21</v>
      </c>
      <c r="B23" s="15">
        <f t="shared" si="4"/>
        <v>4843688.7</v>
      </c>
      <c r="C23" s="15">
        <f>-PMT(Setup!$B$2/12,Setup!$B$3*12-'Reduce EMI'!A23,'Reduce EMI'!B23)</f>
        <v>38288.65982</v>
      </c>
      <c r="D23" s="15">
        <f>B23*Setup!$B$2/12</f>
        <v>32291.258</v>
      </c>
      <c r="E23" s="15">
        <f t="shared" si="1"/>
        <v>5997.40182</v>
      </c>
      <c r="F23" s="15">
        <f t="shared" si="2"/>
        <v>4837691.298</v>
      </c>
      <c r="G23" s="12">
        <f>SUM(IF(Setup!$B$14&gt;=0,Setup!$B$14,0)+IF(ISNA(VLOOKUP('Reduce EMI'!A23,Setup!$A$17:$B$36,2,0)),0,VLOOKUP('Reduce EMI'!A23,Setup!$A$17:$B$36,2,0)))</f>
        <v>0</v>
      </c>
      <c r="H23" s="15">
        <f t="shared" si="3"/>
        <v>4837691.298</v>
      </c>
    </row>
    <row r="24" ht="15.75" customHeight="1">
      <c r="A24" s="11">
        <f t="shared" si="5"/>
        <v>22</v>
      </c>
      <c r="B24" s="15">
        <f t="shared" si="4"/>
        <v>4837691.298</v>
      </c>
      <c r="C24" s="15">
        <f>-PMT(Setup!$B$2/12,Setup!$B$3*12-'Reduce EMI'!A24,'Reduce EMI'!B24)</f>
        <v>38288.65982</v>
      </c>
      <c r="D24" s="15">
        <f>B24*Setup!$B$2/12</f>
        <v>32251.27532</v>
      </c>
      <c r="E24" s="15">
        <f t="shared" si="1"/>
        <v>6037.384499</v>
      </c>
      <c r="F24" s="15">
        <f t="shared" si="2"/>
        <v>4831653.913</v>
      </c>
      <c r="G24" s="12">
        <f>SUM(IF(Setup!$B$14&gt;=0,Setup!$B$14,0)+IF(ISNA(VLOOKUP('Reduce EMI'!A24,Setup!$A$17:$B$36,2,0)),0,VLOOKUP('Reduce EMI'!A24,Setup!$A$17:$B$36,2,0)))</f>
        <v>0</v>
      </c>
      <c r="H24" s="15">
        <f t="shared" si="3"/>
        <v>4831653.913</v>
      </c>
    </row>
    <row r="25" ht="15.75" customHeight="1">
      <c r="A25" s="11">
        <f t="shared" si="5"/>
        <v>23</v>
      </c>
      <c r="B25" s="15">
        <f t="shared" si="4"/>
        <v>4831653.913</v>
      </c>
      <c r="C25" s="15">
        <f>-PMT(Setup!$B$2/12,Setup!$B$3*12-'Reduce EMI'!A25,'Reduce EMI'!B25)</f>
        <v>38288.65982</v>
      </c>
      <c r="D25" s="15">
        <f>B25*Setup!$B$2/12</f>
        <v>32211.02609</v>
      </c>
      <c r="E25" s="15">
        <f t="shared" si="1"/>
        <v>6077.633729</v>
      </c>
      <c r="F25" s="15">
        <f t="shared" si="2"/>
        <v>4825576.28</v>
      </c>
      <c r="G25" s="12">
        <f>SUM(IF(Setup!$B$14&gt;=0,Setup!$B$14,0)+IF(ISNA(VLOOKUP('Reduce EMI'!A25,Setup!$A$17:$B$36,2,0)),0,VLOOKUP('Reduce EMI'!A25,Setup!$A$17:$B$36,2,0)))</f>
        <v>0</v>
      </c>
      <c r="H25" s="15">
        <f t="shared" si="3"/>
        <v>4825576.28</v>
      </c>
    </row>
    <row r="26" ht="15.75" customHeight="1">
      <c r="A26" s="11">
        <f t="shared" si="5"/>
        <v>24</v>
      </c>
      <c r="B26" s="15">
        <f t="shared" si="4"/>
        <v>4825576.28</v>
      </c>
      <c r="C26" s="15">
        <f>-PMT(Setup!$B$2/12,Setup!$B$3*12-'Reduce EMI'!A26,'Reduce EMI'!B26)</f>
        <v>38288.65982</v>
      </c>
      <c r="D26" s="15">
        <f>B26*Setup!$B$2/12</f>
        <v>32170.50853</v>
      </c>
      <c r="E26" s="15">
        <f t="shared" si="1"/>
        <v>6118.151287</v>
      </c>
      <c r="F26" s="15">
        <f t="shared" si="2"/>
        <v>4819458.128</v>
      </c>
      <c r="G26" s="12">
        <f>SUM(IF(Setup!$B$14&gt;=0,Setup!$B$14,0)+IF(ISNA(VLOOKUP('Reduce EMI'!A26,Setup!$A$17:$B$36,2,0)),0,VLOOKUP('Reduce EMI'!A26,Setup!$A$17:$B$36,2,0)))+IF(Setup!$B$15&gt;=0,Setup!$B$15,0)</f>
        <v>38591</v>
      </c>
      <c r="H26" s="15">
        <f t="shared" si="3"/>
        <v>4780867.128</v>
      </c>
    </row>
    <row r="27" ht="15.75" customHeight="1">
      <c r="A27" s="11">
        <f t="shared" si="5"/>
        <v>25</v>
      </c>
      <c r="B27" s="15">
        <f t="shared" si="4"/>
        <v>4780867.128</v>
      </c>
      <c r="C27" s="15">
        <f>-PMT(Setup!$B$2/12,Setup!$B$3*12-'Reduce EMI'!A27,'Reduce EMI'!B27)</f>
        <v>37982.06982</v>
      </c>
      <c r="D27" s="15">
        <f>B27*Setup!$B$2/12</f>
        <v>31872.44752</v>
      </c>
      <c r="E27" s="15">
        <f t="shared" si="1"/>
        <v>6109.622295</v>
      </c>
      <c r="F27" s="15">
        <f t="shared" si="2"/>
        <v>4774757.506</v>
      </c>
      <c r="G27" s="12">
        <f>SUM(IF(Setup!$B$14&gt;=0,Setup!$B$14,0)+IF(ISNA(VLOOKUP('Reduce EMI'!A27,Setup!$A$17:$B$36,2,0)),0,VLOOKUP('Reduce EMI'!A27,Setup!$A$17:$B$36,2,0)))</f>
        <v>0</v>
      </c>
      <c r="H27" s="15">
        <f t="shared" si="3"/>
        <v>4774757.506</v>
      </c>
    </row>
    <row r="28" ht="15.75" customHeight="1">
      <c r="A28" s="11">
        <f t="shared" si="5"/>
        <v>26</v>
      </c>
      <c r="B28" s="15">
        <f t="shared" si="4"/>
        <v>4774757.506</v>
      </c>
      <c r="C28" s="15">
        <f>-PMT(Setup!$B$2/12,Setup!$B$3*12-'Reduce EMI'!A28,'Reduce EMI'!B28)</f>
        <v>37982.06982</v>
      </c>
      <c r="D28" s="15">
        <f>B28*Setup!$B$2/12</f>
        <v>31831.71671</v>
      </c>
      <c r="E28" s="15">
        <f t="shared" si="1"/>
        <v>6150.353111</v>
      </c>
      <c r="F28" s="15">
        <f t="shared" si="2"/>
        <v>4768607.153</v>
      </c>
      <c r="G28" s="12">
        <f>SUM(IF(Setup!$B$14&gt;=0,Setup!$B$14,0)+IF(ISNA(VLOOKUP('Reduce EMI'!A28,Setup!$A$17:$B$36,2,0)),0,VLOOKUP('Reduce EMI'!A28,Setup!$A$17:$B$36,2,0)))</f>
        <v>0</v>
      </c>
      <c r="H28" s="15">
        <f t="shared" si="3"/>
        <v>4768607.153</v>
      </c>
    </row>
    <row r="29" ht="15.75" customHeight="1">
      <c r="A29" s="11">
        <f t="shared" si="5"/>
        <v>27</v>
      </c>
      <c r="B29" s="15">
        <f t="shared" si="4"/>
        <v>4768607.153</v>
      </c>
      <c r="C29" s="15">
        <f>-PMT(Setup!$B$2/12,Setup!$B$3*12-'Reduce EMI'!A29,'Reduce EMI'!B29)</f>
        <v>37982.06982</v>
      </c>
      <c r="D29" s="15">
        <f>B29*Setup!$B$2/12</f>
        <v>31790.71435</v>
      </c>
      <c r="E29" s="15">
        <f t="shared" si="1"/>
        <v>6191.355465</v>
      </c>
      <c r="F29" s="15">
        <f t="shared" si="2"/>
        <v>4762415.797</v>
      </c>
      <c r="G29" s="12">
        <f>SUM(IF(Setup!$B$14&gt;=0,Setup!$B$14,0)+IF(ISNA(VLOOKUP('Reduce EMI'!A29,Setup!$A$17:$B$36,2,0)),0,VLOOKUP('Reduce EMI'!A29,Setup!$A$17:$B$36,2,0)))</f>
        <v>0</v>
      </c>
      <c r="H29" s="15">
        <f t="shared" si="3"/>
        <v>4762415.797</v>
      </c>
    </row>
    <row r="30" ht="15.75" customHeight="1">
      <c r="A30" s="11">
        <f t="shared" si="5"/>
        <v>28</v>
      </c>
      <c r="B30" s="15">
        <f t="shared" si="4"/>
        <v>4762415.797</v>
      </c>
      <c r="C30" s="15">
        <f>-PMT(Setup!$B$2/12,Setup!$B$3*12-'Reduce EMI'!A30,'Reduce EMI'!B30)</f>
        <v>37982.06982</v>
      </c>
      <c r="D30" s="15">
        <f>B30*Setup!$B$2/12</f>
        <v>31749.43865</v>
      </c>
      <c r="E30" s="15">
        <f t="shared" si="1"/>
        <v>6232.631168</v>
      </c>
      <c r="F30" s="15">
        <f t="shared" si="2"/>
        <v>4756183.166</v>
      </c>
      <c r="G30" s="12">
        <f>SUM(IF(Setup!$B$14&gt;=0,Setup!$B$14,0)+IF(ISNA(VLOOKUP('Reduce term'!A30,Setup!$A$17:$B$36,2,0)),0,VLOOKUP('Reduce term'!A30,Setup!$A$17:$B$36,2,0)))</f>
        <v>0</v>
      </c>
      <c r="H30" s="15">
        <f t="shared" si="3"/>
        <v>4756183.166</v>
      </c>
    </row>
    <row r="31" ht="15.75" customHeight="1">
      <c r="A31" s="11">
        <f t="shared" si="5"/>
        <v>29</v>
      </c>
      <c r="B31" s="15">
        <f t="shared" si="4"/>
        <v>4756183.166</v>
      </c>
      <c r="C31" s="15">
        <f>-PMT(Setup!$B$2/12,Setup!$B$3*12-'Reduce EMI'!A31,'Reduce EMI'!B31)</f>
        <v>37982.06982</v>
      </c>
      <c r="D31" s="15">
        <f>B31*Setup!$B$2/12</f>
        <v>31707.88777</v>
      </c>
      <c r="E31" s="15">
        <f t="shared" si="1"/>
        <v>6274.182042</v>
      </c>
      <c r="F31" s="15">
        <f t="shared" si="2"/>
        <v>4749908.984</v>
      </c>
      <c r="G31" s="12">
        <f>SUM(IF(Setup!$B$14&gt;=0,Setup!$B$14,0)+IF(ISNA(VLOOKUP('Reduce term'!A31,Setup!$A$17:$B$36,2,0)),0,VLOOKUP('Reduce term'!A31,Setup!$A$17:$B$36,2,0)))</f>
        <v>0</v>
      </c>
      <c r="H31" s="15">
        <f t="shared" si="3"/>
        <v>4749908.984</v>
      </c>
    </row>
    <row r="32" ht="15.75" customHeight="1">
      <c r="A32" s="11">
        <f t="shared" si="5"/>
        <v>30</v>
      </c>
      <c r="B32" s="15">
        <f t="shared" si="4"/>
        <v>4749908.984</v>
      </c>
      <c r="C32" s="15">
        <f>-PMT(Setup!$B$2/12,Setup!$B$3*12-'Reduce EMI'!A32,'Reduce EMI'!B32)</f>
        <v>37982.06982</v>
      </c>
      <c r="D32" s="15">
        <f>B32*Setup!$B$2/12</f>
        <v>31666.05989</v>
      </c>
      <c r="E32" s="15">
        <f t="shared" si="1"/>
        <v>6316.009923</v>
      </c>
      <c r="F32" s="15">
        <f t="shared" si="2"/>
        <v>4743592.974</v>
      </c>
      <c r="G32" s="12">
        <f>SUM(IF(Setup!$B$14&gt;=0,Setup!$B$14,0)+IF(ISNA(VLOOKUP('Reduce term'!A32,Setup!$A$17:$B$36,2,0)),0,VLOOKUP('Reduce term'!A32,Setup!$A$17:$B$36,2,0)))</f>
        <v>0</v>
      </c>
      <c r="H32" s="15">
        <f t="shared" si="3"/>
        <v>4743592.974</v>
      </c>
    </row>
    <row r="33" ht="15.75" customHeight="1">
      <c r="A33" s="11">
        <f t="shared" si="5"/>
        <v>31</v>
      </c>
      <c r="B33" s="15">
        <f t="shared" si="4"/>
        <v>4743592.974</v>
      </c>
      <c r="C33" s="15">
        <f>-PMT(Setup!$B$2/12,Setup!$B$3*12-'Reduce EMI'!A33,'Reduce EMI'!B33)</f>
        <v>37982.06982</v>
      </c>
      <c r="D33" s="15">
        <f>B33*Setup!$B$2/12</f>
        <v>31623.95316</v>
      </c>
      <c r="E33" s="15">
        <f t="shared" si="1"/>
        <v>6358.116655</v>
      </c>
      <c r="F33" s="15">
        <f t="shared" si="2"/>
        <v>4737234.858</v>
      </c>
      <c r="G33" s="12">
        <f>SUM(IF(Setup!$B$14&gt;=0,Setup!$B$14,0)+IF(ISNA(VLOOKUP('Reduce term'!A33,Setup!$A$17:$B$36,2,0)),0,VLOOKUP('Reduce term'!A33,Setup!$A$17:$B$36,2,0)))</f>
        <v>0</v>
      </c>
      <c r="H33" s="15">
        <f t="shared" si="3"/>
        <v>4737234.858</v>
      </c>
    </row>
    <row r="34" ht="15.75" customHeight="1">
      <c r="A34" s="11">
        <f t="shared" si="5"/>
        <v>32</v>
      </c>
      <c r="B34" s="15">
        <f t="shared" si="4"/>
        <v>4737234.858</v>
      </c>
      <c r="C34" s="15">
        <f>-PMT(Setup!$B$2/12,Setup!$B$3*12-'Reduce EMI'!A34,'Reduce EMI'!B34)</f>
        <v>37982.06982</v>
      </c>
      <c r="D34" s="15">
        <f>B34*Setup!$B$2/12</f>
        <v>31581.56572</v>
      </c>
      <c r="E34" s="15">
        <f t="shared" si="1"/>
        <v>6400.5041</v>
      </c>
      <c r="F34" s="15">
        <f t="shared" si="2"/>
        <v>4730834.353</v>
      </c>
      <c r="G34" s="12">
        <f>SUM(IF(Setup!$B$14&gt;=0,Setup!$B$14,0)+IF(ISNA(VLOOKUP('Reduce term'!A34,Setup!$A$17:$B$36,2,0)),0,VLOOKUP('Reduce term'!A34,Setup!$A$17:$B$36,2,0)))</f>
        <v>0</v>
      </c>
      <c r="H34" s="15">
        <f t="shared" si="3"/>
        <v>4730834.353</v>
      </c>
    </row>
    <row r="35" ht="15.75" customHeight="1">
      <c r="A35" s="11">
        <f t="shared" si="5"/>
        <v>33</v>
      </c>
      <c r="B35" s="15">
        <f t="shared" si="4"/>
        <v>4730834.353</v>
      </c>
      <c r="C35" s="15">
        <f>-PMT(Setup!$B$2/12,Setup!$B$3*12-'Reduce EMI'!A35,'Reduce EMI'!B35)</f>
        <v>37982.06982</v>
      </c>
      <c r="D35" s="15">
        <f>B35*Setup!$B$2/12</f>
        <v>31538.89569</v>
      </c>
      <c r="E35" s="15">
        <f t="shared" si="1"/>
        <v>6443.174127</v>
      </c>
      <c r="F35" s="15">
        <f t="shared" si="2"/>
        <v>4724391.179</v>
      </c>
      <c r="G35" s="12">
        <f>SUM(IF(Setup!$B$14&gt;=0,Setup!$B$14,0)+IF(ISNA(VLOOKUP('Reduce term'!A35,Setup!$A$17:$B$36,2,0)),0,VLOOKUP('Reduce term'!A35,Setup!$A$17:$B$36,2,0)))</f>
        <v>0</v>
      </c>
      <c r="H35" s="15">
        <f t="shared" si="3"/>
        <v>4724391.179</v>
      </c>
    </row>
    <row r="36" ht="15.75" customHeight="1">
      <c r="A36" s="11">
        <f t="shared" si="5"/>
        <v>34</v>
      </c>
      <c r="B36" s="15">
        <f t="shared" si="4"/>
        <v>4724391.179</v>
      </c>
      <c r="C36" s="15">
        <f>-PMT(Setup!$B$2/12,Setup!$B$3*12-'Reduce EMI'!A36,'Reduce EMI'!B36)</f>
        <v>37982.06982</v>
      </c>
      <c r="D36" s="15">
        <f>B36*Setup!$B$2/12</f>
        <v>31495.9412</v>
      </c>
      <c r="E36" s="15">
        <f t="shared" si="1"/>
        <v>6486.128621</v>
      </c>
      <c r="F36" s="15">
        <f t="shared" si="2"/>
        <v>4717905.051</v>
      </c>
      <c r="G36" s="12">
        <f>SUM(IF(Setup!$B$14&gt;=0,Setup!$B$14,0)+IF(ISNA(VLOOKUP('Reduce term'!A36,Setup!$A$17:$B$36,2,0)),0,VLOOKUP('Reduce term'!A36,Setup!$A$17:$B$36,2,0)))</f>
        <v>0</v>
      </c>
      <c r="H36" s="15">
        <f t="shared" si="3"/>
        <v>4717905.051</v>
      </c>
    </row>
    <row r="37" ht="15.75" customHeight="1">
      <c r="A37" s="11">
        <f t="shared" si="5"/>
        <v>35</v>
      </c>
      <c r="B37" s="15">
        <f t="shared" si="4"/>
        <v>4717905.051</v>
      </c>
      <c r="C37" s="15">
        <f>-PMT(Setup!$B$2/12,Setup!$B$3*12-'Reduce EMI'!A37,'Reduce EMI'!B37)</f>
        <v>37982.06982</v>
      </c>
      <c r="D37" s="15">
        <f>B37*Setup!$B$2/12</f>
        <v>31452.70034</v>
      </c>
      <c r="E37" s="15">
        <f t="shared" si="1"/>
        <v>6529.369479</v>
      </c>
      <c r="F37" s="15">
        <f t="shared" si="2"/>
        <v>4711375.681</v>
      </c>
      <c r="G37" s="12">
        <f>SUM(IF(Setup!$B$14&gt;=0,Setup!$B$14,0)+IF(ISNA(VLOOKUP('Reduce term'!A37,Setup!$A$17:$B$36,2,0)),0,VLOOKUP('Reduce term'!A37,Setup!$A$17:$B$36,2,0)))</f>
        <v>0</v>
      </c>
      <c r="H37" s="15">
        <f t="shared" si="3"/>
        <v>4711375.681</v>
      </c>
    </row>
    <row r="38" ht="15.75" customHeight="1">
      <c r="A38" s="11">
        <f t="shared" si="5"/>
        <v>36</v>
      </c>
      <c r="B38" s="15">
        <f t="shared" si="4"/>
        <v>4711375.681</v>
      </c>
      <c r="C38" s="15">
        <f>-PMT(Setup!$B$2/12,Setup!$B$3*12-'Reduce EMI'!A38,'Reduce EMI'!B38)</f>
        <v>37982.06982</v>
      </c>
      <c r="D38" s="15">
        <f>B38*Setup!$B$2/12</f>
        <v>31409.17121</v>
      </c>
      <c r="E38" s="15">
        <f t="shared" si="1"/>
        <v>6572.898609</v>
      </c>
      <c r="F38" s="15">
        <f t="shared" si="2"/>
        <v>4704802.783</v>
      </c>
      <c r="G38" s="12">
        <f>SUM(IF(Setup!$B$14&gt;=0,Setup!$B$14,0)+IF(ISNA(VLOOKUP('Reduce term'!A38,Setup!$A$17:$B$36,2,0)),0,VLOOKUP('Reduce term'!A38,Setup!$A$17:$B$36,2,0)))+IF(Setup!$B$15&gt;=0,Setup!$B$15,0)</f>
        <v>38591</v>
      </c>
      <c r="H38" s="15">
        <f t="shared" si="3"/>
        <v>4666211.783</v>
      </c>
    </row>
    <row r="39" ht="15.75" customHeight="1">
      <c r="A39" s="11">
        <f t="shared" si="5"/>
        <v>37</v>
      </c>
      <c r="B39" s="15">
        <f t="shared" si="4"/>
        <v>4666211.783</v>
      </c>
      <c r="C39" s="15">
        <f>-PMT(Setup!$B$2/12,Setup!$B$3*12-'Reduce EMI'!A39,'Reduce EMI'!B39)</f>
        <v>37670.52306</v>
      </c>
      <c r="D39" s="15">
        <f>B39*Setup!$B$2/12</f>
        <v>31108.07855</v>
      </c>
      <c r="E39" s="15">
        <f t="shared" si="1"/>
        <v>6562.444507</v>
      </c>
      <c r="F39" s="15">
        <f t="shared" si="2"/>
        <v>4659649.338</v>
      </c>
      <c r="G39" s="12">
        <f>SUM(IF(Setup!$B$14&gt;=0,Setup!$B$14,0)+IF(ISNA(VLOOKUP('Reduce term'!A39,Setup!$A$17:$B$36,2,0)),0,VLOOKUP('Reduce term'!A39,Setup!$A$17:$B$36,2,0)))</f>
        <v>0</v>
      </c>
      <c r="H39" s="15">
        <f t="shared" si="3"/>
        <v>4659649.338</v>
      </c>
    </row>
    <row r="40" ht="15.75" customHeight="1">
      <c r="A40" s="11">
        <f t="shared" si="5"/>
        <v>38</v>
      </c>
      <c r="B40" s="15">
        <f t="shared" si="4"/>
        <v>4659649.338</v>
      </c>
      <c r="C40" s="15">
        <f>-PMT(Setup!$B$2/12,Setup!$B$3*12-'Reduce EMI'!A40,'Reduce EMI'!B40)</f>
        <v>37670.52306</v>
      </c>
      <c r="D40" s="15">
        <f>B40*Setup!$B$2/12</f>
        <v>31064.32892</v>
      </c>
      <c r="E40" s="15">
        <f t="shared" si="1"/>
        <v>6606.194138</v>
      </c>
      <c r="F40" s="15">
        <f t="shared" si="2"/>
        <v>4653043.144</v>
      </c>
      <c r="G40" s="12">
        <f>SUM(IF(Setup!$B$14&gt;=0,Setup!$B$14,0)+IF(ISNA(VLOOKUP('Reduce term'!A40,Setup!$A$17:$B$36,2,0)),0,VLOOKUP('Reduce term'!A40,Setup!$A$17:$B$36,2,0)))</f>
        <v>0</v>
      </c>
      <c r="H40" s="15">
        <f t="shared" si="3"/>
        <v>4653043.144</v>
      </c>
    </row>
    <row r="41" ht="15.75" customHeight="1">
      <c r="A41" s="11">
        <f t="shared" si="5"/>
        <v>39</v>
      </c>
      <c r="B41" s="15">
        <f t="shared" si="4"/>
        <v>4653043.144</v>
      </c>
      <c r="C41" s="15">
        <f>-PMT(Setup!$B$2/12,Setup!$B$3*12-'Reduce EMI'!A41,'Reduce EMI'!B41)</f>
        <v>37670.52306</v>
      </c>
      <c r="D41" s="15">
        <f>B41*Setup!$B$2/12</f>
        <v>31020.28763</v>
      </c>
      <c r="E41" s="15">
        <f t="shared" si="1"/>
        <v>6650.235432</v>
      </c>
      <c r="F41" s="15">
        <f t="shared" si="2"/>
        <v>4646392.909</v>
      </c>
      <c r="G41" s="12">
        <f>SUM(IF(Setup!$B$14&gt;=0,Setup!$B$14,0)+IF(ISNA(VLOOKUP('Reduce term'!A41,Setup!$A$17:$B$36,2,0)),0,VLOOKUP('Reduce term'!A41,Setup!$A$17:$B$36,2,0)))</f>
        <v>0</v>
      </c>
      <c r="H41" s="15">
        <f t="shared" si="3"/>
        <v>4646392.909</v>
      </c>
    </row>
    <row r="42" ht="15.75" customHeight="1">
      <c r="A42" s="11">
        <f t="shared" si="5"/>
        <v>40</v>
      </c>
      <c r="B42" s="15">
        <f t="shared" si="4"/>
        <v>4646392.909</v>
      </c>
      <c r="C42" s="15">
        <f>-PMT(Setup!$B$2/12,Setup!$B$3*12-'Reduce EMI'!A42,'Reduce EMI'!B42)</f>
        <v>37670.52306</v>
      </c>
      <c r="D42" s="15">
        <f>B42*Setup!$B$2/12</f>
        <v>30975.95272</v>
      </c>
      <c r="E42" s="15">
        <f t="shared" si="1"/>
        <v>6694.570335</v>
      </c>
      <c r="F42" s="15">
        <f t="shared" si="2"/>
        <v>4639698.338</v>
      </c>
      <c r="G42" s="12">
        <f>SUM(IF(Setup!$B$14&gt;=0,Setup!$B$14,0)+IF(ISNA(VLOOKUP('Reduce term'!A42,Setup!$A$17:$B$36,2,0)),0,VLOOKUP('Reduce term'!A42,Setup!$A$17:$B$36,2,0)))</f>
        <v>0</v>
      </c>
      <c r="H42" s="15">
        <f t="shared" si="3"/>
        <v>4639698.338</v>
      </c>
    </row>
    <row r="43" ht="15.75" customHeight="1">
      <c r="A43" s="11">
        <f t="shared" si="5"/>
        <v>41</v>
      </c>
      <c r="B43" s="15">
        <f t="shared" si="4"/>
        <v>4639698.338</v>
      </c>
      <c r="C43" s="15">
        <f>-PMT(Setup!$B$2/12,Setup!$B$3*12-'Reduce EMI'!A43,'Reduce EMI'!B43)</f>
        <v>37670.52306</v>
      </c>
      <c r="D43" s="15">
        <f>B43*Setup!$B$2/12</f>
        <v>30931.32225</v>
      </c>
      <c r="E43" s="15">
        <f t="shared" si="1"/>
        <v>6739.200804</v>
      </c>
      <c r="F43" s="15">
        <f t="shared" si="2"/>
        <v>4632959.137</v>
      </c>
      <c r="G43" s="12">
        <f>SUM(IF(Setup!$B$14&gt;=0,Setup!$B$14,0)+IF(ISNA(VLOOKUP('Reduce term'!A43,Setup!$A$17:$B$36,2,0)),0,VLOOKUP('Reduce term'!A43,Setup!$A$17:$B$36,2,0)))</f>
        <v>0</v>
      </c>
      <c r="H43" s="15">
        <f t="shared" si="3"/>
        <v>4632959.137</v>
      </c>
    </row>
    <row r="44" ht="15.75" customHeight="1">
      <c r="A44" s="11">
        <f t="shared" si="5"/>
        <v>42</v>
      </c>
      <c r="B44" s="15">
        <f t="shared" si="4"/>
        <v>4632959.137</v>
      </c>
      <c r="C44" s="15">
        <f>-PMT(Setup!$B$2/12,Setup!$B$3*12-'Reduce EMI'!A44,'Reduce EMI'!B44)</f>
        <v>37670.52306</v>
      </c>
      <c r="D44" s="15">
        <f>B44*Setup!$B$2/12</f>
        <v>30886.39425</v>
      </c>
      <c r="E44" s="15">
        <f t="shared" si="1"/>
        <v>6784.128809</v>
      </c>
      <c r="F44" s="15">
        <f t="shared" si="2"/>
        <v>4626175.009</v>
      </c>
      <c r="G44" s="12">
        <f>SUM(IF(Setup!$B$14&gt;=0,Setup!$B$14,0)+IF(ISNA(VLOOKUP('Reduce term'!A44,Setup!$A$17:$B$36,2,0)),0,VLOOKUP('Reduce term'!A44,Setup!$A$17:$B$36,2,0)))</f>
        <v>0</v>
      </c>
      <c r="H44" s="15">
        <f t="shared" si="3"/>
        <v>4626175.009</v>
      </c>
    </row>
    <row r="45" ht="15.75" customHeight="1">
      <c r="A45" s="11">
        <f t="shared" si="5"/>
        <v>43</v>
      </c>
      <c r="B45" s="15">
        <f t="shared" si="4"/>
        <v>4626175.009</v>
      </c>
      <c r="C45" s="15">
        <f>-PMT(Setup!$B$2/12,Setup!$B$3*12-'Reduce EMI'!A45,'Reduce EMI'!B45)</f>
        <v>37670.52306</v>
      </c>
      <c r="D45" s="15">
        <f>B45*Setup!$B$2/12</f>
        <v>30841.16672</v>
      </c>
      <c r="E45" s="15">
        <f t="shared" si="1"/>
        <v>6829.356334</v>
      </c>
      <c r="F45" s="15">
        <f t="shared" si="2"/>
        <v>4619345.652</v>
      </c>
      <c r="G45" s="12">
        <f>SUM(IF(Setup!$B$14&gt;=0,Setup!$B$14,0)+IF(ISNA(VLOOKUP('Reduce term'!A45,Setup!$A$17:$B$36,2,0)),0,VLOOKUP('Reduce term'!A45,Setup!$A$17:$B$36,2,0)))</f>
        <v>0</v>
      </c>
      <c r="H45" s="15">
        <f t="shared" si="3"/>
        <v>4619345.652</v>
      </c>
    </row>
    <row r="46" ht="15.75" customHeight="1">
      <c r="A46" s="11">
        <f t="shared" si="5"/>
        <v>44</v>
      </c>
      <c r="B46" s="15">
        <f t="shared" si="4"/>
        <v>4619345.652</v>
      </c>
      <c r="C46" s="15">
        <f>-PMT(Setup!$B$2/12,Setup!$B$3*12-'Reduce EMI'!A46,'Reduce EMI'!B46)</f>
        <v>37670.52306</v>
      </c>
      <c r="D46" s="15">
        <f>B46*Setup!$B$2/12</f>
        <v>30795.63768</v>
      </c>
      <c r="E46" s="15">
        <f t="shared" si="1"/>
        <v>6874.885377</v>
      </c>
      <c r="F46" s="15">
        <f t="shared" si="2"/>
        <v>4612470.767</v>
      </c>
      <c r="G46" s="12">
        <f>SUM(IF(Setup!$B$14&gt;=0,Setup!$B$14,0)+IF(ISNA(VLOOKUP('Reduce term'!A46,Setup!$A$17:$B$36,2,0)),0,VLOOKUP('Reduce term'!A46,Setup!$A$17:$B$36,2,0)))</f>
        <v>0</v>
      </c>
      <c r="H46" s="15">
        <f t="shared" si="3"/>
        <v>4612470.767</v>
      </c>
    </row>
    <row r="47" ht="15.75" customHeight="1">
      <c r="A47" s="11">
        <f t="shared" si="5"/>
        <v>45</v>
      </c>
      <c r="B47" s="15">
        <f t="shared" si="4"/>
        <v>4612470.767</v>
      </c>
      <c r="C47" s="15">
        <f>-PMT(Setup!$B$2/12,Setup!$B$3*12-'Reduce EMI'!A47,'Reduce EMI'!B47)</f>
        <v>37670.52306</v>
      </c>
      <c r="D47" s="15">
        <f>B47*Setup!$B$2/12</f>
        <v>30749.80511</v>
      </c>
      <c r="E47" s="15">
        <f t="shared" si="1"/>
        <v>6920.717946</v>
      </c>
      <c r="F47" s="15">
        <f t="shared" si="2"/>
        <v>4605550.049</v>
      </c>
      <c r="G47" s="12">
        <f>SUM(IF(Setup!$B$14&gt;=0,Setup!$B$14,0)+IF(ISNA(VLOOKUP('Reduce term'!A47,Setup!$A$17:$B$36,2,0)),0,VLOOKUP('Reduce term'!A47,Setup!$A$17:$B$36,2,0)))</f>
        <v>0</v>
      </c>
      <c r="H47" s="15">
        <f t="shared" si="3"/>
        <v>4605550.049</v>
      </c>
    </row>
    <row r="48" ht="15.75" customHeight="1">
      <c r="A48" s="11">
        <f t="shared" si="5"/>
        <v>46</v>
      </c>
      <c r="B48" s="15">
        <f t="shared" si="4"/>
        <v>4605550.049</v>
      </c>
      <c r="C48" s="15">
        <f>-PMT(Setup!$B$2/12,Setup!$B$3*12-'Reduce EMI'!A48,'Reduce EMI'!B48)</f>
        <v>37670.52306</v>
      </c>
      <c r="D48" s="15">
        <f>B48*Setup!$B$2/12</f>
        <v>30703.66699</v>
      </c>
      <c r="E48" s="15">
        <f t="shared" si="1"/>
        <v>6966.856065</v>
      </c>
      <c r="F48" s="15">
        <f t="shared" si="2"/>
        <v>4598583.193</v>
      </c>
      <c r="G48" s="12">
        <f>SUM(IF(Setup!$B$14&gt;=0,Setup!$B$14,0)+IF(ISNA(VLOOKUP('Reduce term'!A48,Setup!$A$17:$B$36,2,0)),0,VLOOKUP('Reduce term'!A48,Setup!$A$17:$B$36,2,0)))</f>
        <v>0</v>
      </c>
      <c r="H48" s="15">
        <f t="shared" si="3"/>
        <v>4598583.193</v>
      </c>
    </row>
    <row r="49" ht="15.75" customHeight="1">
      <c r="A49" s="11">
        <f t="shared" si="5"/>
        <v>47</v>
      </c>
      <c r="B49" s="15">
        <f t="shared" si="4"/>
        <v>4598583.193</v>
      </c>
      <c r="C49" s="15">
        <f>-PMT(Setup!$B$2/12,Setup!$B$3*12-'Reduce EMI'!A49,'Reduce EMI'!B49)</f>
        <v>37670.52306</v>
      </c>
      <c r="D49" s="15">
        <f>B49*Setup!$B$2/12</f>
        <v>30657.22129</v>
      </c>
      <c r="E49" s="15">
        <f t="shared" si="1"/>
        <v>7013.301772</v>
      </c>
      <c r="F49" s="15">
        <f t="shared" si="2"/>
        <v>4591569.891</v>
      </c>
      <c r="G49" s="12">
        <f>SUM(IF(Setup!$B$14&gt;=0,Setup!$B$14,0)+IF(ISNA(VLOOKUP('Reduce term'!A49,Setup!$A$17:$B$36,2,0)),0,VLOOKUP('Reduce term'!A49,Setup!$A$17:$B$36,2,0)))</f>
        <v>0</v>
      </c>
      <c r="H49" s="15">
        <f t="shared" si="3"/>
        <v>4591569.891</v>
      </c>
    </row>
    <row r="50" ht="15.75" customHeight="1">
      <c r="A50" s="11">
        <f t="shared" si="5"/>
        <v>48</v>
      </c>
      <c r="B50" s="15">
        <f t="shared" si="4"/>
        <v>4591569.891</v>
      </c>
      <c r="C50" s="15">
        <f>-PMT(Setup!$B$2/12,Setup!$B$3*12-'Reduce EMI'!A50,'Reduce EMI'!B50)</f>
        <v>37670.52306</v>
      </c>
      <c r="D50" s="15">
        <f>B50*Setup!$B$2/12</f>
        <v>30610.46594</v>
      </c>
      <c r="E50" s="15">
        <f t="shared" si="1"/>
        <v>7060.057118</v>
      </c>
      <c r="F50" s="15">
        <f t="shared" si="2"/>
        <v>4584509.834</v>
      </c>
      <c r="G50" s="12">
        <f>SUM(IF(Setup!$B$14&gt;=0,Setup!$B$14,0)+IF(ISNA(VLOOKUP('Reduce term'!A50,Setup!$A$17:$B$36,2,0)),0,VLOOKUP('Reduce term'!A50,Setup!$A$17:$B$36,2,0)))+IF(Setup!$B$15&gt;=0,Setup!$B$15,0)</f>
        <v>38591</v>
      </c>
      <c r="H50" s="15">
        <f t="shared" si="3"/>
        <v>4545918.834</v>
      </c>
    </row>
    <row r="51" ht="15.75" customHeight="1">
      <c r="A51" s="11">
        <f t="shared" si="5"/>
        <v>49</v>
      </c>
      <c r="B51" s="15">
        <f t="shared" si="4"/>
        <v>4545918.834</v>
      </c>
      <c r="C51" s="15">
        <f>-PMT(Setup!$B$2/12,Setup!$B$3*12-'Reduce EMI'!A51,'Reduce EMI'!B51)</f>
        <v>37353.42413</v>
      </c>
      <c r="D51" s="15">
        <f>B51*Setup!$B$2/12</f>
        <v>30306.12556</v>
      </c>
      <c r="E51" s="15">
        <f t="shared" si="1"/>
        <v>7047.29857</v>
      </c>
      <c r="F51" s="15">
        <f t="shared" si="2"/>
        <v>4538871.535</v>
      </c>
      <c r="G51" s="12">
        <f>SUM(IF(Setup!$B$14&gt;=0,Setup!$B$14,0)+IF(ISNA(VLOOKUP('Reduce term'!A51,Setup!$A$17:$B$36,2,0)),0,VLOOKUP('Reduce term'!A51,Setup!$A$17:$B$36,2,0)))</f>
        <v>0</v>
      </c>
      <c r="H51" s="15">
        <f t="shared" si="3"/>
        <v>4538871.535</v>
      </c>
    </row>
    <row r="52" ht="15.75" customHeight="1">
      <c r="A52" s="11">
        <f t="shared" si="5"/>
        <v>50</v>
      </c>
      <c r="B52" s="15">
        <f t="shared" si="4"/>
        <v>4538871.535</v>
      </c>
      <c r="C52" s="15">
        <f>-PMT(Setup!$B$2/12,Setup!$B$3*12-'Reduce EMI'!A52,'Reduce EMI'!B52)</f>
        <v>37353.42413</v>
      </c>
      <c r="D52" s="15">
        <f>B52*Setup!$B$2/12</f>
        <v>30259.14357</v>
      </c>
      <c r="E52" s="15">
        <f t="shared" si="1"/>
        <v>7094.280561</v>
      </c>
      <c r="F52" s="15">
        <f t="shared" si="2"/>
        <v>4531777.255</v>
      </c>
      <c r="G52" s="12">
        <f>SUM(IF(Setup!$B$14&gt;=0,Setup!$B$14,0)+IF(ISNA(VLOOKUP('Reduce term'!A52,Setup!$A$17:$B$36,2,0)),0,VLOOKUP('Reduce term'!A52,Setup!$A$17:$B$36,2,0)))</f>
        <v>0</v>
      </c>
      <c r="H52" s="15">
        <f t="shared" si="3"/>
        <v>4531777.255</v>
      </c>
    </row>
    <row r="53" ht="15.75" customHeight="1">
      <c r="A53" s="11">
        <f t="shared" si="5"/>
        <v>51</v>
      </c>
      <c r="B53" s="15">
        <f t="shared" si="4"/>
        <v>4531777.255</v>
      </c>
      <c r="C53" s="15">
        <f>-PMT(Setup!$B$2/12,Setup!$B$3*12-'Reduce EMI'!A53,'Reduce EMI'!B53)</f>
        <v>37353.42413</v>
      </c>
      <c r="D53" s="15">
        <f>B53*Setup!$B$2/12</f>
        <v>30211.84837</v>
      </c>
      <c r="E53" s="15">
        <f t="shared" si="1"/>
        <v>7141.575764</v>
      </c>
      <c r="F53" s="15">
        <f t="shared" si="2"/>
        <v>4524635.679</v>
      </c>
      <c r="G53" s="12">
        <f>SUM(IF(Setup!$B$14&gt;=0,Setup!$B$14,0)+IF(ISNA(VLOOKUP('Reduce term'!A53,Setup!$A$17:$B$36,2,0)),0,VLOOKUP('Reduce term'!A53,Setup!$A$17:$B$36,2,0)))</f>
        <v>0</v>
      </c>
      <c r="H53" s="15">
        <f t="shared" si="3"/>
        <v>4524635.679</v>
      </c>
    </row>
    <row r="54" ht="15.75" customHeight="1">
      <c r="A54" s="11">
        <f t="shared" si="5"/>
        <v>52</v>
      </c>
      <c r="B54" s="15">
        <f t="shared" si="4"/>
        <v>4524635.679</v>
      </c>
      <c r="C54" s="15">
        <f>-PMT(Setup!$B$2/12,Setup!$B$3*12-'Reduce EMI'!A54,'Reduce EMI'!B54)</f>
        <v>37353.42413</v>
      </c>
      <c r="D54" s="15">
        <f>B54*Setup!$B$2/12</f>
        <v>30164.23786</v>
      </c>
      <c r="E54" s="15">
        <f t="shared" si="1"/>
        <v>7189.186269</v>
      </c>
      <c r="F54" s="15">
        <f t="shared" si="2"/>
        <v>4517446.493</v>
      </c>
      <c r="G54" s="12">
        <f>SUM(IF(Setup!$B$14&gt;=0,Setup!$B$14,0)+IF(ISNA(VLOOKUP('Reduce term'!A54,Setup!$A$17:$B$36,2,0)),0,VLOOKUP('Reduce term'!A54,Setup!$A$17:$B$36,2,0)))</f>
        <v>0</v>
      </c>
      <c r="H54" s="15">
        <f t="shared" si="3"/>
        <v>4517446.493</v>
      </c>
    </row>
    <row r="55" ht="15.75" customHeight="1">
      <c r="A55" s="11">
        <f t="shared" si="5"/>
        <v>53</v>
      </c>
      <c r="B55" s="15">
        <f t="shared" si="4"/>
        <v>4517446.493</v>
      </c>
      <c r="C55" s="15">
        <f>-PMT(Setup!$B$2/12,Setup!$B$3*12-'Reduce EMI'!A55,'Reduce EMI'!B55)</f>
        <v>37353.42413</v>
      </c>
      <c r="D55" s="15">
        <f>B55*Setup!$B$2/12</f>
        <v>30116.30995</v>
      </c>
      <c r="E55" s="15">
        <f t="shared" si="1"/>
        <v>7237.114178</v>
      </c>
      <c r="F55" s="15">
        <f t="shared" si="2"/>
        <v>4510209.379</v>
      </c>
      <c r="G55" s="12">
        <f>SUM(IF(Setup!$B$14&gt;=0,Setup!$B$14,0)+IF(ISNA(VLOOKUP('Reduce term'!A55,Setup!$A$17:$B$36,2,0)),0,VLOOKUP('Reduce term'!A55,Setup!$A$17:$B$36,2,0)))</f>
        <v>0</v>
      </c>
      <c r="H55" s="15">
        <f t="shared" si="3"/>
        <v>4510209.379</v>
      </c>
    </row>
    <row r="56" ht="15.75" customHeight="1">
      <c r="A56" s="11">
        <f t="shared" si="5"/>
        <v>54</v>
      </c>
      <c r="B56" s="15">
        <f t="shared" si="4"/>
        <v>4510209.379</v>
      </c>
      <c r="C56" s="15">
        <f>-PMT(Setup!$B$2/12,Setup!$B$3*12-'Reduce EMI'!A56,'Reduce EMI'!B56)</f>
        <v>37353.42413</v>
      </c>
      <c r="D56" s="15">
        <f>B56*Setup!$B$2/12</f>
        <v>30068.06252</v>
      </c>
      <c r="E56" s="15">
        <f t="shared" si="1"/>
        <v>7285.361606</v>
      </c>
      <c r="F56" s="15">
        <f t="shared" si="2"/>
        <v>4502924.017</v>
      </c>
      <c r="G56" s="12">
        <f>SUM(IF(Setup!$B$14&gt;=0,Setup!$B$14,0)+IF(ISNA(VLOOKUP('Reduce term'!A56,Setup!$A$17:$B$36,2,0)),0,VLOOKUP('Reduce term'!A56,Setup!$A$17:$B$36,2,0)))</f>
        <v>0</v>
      </c>
      <c r="H56" s="15">
        <f t="shared" si="3"/>
        <v>4502924.017</v>
      </c>
    </row>
    <row r="57" ht="15.75" customHeight="1">
      <c r="A57" s="11">
        <f t="shared" si="5"/>
        <v>55</v>
      </c>
      <c r="B57" s="15">
        <f t="shared" si="4"/>
        <v>4502924.017</v>
      </c>
      <c r="C57" s="15">
        <f>-PMT(Setup!$B$2/12,Setup!$B$3*12-'Reduce EMI'!A57,'Reduce EMI'!B57)</f>
        <v>37353.42413</v>
      </c>
      <c r="D57" s="15">
        <f>B57*Setup!$B$2/12</f>
        <v>30019.49345</v>
      </c>
      <c r="E57" s="15">
        <f t="shared" si="1"/>
        <v>7333.930683</v>
      </c>
      <c r="F57" s="15">
        <f t="shared" si="2"/>
        <v>4495590.086</v>
      </c>
      <c r="G57" s="12">
        <f>SUM(IF(Setup!$B$14&gt;=0,Setup!$B$14,0)+IF(ISNA(VLOOKUP('Reduce term'!A57,Setup!$A$17:$B$36,2,0)),0,VLOOKUP('Reduce term'!A57,Setup!$A$17:$B$36,2,0)))</f>
        <v>0</v>
      </c>
      <c r="H57" s="15">
        <f t="shared" si="3"/>
        <v>4495590.086</v>
      </c>
    </row>
    <row r="58" ht="15.75" customHeight="1">
      <c r="A58" s="11">
        <f t="shared" si="5"/>
        <v>56</v>
      </c>
      <c r="B58" s="15">
        <f t="shared" si="4"/>
        <v>4495590.086</v>
      </c>
      <c r="C58" s="15">
        <f>-PMT(Setup!$B$2/12,Setup!$B$3*12-'Reduce EMI'!A58,'Reduce EMI'!B58)</f>
        <v>37353.42413</v>
      </c>
      <c r="D58" s="15">
        <f>B58*Setup!$B$2/12</f>
        <v>29970.60058</v>
      </c>
      <c r="E58" s="15">
        <f t="shared" si="1"/>
        <v>7382.823554</v>
      </c>
      <c r="F58" s="15">
        <f t="shared" si="2"/>
        <v>4488207.263</v>
      </c>
      <c r="G58" s="12">
        <f>SUM(IF(Setup!$B$14&gt;=0,Setup!$B$14,0)+IF(ISNA(VLOOKUP('Reduce term'!A58,Setup!$A$17:$B$36,2,0)),0,VLOOKUP('Reduce term'!A58,Setup!$A$17:$B$36,2,0)))</f>
        <v>0</v>
      </c>
      <c r="H58" s="15">
        <f t="shared" si="3"/>
        <v>4488207.263</v>
      </c>
    </row>
    <row r="59" ht="15.75" customHeight="1">
      <c r="A59" s="11">
        <f t="shared" si="5"/>
        <v>57</v>
      </c>
      <c r="B59" s="15">
        <f t="shared" si="4"/>
        <v>4488207.263</v>
      </c>
      <c r="C59" s="15">
        <f>-PMT(Setup!$B$2/12,Setup!$B$3*12-'Reduce EMI'!A59,'Reduce EMI'!B59)</f>
        <v>37353.42413</v>
      </c>
      <c r="D59" s="15">
        <f>B59*Setup!$B$2/12</f>
        <v>29921.38175</v>
      </c>
      <c r="E59" s="15">
        <f t="shared" si="1"/>
        <v>7432.042378</v>
      </c>
      <c r="F59" s="15">
        <f t="shared" si="2"/>
        <v>4480775.22</v>
      </c>
      <c r="G59" s="12">
        <f>SUM(IF(Setup!$B$14&gt;=0,Setup!$B$14,0)+IF(ISNA(VLOOKUP('Reduce term'!A59,Setup!$A$17:$B$36,2,0)),0,VLOOKUP('Reduce term'!A59,Setup!$A$17:$B$36,2,0)))</f>
        <v>0</v>
      </c>
      <c r="H59" s="15">
        <f t="shared" si="3"/>
        <v>4480775.22</v>
      </c>
    </row>
    <row r="60" ht="15.75" customHeight="1">
      <c r="A60" s="11">
        <f t="shared" si="5"/>
        <v>58</v>
      </c>
      <c r="B60" s="15">
        <f t="shared" si="4"/>
        <v>4480775.22</v>
      </c>
      <c r="C60" s="15">
        <f>-PMT(Setup!$B$2/12,Setup!$B$3*12-'Reduce EMI'!A60,'Reduce EMI'!B60)</f>
        <v>37353.42413</v>
      </c>
      <c r="D60" s="15">
        <f>B60*Setup!$B$2/12</f>
        <v>29871.8348</v>
      </c>
      <c r="E60" s="15">
        <f t="shared" si="1"/>
        <v>7481.589327</v>
      </c>
      <c r="F60" s="15">
        <f t="shared" si="2"/>
        <v>4473293.631</v>
      </c>
      <c r="G60" s="12">
        <f>SUM(IF(Setup!$B$14&gt;=0,Setup!$B$14,0)+IF(ISNA(VLOOKUP('Reduce term'!A60,Setup!$A$17:$B$36,2,0)),0,VLOOKUP('Reduce term'!A60,Setup!$A$17:$B$36,2,0)))</f>
        <v>0</v>
      </c>
      <c r="H60" s="15">
        <f t="shared" si="3"/>
        <v>4473293.631</v>
      </c>
    </row>
    <row r="61" ht="15.75" customHeight="1">
      <c r="A61" s="11">
        <f t="shared" si="5"/>
        <v>59</v>
      </c>
      <c r="B61" s="15">
        <f t="shared" si="4"/>
        <v>4473293.631</v>
      </c>
      <c r="C61" s="15">
        <f>-PMT(Setup!$B$2/12,Setup!$B$3*12-'Reduce EMI'!A61,'Reduce EMI'!B61)</f>
        <v>37353.42413</v>
      </c>
      <c r="D61" s="15">
        <f>B61*Setup!$B$2/12</f>
        <v>29821.95754</v>
      </c>
      <c r="E61" s="15">
        <f t="shared" si="1"/>
        <v>7531.466589</v>
      </c>
      <c r="F61" s="15">
        <f t="shared" si="2"/>
        <v>4465762.165</v>
      </c>
      <c r="G61" s="12">
        <f>SUM(IF(Setup!$B$14&gt;=0,Setup!$B$14,0)+IF(ISNA(VLOOKUP('Reduce term'!A61,Setup!$A$17:$B$36,2,0)),0,VLOOKUP('Reduce term'!A61,Setup!$A$17:$B$36,2,0)))</f>
        <v>0</v>
      </c>
      <c r="H61" s="15">
        <f t="shared" si="3"/>
        <v>4465762.165</v>
      </c>
    </row>
    <row r="62" ht="15.75" customHeight="1">
      <c r="A62" s="11">
        <f t="shared" si="5"/>
        <v>60</v>
      </c>
      <c r="B62" s="15">
        <f t="shared" si="4"/>
        <v>4465762.165</v>
      </c>
      <c r="C62" s="15">
        <f>-PMT(Setup!$B$2/12,Setup!$B$3*12-'Reduce EMI'!A62,'Reduce EMI'!B62)</f>
        <v>37353.42413</v>
      </c>
      <c r="D62" s="15">
        <f>B62*Setup!$B$2/12</f>
        <v>29771.74776</v>
      </c>
      <c r="E62" s="15">
        <f t="shared" si="1"/>
        <v>7581.676367</v>
      </c>
      <c r="F62" s="15">
        <f t="shared" si="2"/>
        <v>4458180.488</v>
      </c>
      <c r="G62" s="12">
        <f>SUM(IF(Setup!$B$14&gt;=0,Setup!$B$14,0)+IF(ISNA(VLOOKUP('Reduce term'!A62,Setup!$A$17:$B$36,2,0)),0,VLOOKUP('Reduce term'!A62,Setup!$A$17:$B$36,2,0)))+IF(Setup!$B$15&gt;=0,Setup!$B$15,0)</f>
        <v>38591</v>
      </c>
      <c r="H62" s="15">
        <f t="shared" si="3"/>
        <v>4419589.488</v>
      </c>
    </row>
    <row r="63" ht="15.75" customHeight="1">
      <c r="A63" s="11">
        <f t="shared" si="5"/>
        <v>61</v>
      </c>
      <c r="B63" s="15">
        <f t="shared" si="4"/>
        <v>4419589.488</v>
      </c>
      <c r="C63" s="15">
        <f>-PMT(Setup!$B$2/12,Setup!$B$3*12-'Reduce EMI'!A63,'Reduce EMI'!B63)</f>
        <v>37030.0846</v>
      </c>
      <c r="D63" s="15">
        <f>B63*Setup!$B$2/12</f>
        <v>29463.92992</v>
      </c>
      <c r="E63" s="15">
        <f t="shared" si="1"/>
        <v>7566.154677</v>
      </c>
      <c r="F63" s="15">
        <f t="shared" si="2"/>
        <v>4412023.334</v>
      </c>
      <c r="G63" s="12">
        <f>SUM(IF(Setup!$B$14&gt;=0,Setup!$B$14,0)+IF(ISNA(VLOOKUP('Reduce term'!A63,Setup!$A$17:$B$36,2,0)),0,VLOOKUP('Reduce term'!A63,Setup!$A$17:$B$36,2,0)))</f>
        <v>0</v>
      </c>
      <c r="H63" s="15">
        <f t="shared" si="3"/>
        <v>4412023.334</v>
      </c>
    </row>
    <row r="64" ht="15.75" customHeight="1">
      <c r="A64" s="11">
        <f t="shared" si="5"/>
        <v>62</v>
      </c>
      <c r="B64" s="15">
        <f t="shared" si="4"/>
        <v>4412023.334</v>
      </c>
      <c r="C64" s="15">
        <f>-PMT(Setup!$B$2/12,Setup!$B$3*12-'Reduce EMI'!A64,'Reduce EMI'!B64)</f>
        <v>37030.0846</v>
      </c>
      <c r="D64" s="15">
        <f>B64*Setup!$B$2/12</f>
        <v>29413.48889</v>
      </c>
      <c r="E64" s="15">
        <f t="shared" si="1"/>
        <v>7616.595709</v>
      </c>
      <c r="F64" s="15">
        <f t="shared" si="2"/>
        <v>4404406.738</v>
      </c>
      <c r="G64" s="12">
        <f>SUM(IF(Setup!$B$14&gt;=0,Setup!$B$14,0)+IF(ISNA(VLOOKUP('Reduce term'!A64,Setup!$A$17:$B$36,2,0)),0,VLOOKUP('Reduce term'!A64,Setup!$A$17:$B$36,2,0)))</f>
        <v>0</v>
      </c>
      <c r="H64" s="15">
        <f t="shared" si="3"/>
        <v>4404406.738</v>
      </c>
    </row>
    <row r="65" ht="15.75" customHeight="1">
      <c r="A65" s="11">
        <f t="shared" si="5"/>
        <v>63</v>
      </c>
      <c r="B65" s="15">
        <f t="shared" si="4"/>
        <v>4404406.738</v>
      </c>
      <c r="C65" s="15">
        <f>-PMT(Setup!$B$2/12,Setup!$B$3*12-'Reduce EMI'!A65,'Reduce EMI'!B65)</f>
        <v>37030.0846</v>
      </c>
      <c r="D65" s="15">
        <f>B65*Setup!$B$2/12</f>
        <v>29362.71159</v>
      </c>
      <c r="E65" s="15">
        <f t="shared" si="1"/>
        <v>7667.373013</v>
      </c>
      <c r="F65" s="15">
        <f t="shared" si="2"/>
        <v>4396739.365</v>
      </c>
      <c r="G65" s="12">
        <f>SUM(IF(Setup!$B$14&gt;=0,Setup!$B$14,0)+IF(ISNA(VLOOKUP('Reduce term'!A65,Setup!$A$17:$B$36,2,0)),0,VLOOKUP('Reduce term'!A65,Setup!$A$17:$B$36,2,0)))</f>
        <v>0</v>
      </c>
      <c r="H65" s="15">
        <f t="shared" si="3"/>
        <v>4396739.365</v>
      </c>
    </row>
    <row r="66" ht="15.75" customHeight="1">
      <c r="A66" s="11">
        <f t="shared" si="5"/>
        <v>64</v>
      </c>
      <c r="B66" s="15">
        <f t="shared" si="4"/>
        <v>4396739.365</v>
      </c>
      <c r="C66" s="15">
        <f>-PMT(Setup!$B$2/12,Setup!$B$3*12-'Reduce EMI'!A66,'Reduce EMI'!B66)</f>
        <v>37030.0846</v>
      </c>
      <c r="D66" s="15">
        <f>B66*Setup!$B$2/12</f>
        <v>29311.59577</v>
      </c>
      <c r="E66" s="15">
        <f t="shared" si="1"/>
        <v>7718.488833</v>
      </c>
      <c r="F66" s="15">
        <f t="shared" si="2"/>
        <v>4389020.876</v>
      </c>
      <c r="G66" s="12">
        <f>SUM(IF(Setup!$B$14&gt;=0,Setup!$B$14,0)+IF(ISNA(VLOOKUP('Reduce term'!A66,Setup!$A$17:$B$36,2,0)),0,VLOOKUP('Reduce term'!A66,Setup!$A$17:$B$36,2,0)))</f>
        <v>0</v>
      </c>
      <c r="H66" s="15">
        <f t="shared" si="3"/>
        <v>4389020.876</v>
      </c>
    </row>
    <row r="67" ht="15.75" customHeight="1">
      <c r="A67" s="11">
        <f t="shared" si="5"/>
        <v>65</v>
      </c>
      <c r="B67" s="15">
        <f t="shared" si="4"/>
        <v>4389020.876</v>
      </c>
      <c r="C67" s="15">
        <f>-PMT(Setup!$B$2/12,Setup!$B$3*12-'Reduce EMI'!A67,'Reduce EMI'!B67)</f>
        <v>37030.0846</v>
      </c>
      <c r="D67" s="15">
        <f>B67*Setup!$B$2/12</f>
        <v>29260.13917</v>
      </c>
      <c r="E67" s="15">
        <f t="shared" si="1"/>
        <v>7769.945426</v>
      </c>
      <c r="F67" s="15">
        <f t="shared" si="2"/>
        <v>4381250.931</v>
      </c>
      <c r="G67" s="12">
        <f>SUM(IF(Setup!$B$14&gt;=0,Setup!$B$14,0)+IF(ISNA(VLOOKUP('Reduce term'!A67,Setup!$A$17:$B$36,2,0)),0,VLOOKUP('Reduce term'!A67,Setup!$A$17:$B$36,2,0)))</f>
        <v>0</v>
      </c>
      <c r="H67" s="15">
        <f t="shared" si="3"/>
        <v>4381250.931</v>
      </c>
    </row>
    <row r="68" ht="15.75" customHeight="1">
      <c r="A68" s="11">
        <f t="shared" si="5"/>
        <v>66</v>
      </c>
      <c r="B68" s="15">
        <f t="shared" si="4"/>
        <v>4381250.931</v>
      </c>
      <c r="C68" s="15">
        <f>-PMT(Setup!$B$2/12,Setup!$B$3*12-'Reduce EMI'!A68,'Reduce EMI'!B68)</f>
        <v>37030.0846</v>
      </c>
      <c r="D68" s="15">
        <f>B68*Setup!$B$2/12</f>
        <v>29208.33954</v>
      </c>
      <c r="E68" s="15">
        <f t="shared" si="1"/>
        <v>7821.745062</v>
      </c>
      <c r="F68" s="15">
        <f t="shared" si="2"/>
        <v>4373429.185</v>
      </c>
      <c r="G68" s="12">
        <f>SUM(IF(Setup!$B$14&gt;=0,Setup!$B$14,0)+IF(ISNA(VLOOKUP('Reduce term'!A68,Setup!$A$17:$B$36,2,0)),0,VLOOKUP('Reduce term'!A68,Setup!$A$17:$B$36,2,0)))</f>
        <v>0</v>
      </c>
      <c r="H68" s="15">
        <f t="shared" si="3"/>
        <v>4373429.185</v>
      </c>
    </row>
    <row r="69" ht="15.75" customHeight="1">
      <c r="A69" s="11">
        <f t="shared" si="5"/>
        <v>67</v>
      </c>
      <c r="B69" s="15">
        <f t="shared" si="4"/>
        <v>4373429.185</v>
      </c>
      <c r="C69" s="15">
        <f>-PMT(Setup!$B$2/12,Setup!$B$3*12-'Reduce EMI'!A69,'Reduce EMI'!B69)</f>
        <v>37030.0846</v>
      </c>
      <c r="D69" s="15">
        <f>B69*Setup!$B$2/12</f>
        <v>29156.19457</v>
      </c>
      <c r="E69" s="15">
        <f t="shared" si="1"/>
        <v>7873.890029</v>
      </c>
      <c r="F69" s="15">
        <f t="shared" si="2"/>
        <v>4365555.295</v>
      </c>
      <c r="G69" s="12">
        <f>SUM(IF(Setup!$B$14&gt;=0,Setup!$B$14,0)+IF(ISNA(VLOOKUP('Reduce term'!A69,Setup!$A$17:$B$36,2,0)),0,VLOOKUP('Reduce term'!A69,Setup!$A$17:$B$36,2,0)))</f>
        <v>0</v>
      </c>
      <c r="H69" s="15">
        <f t="shared" si="3"/>
        <v>4365555.295</v>
      </c>
    </row>
    <row r="70" ht="15.75" customHeight="1">
      <c r="A70" s="11">
        <f t="shared" si="5"/>
        <v>68</v>
      </c>
      <c r="B70" s="15">
        <f t="shared" si="4"/>
        <v>4365555.295</v>
      </c>
      <c r="C70" s="15">
        <f>-PMT(Setup!$B$2/12,Setup!$B$3*12-'Reduce EMI'!A70,'Reduce EMI'!B70)</f>
        <v>37030.0846</v>
      </c>
      <c r="D70" s="15">
        <f>B70*Setup!$B$2/12</f>
        <v>29103.70197</v>
      </c>
      <c r="E70" s="15">
        <f t="shared" si="1"/>
        <v>7926.382629</v>
      </c>
      <c r="F70" s="15">
        <f t="shared" si="2"/>
        <v>4357628.913</v>
      </c>
      <c r="G70" s="12">
        <f>SUM(IF(Setup!$B$14&gt;=0,Setup!$B$14,0)+IF(ISNA(VLOOKUP('Reduce term'!A70,Setup!$A$17:$B$36,2,0)),0,VLOOKUP('Reduce term'!A70,Setup!$A$17:$B$36,2,0)))</f>
        <v>0</v>
      </c>
      <c r="H70" s="15">
        <f t="shared" si="3"/>
        <v>4357628.913</v>
      </c>
    </row>
    <row r="71" ht="15.75" customHeight="1">
      <c r="A71" s="11">
        <f t="shared" si="5"/>
        <v>69</v>
      </c>
      <c r="B71" s="15">
        <f t="shared" si="4"/>
        <v>4357628.913</v>
      </c>
      <c r="C71" s="15">
        <f>-PMT(Setup!$B$2/12,Setup!$B$3*12-'Reduce EMI'!A71,'Reduce EMI'!B71)</f>
        <v>37030.0846</v>
      </c>
      <c r="D71" s="15">
        <f>B71*Setup!$B$2/12</f>
        <v>29050.85942</v>
      </c>
      <c r="E71" s="15">
        <f t="shared" si="1"/>
        <v>7979.22518</v>
      </c>
      <c r="F71" s="15">
        <f t="shared" si="2"/>
        <v>4349649.688</v>
      </c>
      <c r="G71" s="12">
        <f>SUM(IF(Setup!$B$14&gt;=0,Setup!$B$14,0)+IF(ISNA(VLOOKUP('Reduce term'!A71,Setup!$A$17:$B$36,2,0)),0,VLOOKUP('Reduce term'!A71,Setup!$A$17:$B$36,2,0)))</f>
        <v>0</v>
      </c>
      <c r="H71" s="15">
        <f t="shared" si="3"/>
        <v>4349649.688</v>
      </c>
    </row>
    <row r="72" ht="15.75" customHeight="1">
      <c r="A72" s="11">
        <f t="shared" si="5"/>
        <v>70</v>
      </c>
      <c r="B72" s="15">
        <f t="shared" si="4"/>
        <v>4349649.688</v>
      </c>
      <c r="C72" s="15">
        <f>-PMT(Setup!$B$2/12,Setup!$B$3*12-'Reduce EMI'!A72,'Reduce EMI'!B72)</f>
        <v>37030.0846</v>
      </c>
      <c r="D72" s="15">
        <f>B72*Setup!$B$2/12</f>
        <v>28997.66458</v>
      </c>
      <c r="E72" s="15">
        <f t="shared" si="1"/>
        <v>8032.420015</v>
      </c>
      <c r="F72" s="15">
        <f t="shared" si="2"/>
        <v>4341617.268</v>
      </c>
      <c r="G72" s="12">
        <f>SUM(IF(Setup!$B$14&gt;=0,Setup!$B$14,0)+IF(ISNA(VLOOKUP('Reduce term'!A72,Setup!$A$17:$B$36,2,0)),0,VLOOKUP('Reduce term'!A72,Setup!$A$17:$B$36,2,0)))</f>
        <v>0</v>
      </c>
      <c r="H72" s="15">
        <f t="shared" si="3"/>
        <v>4341617.268</v>
      </c>
    </row>
    <row r="73" ht="15.75" customHeight="1">
      <c r="A73" s="11">
        <f t="shared" si="5"/>
        <v>71</v>
      </c>
      <c r="B73" s="15">
        <f t="shared" si="4"/>
        <v>4341617.268</v>
      </c>
      <c r="C73" s="15">
        <f>-PMT(Setup!$B$2/12,Setup!$B$3*12-'Reduce EMI'!A73,'Reduce EMI'!B73)</f>
        <v>37030.0846</v>
      </c>
      <c r="D73" s="15">
        <f>B73*Setup!$B$2/12</f>
        <v>28944.11512</v>
      </c>
      <c r="E73" s="15">
        <f t="shared" si="1"/>
        <v>8085.969481</v>
      </c>
      <c r="F73" s="15">
        <f t="shared" si="2"/>
        <v>4333531.298</v>
      </c>
      <c r="G73" s="12">
        <f>SUM(IF(Setup!$B$14&gt;=0,Setup!$B$14,0)+IF(ISNA(VLOOKUP('Reduce term'!A73,Setup!$A$17:$B$36,2,0)),0,VLOOKUP('Reduce term'!A73,Setup!$A$17:$B$36,2,0)))</f>
        <v>0</v>
      </c>
      <c r="H73" s="15">
        <f t="shared" si="3"/>
        <v>4333531.298</v>
      </c>
    </row>
    <row r="74" ht="15.75" customHeight="1">
      <c r="A74" s="11">
        <f t="shared" si="5"/>
        <v>72</v>
      </c>
      <c r="B74" s="15">
        <f t="shared" si="4"/>
        <v>4333531.298</v>
      </c>
      <c r="C74" s="15">
        <f>-PMT(Setup!$B$2/12,Setup!$B$3*12-'Reduce EMI'!A74,'Reduce EMI'!B74)</f>
        <v>37030.0846</v>
      </c>
      <c r="D74" s="15">
        <f>B74*Setup!$B$2/12</f>
        <v>28890.20865</v>
      </c>
      <c r="E74" s="15">
        <f t="shared" si="1"/>
        <v>8139.875944</v>
      </c>
      <c r="F74" s="15">
        <f t="shared" si="2"/>
        <v>4325391.422</v>
      </c>
      <c r="G74" s="12">
        <f>SUM(IF(Setup!$B$14&gt;=0,Setup!$B$14,0)+IF(ISNA(VLOOKUP('Reduce term'!A74,Setup!$A$17:$B$36,2,0)),0,VLOOKUP('Reduce term'!A74,Setup!$A$17:$B$36,2,0)))+IF(Setup!$B$15&gt;=0,Setup!$B$15,0)</f>
        <v>38591</v>
      </c>
      <c r="H74" s="15">
        <f t="shared" si="3"/>
        <v>4286800.422</v>
      </c>
    </row>
    <row r="75" ht="15.75" customHeight="1">
      <c r="A75" s="11">
        <f t="shared" si="5"/>
        <v>73</v>
      </c>
      <c r="B75" s="15">
        <f t="shared" si="4"/>
        <v>4286800.422</v>
      </c>
      <c r="C75" s="15">
        <f>-PMT(Setup!$B$2/12,Setup!$B$3*12-'Reduce EMI'!A75,'Reduce EMI'!B75)</f>
        <v>36699.7034</v>
      </c>
      <c r="D75" s="15">
        <f>B75*Setup!$B$2/12</f>
        <v>28578.66948</v>
      </c>
      <c r="E75" s="15">
        <f t="shared" si="1"/>
        <v>8121.033921</v>
      </c>
      <c r="F75" s="15">
        <f t="shared" si="2"/>
        <v>4278679.388</v>
      </c>
      <c r="G75" s="12">
        <f>SUM(IF(Setup!$B$14&gt;=0,Setup!$B$14,0)+IF(ISNA(VLOOKUP('Reduce term'!A75,Setup!$A$17:$B$36,2,0)),0,VLOOKUP('Reduce term'!A75,Setup!$A$17:$B$36,2,0)))</f>
        <v>0</v>
      </c>
      <c r="H75" s="15">
        <f t="shared" si="3"/>
        <v>4278679.388</v>
      </c>
    </row>
    <row r="76" ht="15.75" customHeight="1">
      <c r="A76" s="11">
        <f t="shared" si="5"/>
        <v>74</v>
      </c>
      <c r="B76" s="15">
        <f t="shared" si="4"/>
        <v>4278679.388</v>
      </c>
      <c r="C76" s="15">
        <f>-PMT(Setup!$B$2/12,Setup!$B$3*12-'Reduce EMI'!A76,'Reduce EMI'!B76)</f>
        <v>36699.7034</v>
      </c>
      <c r="D76" s="15">
        <f>B76*Setup!$B$2/12</f>
        <v>28524.52926</v>
      </c>
      <c r="E76" s="15">
        <f t="shared" si="1"/>
        <v>8175.174147</v>
      </c>
      <c r="F76" s="15">
        <f t="shared" si="2"/>
        <v>4270504.214</v>
      </c>
      <c r="G76" s="12">
        <f>SUM(IF(Setup!$B$14&gt;=0,Setup!$B$14,0)+IF(ISNA(VLOOKUP('Reduce term'!A76,Setup!$A$17:$B$36,2,0)),0,VLOOKUP('Reduce term'!A76,Setup!$A$17:$B$36,2,0)))</f>
        <v>0</v>
      </c>
      <c r="H76" s="15">
        <f t="shared" si="3"/>
        <v>4270504.214</v>
      </c>
    </row>
    <row r="77" ht="15.75" customHeight="1">
      <c r="A77" s="11">
        <f t="shared" si="5"/>
        <v>75</v>
      </c>
      <c r="B77" s="15">
        <f t="shared" si="4"/>
        <v>4270504.214</v>
      </c>
      <c r="C77" s="15">
        <f>-PMT(Setup!$B$2/12,Setup!$B$3*12-'Reduce EMI'!A77,'Reduce EMI'!B77)</f>
        <v>36699.7034</v>
      </c>
      <c r="D77" s="15">
        <f>B77*Setup!$B$2/12</f>
        <v>28470.02809</v>
      </c>
      <c r="E77" s="15">
        <f t="shared" si="1"/>
        <v>8229.675308</v>
      </c>
      <c r="F77" s="15">
        <f t="shared" si="2"/>
        <v>4262274.539</v>
      </c>
      <c r="G77" s="12">
        <f>SUM(IF(Setup!$B$14&gt;=0,Setup!$B$14,0)+IF(ISNA(VLOOKUP('Reduce term'!A77,Setup!$A$17:$B$36,2,0)),0,VLOOKUP('Reduce term'!A77,Setup!$A$17:$B$36,2,0)))</f>
        <v>0</v>
      </c>
      <c r="H77" s="15">
        <f t="shared" si="3"/>
        <v>4262274.539</v>
      </c>
    </row>
    <row r="78" ht="15.75" customHeight="1">
      <c r="A78" s="11">
        <f t="shared" si="5"/>
        <v>76</v>
      </c>
      <c r="B78" s="15">
        <f t="shared" si="4"/>
        <v>4262274.539</v>
      </c>
      <c r="C78" s="15">
        <f>-PMT(Setup!$B$2/12,Setup!$B$3*12-'Reduce EMI'!A78,'Reduce EMI'!B78)</f>
        <v>36699.7034</v>
      </c>
      <c r="D78" s="15">
        <f>B78*Setup!$B$2/12</f>
        <v>28415.16359</v>
      </c>
      <c r="E78" s="15">
        <f t="shared" si="1"/>
        <v>8284.53981</v>
      </c>
      <c r="F78" s="15">
        <f t="shared" si="2"/>
        <v>4253989.999</v>
      </c>
      <c r="G78" s="12">
        <f>SUM(IF(Setup!$B$14&gt;=0,Setup!$B$14,0)+IF(ISNA(VLOOKUP('Reduce term'!A78,Setup!$A$17:$B$36,2,0)),0,VLOOKUP('Reduce term'!A78,Setup!$A$17:$B$36,2,0)))</f>
        <v>0</v>
      </c>
      <c r="H78" s="15">
        <f t="shared" si="3"/>
        <v>4253989.999</v>
      </c>
    </row>
    <row r="79" ht="15.75" customHeight="1">
      <c r="A79" s="11">
        <f t="shared" si="5"/>
        <v>77</v>
      </c>
      <c r="B79" s="15">
        <f t="shared" si="4"/>
        <v>4253989.999</v>
      </c>
      <c r="C79" s="15">
        <f>-PMT(Setup!$B$2/12,Setup!$B$3*12-'Reduce EMI'!A79,'Reduce EMI'!B79)</f>
        <v>36699.7034</v>
      </c>
      <c r="D79" s="15">
        <f>B79*Setup!$B$2/12</f>
        <v>28359.93333</v>
      </c>
      <c r="E79" s="15">
        <f t="shared" si="1"/>
        <v>8339.770075</v>
      </c>
      <c r="F79" s="15">
        <f t="shared" si="2"/>
        <v>4245650.229</v>
      </c>
      <c r="G79" s="12">
        <f>SUM(IF(Setup!$B$14&gt;=0,Setup!$B$14,0)+IF(ISNA(VLOOKUP('Reduce term'!A79,Setup!$A$17:$B$36,2,0)),0,VLOOKUP('Reduce term'!A79,Setup!$A$17:$B$36,2,0)))</f>
        <v>0</v>
      </c>
      <c r="H79" s="15">
        <f t="shared" si="3"/>
        <v>4245650.229</v>
      </c>
    </row>
    <row r="80" ht="15.75" customHeight="1">
      <c r="A80" s="11">
        <f t="shared" si="5"/>
        <v>78</v>
      </c>
      <c r="B80" s="15">
        <f t="shared" si="4"/>
        <v>4245650.229</v>
      </c>
      <c r="C80" s="15">
        <f>-PMT(Setup!$B$2/12,Setup!$B$3*12-'Reduce EMI'!A80,'Reduce EMI'!B80)</f>
        <v>36699.7034</v>
      </c>
      <c r="D80" s="15">
        <f>B80*Setup!$B$2/12</f>
        <v>28304.33486</v>
      </c>
      <c r="E80" s="15">
        <f t="shared" si="1"/>
        <v>8395.368542</v>
      </c>
      <c r="F80" s="15">
        <f t="shared" si="2"/>
        <v>4237254.86</v>
      </c>
      <c r="G80" s="12">
        <f>SUM(IF(Setup!$B$14&gt;=0,Setup!$B$14,0)+IF(ISNA(VLOOKUP('Reduce term'!A80,Setup!$A$17:$B$36,2,0)),0,VLOOKUP('Reduce term'!A80,Setup!$A$17:$B$36,2,0)))</f>
        <v>0</v>
      </c>
      <c r="H80" s="15">
        <f t="shared" si="3"/>
        <v>4237254.86</v>
      </c>
    </row>
    <row r="81" ht="15.75" customHeight="1">
      <c r="A81" s="11">
        <f t="shared" si="5"/>
        <v>79</v>
      </c>
      <c r="B81" s="15">
        <f t="shared" si="4"/>
        <v>4237254.86</v>
      </c>
      <c r="C81" s="15">
        <f>-PMT(Setup!$B$2/12,Setup!$B$3*12-'Reduce EMI'!A81,'Reduce EMI'!B81)</f>
        <v>36699.7034</v>
      </c>
      <c r="D81" s="15">
        <f>B81*Setup!$B$2/12</f>
        <v>28248.36574</v>
      </c>
      <c r="E81" s="15">
        <f t="shared" si="1"/>
        <v>8451.337666</v>
      </c>
      <c r="F81" s="15">
        <f t="shared" si="2"/>
        <v>4228803.523</v>
      </c>
      <c r="G81" s="12">
        <f>SUM(IF(Setup!$B$14&gt;=0,Setup!$B$14,0)+IF(ISNA(VLOOKUP('Reduce term'!A81,Setup!$A$17:$B$36,2,0)),0,VLOOKUP('Reduce term'!A81,Setup!$A$17:$B$36,2,0)))</f>
        <v>0</v>
      </c>
      <c r="H81" s="15">
        <f t="shared" si="3"/>
        <v>4228803.523</v>
      </c>
    </row>
    <row r="82" ht="15.75" customHeight="1">
      <c r="A82" s="11">
        <f t="shared" si="5"/>
        <v>80</v>
      </c>
      <c r="B82" s="15">
        <f t="shared" si="4"/>
        <v>4228803.523</v>
      </c>
      <c r="C82" s="15">
        <f>-PMT(Setup!$B$2/12,Setup!$B$3*12-'Reduce EMI'!A82,'Reduce EMI'!B82)</f>
        <v>36699.7034</v>
      </c>
      <c r="D82" s="15">
        <f>B82*Setup!$B$2/12</f>
        <v>28192.02348</v>
      </c>
      <c r="E82" s="15">
        <f t="shared" si="1"/>
        <v>8507.679917</v>
      </c>
      <c r="F82" s="15">
        <f t="shared" si="2"/>
        <v>4220295.843</v>
      </c>
      <c r="G82" s="12">
        <f>SUM(IF(Setup!$B$14&gt;=0,Setup!$B$14,0)+IF(ISNA(VLOOKUP('Reduce term'!A82,Setup!$A$17:$B$36,2,0)),0,VLOOKUP('Reduce term'!A82,Setup!$A$17:$B$36,2,0)))</f>
        <v>0</v>
      </c>
      <c r="H82" s="15">
        <f t="shared" si="3"/>
        <v>4220295.843</v>
      </c>
    </row>
    <row r="83" ht="15.75" customHeight="1">
      <c r="A83" s="11">
        <f t="shared" si="5"/>
        <v>81</v>
      </c>
      <c r="B83" s="15">
        <f t="shared" si="4"/>
        <v>4220295.843</v>
      </c>
      <c r="C83" s="15">
        <f>-PMT(Setup!$B$2/12,Setup!$B$3*12-'Reduce EMI'!A83,'Reduce EMI'!B83)</f>
        <v>36699.7034</v>
      </c>
      <c r="D83" s="15">
        <f>B83*Setup!$B$2/12</f>
        <v>28135.30562</v>
      </c>
      <c r="E83" s="15">
        <f t="shared" si="1"/>
        <v>8564.397783</v>
      </c>
      <c r="F83" s="15">
        <f t="shared" si="2"/>
        <v>4211731.445</v>
      </c>
      <c r="G83" s="12">
        <f>SUM(IF(Setup!$B$14&gt;=0,Setup!$B$14,0)+IF(ISNA(VLOOKUP('Reduce term'!A83,Setup!$A$17:$B$36,2,0)),0,VLOOKUP('Reduce term'!A83,Setup!$A$17:$B$36,2,0)))</f>
        <v>0</v>
      </c>
      <c r="H83" s="15">
        <f t="shared" si="3"/>
        <v>4211731.445</v>
      </c>
    </row>
    <row r="84" ht="15.75" customHeight="1">
      <c r="A84" s="11">
        <f t="shared" si="5"/>
        <v>82</v>
      </c>
      <c r="B84" s="15">
        <f t="shared" si="4"/>
        <v>4211731.445</v>
      </c>
      <c r="C84" s="15">
        <f>-PMT(Setup!$B$2/12,Setup!$B$3*12-'Reduce EMI'!A84,'Reduce EMI'!B84)</f>
        <v>36699.7034</v>
      </c>
      <c r="D84" s="15">
        <f>B84*Setup!$B$2/12</f>
        <v>28078.20963</v>
      </c>
      <c r="E84" s="15">
        <f t="shared" si="1"/>
        <v>8621.493768</v>
      </c>
      <c r="F84" s="15">
        <f t="shared" si="2"/>
        <v>4203109.951</v>
      </c>
      <c r="G84" s="12">
        <f>SUM(IF(Setup!$B$14&gt;=0,Setup!$B$14,0)+IF(ISNA(VLOOKUP('Reduce term'!A84,Setup!$A$17:$B$36,2,0)),0,VLOOKUP('Reduce term'!A84,Setup!$A$17:$B$36,2,0)))</f>
        <v>0</v>
      </c>
      <c r="H84" s="15">
        <f t="shared" si="3"/>
        <v>4203109.951</v>
      </c>
    </row>
    <row r="85" ht="15.75" customHeight="1">
      <c r="A85" s="11">
        <f t="shared" si="5"/>
        <v>83</v>
      </c>
      <c r="B85" s="15">
        <f t="shared" si="4"/>
        <v>4203109.951</v>
      </c>
      <c r="C85" s="15">
        <f>-PMT(Setup!$B$2/12,Setup!$B$3*12-'Reduce EMI'!A85,'Reduce EMI'!B85)</f>
        <v>36699.7034</v>
      </c>
      <c r="D85" s="15">
        <f>B85*Setup!$B$2/12</f>
        <v>28020.73301</v>
      </c>
      <c r="E85" s="15">
        <f t="shared" si="1"/>
        <v>8678.970394</v>
      </c>
      <c r="F85" s="15">
        <f t="shared" si="2"/>
        <v>4194430.981</v>
      </c>
      <c r="G85" s="12">
        <f>SUM(IF(Setup!$B$14&gt;=0,Setup!$B$14,0)+IF(ISNA(VLOOKUP('Reduce term'!A85,Setup!$A$17:$B$36,2,0)),0,VLOOKUP('Reduce term'!A85,Setup!$A$17:$B$36,2,0)))</f>
        <v>0</v>
      </c>
      <c r="H85" s="15">
        <f t="shared" si="3"/>
        <v>4194430.981</v>
      </c>
    </row>
    <row r="86" ht="15.75" customHeight="1">
      <c r="A86" s="11">
        <f t="shared" si="5"/>
        <v>84</v>
      </c>
      <c r="B86" s="15">
        <f t="shared" si="4"/>
        <v>4194430.981</v>
      </c>
      <c r="C86" s="15">
        <f>-PMT(Setup!$B$2/12,Setup!$B$3*12-'Reduce EMI'!A86,'Reduce EMI'!B86)</f>
        <v>36699.7034</v>
      </c>
      <c r="D86" s="15">
        <f>B86*Setup!$B$2/12</f>
        <v>27962.87321</v>
      </c>
      <c r="E86" s="15">
        <f t="shared" si="1"/>
        <v>8736.830196</v>
      </c>
      <c r="F86" s="15">
        <f t="shared" si="2"/>
        <v>4185694.151</v>
      </c>
      <c r="G86" s="12">
        <f>SUM(IF(Setup!$B$14&gt;=0,Setup!$B$14,0)+IF(ISNA(VLOOKUP('Reduce term'!A86,Setup!$A$17:$B$36,2,0)),0,VLOOKUP('Reduce term'!A86,Setup!$A$17:$B$36,2,0)))+IF(Setup!$B$15&gt;=0,Setup!$B$15,0)</f>
        <v>38591</v>
      </c>
      <c r="H86" s="15">
        <f t="shared" si="3"/>
        <v>4147103.151</v>
      </c>
    </row>
    <row r="87" ht="15.75" customHeight="1">
      <c r="A87" s="11">
        <f t="shared" si="5"/>
        <v>85</v>
      </c>
      <c r="B87" s="15">
        <f t="shared" si="4"/>
        <v>4147103.151</v>
      </c>
      <c r="C87" s="15">
        <f>-PMT(Setup!$B$2/12,Setup!$B$3*12-'Reduce EMI'!A87,'Reduce EMI'!B87)</f>
        <v>36361.34178</v>
      </c>
      <c r="D87" s="15">
        <f>B87*Setup!$B$2/12</f>
        <v>27647.35434</v>
      </c>
      <c r="E87" s="15">
        <f t="shared" si="1"/>
        <v>8713.987444</v>
      </c>
      <c r="F87" s="15">
        <f t="shared" si="2"/>
        <v>4138389.163</v>
      </c>
      <c r="G87" s="12">
        <f>SUM(IF(Setup!$B$14&gt;=0,Setup!$B$14,0)+IF(ISNA(VLOOKUP('Reduce term'!A87,Setup!$A$17:$B$36,2,0)),0,VLOOKUP('Reduce term'!A87,Setup!$A$17:$B$36,2,0)))</f>
        <v>0</v>
      </c>
      <c r="H87" s="15">
        <f t="shared" si="3"/>
        <v>4138389.163</v>
      </c>
    </row>
    <row r="88" ht="15.75" customHeight="1">
      <c r="A88" s="11">
        <f t="shared" si="5"/>
        <v>86</v>
      </c>
      <c r="B88" s="15">
        <f t="shared" si="4"/>
        <v>4138389.163</v>
      </c>
      <c r="C88" s="15">
        <f>-PMT(Setup!$B$2/12,Setup!$B$3*12-'Reduce EMI'!A88,'Reduce EMI'!B88)</f>
        <v>36361.34178</v>
      </c>
      <c r="D88" s="15">
        <f>B88*Setup!$B$2/12</f>
        <v>27589.26109</v>
      </c>
      <c r="E88" s="15">
        <f t="shared" si="1"/>
        <v>8772.080694</v>
      </c>
      <c r="F88" s="15">
        <f t="shared" si="2"/>
        <v>4129617.083</v>
      </c>
      <c r="G88" s="12">
        <f>SUM(IF(Setup!$B$14&gt;=0,Setup!$B$14,0)+IF(ISNA(VLOOKUP('Reduce term'!A88,Setup!$A$17:$B$36,2,0)),0,VLOOKUP('Reduce term'!A88,Setup!$A$17:$B$36,2,0)))</f>
        <v>0</v>
      </c>
      <c r="H88" s="15">
        <f t="shared" si="3"/>
        <v>4129617.083</v>
      </c>
    </row>
    <row r="89" ht="15.75" customHeight="1">
      <c r="A89" s="11">
        <f t="shared" si="5"/>
        <v>87</v>
      </c>
      <c r="B89" s="15">
        <f t="shared" si="4"/>
        <v>4129617.083</v>
      </c>
      <c r="C89" s="15">
        <f>-PMT(Setup!$B$2/12,Setup!$B$3*12-'Reduce EMI'!A89,'Reduce EMI'!B89)</f>
        <v>36361.34178</v>
      </c>
      <c r="D89" s="15">
        <f>B89*Setup!$B$2/12</f>
        <v>27530.78055</v>
      </c>
      <c r="E89" s="15">
        <f t="shared" si="1"/>
        <v>8830.561232</v>
      </c>
      <c r="F89" s="15">
        <f t="shared" si="2"/>
        <v>4120786.521</v>
      </c>
      <c r="G89" s="12">
        <f>SUM(IF(Setup!$B$14&gt;=0,Setup!$B$14,0)+IF(ISNA(VLOOKUP('Reduce term'!A89,Setup!$A$17:$B$36,2,0)),0,VLOOKUP('Reduce term'!A89,Setup!$A$17:$B$36,2,0)))</f>
        <v>0</v>
      </c>
      <c r="H89" s="15">
        <f t="shared" si="3"/>
        <v>4120786.521</v>
      </c>
    </row>
    <row r="90" ht="15.75" customHeight="1">
      <c r="A90" s="11">
        <f t="shared" si="5"/>
        <v>88</v>
      </c>
      <c r="B90" s="15">
        <f t="shared" si="4"/>
        <v>4120786.521</v>
      </c>
      <c r="C90" s="15">
        <f>-PMT(Setup!$B$2/12,Setup!$B$3*12-'Reduce EMI'!A90,'Reduce EMI'!B90)</f>
        <v>36361.34178</v>
      </c>
      <c r="D90" s="15">
        <f>B90*Setup!$B$2/12</f>
        <v>27471.91014</v>
      </c>
      <c r="E90" s="15">
        <f t="shared" si="1"/>
        <v>8889.43164</v>
      </c>
      <c r="F90" s="15">
        <f t="shared" si="2"/>
        <v>4111897.09</v>
      </c>
      <c r="G90" s="12">
        <f>SUM(IF(Setup!$B$14&gt;=0,Setup!$B$14,0)+IF(ISNA(VLOOKUP('Reduce term'!A90,Setup!$A$17:$B$36,2,0)),0,VLOOKUP('Reduce term'!A90,Setup!$A$17:$B$36,2,0)))</f>
        <v>0</v>
      </c>
      <c r="H90" s="15">
        <f t="shared" si="3"/>
        <v>4111897.09</v>
      </c>
    </row>
    <row r="91" ht="15.75" customHeight="1">
      <c r="A91" s="11">
        <f t="shared" si="5"/>
        <v>89</v>
      </c>
      <c r="B91" s="15">
        <f t="shared" si="4"/>
        <v>4111897.09</v>
      </c>
      <c r="C91" s="15">
        <f>-PMT(Setup!$B$2/12,Setup!$B$3*12-'Reduce EMI'!A91,'Reduce EMI'!B91)</f>
        <v>36361.34178</v>
      </c>
      <c r="D91" s="15">
        <f>B91*Setup!$B$2/12</f>
        <v>27412.64726</v>
      </c>
      <c r="E91" s="15">
        <f t="shared" si="1"/>
        <v>8948.694517</v>
      </c>
      <c r="F91" s="15">
        <f t="shared" si="2"/>
        <v>4102948.395</v>
      </c>
      <c r="G91" s="12">
        <f>SUM(IF(Setup!$B$14&gt;=0,Setup!$B$14,0)+IF(ISNA(VLOOKUP('Reduce term'!A91,Setup!$A$17:$B$36,2,0)),0,VLOOKUP('Reduce term'!A91,Setup!$A$17:$B$36,2,0)))</f>
        <v>0</v>
      </c>
      <c r="H91" s="15">
        <f t="shared" si="3"/>
        <v>4102948.395</v>
      </c>
    </row>
    <row r="92" ht="15.75" customHeight="1">
      <c r="A92" s="11">
        <f t="shared" si="5"/>
        <v>90</v>
      </c>
      <c r="B92" s="15">
        <f t="shared" si="4"/>
        <v>4102948.395</v>
      </c>
      <c r="C92" s="15">
        <f>-PMT(Setup!$B$2/12,Setup!$B$3*12-'Reduce EMI'!A92,'Reduce EMI'!B92)</f>
        <v>36361.34178</v>
      </c>
      <c r="D92" s="15">
        <f>B92*Setup!$B$2/12</f>
        <v>27352.9893</v>
      </c>
      <c r="E92" s="15">
        <f t="shared" si="1"/>
        <v>9008.352481</v>
      </c>
      <c r="F92" s="15">
        <f t="shared" si="2"/>
        <v>4093940.043</v>
      </c>
      <c r="G92" s="12">
        <f>SUM(IF(Setup!$B$14&gt;=0,Setup!$B$14,0)+IF(ISNA(VLOOKUP('Reduce term'!A92,Setup!$A$17:$B$36,2,0)),0,VLOOKUP('Reduce term'!A92,Setup!$A$17:$B$36,2,0)))</f>
        <v>0</v>
      </c>
      <c r="H92" s="15">
        <f t="shared" si="3"/>
        <v>4093940.043</v>
      </c>
    </row>
    <row r="93" ht="15.75" customHeight="1">
      <c r="A93" s="11">
        <f t="shared" si="5"/>
        <v>91</v>
      </c>
      <c r="B93" s="15">
        <f t="shared" si="4"/>
        <v>4093940.043</v>
      </c>
      <c r="C93" s="15">
        <f>-PMT(Setup!$B$2/12,Setup!$B$3*12-'Reduce EMI'!A93,'Reduce EMI'!B93)</f>
        <v>36361.34178</v>
      </c>
      <c r="D93" s="15">
        <f>B93*Setup!$B$2/12</f>
        <v>27292.93362</v>
      </c>
      <c r="E93" s="15">
        <f t="shared" si="1"/>
        <v>9068.408164</v>
      </c>
      <c r="F93" s="15">
        <f t="shared" si="2"/>
        <v>4084871.634</v>
      </c>
      <c r="G93" s="12">
        <f>SUM(IF(Setup!$B$14&gt;=0,Setup!$B$14,0)+IF(ISNA(VLOOKUP('Reduce term'!A93,Setup!$A$17:$B$36,2,0)),0,VLOOKUP('Reduce term'!A93,Setup!$A$17:$B$36,2,0)))</f>
        <v>0</v>
      </c>
      <c r="H93" s="15">
        <f t="shared" si="3"/>
        <v>4084871.634</v>
      </c>
    </row>
    <row r="94" ht="15.75" customHeight="1">
      <c r="A94" s="11">
        <f t="shared" si="5"/>
        <v>92</v>
      </c>
      <c r="B94" s="15">
        <f t="shared" si="4"/>
        <v>4084871.634</v>
      </c>
      <c r="C94" s="15">
        <f>-PMT(Setup!$B$2/12,Setup!$B$3*12-'Reduce EMI'!A94,'Reduce EMI'!B94)</f>
        <v>36361.34178</v>
      </c>
      <c r="D94" s="15">
        <f>B94*Setup!$B$2/12</f>
        <v>27232.47756</v>
      </c>
      <c r="E94" s="15">
        <f t="shared" si="1"/>
        <v>9128.864219</v>
      </c>
      <c r="F94" s="15">
        <f t="shared" si="2"/>
        <v>4075742.77</v>
      </c>
      <c r="G94" s="12">
        <f>SUM(IF(Setup!$B$14&gt;=0,Setup!$B$14,0)+IF(ISNA(VLOOKUP('Reduce term'!A94,Setup!$A$17:$B$36,2,0)),0,VLOOKUP('Reduce term'!A94,Setup!$A$17:$B$36,2,0)))</f>
        <v>0</v>
      </c>
      <c r="H94" s="15">
        <f t="shared" si="3"/>
        <v>4075742.77</v>
      </c>
    </row>
    <row r="95" ht="15.75" customHeight="1">
      <c r="A95" s="11">
        <f t="shared" si="5"/>
        <v>93</v>
      </c>
      <c r="B95" s="15">
        <f t="shared" si="4"/>
        <v>4075742.77</v>
      </c>
      <c r="C95" s="15">
        <f>-PMT(Setup!$B$2/12,Setup!$B$3*12-'Reduce EMI'!A95,'Reduce EMI'!B95)</f>
        <v>36361.34178</v>
      </c>
      <c r="D95" s="15">
        <f>B95*Setup!$B$2/12</f>
        <v>27171.61847</v>
      </c>
      <c r="E95" s="15">
        <f t="shared" si="1"/>
        <v>9189.723313</v>
      </c>
      <c r="F95" s="15">
        <f t="shared" si="2"/>
        <v>4066553.047</v>
      </c>
      <c r="G95" s="12">
        <f>SUM(IF(Setup!$B$14&gt;=0,Setup!$B$14,0)+IF(ISNA(VLOOKUP('Reduce term'!A95,Setup!$A$17:$B$36,2,0)),0,VLOOKUP('Reduce term'!A95,Setup!$A$17:$B$36,2,0)))</f>
        <v>0</v>
      </c>
      <c r="H95" s="15">
        <f t="shared" si="3"/>
        <v>4066553.047</v>
      </c>
    </row>
    <row r="96" ht="15.75" customHeight="1">
      <c r="A96" s="11">
        <f t="shared" si="5"/>
        <v>94</v>
      </c>
      <c r="B96" s="15">
        <f t="shared" si="4"/>
        <v>4066553.047</v>
      </c>
      <c r="C96" s="15">
        <f>-PMT(Setup!$B$2/12,Setup!$B$3*12-'Reduce EMI'!A96,'Reduce EMI'!B96)</f>
        <v>36361.34178</v>
      </c>
      <c r="D96" s="15">
        <f>B96*Setup!$B$2/12</f>
        <v>27110.35365</v>
      </c>
      <c r="E96" s="15">
        <f t="shared" si="1"/>
        <v>9250.988135</v>
      </c>
      <c r="F96" s="15">
        <f t="shared" si="2"/>
        <v>4057302.059</v>
      </c>
      <c r="G96" s="12">
        <f>SUM(IF(Setup!$B$14&gt;=0,Setup!$B$14,0)+IF(ISNA(VLOOKUP('Reduce term'!A96,Setup!$A$17:$B$36,2,0)),0,VLOOKUP('Reduce term'!A96,Setup!$A$17:$B$36,2,0)))</f>
        <v>0</v>
      </c>
      <c r="H96" s="15">
        <f t="shared" si="3"/>
        <v>4057302.059</v>
      </c>
    </row>
    <row r="97" ht="15.75" customHeight="1">
      <c r="A97" s="11">
        <f t="shared" si="5"/>
        <v>95</v>
      </c>
      <c r="B97" s="15">
        <f t="shared" si="4"/>
        <v>4057302.059</v>
      </c>
      <c r="C97" s="15">
        <f>-PMT(Setup!$B$2/12,Setup!$B$3*12-'Reduce EMI'!A97,'Reduce EMI'!B97)</f>
        <v>36361.34178</v>
      </c>
      <c r="D97" s="15">
        <f>B97*Setup!$B$2/12</f>
        <v>27048.68039</v>
      </c>
      <c r="E97" s="15">
        <f t="shared" si="1"/>
        <v>9312.66139</v>
      </c>
      <c r="F97" s="15">
        <f t="shared" si="2"/>
        <v>4047989.397</v>
      </c>
      <c r="G97" s="12">
        <f>SUM(IF(Setup!$B$14&gt;=0,Setup!$B$14,0)+IF(ISNA(VLOOKUP('Reduce term'!A97,Setup!$A$17:$B$36,2,0)),0,VLOOKUP('Reduce term'!A97,Setup!$A$17:$B$36,2,0)))</f>
        <v>0</v>
      </c>
      <c r="H97" s="15">
        <f t="shared" si="3"/>
        <v>4047989.397</v>
      </c>
    </row>
    <row r="98" ht="15.75" customHeight="1">
      <c r="A98" s="11">
        <f t="shared" si="5"/>
        <v>96</v>
      </c>
      <c r="B98" s="15">
        <f t="shared" si="4"/>
        <v>4047989.397</v>
      </c>
      <c r="C98" s="15">
        <f>-PMT(Setup!$B$2/12,Setup!$B$3*12-'Reduce EMI'!A98,'Reduce EMI'!B98)</f>
        <v>36361.34178</v>
      </c>
      <c r="D98" s="15">
        <f>B98*Setup!$B$2/12</f>
        <v>26986.59598</v>
      </c>
      <c r="E98" s="15">
        <f t="shared" si="1"/>
        <v>9374.745799</v>
      </c>
      <c r="F98" s="15">
        <f t="shared" si="2"/>
        <v>4038614.652</v>
      </c>
      <c r="G98" s="12">
        <f>SUM(IF(Setup!$B$14&gt;=0,Setup!$B$14,0)+IF(ISNA(VLOOKUP('Reduce term'!A98,Setup!$A$17:$B$36,2,0)),0,VLOOKUP('Reduce term'!A98,Setup!$A$17:$B$36,2,0)))+IF(Setup!$B$15&gt;=0,Setup!$B$15,0)</f>
        <v>38591</v>
      </c>
      <c r="H98" s="15">
        <f t="shared" si="3"/>
        <v>4000023.652</v>
      </c>
    </row>
    <row r="99" ht="15.75" customHeight="1">
      <c r="A99" s="11">
        <f t="shared" si="5"/>
        <v>97</v>
      </c>
      <c r="B99" s="15">
        <f t="shared" si="4"/>
        <v>4000023.652</v>
      </c>
      <c r="C99" s="15">
        <f>-PMT(Setup!$B$2/12,Setup!$B$3*12-'Reduce EMI'!A99,'Reduce EMI'!B99)</f>
        <v>36013.89082</v>
      </c>
      <c r="D99" s="15">
        <f>B99*Setup!$B$2/12</f>
        <v>26666.82434</v>
      </c>
      <c r="E99" s="15">
        <f t="shared" si="1"/>
        <v>9347.066477</v>
      </c>
      <c r="F99" s="15">
        <f t="shared" si="2"/>
        <v>3990676.585</v>
      </c>
      <c r="G99" s="12">
        <f>SUM(IF(Setup!$B$14&gt;=0,Setup!$B$14,0)+IF(ISNA(VLOOKUP('Reduce term'!A99,Setup!$A$17:$B$36,2,0)),0,VLOOKUP('Reduce term'!A99,Setup!$A$17:$B$36,2,0)))</f>
        <v>0</v>
      </c>
      <c r="H99" s="15">
        <f t="shared" si="3"/>
        <v>3990676.585</v>
      </c>
    </row>
    <row r="100" ht="15.75" customHeight="1">
      <c r="A100" s="11">
        <f t="shared" si="5"/>
        <v>98</v>
      </c>
      <c r="B100" s="15">
        <f t="shared" si="4"/>
        <v>3990676.585</v>
      </c>
      <c r="C100" s="15">
        <f>-PMT(Setup!$B$2/12,Setup!$B$3*12-'Reduce EMI'!A100,'Reduce EMI'!B100)</f>
        <v>36013.89082</v>
      </c>
      <c r="D100" s="15">
        <f>B100*Setup!$B$2/12</f>
        <v>26604.51057</v>
      </c>
      <c r="E100" s="15">
        <f t="shared" si="1"/>
        <v>9409.380253</v>
      </c>
      <c r="F100" s="15">
        <f t="shared" si="2"/>
        <v>3981267.205</v>
      </c>
      <c r="G100" s="12">
        <f>SUM(IF(Setup!$B$14&gt;=0,Setup!$B$14,0)+IF(ISNA(VLOOKUP('Reduce term'!A100,Setup!$A$17:$B$36,2,0)),0,VLOOKUP('Reduce term'!A100,Setup!$A$17:$B$36,2,0)))</f>
        <v>0</v>
      </c>
      <c r="H100" s="15">
        <f t="shared" si="3"/>
        <v>3981267.205</v>
      </c>
    </row>
    <row r="101" ht="15.75" customHeight="1">
      <c r="A101" s="11">
        <f t="shared" si="5"/>
        <v>99</v>
      </c>
      <c r="B101" s="15">
        <f t="shared" si="4"/>
        <v>3981267.205</v>
      </c>
      <c r="C101" s="15">
        <f>-PMT(Setup!$B$2/12,Setup!$B$3*12-'Reduce EMI'!A101,'Reduce EMI'!B101)</f>
        <v>36013.89082</v>
      </c>
      <c r="D101" s="15">
        <f>B101*Setup!$B$2/12</f>
        <v>26541.78137</v>
      </c>
      <c r="E101" s="15">
        <f t="shared" si="1"/>
        <v>9472.109455</v>
      </c>
      <c r="F101" s="15">
        <f t="shared" si="2"/>
        <v>3971795.095</v>
      </c>
      <c r="G101" s="12">
        <f>SUM(IF(Setup!$B$14&gt;=0,Setup!$B$14,0)+IF(ISNA(VLOOKUP('Reduce term'!A101,Setup!$A$17:$B$36,2,0)),0,VLOOKUP('Reduce term'!A101,Setup!$A$17:$B$36,2,0)))</f>
        <v>0</v>
      </c>
      <c r="H101" s="15">
        <f t="shared" si="3"/>
        <v>3971795.095</v>
      </c>
    </row>
    <row r="102" ht="15.75" customHeight="1">
      <c r="A102" s="11">
        <f t="shared" si="5"/>
        <v>100</v>
      </c>
      <c r="B102" s="15">
        <f t="shared" si="4"/>
        <v>3971795.095</v>
      </c>
      <c r="C102" s="15">
        <f>-PMT(Setup!$B$2/12,Setup!$B$3*12-'Reduce EMI'!A102,'Reduce EMI'!B102)</f>
        <v>36013.89082</v>
      </c>
      <c r="D102" s="15">
        <f>B102*Setup!$B$2/12</f>
        <v>26478.63397</v>
      </c>
      <c r="E102" s="15">
        <f t="shared" si="1"/>
        <v>9535.256851</v>
      </c>
      <c r="F102" s="15">
        <f t="shared" si="2"/>
        <v>3962259.839</v>
      </c>
      <c r="G102" s="12">
        <f>SUM(IF(Setup!$B$14&gt;=0,Setup!$B$14,0)+IF(ISNA(VLOOKUP('Reduce term'!A102,Setup!$A$17:$B$36,2,0)),0,VLOOKUP('Reduce term'!A102,Setup!$A$17:$B$36,2,0)))</f>
        <v>0</v>
      </c>
      <c r="H102" s="15">
        <f t="shared" si="3"/>
        <v>3962259.839</v>
      </c>
    </row>
    <row r="103" ht="15.75" customHeight="1">
      <c r="A103" s="11">
        <f t="shared" si="5"/>
        <v>101</v>
      </c>
      <c r="B103" s="15">
        <f t="shared" si="4"/>
        <v>3962259.839</v>
      </c>
      <c r="C103" s="15">
        <f>-PMT(Setup!$B$2/12,Setup!$B$3*12-'Reduce EMI'!A103,'Reduce EMI'!B103)</f>
        <v>36013.89082</v>
      </c>
      <c r="D103" s="15">
        <f>B103*Setup!$B$2/12</f>
        <v>26415.06559</v>
      </c>
      <c r="E103" s="15">
        <f t="shared" si="1"/>
        <v>9598.82523</v>
      </c>
      <c r="F103" s="15">
        <f t="shared" si="2"/>
        <v>3952661.013</v>
      </c>
      <c r="G103" s="12">
        <f>SUM(IF(Setup!$B$14&gt;=0,Setup!$B$14,0)+IF(ISNA(VLOOKUP('Reduce term'!A103,Setup!$A$17:$B$36,2,0)),0,VLOOKUP('Reduce term'!A103,Setup!$A$17:$B$36,2,0)))</f>
        <v>0</v>
      </c>
      <c r="H103" s="15">
        <f t="shared" si="3"/>
        <v>3952661.013</v>
      </c>
    </row>
    <row r="104" ht="15.75" customHeight="1">
      <c r="A104" s="11">
        <f t="shared" si="5"/>
        <v>102</v>
      </c>
      <c r="B104" s="15">
        <f t="shared" si="4"/>
        <v>3952661.013</v>
      </c>
      <c r="C104" s="15">
        <f>-PMT(Setup!$B$2/12,Setup!$B$3*12-'Reduce EMI'!A104,'Reduce EMI'!B104)</f>
        <v>36013.89082</v>
      </c>
      <c r="D104" s="15">
        <f>B104*Setup!$B$2/12</f>
        <v>26351.07342</v>
      </c>
      <c r="E104" s="15">
        <f t="shared" si="1"/>
        <v>9662.817399</v>
      </c>
      <c r="F104" s="15">
        <f t="shared" si="2"/>
        <v>3942998.196</v>
      </c>
      <c r="G104" s="12">
        <f>SUM(IF(Setup!$B$14&gt;=0,Setup!$B$14,0)+IF(ISNA(VLOOKUP('Reduce term'!A104,Setup!$A$17:$B$36,2,0)),0,VLOOKUP('Reduce term'!A104,Setup!$A$17:$B$36,2,0)))</f>
        <v>0</v>
      </c>
      <c r="H104" s="15">
        <f t="shared" si="3"/>
        <v>3942998.196</v>
      </c>
    </row>
    <row r="105" ht="15.75" customHeight="1">
      <c r="A105" s="11">
        <f t="shared" si="5"/>
        <v>103</v>
      </c>
      <c r="B105" s="15">
        <f t="shared" si="4"/>
        <v>3942998.196</v>
      </c>
      <c r="C105" s="15">
        <f>-PMT(Setup!$B$2/12,Setup!$B$3*12-'Reduce EMI'!A105,'Reduce EMI'!B105)</f>
        <v>36013.89082</v>
      </c>
      <c r="D105" s="15">
        <f>B105*Setup!$B$2/12</f>
        <v>26286.65464</v>
      </c>
      <c r="E105" s="15">
        <f t="shared" si="1"/>
        <v>9727.236181</v>
      </c>
      <c r="F105" s="15">
        <f t="shared" si="2"/>
        <v>3933270.96</v>
      </c>
      <c r="G105" s="12">
        <f>SUM(IF(Setup!$B$14&gt;=0,Setup!$B$14,0)+IF(ISNA(VLOOKUP('Reduce term'!A105,Setup!$A$17:$B$36,2,0)),0,VLOOKUP('Reduce term'!A105,Setup!$A$17:$B$36,2,0)))</f>
        <v>0</v>
      </c>
      <c r="H105" s="15">
        <f t="shared" si="3"/>
        <v>3933270.96</v>
      </c>
    </row>
    <row r="106" ht="15.75" customHeight="1">
      <c r="A106" s="11">
        <f t="shared" si="5"/>
        <v>104</v>
      </c>
      <c r="B106" s="15">
        <f t="shared" si="4"/>
        <v>3933270.96</v>
      </c>
      <c r="C106" s="15">
        <f>-PMT(Setup!$B$2/12,Setup!$B$3*12-'Reduce EMI'!A106,'Reduce EMI'!B106)</f>
        <v>36013.89082</v>
      </c>
      <c r="D106" s="15">
        <f>B106*Setup!$B$2/12</f>
        <v>26221.8064</v>
      </c>
      <c r="E106" s="15">
        <f t="shared" si="1"/>
        <v>9792.084423</v>
      </c>
      <c r="F106" s="15">
        <f t="shared" si="2"/>
        <v>3923478.875</v>
      </c>
      <c r="G106" s="12">
        <f>SUM(IF(Setup!$B$14&gt;=0,Setup!$B$14,0)+IF(ISNA(VLOOKUP('Reduce term'!A106,Setup!$A$17:$B$36,2,0)),0,VLOOKUP('Reduce term'!A106,Setup!$A$17:$B$36,2,0)))</f>
        <v>0</v>
      </c>
      <c r="H106" s="15">
        <f t="shared" si="3"/>
        <v>3923478.875</v>
      </c>
    </row>
    <row r="107" ht="15.75" customHeight="1">
      <c r="A107" s="11">
        <f t="shared" si="5"/>
        <v>105</v>
      </c>
      <c r="B107" s="15">
        <f t="shared" si="4"/>
        <v>3923478.875</v>
      </c>
      <c r="C107" s="15">
        <f>-PMT(Setup!$B$2/12,Setup!$B$3*12-'Reduce EMI'!A107,'Reduce EMI'!B107)</f>
        <v>36013.89082</v>
      </c>
      <c r="D107" s="15">
        <f>B107*Setup!$B$2/12</f>
        <v>26156.52584</v>
      </c>
      <c r="E107" s="15">
        <f t="shared" si="1"/>
        <v>9857.364985</v>
      </c>
      <c r="F107" s="15">
        <f t="shared" si="2"/>
        <v>3913621.51</v>
      </c>
      <c r="G107" s="12">
        <f>SUM(IF(Setup!$B$14&gt;=0,Setup!$B$14,0)+IF(ISNA(VLOOKUP('Reduce term'!A107,Setup!$A$17:$B$36,2,0)),0,VLOOKUP('Reduce term'!A107,Setup!$A$17:$B$36,2,0)))</f>
        <v>0</v>
      </c>
      <c r="H107" s="15">
        <f t="shared" si="3"/>
        <v>3913621.51</v>
      </c>
    </row>
    <row r="108" ht="15.75" customHeight="1">
      <c r="A108" s="11">
        <f t="shared" si="5"/>
        <v>106</v>
      </c>
      <c r="B108" s="15">
        <f t="shared" si="4"/>
        <v>3913621.51</v>
      </c>
      <c r="C108" s="15">
        <f>-PMT(Setup!$B$2/12,Setup!$B$3*12-'Reduce EMI'!A108,'Reduce EMI'!B108)</f>
        <v>36013.89082</v>
      </c>
      <c r="D108" s="15">
        <f>B108*Setup!$B$2/12</f>
        <v>26090.81007</v>
      </c>
      <c r="E108" s="15">
        <f t="shared" si="1"/>
        <v>9923.080752</v>
      </c>
      <c r="F108" s="15">
        <f t="shared" si="2"/>
        <v>3903698.43</v>
      </c>
      <c r="G108" s="12">
        <f>SUM(IF(Setup!$B$14&gt;=0,Setup!$B$14,0)+IF(ISNA(VLOOKUP('Reduce term'!A108,Setup!$A$17:$B$36,2,0)),0,VLOOKUP('Reduce term'!A108,Setup!$A$17:$B$36,2,0)))</f>
        <v>0</v>
      </c>
      <c r="H108" s="15">
        <f t="shared" si="3"/>
        <v>3903698.43</v>
      </c>
    </row>
    <row r="109" ht="15.75" customHeight="1">
      <c r="A109" s="11">
        <f t="shared" si="5"/>
        <v>107</v>
      </c>
      <c r="B109" s="15">
        <f t="shared" si="4"/>
        <v>3903698.43</v>
      </c>
      <c r="C109" s="15">
        <f>-PMT(Setup!$B$2/12,Setup!$B$3*12-'Reduce EMI'!A109,'Reduce EMI'!B109)</f>
        <v>36013.89082</v>
      </c>
      <c r="D109" s="15">
        <f>B109*Setup!$B$2/12</f>
        <v>26024.6562</v>
      </c>
      <c r="E109" s="15">
        <f t="shared" si="1"/>
        <v>9989.234624</v>
      </c>
      <c r="F109" s="15">
        <f t="shared" si="2"/>
        <v>3893709.195</v>
      </c>
      <c r="G109" s="12">
        <f>SUM(IF(Setup!$B$14&gt;=0,Setup!$B$14,0)+IF(ISNA(VLOOKUP('Reduce term'!A109,Setup!$A$17:$B$36,2,0)),0,VLOOKUP('Reduce term'!A109,Setup!$A$17:$B$36,2,0)))</f>
        <v>0</v>
      </c>
      <c r="H109" s="15">
        <f t="shared" si="3"/>
        <v>3893709.195</v>
      </c>
    </row>
    <row r="110" ht="15.75" customHeight="1">
      <c r="A110" s="11">
        <f t="shared" si="5"/>
        <v>108</v>
      </c>
      <c r="B110" s="15">
        <f t="shared" si="4"/>
        <v>3893709.195</v>
      </c>
      <c r="C110" s="15">
        <f>-PMT(Setup!$B$2/12,Setup!$B$3*12-'Reduce EMI'!A110,'Reduce EMI'!B110)</f>
        <v>36013.89082</v>
      </c>
      <c r="D110" s="15">
        <f>B110*Setup!$B$2/12</f>
        <v>25958.0613</v>
      </c>
      <c r="E110" s="15">
        <f t="shared" si="1"/>
        <v>10055.82952</v>
      </c>
      <c r="F110" s="15">
        <f t="shared" si="2"/>
        <v>3883653.365</v>
      </c>
      <c r="G110" s="12">
        <f>SUM(IF(Setup!$B$14&gt;=0,Setup!$B$14,0)+IF(ISNA(VLOOKUP('Reduce term'!A110,Setup!$A$17:$B$36,2,0)),0,VLOOKUP('Reduce term'!A110,Setup!$A$17:$B$36,2,0)))+IF(Setup!$B$15&gt;=0,Setup!$B$15,0)</f>
        <v>38591</v>
      </c>
      <c r="H110" s="15">
        <f t="shared" si="3"/>
        <v>3845062.365</v>
      </c>
    </row>
    <row r="111" ht="15.75" customHeight="1">
      <c r="A111" s="11">
        <f t="shared" si="5"/>
        <v>109</v>
      </c>
      <c r="B111" s="15">
        <f t="shared" si="4"/>
        <v>3845062.365</v>
      </c>
      <c r="C111" s="15">
        <f>-PMT(Setup!$B$2/12,Setup!$B$3*12-'Reduce EMI'!A111,'Reduce EMI'!B111)</f>
        <v>35656.0288</v>
      </c>
      <c r="D111" s="15">
        <f>B111*Setup!$B$2/12</f>
        <v>25633.7491</v>
      </c>
      <c r="E111" s="15">
        <f t="shared" si="1"/>
        <v>10022.27969</v>
      </c>
      <c r="F111" s="15">
        <f t="shared" si="2"/>
        <v>3835040.086</v>
      </c>
      <c r="G111" s="12">
        <f>SUM(IF(Setup!$B$14&gt;=0,Setup!$B$14,0)+IF(ISNA(VLOOKUP('Reduce term'!A111,Setup!$A$17:$B$36,2,0)),0,VLOOKUP('Reduce term'!A111,Setup!$A$17:$B$36,2,0)))</f>
        <v>0</v>
      </c>
      <c r="H111" s="15">
        <f t="shared" si="3"/>
        <v>3835040.086</v>
      </c>
    </row>
    <row r="112" ht="15.75" customHeight="1">
      <c r="A112" s="11">
        <f t="shared" si="5"/>
        <v>110</v>
      </c>
      <c r="B112" s="15">
        <f t="shared" si="4"/>
        <v>3835040.086</v>
      </c>
      <c r="C112" s="15">
        <f>-PMT(Setup!$B$2/12,Setup!$B$3*12-'Reduce EMI'!A112,'Reduce EMI'!B112)</f>
        <v>35656.0288</v>
      </c>
      <c r="D112" s="15">
        <f>B112*Setup!$B$2/12</f>
        <v>25566.93391</v>
      </c>
      <c r="E112" s="15">
        <f t="shared" si="1"/>
        <v>10089.09489</v>
      </c>
      <c r="F112" s="15">
        <f t="shared" si="2"/>
        <v>3824950.991</v>
      </c>
      <c r="G112" s="12">
        <f>SUM(IF(Setup!$B$14&gt;=0,Setup!$B$14,0)+IF(ISNA(VLOOKUP('Reduce term'!A112,Setup!$A$17:$B$36,2,0)),0,VLOOKUP('Reduce term'!A112,Setup!$A$17:$B$36,2,0)))</f>
        <v>0</v>
      </c>
      <c r="H112" s="15">
        <f t="shared" si="3"/>
        <v>3824950.991</v>
      </c>
    </row>
    <row r="113" ht="15.75" customHeight="1">
      <c r="A113" s="11">
        <f t="shared" si="5"/>
        <v>111</v>
      </c>
      <c r="B113" s="15">
        <f t="shared" si="4"/>
        <v>3824950.991</v>
      </c>
      <c r="C113" s="15">
        <f>-PMT(Setup!$B$2/12,Setup!$B$3*12-'Reduce EMI'!A113,'Reduce EMI'!B113)</f>
        <v>35656.0288</v>
      </c>
      <c r="D113" s="15">
        <f>B113*Setup!$B$2/12</f>
        <v>25499.67327</v>
      </c>
      <c r="E113" s="15">
        <f t="shared" si="1"/>
        <v>10156.35552</v>
      </c>
      <c r="F113" s="15">
        <f t="shared" si="2"/>
        <v>3814794.635</v>
      </c>
      <c r="G113" s="12">
        <f>SUM(IF(Setup!$B$14&gt;=0,Setup!$B$14,0)+IF(ISNA(VLOOKUP('Reduce term'!A113,Setup!$A$17:$B$36,2,0)),0,VLOOKUP('Reduce term'!A113,Setup!$A$17:$B$36,2,0)))</f>
        <v>0</v>
      </c>
      <c r="H113" s="15">
        <f t="shared" si="3"/>
        <v>3814794.635</v>
      </c>
    </row>
    <row r="114" ht="15.75" customHeight="1">
      <c r="A114" s="11">
        <f t="shared" si="5"/>
        <v>112</v>
      </c>
      <c r="B114" s="15">
        <f t="shared" si="4"/>
        <v>3814794.635</v>
      </c>
      <c r="C114" s="15">
        <f>-PMT(Setup!$B$2/12,Setup!$B$3*12-'Reduce EMI'!A114,'Reduce EMI'!B114)</f>
        <v>35656.0288</v>
      </c>
      <c r="D114" s="15">
        <f>B114*Setup!$B$2/12</f>
        <v>25431.96424</v>
      </c>
      <c r="E114" s="15">
        <f t="shared" si="1"/>
        <v>10224.06456</v>
      </c>
      <c r="F114" s="15">
        <f t="shared" si="2"/>
        <v>3804570.571</v>
      </c>
      <c r="G114" s="12">
        <f>SUM(IF(Setup!$B$14&gt;=0,Setup!$B$14,0)+IF(ISNA(VLOOKUP('Reduce term'!A114,Setup!$A$17:$B$36,2,0)),0,VLOOKUP('Reduce term'!A114,Setup!$A$17:$B$36,2,0)))</f>
        <v>0</v>
      </c>
      <c r="H114" s="15">
        <f t="shared" si="3"/>
        <v>3804570.571</v>
      </c>
    </row>
    <row r="115" ht="15.75" customHeight="1">
      <c r="A115" s="11">
        <f t="shared" si="5"/>
        <v>113</v>
      </c>
      <c r="B115" s="15">
        <f t="shared" si="4"/>
        <v>3804570.571</v>
      </c>
      <c r="C115" s="15">
        <f>-PMT(Setup!$B$2/12,Setup!$B$3*12-'Reduce EMI'!A115,'Reduce EMI'!B115)</f>
        <v>35656.0288</v>
      </c>
      <c r="D115" s="15">
        <f>B115*Setup!$B$2/12</f>
        <v>25363.80381</v>
      </c>
      <c r="E115" s="15">
        <f t="shared" si="1"/>
        <v>10292.22499</v>
      </c>
      <c r="F115" s="15">
        <f t="shared" si="2"/>
        <v>3794278.346</v>
      </c>
      <c r="G115" s="12">
        <f>SUM(IF(Setup!$B$14&gt;=0,Setup!$B$14,0)+IF(ISNA(VLOOKUP('Reduce term'!A115,Setup!$A$17:$B$36,2,0)),0,VLOOKUP('Reduce term'!A115,Setup!$A$17:$B$36,2,0)))</f>
        <v>0</v>
      </c>
      <c r="H115" s="15">
        <f t="shared" si="3"/>
        <v>3794278.346</v>
      </c>
    </row>
    <row r="116" ht="15.75" customHeight="1">
      <c r="A116" s="11">
        <f t="shared" si="5"/>
        <v>114</v>
      </c>
      <c r="B116" s="15">
        <f t="shared" si="4"/>
        <v>3794278.346</v>
      </c>
      <c r="C116" s="15">
        <f>-PMT(Setup!$B$2/12,Setup!$B$3*12-'Reduce EMI'!A116,'Reduce EMI'!B116)</f>
        <v>35656.0288</v>
      </c>
      <c r="D116" s="15">
        <f>B116*Setup!$B$2/12</f>
        <v>25295.18897</v>
      </c>
      <c r="E116" s="15">
        <f t="shared" si="1"/>
        <v>10360.83982</v>
      </c>
      <c r="F116" s="15">
        <f t="shared" si="2"/>
        <v>3783917.506</v>
      </c>
      <c r="G116" s="12">
        <f>SUM(IF(Setup!$B$14&gt;=0,Setup!$B$14,0)+IF(ISNA(VLOOKUP('Reduce term'!A116,Setup!$A$17:$B$36,2,0)),0,VLOOKUP('Reduce term'!A116,Setup!$A$17:$B$36,2,0)))</f>
        <v>0</v>
      </c>
      <c r="H116" s="15">
        <f t="shared" si="3"/>
        <v>3783917.506</v>
      </c>
    </row>
    <row r="117" ht="15.75" customHeight="1">
      <c r="A117" s="11">
        <f t="shared" si="5"/>
        <v>115</v>
      </c>
      <c r="B117" s="15">
        <f t="shared" si="4"/>
        <v>3783917.506</v>
      </c>
      <c r="C117" s="15">
        <f>-PMT(Setup!$B$2/12,Setup!$B$3*12-'Reduce EMI'!A117,'Reduce EMI'!B117)</f>
        <v>35656.0288</v>
      </c>
      <c r="D117" s="15">
        <f>B117*Setup!$B$2/12</f>
        <v>25226.11671</v>
      </c>
      <c r="E117" s="15">
        <f t="shared" si="1"/>
        <v>10429.91209</v>
      </c>
      <c r="F117" s="15">
        <f t="shared" si="2"/>
        <v>3773487.594</v>
      </c>
      <c r="G117" s="12">
        <f>SUM(IF(Setup!$B$14&gt;=0,Setup!$B$14,0)+IF(ISNA(VLOOKUP('Reduce term'!A117,Setup!$A$17:$B$36,2,0)),0,VLOOKUP('Reduce term'!A117,Setup!$A$17:$B$36,2,0)))</f>
        <v>0</v>
      </c>
      <c r="H117" s="15">
        <f t="shared" si="3"/>
        <v>3773487.594</v>
      </c>
    </row>
    <row r="118" ht="15.75" customHeight="1">
      <c r="A118" s="11">
        <f t="shared" si="5"/>
        <v>116</v>
      </c>
      <c r="B118" s="15">
        <f t="shared" si="4"/>
        <v>3773487.594</v>
      </c>
      <c r="C118" s="15">
        <f>-PMT(Setup!$B$2/12,Setup!$B$3*12-'Reduce EMI'!A118,'Reduce EMI'!B118)</f>
        <v>35656.0288</v>
      </c>
      <c r="D118" s="15">
        <f>B118*Setup!$B$2/12</f>
        <v>25156.58396</v>
      </c>
      <c r="E118" s="15">
        <f t="shared" si="1"/>
        <v>10499.44484</v>
      </c>
      <c r="F118" s="15">
        <f t="shared" si="2"/>
        <v>3762988.149</v>
      </c>
      <c r="G118" s="12">
        <f>SUM(IF(Setup!$B$14&gt;=0,Setup!$B$14,0)+IF(ISNA(VLOOKUP('Reduce term'!A118,Setup!$A$17:$B$36,2,0)),0,VLOOKUP('Reduce term'!A118,Setup!$A$17:$B$36,2,0)))</f>
        <v>0</v>
      </c>
      <c r="H118" s="15">
        <f t="shared" si="3"/>
        <v>3762988.149</v>
      </c>
    </row>
    <row r="119" ht="15.75" customHeight="1">
      <c r="A119" s="11">
        <f t="shared" si="5"/>
        <v>117</v>
      </c>
      <c r="B119" s="15">
        <f t="shared" si="4"/>
        <v>3762988.149</v>
      </c>
      <c r="C119" s="15">
        <f>-PMT(Setup!$B$2/12,Setup!$B$3*12-'Reduce EMI'!A119,'Reduce EMI'!B119)</f>
        <v>35656.0288</v>
      </c>
      <c r="D119" s="15">
        <f>B119*Setup!$B$2/12</f>
        <v>25086.58766</v>
      </c>
      <c r="E119" s="15">
        <f t="shared" si="1"/>
        <v>10569.44113</v>
      </c>
      <c r="F119" s="15">
        <f t="shared" si="2"/>
        <v>3752418.708</v>
      </c>
      <c r="G119" s="12">
        <f>SUM(IF(Setup!$B$14&gt;=0,Setup!$B$14,0)+IF(ISNA(VLOOKUP('Reduce term'!A119,Setup!$A$17:$B$36,2,0)),0,VLOOKUP('Reduce term'!A119,Setup!$A$17:$B$36,2,0)))</f>
        <v>0</v>
      </c>
      <c r="H119" s="15">
        <f t="shared" si="3"/>
        <v>3752418.708</v>
      </c>
    </row>
    <row r="120" ht="15.75" customHeight="1">
      <c r="A120" s="11">
        <f t="shared" si="5"/>
        <v>118</v>
      </c>
      <c r="B120" s="15">
        <f t="shared" si="4"/>
        <v>3752418.708</v>
      </c>
      <c r="C120" s="15">
        <f>-PMT(Setup!$B$2/12,Setup!$B$3*12-'Reduce EMI'!A120,'Reduce EMI'!B120)</f>
        <v>35656.0288</v>
      </c>
      <c r="D120" s="15">
        <f>B120*Setup!$B$2/12</f>
        <v>25016.12472</v>
      </c>
      <c r="E120" s="15">
        <f t="shared" si="1"/>
        <v>10639.90408</v>
      </c>
      <c r="F120" s="15">
        <f t="shared" si="2"/>
        <v>3741778.804</v>
      </c>
      <c r="G120" s="12">
        <f>SUM(IF(Setup!$B$14&gt;=0,Setup!$B$14,0)+IF(ISNA(VLOOKUP('Reduce term'!A120,Setup!$A$17:$B$36,2,0)),0,VLOOKUP('Reduce term'!A120,Setup!$A$17:$B$36,2,0)))</f>
        <v>0</v>
      </c>
      <c r="H120" s="15">
        <f t="shared" si="3"/>
        <v>3741778.804</v>
      </c>
    </row>
    <row r="121" ht="15.75" customHeight="1">
      <c r="A121" s="11">
        <f t="shared" si="5"/>
        <v>119</v>
      </c>
      <c r="B121" s="15">
        <f t="shared" si="4"/>
        <v>3741778.804</v>
      </c>
      <c r="C121" s="15">
        <f>-PMT(Setup!$B$2/12,Setup!$B$3*12-'Reduce EMI'!A121,'Reduce EMI'!B121)</f>
        <v>35656.0288</v>
      </c>
      <c r="D121" s="15">
        <f>B121*Setup!$B$2/12</f>
        <v>24945.19203</v>
      </c>
      <c r="E121" s="15">
        <f t="shared" si="1"/>
        <v>10710.83677</v>
      </c>
      <c r="F121" s="15">
        <f t="shared" si="2"/>
        <v>3731067.967</v>
      </c>
      <c r="G121" s="12">
        <f>SUM(IF(Setup!$B$14&gt;=0,Setup!$B$14,0)+IF(ISNA(VLOOKUP('Reduce term'!A121,Setup!$A$17:$B$36,2,0)),0,VLOOKUP('Reduce term'!A121,Setup!$A$17:$B$36,2,0)))</f>
        <v>0</v>
      </c>
      <c r="H121" s="15">
        <f t="shared" si="3"/>
        <v>3731067.967</v>
      </c>
    </row>
    <row r="122" ht="15.75" customHeight="1">
      <c r="A122" s="11">
        <f t="shared" si="5"/>
        <v>120</v>
      </c>
      <c r="B122" s="15">
        <f t="shared" si="4"/>
        <v>3731067.967</v>
      </c>
      <c r="C122" s="15">
        <f>-PMT(Setup!$B$2/12,Setup!$B$3*12-'Reduce EMI'!A122,'Reduce EMI'!B122)</f>
        <v>35656.0288</v>
      </c>
      <c r="D122" s="15">
        <f>B122*Setup!$B$2/12</f>
        <v>24873.78645</v>
      </c>
      <c r="E122" s="15">
        <f t="shared" si="1"/>
        <v>10782.24235</v>
      </c>
      <c r="F122" s="15">
        <f t="shared" si="2"/>
        <v>3720285.725</v>
      </c>
      <c r="G122" s="12">
        <f>SUM(IF(Setup!$B$14&gt;=0,Setup!$B$14,0)+IF(ISNA(VLOOKUP('Reduce term'!A122,Setup!$A$17:$B$36,2,0)),0,VLOOKUP('Reduce term'!A122,Setup!$A$17:$B$36,2,0)))+IF(Setup!$B$15&gt;=0,Setup!$B$15,0)</f>
        <v>38591</v>
      </c>
      <c r="H122" s="15">
        <f t="shared" si="3"/>
        <v>3681694.725</v>
      </c>
    </row>
    <row r="123" ht="15.75" customHeight="1">
      <c r="A123" s="11">
        <f t="shared" si="5"/>
        <v>121</v>
      </c>
      <c r="B123" s="15">
        <f t="shared" si="4"/>
        <v>3681694.725</v>
      </c>
      <c r="C123" s="15">
        <f>-PMT(Setup!$B$2/12,Setup!$B$3*12-'Reduce EMI'!A123,'Reduce EMI'!B123)</f>
        <v>35286.16424</v>
      </c>
      <c r="D123" s="15">
        <f>B123*Setup!$B$2/12</f>
        <v>24544.6315</v>
      </c>
      <c r="E123" s="15">
        <f t="shared" si="1"/>
        <v>10741.53275</v>
      </c>
      <c r="F123" s="15">
        <f t="shared" si="2"/>
        <v>3670953.192</v>
      </c>
      <c r="G123" s="12">
        <f>SUM(IF(Setup!$B$14&gt;=0,Setup!$B$14,0)+IF(ISNA(VLOOKUP('Reduce term'!A123,Setup!$A$17:$B$36,2,0)),0,VLOOKUP('Reduce term'!A123,Setup!$A$17:$B$36,2,0)))</f>
        <v>0</v>
      </c>
      <c r="H123" s="15">
        <f t="shared" si="3"/>
        <v>3670953.192</v>
      </c>
    </row>
    <row r="124" ht="15.75" customHeight="1">
      <c r="A124" s="11">
        <f t="shared" si="5"/>
        <v>122</v>
      </c>
      <c r="B124" s="15">
        <f t="shared" si="4"/>
        <v>3670953.192</v>
      </c>
      <c r="C124" s="15">
        <f>-PMT(Setup!$B$2/12,Setup!$B$3*12-'Reduce EMI'!A124,'Reduce EMI'!B124)</f>
        <v>35286.16424</v>
      </c>
      <c r="D124" s="15">
        <f>B124*Setup!$B$2/12</f>
        <v>24473.02128</v>
      </c>
      <c r="E124" s="15">
        <f t="shared" si="1"/>
        <v>10813.14296</v>
      </c>
      <c r="F124" s="15">
        <f t="shared" si="2"/>
        <v>3660140.049</v>
      </c>
      <c r="G124" s="12">
        <f>SUM(IF(Setup!$B$14&gt;=0,Setup!$B$14,0)+IF(ISNA(VLOOKUP('Reduce term'!A124,Setup!$A$17:$B$36,2,0)),0,VLOOKUP('Reduce term'!A124,Setup!$A$17:$B$36,2,0)))</f>
        <v>0</v>
      </c>
      <c r="H124" s="15">
        <f t="shared" si="3"/>
        <v>3660140.049</v>
      </c>
    </row>
    <row r="125" ht="15.75" customHeight="1">
      <c r="A125" s="11">
        <f t="shared" si="5"/>
        <v>123</v>
      </c>
      <c r="B125" s="15">
        <f t="shared" si="4"/>
        <v>3660140.049</v>
      </c>
      <c r="C125" s="15">
        <f>-PMT(Setup!$B$2/12,Setup!$B$3*12-'Reduce EMI'!A125,'Reduce EMI'!B125)</f>
        <v>35286.16424</v>
      </c>
      <c r="D125" s="15">
        <f>B125*Setup!$B$2/12</f>
        <v>24400.93366</v>
      </c>
      <c r="E125" s="15">
        <f t="shared" si="1"/>
        <v>10885.23058</v>
      </c>
      <c r="F125" s="15">
        <f t="shared" si="2"/>
        <v>3649254.818</v>
      </c>
      <c r="G125" s="12">
        <f>SUM(IF(Setup!$B$14&gt;=0,Setup!$B$14,0)+IF(ISNA(VLOOKUP('Reduce term'!A125,Setup!$A$17:$B$36,2,0)),0,VLOOKUP('Reduce term'!A125,Setup!$A$17:$B$36,2,0)))</f>
        <v>0</v>
      </c>
      <c r="H125" s="15">
        <f t="shared" si="3"/>
        <v>3649254.818</v>
      </c>
    </row>
    <row r="126" ht="15.75" customHeight="1">
      <c r="A126" s="11">
        <f t="shared" si="5"/>
        <v>124</v>
      </c>
      <c r="B126" s="15">
        <f t="shared" si="4"/>
        <v>3649254.818</v>
      </c>
      <c r="C126" s="15">
        <f>-PMT(Setup!$B$2/12,Setup!$B$3*12-'Reduce EMI'!A126,'Reduce EMI'!B126)</f>
        <v>35286.16424</v>
      </c>
      <c r="D126" s="15">
        <f>B126*Setup!$B$2/12</f>
        <v>24328.36546</v>
      </c>
      <c r="E126" s="15">
        <f t="shared" si="1"/>
        <v>10957.79879</v>
      </c>
      <c r="F126" s="15">
        <f t="shared" si="2"/>
        <v>3638297.02</v>
      </c>
      <c r="G126" s="12">
        <f>SUM(IF(Setup!$B$14&gt;=0,Setup!$B$14,0)+IF(ISNA(VLOOKUP('Reduce term'!A126,Setup!$A$17:$B$36,2,0)),0,VLOOKUP('Reduce term'!A126,Setup!$A$17:$B$36,2,0)))</f>
        <v>0</v>
      </c>
      <c r="H126" s="15">
        <f t="shared" si="3"/>
        <v>3638297.02</v>
      </c>
    </row>
    <row r="127" ht="15.75" customHeight="1">
      <c r="A127" s="11">
        <f t="shared" si="5"/>
        <v>125</v>
      </c>
      <c r="B127" s="15">
        <f t="shared" si="4"/>
        <v>3638297.02</v>
      </c>
      <c r="C127" s="15">
        <f>-PMT(Setup!$B$2/12,Setup!$B$3*12-'Reduce EMI'!A127,'Reduce EMI'!B127)</f>
        <v>35286.16424</v>
      </c>
      <c r="D127" s="15">
        <f>B127*Setup!$B$2/12</f>
        <v>24255.31346</v>
      </c>
      <c r="E127" s="15">
        <f t="shared" si="1"/>
        <v>11030.85078</v>
      </c>
      <c r="F127" s="15">
        <f t="shared" si="2"/>
        <v>3627266.169</v>
      </c>
      <c r="G127" s="12">
        <f>SUM(IF(Setup!$B$14&gt;=0,Setup!$B$14,0)+IF(ISNA(VLOOKUP('Reduce term'!A127,Setup!$A$17:$B$36,2,0)),0,VLOOKUP('Reduce term'!A127,Setup!$A$17:$B$36,2,0)))</f>
        <v>0</v>
      </c>
      <c r="H127" s="15">
        <f t="shared" si="3"/>
        <v>3627266.169</v>
      </c>
    </row>
    <row r="128" ht="15.75" customHeight="1">
      <c r="A128" s="11">
        <f t="shared" si="5"/>
        <v>126</v>
      </c>
      <c r="B128" s="15">
        <f t="shared" si="4"/>
        <v>3627266.169</v>
      </c>
      <c r="C128" s="15">
        <f>-PMT(Setup!$B$2/12,Setup!$B$3*12-'Reduce EMI'!A128,'Reduce EMI'!B128)</f>
        <v>35286.16424</v>
      </c>
      <c r="D128" s="15">
        <f>B128*Setup!$B$2/12</f>
        <v>24181.77446</v>
      </c>
      <c r="E128" s="15">
        <f t="shared" si="1"/>
        <v>11104.38979</v>
      </c>
      <c r="F128" s="15">
        <f t="shared" si="2"/>
        <v>3616161.779</v>
      </c>
      <c r="G128" s="12">
        <f>SUM(IF(Setup!$B$14&gt;=0,Setup!$B$14,0)+IF(ISNA(VLOOKUP('Reduce term'!A128,Setup!$A$17:$B$36,2,0)),0,VLOOKUP('Reduce term'!A128,Setup!$A$17:$B$36,2,0)))</f>
        <v>0</v>
      </c>
      <c r="H128" s="15">
        <f t="shared" si="3"/>
        <v>3616161.779</v>
      </c>
    </row>
    <row r="129" ht="15.75" customHeight="1">
      <c r="A129" s="11">
        <f t="shared" si="5"/>
        <v>127</v>
      </c>
      <c r="B129" s="15">
        <f t="shared" si="4"/>
        <v>3616161.779</v>
      </c>
      <c r="C129" s="15">
        <f>-PMT(Setup!$B$2/12,Setup!$B$3*12-'Reduce EMI'!A129,'Reduce EMI'!B129)</f>
        <v>35286.16424</v>
      </c>
      <c r="D129" s="15">
        <f>B129*Setup!$B$2/12</f>
        <v>24107.74519</v>
      </c>
      <c r="E129" s="15">
        <f t="shared" si="1"/>
        <v>11178.41905</v>
      </c>
      <c r="F129" s="15">
        <f t="shared" si="2"/>
        <v>3604983.36</v>
      </c>
      <c r="G129" s="12">
        <f>SUM(IF(Setup!$B$14&gt;=0,Setup!$B$14,0)+IF(ISNA(VLOOKUP('Reduce term'!A129,Setup!$A$17:$B$36,2,0)),0,VLOOKUP('Reduce term'!A129,Setup!$A$17:$B$36,2,0)))</f>
        <v>0</v>
      </c>
      <c r="H129" s="15">
        <f t="shared" si="3"/>
        <v>3604983.36</v>
      </c>
    </row>
    <row r="130" ht="15.75" customHeight="1">
      <c r="A130" s="11">
        <f t="shared" si="5"/>
        <v>128</v>
      </c>
      <c r="B130" s="15">
        <f t="shared" si="4"/>
        <v>3604983.36</v>
      </c>
      <c r="C130" s="15">
        <f>-PMT(Setup!$B$2/12,Setup!$B$3*12-'Reduce EMI'!A130,'Reduce EMI'!B130)</f>
        <v>35286.16424</v>
      </c>
      <c r="D130" s="15">
        <f>B130*Setup!$B$2/12</f>
        <v>24033.2224</v>
      </c>
      <c r="E130" s="15">
        <f t="shared" si="1"/>
        <v>11252.94184</v>
      </c>
      <c r="F130" s="15">
        <f t="shared" si="2"/>
        <v>3593730.418</v>
      </c>
      <c r="G130" s="12">
        <f>SUM(IF(Setup!$B$14&gt;=0,Setup!$B$14,0)+IF(ISNA(VLOOKUP('Reduce term'!A130,Setup!$A$17:$B$36,2,0)),0,VLOOKUP('Reduce term'!A130,Setup!$A$17:$B$36,2,0)))</f>
        <v>0</v>
      </c>
      <c r="H130" s="15">
        <f t="shared" si="3"/>
        <v>3593730.418</v>
      </c>
    </row>
    <row r="131" ht="15.75" customHeight="1">
      <c r="A131" s="11">
        <f t="shared" si="5"/>
        <v>129</v>
      </c>
      <c r="B131" s="15">
        <f t="shared" si="4"/>
        <v>3593730.418</v>
      </c>
      <c r="C131" s="15">
        <f>-PMT(Setup!$B$2/12,Setup!$B$3*12-'Reduce EMI'!A131,'Reduce EMI'!B131)</f>
        <v>35286.16424</v>
      </c>
      <c r="D131" s="15">
        <f>B131*Setup!$B$2/12</f>
        <v>23958.20279</v>
      </c>
      <c r="E131" s="15">
        <f t="shared" si="1"/>
        <v>11327.96146</v>
      </c>
      <c r="F131" s="15">
        <f t="shared" si="2"/>
        <v>3582402.457</v>
      </c>
      <c r="G131" s="12">
        <f>SUM(IF(Setup!$B$14&gt;=0,Setup!$B$14,0)+IF(ISNA(VLOOKUP('Reduce term'!A131,Setup!$A$17:$B$36,2,0)),0,VLOOKUP('Reduce term'!A131,Setup!$A$17:$B$36,2,0)))</f>
        <v>0</v>
      </c>
      <c r="H131" s="15">
        <f t="shared" si="3"/>
        <v>3582402.457</v>
      </c>
    </row>
    <row r="132" ht="15.75" customHeight="1">
      <c r="A132" s="11">
        <f t="shared" si="5"/>
        <v>130</v>
      </c>
      <c r="B132" s="15">
        <f t="shared" si="4"/>
        <v>3582402.457</v>
      </c>
      <c r="C132" s="15">
        <f>-PMT(Setup!$B$2/12,Setup!$B$3*12-'Reduce EMI'!A132,'Reduce EMI'!B132)</f>
        <v>35286.16424</v>
      </c>
      <c r="D132" s="15">
        <f>B132*Setup!$B$2/12</f>
        <v>23882.68304</v>
      </c>
      <c r="E132" s="15">
        <f t="shared" si="1"/>
        <v>11403.4812</v>
      </c>
      <c r="F132" s="15">
        <f t="shared" si="2"/>
        <v>3570998.976</v>
      </c>
      <c r="G132" s="12">
        <f>SUM(IF(Setup!$B$14&gt;=0,Setup!$B$14,0)+IF(ISNA(VLOOKUP('Reduce term'!A132,Setup!$A$17:$B$36,2,0)),0,VLOOKUP('Reduce term'!A132,Setup!$A$17:$B$36,2,0)))</f>
        <v>0</v>
      </c>
      <c r="H132" s="15">
        <f t="shared" si="3"/>
        <v>3570998.976</v>
      </c>
    </row>
    <row r="133" ht="15.75" customHeight="1">
      <c r="A133" s="11">
        <f t="shared" si="5"/>
        <v>131</v>
      </c>
      <c r="B133" s="15">
        <f t="shared" si="4"/>
        <v>3570998.976</v>
      </c>
      <c r="C133" s="15">
        <f>-PMT(Setup!$B$2/12,Setup!$B$3*12-'Reduce EMI'!A133,'Reduce EMI'!B133)</f>
        <v>35286.16424</v>
      </c>
      <c r="D133" s="15">
        <f>B133*Setup!$B$2/12</f>
        <v>23806.65984</v>
      </c>
      <c r="E133" s="15">
        <f t="shared" si="1"/>
        <v>11479.50441</v>
      </c>
      <c r="F133" s="15">
        <f t="shared" si="2"/>
        <v>3559519.471</v>
      </c>
      <c r="G133" s="12">
        <f>SUM(IF(Setup!$B$14&gt;=0,Setup!$B$14,0)+IF(ISNA(VLOOKUP('Reduce term'!A133,Setup!$A$17:$B$36,2,0)),0,VLOOKUP('Reduce term'!A133,Setup!$A$17:$B$36,2,0)))</f>
        <v>0</v>
      </c>
      <c r="H133" s="15">
        <f t="shared" si="3"/>
        <v>3559519.471</v>
      </c>
    </row>
    <row r="134" ht="15.75" customHeight="1">
      <c r="A134" s="11">
        <f t="shared" si="5"/>
        <v>132</v>
      </c>
      <c r="B134" s="15">
        <f t="shared" si="4"/>
        <v>3559519.471</v>
      </c>
      <c r="C134" s="15">
        <f>-PMT(Setup!$B$2/12,Setup!$B$3*12-'Reduce EMI'!A134,'Reduce EMI'!B134)</f>
        <v>35286.16424</v>
      </c>
      <c r="D134" s="15">
        <f>B134*Setup!$B$2/12</f>
        <v>23730.12981</v>
      </c>
      <c r="E134" s="15">
        <f t="shared" si="1"/>
        <v>11556.03444</v>
      </c>
      <c r="F134" s="15">
        <f t="shared" si="2"/>
        <v>3547963.437</v>
      </c>
      <c r="G134" s="12">
        <f>SUM(IF(Setup!$B$14&gt;=0,Setup!$B$14,0)+IF(ISNA(VLOOKUP('Reduce term'!A134,Setup!$A$17:$B$36,2,0)),0,VLOOKUP('Reduce term'!A134,Setup!$A$17:$B$36,2,0)))+IF(Setup!$B$15&gt;=0,Setup!$B$15,0)</f>
        <v>38591</v>
      </c>
      <c r="H134" s="15">
        <f t="shared" si="3"/>
        <v>3509372.437</v>
      </c>
    </row>
    <row r="135" ht="15.75" customHeight="1">
      <c r="A135" s="11">
        <f t="shared" si="5"/>
        <v>133</v>
      </c>
      <c r="B135" s="15">
        <f t="shared" si="4"/>
        <v>3509372.437</v>
      </c>
      <c r="C135" s="15">
        <f>-PMT(Setup!$B$2/12,Setup!$B$3*12-'Reduce EMI'!A135,'Reduce EMI'!B135)</f>
        <v>34902.35861</v>
      </c>
      <c r="D135" s="15">
        <f>B135*Setup!$B$2/12</f>
        <v>23395.81624</v>
      </c>
      <c r="E135" s="15">
        <f t="shared" si="1"/>
        <v>11506.54236</v>
      </c>
      <c r="F135" s="15">
        <f t="shared" si="2"/>
        <v>3497865.894</v>
      </c>
      <c r="G135" s="12">
        <f>SUM(IF(Setup!$B$14&gt;=0,Setup!$B$14,0)+IF(ISNA(VLOOKUP('Reduce term'!A135,Setup!$A$17:$B$36,2,0)),0,VLOOKUP('Reduce term'!A135,Setup!$A$17:$B$36,2,0)))</f>
        <v>0</v>
      </c>
      <c r="H135" s="15">
        <f t="shared" si="3"/>
        <v>3497865.894</v>
      </c>
    </row>
    <row r="136" ht="15.75" customHeight="1">
      <c r="A136" s="11">
        <f t="shared" si="5"/>
        <v>134</v>
      </c>
      <c r="B136" s="15">
        <f t="shared" si="4"/>
        <v>3497865.894</v>
      </c>
      <c r="C136" s="15">
        <f>-PMT(Setup!$B$2/12,Setup!$B$3*12-'Reduce EMI'!A136,'Reduce EMI'!B136)</f>
        <v>34902.35861</v>
      </c>
      <c r="D136" s="15">
        <f>B136*Setup!$B$2/12</f>
        <v>23319.10596</v>
      </c>
      <c r="E136" s="15">
        <f t="shared" si="1"/>
        <v>11583.25265</v>
      </c>
      <c r="F136" s="15">
        <f t="shared" si="2"/>
        <v>3486282.642</v>
      </c>
      <c r="G136" s="12">
        <f>SUM(IF(Setup!$B$14&gt;=0,Setup!$B$14,0)+IF(ISNA(VLOOKUP('Reduce term'!A136,Setup!$A$17:$B$36,2,0)),0,VLOOKUP('Reduce term'!A136,Setup!$A$17:$B$36,2,0)))</f>
        <v>0</v>
      </c>
      <c r="H136" s="15">
        <f t="shared" si="3"/>
        <v>3486282.642</v>
      </c>
    </row>
    <row r="137" ht="15.75" customHeight="1">
      <c r="A137" s="11">
        <f t="shared" si="5"/>
        <v>135</v>
      </c>
      <c r="B137" s="15">
        <f t="shared" si="4"/>
        <v>3486282.642</v>
      </c>
      <c r="C137" s="15">
        <f>-PMT(Setup!$B$2/12,Setup!$B$3*12-'Reduce EMI'!A137,'Reduce EMI'!B137)</f>
        <v>34902.35861</v>
      </c>
      <c r="D137" s="15">
        <f>B137*Setup!$B$2/12</f>
        <v>23241.88428</v>
      </c>
      <c r="E137" s="15">
        <f t="shared" si="1"/>
        <v>11660.47433</v>
      </c>
      <c r="F137" s="15">
        <f t="shared" si="2"/>
        <v>3474622.167</v>
      </c>
      <c r="G137" s="12">
        <f>SUM(IF(Setup!$B$14&gt;=0,Setup!$B$14,0)+IF(ISNA(VLOOKUP('Reduce term'!A137,Setup!$A$17:$B$36,2,0)),0,VLOOKUP('Reduce term'!A137,Setup!$A$17:$B$36,2,0)))</f>
        <v>0</v>
      </c>
      <c r="H137" s="15">
        <f t="shared" si="3"/>
        <v>3474622.167</v>
      </c>
    </row>
    <row r="138" ht="15.75" customHeight="1">
      <c r="A138" s="11">
        <f t="shared" si="5"/>
        <v>136</v>
      </c>
      <c r="B138" s="15">
        <f t="shared" si="4"/>
        <v>3474622.167</v>
      </c>
      <c r="C138" s="15">
        <f>-PMT(Setup!$B$2/12,Setup!$B$3*12-'Reduce EMI'!A138,'Reduce EMI'!B138)</f>
        <v>34902.35861</v>
      </c>
      <c r="D138" s="15">
        <f>B138*Setup!$B$2/12</f>
        <v>23164.14778</v>
      </c>
      <c r="E138" s="15">
        <f t="shared" si="1"/>
        <v>11738.21083</v>
      </c>
      <c r="F138" s="15">
        <f t="shared" si="2"/>
        <v>3462883.957</v>
      </c>
      <c r="G138" s="12">
        <f>SUM(IF(Setup!$B$14&gt;=0,Setup!$B$14,0)+IF(ISNA(VLOOKUP('Reduce term'!A138,Setup!$A$17:$B$36,2,0)),0,VLOOKUP('Reduce term'!A138,Setup!$A$17:$B$36,2,0)))</f>
        <v>0</v>
      </c>
      <c r="H138" s="15">
        <f t="shared" si="3"/>
        <v>3462883.957</v>
      </c>
    </row>
    <row r="139" ht="15.75" customHeight="1">
      <c r="A139" s="11">
        <f t="shared" si="5"/>
        <v>137</v>
      </c>
      <c r="B139" s="15">
        <f t="shared" si="4"/>
        <v>3462883.957</v>
      </c>
      <c r="C139" s="15">
        <f>-PMT(Setup!$B$2/12,Setup!$B$3*12-'Reduce EMI'!A139,'Reduce EMI'!B139)</f>
        <v>34902.35861</v>
      </c>
      <c r="D139" s="15">
        <f>B139*Setup!$B$2/12</f>
        <v>23085.89304</v>
      </c>
      <c r="E139" s="15">
        <f t="shared" si="1"/>
        <v>11816.46556</v>
      </c>
      <c r="F139" s="15">
        <f t="shared" si="2"/>
        <v>3451067.491</v>
      </c>
      <c r="G139" s="12">
        <f>SUM(IF(Setup!$B$14&gt;=0,Setup!$B$14,0)+IF(ISNA(VLOOKUP('Reduce term'!A139,Setup!$A$17:$B$36,2,0)),0,VLOOKUP('Reduce term'!A139,Setup!$A$17:$B$36,2,0)))</f>
        <v>0</v>
      </c>
      <c r="H139" s="15">
        <f t="shared" si="3"/>
        <v>3451067.491</v>
      </c>
    </row>
    <row r="140" ht="15.75" customHeight="1">
      <c r="A140" s="11">
        <f t="shared" si="5"/>
        <v>138</v>
      </c>
      <c r="B140" s="15">
        <f t="shared" si="4"/>
        <v>3451067.491</v>
      </c>
      <c r="C140" s="15">
        <f>-PMT(Setup!$B$2/12,Setup!$B$3*12-'Reduce EMI'!A140,'Reduce EMI'!B140)</f>
        <v>34902.35861</v>
      </c>
      <c r="D140" s="15">
        <f>B140*Setup!$B$2/12</f>
        <v>23007.11661</v>
      </c>
      <c r="E140" s="15">
        <f t="shared" si="1"/>
        <v>11895.242</v>
      </c>
      <c r="F140" s="15">
        <f t="shared" si="2"/>
        <v>3439172.249</v>
      </c>
      <c r="G140" s="12">
        <f>SUM(IF(Setup!$B$14&gt;=0,Setup!$B$14,0)+IF(ISNA(VLOOKUP('Reduce term'!A140,Setup!$A$17:$B$36,2,0)),0,VLOOKUP('Reduce term'!A140,Setup!$A$17:$B$36,2,0)))</f>
        <v>0</v>
      </c>
      <c r="H140" s="15">
        <f t="shared" si="3"/>
        <v>3439172.249</v>
      </c>
    </row>
    <row r="141" ht="15.75" customHeight="1">
      <c r="A141" s="11">
        <f t="shared" si="5"/>
        <v>139</v>
      </c>
      <c r="B141" s="15">
        <f t="shared" si="4"/>
        <v>3439172.249</v>
      </c>
      <c r="C141" s="15">
        <f>-PMT(Setup!$B$2/12,Setup!$B$3*12-'Reduce EMI'!A141,'Reduce EMI'!B141)</f>
        <v>34902.35861</v>
      </c>
      <c r="D141" s="15">
        <f>B141*Setup!$B$2/12</f>
        <v>22927.81499</v>
      </c>
      <c r="E141" s="15">
        <f t="shared" si="1"/>
        <v>11974.54362</v>
      </c>
      <c r="F141" s="15">
        <f t="shared" si="2"/>
        <v>3427197.705</v>
      </c>
      <c r="G141" s="12">
        <f>SUM(IF(Setup!$B$14&gt;=0,Setup!$B$14,0)+IF(ISNA(VLOOKUP('Reduce term'!A141,Setup!$A$17:$B$36,2,0)),0,VLOOKUP('Reduce term'!A141,Setup!$A$17:$B$36,2,0)))</f>
        <v>0</v>
      </c>
      <c r="H141" s="15">
        <f t="shared" si="3"/>
        <v>3427197.705</v>
      </c>
    </row>
    <row r="142" ht="15.75" customHeight="1">
      <c r="A142" s="11">
        <f t="shared" si="5"/>
        <v>140</v>
      </c>
      <c r="B142" s="15">
        <f t="shared" si="4"/>
        <v>3427197.705</v>
      </c>
      <c r="C142" s="15">
        <f>-PMT(Setup!$B$2/12,Setup!$B$3*12-'Reduce EMI'!A142,'Reduce EMI'!B142)</f>
        <v>34902.35861</v>
      </c>
      <c r="D142" s="15">
        <f>B142*Setup!$B$2/12</f>
        <v>22847.9847</v>
      </c>
      <c r="E142" s="15">
        <f t="shared" si="1"/>
        <v>12054.37391</v>
      </c>
      <c r="F142" s="15">
        <f t="shared" si="2"/>
        <v>3415143.331</v>
      </c>
      <c r="G142" s="12">
        <f>SUM(IF(Setup!$B$14&gt;=0,Setup!$B$14,0)+IF(ISNA(VLOOKUP('Reduce term'!A142,Setup!$A$17:$B$36,2,0)),0,VLOOKUP('Reduce term'!A142,Setup!$A$17:$B$36,2,0)))</f>
        <v>0</v>
      </c>
      <c r="H142" s="15">
        <f t="shared" si="3"/>
        <v>3415143.331</v>
      </c>
    </row>
    <row r="143" ht="15.75" customHeight="1">
      <c r="A143" s="11">
        <f t="shared" si="5"/>
        <v>141</v>
      </c>
      <c r="B143" s="15">
        <f t="shared" si="4"/>
        <v>3415143.331</v>
      </c>
      <c r="C143" s="15">
        <f>-PMT(Setup!$B$2/12,Setup!$B$3*12-'Reduce EMI'!A143,'Reduce EMI'!B143)</f>
        <v>34902.35861</v>
      </c>
      <c r="D143" s="15">
        <f>B143*Setup!$B$2/12</f>
        <v>22767.62221</v>
      </c>
      <c r="E143" s="15">
        <f t="shared" si="1"/>
        <v>12134.7364</v>
      </c>
      <c r="F143" s="15">
        <f t="shared" si="2"/>
        <v>3403008.595</v>
      </c>
      <c r="G143" s="12">
        <f>SUM(IF(Setup!$B$14&gt;=0,Setup!$B$14,0)+IF(ISNA(VLOOKUP('Reduce term'!A143,Setup!$A$17:$B$36,2,0)),0,VLOOKUP('Reduce term'!A143,Setup!$A$17:$B$36,2,0)))</f>
        <v>0</v>
      </c>
      <c r="H143" s="15">
        <f t="shared" si="3"/>
        <v>3403008.595</v>
      </c>
    </row>
    <row r="144" ht="15.75" customHeight="1">
      <c r="A144" s="11">
        <f t="shared" si="5"/>
        <v>142</v>
      </c>
      <c r="B144" s="15">
        <f t="shared" si="4"/>
        <v>3403008.595</v>
      </c>
      <c r="C144" s="15">
        <f>-PMT(Setup!$B$2/12,Setup!$B$3*12-'Reduce EMI'!A144,'Reduce EMI'!B144)</f>
        <v>34902.35861</v>
      </c>
      <c r="D144" s="15">
        <f>B144*Setup!$B$2/12</f>
        <v>22686.72397</v>
      </c>
      <c r="E144" s="15">
        <f t="shared" si="1"/>
        <v>12215.63464</v>
      </c>
      <c r="F144" s="15">
        <f t="shared" si="2"/>
        <v>3390792.96</v>
      </c>
      <c r="G144" s="12">
        <f>SUM(IF(Setup!$B$14&gt;=0,Setup!$B$14,0)+IF(ISNA(VLOOKUP('Reduce term'!A144,Setup!$A$17:$B$36,2,0)),0,VLOOKUP('Reduce term'!A144,Setup!$A$17:$B$36,2,0)))</f>
        <v>0</v>
      </c>
      <c r="H144" s="15">
        <f t="shared" si="3"/>
        <v>3390792.96</v>
      </c>
    </row>
    <row r="145" ht="15.75" customHeight="1">
      <c r="A145" s="11">
        <f t="shared" si="5"/>
        <v>143</v>
      </c>
      <c r="B145" s="15">
        <f t="shared" si="4"/>
        <v>3390792.96</v>
      </c>
      <c r="C145" s="15">
        <f>-PMT(Setup!$B$2/12,Setup!$B$3*12-'Reduce EMI'!A145,'Reduce EMI'!B145)</f>
        <v>34902.35861</v>
      </c>
      <c r="D145" s="15">
        <f>B145*Setup!$B$2/12</f>
        <v>22605.2864</v>
      </c>
      <c r="E145" s="15">
        <f t="shared" si="1"/>
        <v>12297.07221</v>
      </c>
      <c r="F145" s="15">
        <f t="shared" si="2"/>
        <v>3378495.888</v>
      </c>
      <c r="G145" s="12">
        <f>SUM(IF(Setup!$B$14&gt;=0,Setup!$B$14,0)+IF(ISNA(VLOOKUP('Reduce term'!A145,Setup!$A$17:$B$36,2,0)),0,VLOOKUP('Reduce term'!A145,Setup!$A$17:$B$36,2,0)))</f>
        <v>0</v>
      </c>
      <c r="H145" s="15">
        <f t="shared" si="3"/>
        <v>3378495.888</v>
      </c>
    </row>
    <row r="146" ht="15.75" customHeight="1">
      <c r="A146" s="11">
        <f t="shared" si="5"/>
        <v>144</v>
      </c>
      <c r="B146" s="15">
        <f t="shared" si="4"/>
        <v>3378495.888</v>
      </c>
      <c r="C146" s="15">
        <f>-PMT(Setup!$B$2/12,Setup!$B$3*12-'Reduce EMI'!A146,'Reduce EMI'!B146)</f>
        <v>34902.35861</v>
      </c>
      <c r="D146" s="15">
        <f>B146*Setup!$B$2/12</f>
        <v>22523.30592</v>
      </c>
      <c r="E146" s="15">
        <f t="shared" si="1"/>
        <v>12379.05269</v>
      </c>
      <c r="F146" s="15">
        <f t="shared" si="2"/>
        <v>3366116.836</v>
      </c>
      <c r="G146" s="12">
        <f>SUM(IF(Setup!$B$14&gt;=0,Setup!$B$14,0)+IF(ISNA(VLOOKUP('Reduce term'!A146,Setup!$A$17:$B$36,2,0)),0,VLOOKUP('Reduce term'!A146,Setup!$A$17:$B$36,2,0)))+IF(Setup!$B$15&gt;=0,Setup!$B$15,0)</f>
        <v>38591</v>
      </c>
      <c r="H146" s="15">
        <f t="shared" si="3"/>
        <v>3327525.836</v>
      </c>
    </row>
    <row r="147" ht="15.75" customHeight="1">
      <c r="A147" s="11">
        <f t="shared" si="5"/>
        <v>145</v>
      </c>
      <c r="B147" s="15">
        <f t="shared" si="4"/>
        <v>3327525.836</v>
      </c>
      <c r="C147" s="15">
        <f>-PMT(Setup!$B$2/12,Setup!$B$3*12-'Reduce EMI'!A147,'Reduce EMI'!B147)</f>
        <v>34502.21893</v>
      </c>
      <c r="D147" s="15">
        <f>B147*Setup!$B$2/12</f>
        <v>22183.50557</v>
      </c>
      <c r="E147" s="15">
        <f t="shared" si="1"/>
        <v>12318.71336</v>
      </c>
      <c r="F147" s="15">
        <f t="shared" si="2"/>
        <v>3315207.122</v>
      </c>
      <c r="G147" s="12">
        <f>SUM(IF(Setup!$B$14&gt;=0,Setup!$B$14,0)+IF(ISNA(VLOOKUP('Reduce term'!A147,Setup!$A$17:$B$36,2,0)),0,VLOOKUP('Reduce term'!A147,Setup!$A$17:$B$36,2,0)))</f>
        <v>0</v>
      </c>
      <c r="H147" s="15">
        <f t="shared" si="3"/>
        <v>3315207.122</v>
      </c>
    </row>
    <row r="148" ht="15.75" customHeight="1">
      <c r="A148" s="11">
        <f t="shared" si="5"/>
        <v>146</v>
      </c>
      <c r="B148" s="15">
        <f t="shared" si="4"/>
        <v>3315207.122</v>
      </c>
      <c r="C148" s="15">
        <f>-PMT(Setup!$B$2/12,Setup!$B$3*12-'Reduce EMI'!A148,'Reduce EMI'!B148)</f>
        <v>34502.21893</v>
      </c>
      <c r="D148" s="15">
        <f>B148*Setup!$B$2/12</f>
        <v>22101.38081</v>
      </c>
      <c r="E148" s="15">
        <f t="shared" si="1"/>
        <v>12400.83811</v>
      </c>
      <c r="F148" s="15">
        <f t="shared" si="2"/>
        <v>3302806.284</v>
      </c>
      <c r="G148" s="12">
        <f>SUM(IF(Setup!$B$14&gt;=0,Setup!$B$14,0)+IF(ISNA(VLOOKUP('Reduce term'!A148,Setup!$A$17:$B$36,2,0)),0,VLOOKUP('Reduce term'!A148,Setup!$A$17:$B$36,2,0)))</f>
        <v>0</v>
      </c>
      <c r="H148" s="15">
        <f t="shared" si="3"/>
        <v>3302806.284</v>
      </c>
    </row>
    <row r="149" ht="15.75" customHeight="1">
      <c r="A149" s="11">
        <f t="shared" si="5"/>
        <v>147</v>
      </c>
      <c r="B149" s="15">
        <f t="shared" si="4"/>
        <v>3302806.284</v>
      </c>
      <c r="C149" s="15">
        <f>-PMT(Setup!$B$2/12,Setup!$B$3*12-'Reduce EMI'!A149,'Reduce EMI'!B149)</f>
        <v>34502.21893</v>
      </c>
      <c r="D149" s="15">
        <f>B149*Setup!$B$2/12</f>
        <v>22018.70856</v>
      </c>
      <c r="E149" s="15">
        <f t="shared" si="1"/>
        <v>12483.51037</v>
      </c>
      <c r="F149" s="15">
        <f t="shared" si="2"/>
        <v>3290322.774</v>
      </c>
      <c r="G149" s="12">
        <f>SUM(IF(Setup!$B$14&gt;=0,Setup!$B$14,0)+IF(ISNA(VLOOKUP('Reduce term'!A149,Setup!$A$17:$B$36,2,0)),0,VLOOKUP('Reduce term'!A149,Setup!$A$17:$B$36,2,0)))</f>
        <v>0</v>
      </c>
      <c r="H149" s="15">
        <f t="shared" si="3"/>
        <v>3290322.774</v>
      </c>
    </row>
    <row r="150" ht="15.75" customHeight="1">
      <c r="A150" s="11">
        <f t="shared" si="5"/>
        <v>148</v>
      </c>
      <c r="B150" s="15">
        <f t="shared" si="4"/>
        <v>3290322.774</v>
      </c>
      <c r="C150" s="15">
        <f>-PMT(Setup!$B$2/12,Setup!$B$3*12-'Reduce EMI'!A150,'Reduce EMI'!B150)</f>
        <v>34502.21893</v>
      </c>
      <c r="D150" s="15">
        <f>B150*Setup!$B$2/12</f>
        <v>21935.48516</v>
      </c>
      <c r="E150" s="15">
        <f t="shared" si="1"/>
        <v>12566.73377</v>
      </c>
      <c r="F150" s="15">
        <f t="shared" si="2"/>
        <v>3277756.04</v>
      </c>
      <c r="G150" s="12">
        <f>SUM(IF(Setup!$B$14&gt;=0,Setup!$B$14,0)+IF(ISNA(VLOOKUP('Reduce term'!A150,Setup!$A$17:$B$36,2,0)),0,VLOOKUP('Reduce term'!A150,Setup!$A$17:$B$36,2,0)))</f>
        <v>0</v>
      </c>
      <c r="H150" s="15">
        <f t="shared" si="3"/>
        <v>3277756.04</v>
      </c>
    </row>
    <row r="151" ht="15.75" customHeight="1">
      <c r="A151" s="11">
        <f t="shared" si="5"/>
        <v>149</v>
      </c>
      <c r="B151" s="15">
        <f t="shared" si="4"/>
        <v>3277756.04</v>
      </c>
      <c r="C151" s="15">
        <f>-PMT(Setup!$B$2/12,Setup!$B$3*12-'Reduce EMI'!A151,'Reduce EMI'!B151)</f>
        <v>34502.21893</v>
      </c>
      <c r="D151" s="15">
        <f>B151*Setup!$B$2/12</f>
        <v>21851.70693</v>
      </c>
      <c r="E151" s="15">
        <f t="shared" si="1"/>
        <v>12650.51199</v>
      </c>
      <c r="F151" s="15">
        <f t="shared" si="2"/>
        <v>3265105.528</v>
      </c>
      <c r="G151" s="12">
        <f>SUM(IF(Setup!$B$14&gt;=0,Setup!$B$14,0)+IF(ISNA(VLOOKUP('Reduce term'!A151,Setup!$A$17:$B$36,2,0)),0,VLOOKUP('Reduce term'!A151,Setup!$A$17:$B$36,2,0)))</f>
        <v>0</v>
      </c>
      <c r="H151" s="15">
        <f t="shared" si="3"/>
        <v>3265105.528</v>
      </c>
    </row>
    <row r="152" ht="15.75" customHeight="1">
      <c r="A152" s="11">
        <f t="shared" si="5"/>
        <v>150</v>
      </c>
      <c r="B152" s="15">
        <f t="shared" si="4"/>
        <v>3265105.528</v>
      </c>
      <c r="C152" s="15">
        <f>-PMT(Setup!$B$2/12,Setup!$B$3*12-'Reduce EMI'!A152,'Reduce EMI'!B152)</f>
        <v>34502.21893</v>
      </c>
      <c r="D152" s="15">
        <f>B152*Setup!$B$2/12</f>
        <v>21767.37019</v>
      </c>
      <c r="E152" s="15">
        <f t="shared" si="1"/>
        <v>12734.84874</v>
      </c>
      <c r="F152" s="15">
        <f t="shared" si="2"/>
        <v>3252370.679</v>
      </c>
      <c r="G152" s="12">
        <f>SUM(IF(Setup!$B$14&gt;=0,Setup!$B$14,0)+IF(ISNA(VLOOKUP('Reduce term'!A152,Setup!$A$17:$B$36,2,0)),0,VLOOKUP('Reduce term'!A152,Setup!$A$17:$B$36,2,0)))</f>
        <v>0</v>
      </c>
      <c r="H152" s="15">
        <f t="shared" si="3"/>
        <v>3252370.679</v>
      </c>
    </row>
    <row r="153" ht="15.75" customHeight="1">
      <c r="A153" s="11">
        <f t="shared" si="5"/>
        <v>151</v>
      </c>
      <c r="B153" s="15">
        <f t="shared" si="4"/>
        <v>3252370.679</v>
      </c>
      <c r="C153" s="15">
        <f>-PMT(Setup!$B$2/12,Setup!$B$3*12-'Reduce EMI'!A153,'Reduce EMI'!B153)</f>
        <v>34502.21893</v>
      </c>
      <c r="D153" s="15">
        <f>B153*Setup!$B$2/12</f>
        <v>21682.47119</v>
      </c>
      <c r="E153" s="15">
        <f t="shared" si="1"/>
        <v>12819.74773</v>
      </c>
      <c r="F153" s="15">
        <f t="shared" si="2"/>
        <v>3239550.931</v>
      </c>
      <c r="G153" s="12">
        <f>SUM(IF(Setup!$B$14&gt;=0,Setup!$B$14,0)+IF(ISNA(VLOOKUP('Reduce term'!A153,Setup!$A$17:$B$36,2,0)),0,VLOOKUP('Reduce term'!A153,Setup!$A$17:$B$36,2,0)))</f>
        <v>0</v>
      </c>
      <c r="H153" s="15">
        <f t="shared" si="3"/>
        <v>3239550.931</v>
      </c>
    </row>
    <row r="154" ht="15.75" customHeight="1">
      <c r="A154" s="11">
        <f t="shared" si="5"/>
        <v>152</v>
      </c>
      <c r="B154" s="15">
        <f t="shared" si="4"/>
        <v>3239550.931</v>
      </c>
      <c r="C154" s="15">
        <f>-PMT(Setup!$B$2/12,Setup!$B$3*12-'Reduce EMI'!A154,'Reduce EMI'!B154)</f>
        <v>34502.21893</v>
      </c>
      <c r="D154" s="15">
        <f>B154*Setup!$B$2/12</f>
        <v>21597.00621</v>
      </c>
      <c r="E154" s="15">
        <f t="shared" si="1"/>
        <v>12905.21272</v>
      </c>
      <c r="F154" s="15">
        <f t="shared" si="2"/>
        <v>3226645.719</v>
      </c>
      <c r="G154" s="12">
        <f>SUM(IF(Setup!$B$14&gt;=0,Setup!$B$14,0)+IF(ISNA(VLOOKUP('Reduce term'!A154,Setup!$A$17:$B$36,2,0)),0,VLOOKUP('Reduce term'!A154,Setup!$A$17:$B$36,2,0)))</f>
        <v>0</v>
      </c>
      <c r="H154" s="15">
        <f t="shared" si="3"/>
        <v>3226645.719</v>
      </c>
    </row>
    <row r="155" ht="15.75" customHeight="1">
      <c r="A155" s="11">
        <f t="shared" si="5"/>
        <v>153</v>
      </c>
      <c r="B155" s="15">
        <f t="shared" si="4"/>
        <v>3226645.719</v>
      </c>
      <c r="C155" s="15">
        <f>-PMT(Setup!$B$2/12,Setup!$B$3*12-'Reduce EMI'!A155,'Reduce EMI'!B155)</f>
        <v>34502.21893</v>
      </c>
      <c r="D155" s="15">
        <f>B155*Setup!$B$2/12</f>
        <v>21510.97146</v>
      </c>
      <c r="E155" s="15">
        <f t="shared" si="1"/>
        <v>12991.24747</v>
      </c>
      <c r="F155" s="15">
        <f t="shared" si="2"/>
        <v>3213654.471</v>
      </c>
      <c r="G155" s="12">
        <f>SUM(IF(Setup!$B$14&gt;=0,Setup!$B$14,0)+IF(ISNA(VLOOKUP('Reduce term'!A155,Setup!$A$17:$B$36,2,0)),0,VLOOKUP('Reduce term'!A155,Setup!$A$17:$B$36,2,0)))</f>
        <v>0</v>
      </c>
      <c r="H155" s="15">
        <f t="shared" si="3"/>
        <v>3213654.471</v>
      </c>
    </row>
    <row r="156" ht="15.75" customHeight="1">
      <c r="A156" s="11">
        <f t="shared" si="5"/>
        <v>154</v>
      </c>
      <c r="B156" s="15">
        <f t="shared" si="4"/>
        <v>3213654.471</v>
      </c>
      <c r="C156" s="15">
        <f>-PMT(Setup!$B$2/12,Setup!$B$3*12-'Reduce EMI'!A156,'Reduce EMI'!B156)</f>
        <v>34502.21893</v>
      </c>
      <c r="D156" s="15">
        <f>B156*Setup!$B$2/12</f>
        <v>21424.36314</v>
      </c>
      <c r="E156" s="15">
        <f t="shared" si="1"/>
        <v>13077.85578</v>
      </c>
      <c r="F156" s="15">
        <f t="shared" si="2"/>
        <v>3200576.615</v>
      </c>
      <c r="G156" s="12">
        <f>SUM(IF(Setup!$B$14&gt;=0,Setup!$B$14,0)+IF(ISNA(VLOOKUP('Reduce term'!A156,Setup!$A$17:$B$36,2,0)),0,VLOOKUP('Reduce term'!A156,Setup!$A$17:$B$36,2,0)))</f>
        <v>0</v>
      </c>
      <c r="H156" s="15">
        <f t="shared" si="3"/>
        <v>3200576.615</v>
      </c>
    </row>
    <row r="157" ht="15.75" customHeight="1">
      <c r="A157" s="11">
        <f t="shared" si="5"/>
        <v>155</v>
      </c>
      <c r="B157" s="15">
        <f t="shared" si="4"/>
        <v>3200576.615</v>
      </c>
      <c r="C157" s="15">
        <f>-PMT(Setup!$B$2/12,Setup!$B$3*12-'Reduce EMI'!A157,'Reduce EMI'!B157)</f>
        <v>34502.21893</v>
      </c>
      <c r="D157" s="15">
        <f>B157*Setup!$B$2/12</f>
        <v>21337.17744</v>
      </c>
      <c r="E157" s="15">
        <f t="shared" si="1"/>
        <v>13165.04149</v>
      </c>
      <c r="F157" s="15">
        <f t="shared" si="2"/>
        <v>3187411.574</v>
      </c>
      <c r="G157" s="12">
        <f>SUM(IF(Setup!$B$14&gt;=0,Setup!$B$14,0)+IF(ISNA(VLOOKUP('Reduce term'!A157,Setup!$A$17:$B$36,2,0)),0,VLOOKUP('Reduce term'!A157,Setup!$A$17:$B$36,2,0)))</f>
        <v>0</v>
      </c>
      <c r="H157" s="15">
        <f t="shared" si="3"/>
        <v>3187411.574</v>
      </c>
    </row>
    <row r="158" ht="15.75" customHeight="1">
      <c r="A158" s="11">
        <f t="shared" si="5"/>
        <v>156</v>
      </c>
      <c r="B158" s="15">
        <f t="shared" si="4"/>
        <v>3187411.574</v>
      </c>
      <c r="C158" s="15">
        <f>-PMT(Setup!$B$2/12,Setup!$B$3*12-'Reduce EMI'!A158,'Reduce EMI'!B158)</f>
        <v>34502.21893</v>
      </c>
      <c r="D158" s="15">
        <f>B158*Setup!$B$2/12</f>
        <v>21249.41049</v>
      </c>
      <c r="E158" s="15">
        <f t="shared" si="1"/>
        <v>13252.80843</v>
      </c>
      <c r="F158" s="15">
        <f t="shared" si="2"/>
        <v>3174158.766</v>
      </c>
      <c r="G158" s="12">
        <f>SUM(IF(Setup!$B$14&gt;=0,Setup!$B$14,0)+IF(ISNA(VLOOKUP('Reduce term'!A158,Setup!$A$17:$B$36,2,0)),0,VLOOKUP('Reduce term'!A158,Setup!$A$17:$B$36,2,0)))+IF(Setup!$B$15&gt;=0,Setup!$B$15,0)</f>
        <v>38591</v>
      </c>
      <c r="H158" s="15">
        <f t="shared" si="3"/>
        <v>3135567.766</v>
      </c>
    </row>
    <row r="159" ht="15.75" customHeight="1">
      <c r="A159" s="11">
        <f t="shared" si="5"/>
        <v>157</v>
      </c>
      <c r="B159" s="15">
        <f t="shared" si="4"/>
        <v>3135567.766</v>
      </c>
      <c r="C159" s="15">
        <f>-PMT(Setup!$B$2/12,Setup!$B$3*12-'Reduce EMI'!A159,'Reduce EMI'!B159)</f>
        <v>34082.74554</v>
      </c>
      <c r="D159" s="15">
        <f>B159*Setup!$B$2/12</f>
        <v>20903.7851</v>
      </c>
      <c r="E159" s="15">
        <f t="shared" si="1"/>
        <v>13178.96043</v>
      </c>
      <c r="F159" s="15">
        <f t="shared" si="2"/>
        <v>3122388.805</v>
      </c>
      <c r="G159" s="12">
        <f>SUM(IF(Setup!$B$14&gt;=0,Setup!$B$14,0)+IF(ISNA(VLOOKUP('Reduce term'!A159,Setup!$A$17:$B$36,2,0)),0,VLOOKUP('Reduce term'!A159,Setup!$A$17:$B$36,2,0)))</f>
        <v>0</v>
      </c>
      <c r="H159" s="15">
        <f t="shared" si="3"/>
        <v>3122388.805</v>
      </c>
    </row>
    <row r="160" ht="15.75" customHeight="1">
      <c r="A160" s="11">
        <f t="shared" si="5"/>
        <v>158</v>
      </c>
      <c r="B160" s="15">
        <f t="shared" si="4"/>
        <v>3122388.805</v>
      </c>
      <c r="C160" s="15">
        <f>-PMT(Setup!$B$2/12,Setup!$B$3*12-'Reduce EMI'!A160,'Reduce EMI'!B160)</f>
        <v>34082.74554</v>
      </c>
      <c r="D160" s="15">
        <f>B160*Setup!$B$2/12</f>
        <v>20815.92537</v>
      </c>
      <c r="E160" s="15">
        <f t="shared" si="1"/>
        <v>13266.82017</v>
      </c>
      <c r="F160" s="15">
        <f t="shared" si="2"/>
        <v>3109121.985</v>
      </c>
      <c r="G160" s="12">
        <f>SUM(IF(Setup!$B$14&gt;=0,Setup!$B$14,0)+IF(ISNA(VLOOKUP('Reduce term'!A160,Setup!$A$17:$B$36,2,0)),0,VLOOKUP('Reduce term'!A160,Setup!$A$17:$B$36,2,0)))</f>
        <v>0</v>
      </c>
      <c r="H160" s="15">
        <f t="shared" si="3"/>
        <v>3109121.985</v>
      </c>
    </row>
    <row r="161" ht="15.75" customHeight="1">
      <c r="A161" s="11">
        <f t="shared" si="5"/>
        <v>159</v>
      </c>
      <c r="B161" s="15">
        <f t="shared" si="4"/>
        <v>3109121.985</v>
      </c>
      <c r="C161" s="15">
        <f>-PMT(Setup!$B$2/12,Setup!$B$3*12-'Reduce EMI'!A161,'Reduce EMI'!B161)</f>
        <v>34082.74554</v>
      </c>
      <c r="D161" s="15">
        <f>B161*Setup!$B$2/12</f>
        <v>20727.4799</v>
      </c>
      <c r="E161" s="15">
        <f t="shared" si="1"/>
        <v>13355.26564</v>
      </c>
      <c r="F161" s="15">
        <f t="shared" si="2"/>
        <v>3095766.719</v>
      </c>
      <c r="G161" s="12">
        <f>SUM(IF(Setup!$B$14&gt;=0,Setup!$B$14,0)+IF(ISNA(VLOOKUP('Reduce term'!A161,Setup!$A$17:$B$36,2,0)),0,VLOOKUP('Reduce term'!A161,Setup!$A$17:$B$36,2,0)))</f>
        <v>0</v>
      </c>
      <c r="H161" s="15">
        <f t="shared" si="3"/>
        <v>3095766.719</v>
      </c>
    </row>
    <row r="162" ht="15.75" customHeight="1">
      <c r="A162" s="11">
        <f t="shared" si="5"/>
        <v>160</v>
      </c>
      <c r="B162" s="15">
        <f t="shared" si="4"/>
        <v>3095766.719</v>
      </c>
      <c r="C162" s="15">
        <f>-PMT(Setup!$B$2/12,Setup!$B$3*12-'Reduce EMI'!A162,'Reduce EMI'!B162)</f>
        <v>34082.74554</v>
      </c>
      <c r="D162" s="15">
        <f>B162*Setup!$B$2/12</f>
        <v>20638.4448</v>
      </c>
      <c r="E162" s="15">
        <f t="shared" si="1"/>
        <v>13444.30074</v>
      </c>
      <c r="F162" s="15">
        <f t="shared" si="2"/>
        <v>3082322.419</v>
      </c>
      <c r="G162" s="12">
        <f>SUM(IF(Setup!$B$14&gt;=0,Setup!$B$14,0)+IF(ISNA(VLOOKUP('Reduce term'!A162,Setup!$A$17:$B$36,2,0)),0,VLOOKUP('Reduce term'!A162,Setup!$A$17:$B$36,2,0)))</f>
        <v>0</v>
      </c>
      <c r="H162" s="15">
        <f t="shared" si="3"/>
        <v>3082322.419</v>
      </c>
    </row>
    <row r="163" ht="15.75" customHeight="1">
      <c r="A163" s="11">
        <f t="shared" si="5"/>
        <v>161</v>
      </c>
      <c r="B163" s="15">
        <f t="shared" si="4"/>
        <v>3082322.419</v>
      </c>
      <c r="C163" s="15">
        <f>-PMT(Setup!$B$2/12,Setup!$B$3*12-'Reduce EMI'!A163,'Reduce EMI'!B163)</f>
        <v>34082.74554</v>
      </c>
      <c r="D163" s="15">
        <f>B163*Setup!$B$2/12</f>
        <v>20548.81612</v>
      </c>
      <c r="E163" s="15">
        <f t="shared" si="1"/>
        <v>13533.92941</v>
      </c>
      <c r="F163" s="15">
        <f t="shared" si="2"/>
        <v>3068788.489</v>
      </c>
      <c r="G163" s="12">
        <f>SUM(IF(Setup!$B$14&gt;=0,Setup!$B$14,0)+IF(ISNA(VLOOKUP('Reduce term'!A163,Setup!$A$17:$B$36,2,0)),0,VLOOKUP('Reduce term'!A163,Setup!$A$17:$B$36,2,0)))</f>
        <v>0</v>
      </c>
      <c r="H163" s="15">
        <f t="shared" si="3"/>
        <v>3068788.489</v>
      </c>
    </row>
    <row r="164" ht="15.75" customHeight="1">
      <c r="A164" s="11">
        <f t="shared" si="5"/>
        <v>162</v>
      </c>
      <c r="B164" s="15">
        <f t="shared" si="4"/>
        <v>3068788.489</v>
      </c>
      <c r="C164" s="15">
        <f>-PMT(Setup!$B$2/12,Setup!$B$3*12-'Reduce EMI'!A164,'Reduce EMI'!B164)</f>
        <v>34082.74554</v>
      </c>
      <c r="D164" s="15">
        <f>B164*Setup!$B$2/12</f>
        <v>20458.58993</v>
      </c>
      <c r="E164" s="15">
        <f t="shared" si="1"/>
        <v>13624.15561</v>
      </c>
      <c r="F164" s="15">
        <f t="shared" si="2"/>
        <v>3055164.334</v>
      </c>
      <c r="G164" s="12">
        <f>SUM(IF(Setup!$B$14&gt;=0,Setup!$B$14,0)+IF(ISNA(VLOOKUP('Reduce term'!A164,Setup!$A$17:$B$36,2,0)),0,VLOOKUP('Reduce term'!A164,Setup!$A$17:$B$36,2,0)))</f>
        <v>0</v>
      </c>
      <c r="H164" s="15">
        <f t="shared" si="3"/>
        <v>3055164.334</v>
      </c>
    </row>
    <row r="165" ht="15.75" customHeight="1">
      <c r="A165" s="11">
        <f t="shared" si="5"/>
        <v>163</v>
      </c>
      <c r="B165" s="15">
        <f t="shared" si="4"/>
        <v>3055164.334</v>
      </c>
      <c r="C165" s="15">
        <f>-PMT(Setup!$B$2/12,Setup!$B$3*12-'Reduce EMI'!A165,'Reduce EMI'!B165)</f>
        <v>34082.74554</v>
      </c>
      <c r="D165" s="15">
        <f>B165*Setup!$B$2/12</f>
        <v>20367.76222</v>
      </c>
      <c r="E165" s="15">
        <f t="shared" si="1"/>
        <v>13714.98331</v>
      </c>
      <c r="F165" s="15">
        <f t="shared" si="2"/>
        <v>3041449.35</v>
      </c>
      <c r="G165" s="12">
        <f>SUM(IF(Setup!$B$14&gt;=0,Setup!$B$14,0)+IF(ISNA(VLOOKUP('Reduce term'!A165,Setup!$A$17:$B$36,2,0)),0,VLOOKUP('Reduce term'!A165,Setup!$A$17:$B$36,2,0)))</f>
        <v>0</v>
      </c>
      <c r="H165" s="15">
        <f t="shared" si="3"/>
        <v>3041449.35</v>
      </c>
    </row>
    <row r="166" ht="15.75" customHeight="1">
      <c r="A166" s="11">
        <f t="shared" si="5"/>
        <v>164</v>
      </c>
      <c r="B166" s="15">
        <f t="shared" si="4"/>
        <v>3041449.35</v>
      </c>
      <c r="C166" s="15">
        <f>-PMT(Setup!$B$2/12,Setup!$B$3*12-'Reduce EMI'!A166,'Reduce EMI'!B166)</f>
        <v>34082.74554</v>
      </c>
      <c r="D166" s="15">
        <f>B166*Setup!$B$2/12</f>
        <v>20276.329</v>
      </c>
      <c r="E166" s="15">
        <f t="shared" si="1"/>
        <v>13806.41654</v>
      </c>
      <c r="F166" s="15">
        <f t="shared" si="2"/>
        <v>3027642.934</v>
      </c>
      <c r="G166" s="12">
        <f>SUM(IF(Setup!$B$14&gt;=0,Setup!$B$14,0)+IF(ISNA(VLOOKUP('Reduce term'!A166,Setup!$A$17:$B$36,2,0)),0,VLOOKUP('Reduce term'!A166,Setup!$A$17:$B$36,2,0)))</f>
        <v>0</v>
      </c>
      <c r="H166" s="15">
        <f t="shared" si="3"/>
        <v>3027642.934</v>
      </c>
    </row>
    <row r="167" ht="15.75" customHeight="1">
      <c r="A167" s="11">
        <f t="shared" si="5"/>
        <v>165</v>
      </c>
      <c r="B167" s="15">
        <f t="shared" si="4"/>
        <v>3027642.934</v>
      </c>
      <c r="C167" s="15">
        <f>-PMT(Setup!$B$2/12,Setup!$B$3*12-'Reduce EMI'!A167,'Reduce EMI'!B167)</f>
        <v>34082.74554</v>
      </c>
      <c r="D167" s="15">
        <f>B167*Setup!$B$2/12</f>
        <v>20184.28622</v>
      </c>
      <c r="E167" s="15">
        <f t="shared" si="1"/>
        <v>13898.45931</v>
      </c>
      <c r="F167" s="15">
        <f t="shared" si="2"/>
        <v>3013744.474</v>
      </c>
      <c r="G167" s="12">
        <f>SUM(IF(Setup!$B$14&gt;=0,Setup!$B$14,0)+IF(ISNA(VLOOKUP('Reduce term'!A167,Setup!$A$17:$B$36,2,0)),0,VLOOKUP('Reduce term'!A167,Setup!$A$17:$B$36,2,0)))</f>
        <v>0</v>
      </c>
      <c r="H167" s="15">
        <f t="shared" si="3"/>
        <v>3013744.474</v>
      </c>
    </row>
    <row r="168" ht="15.75" customHeight="1">
      <c r="A168" s="11">
        <f t="shared" si="5"/>
        <v>166</v>
      </c>
      <c r="B168" s="15">
        <f t="shared" si="4"/>
        <v>3013744.474</v>
      </c>
      <c r="C168" s="15">
        <f>-PMT(Setup!$B$2/12,Setup!$B$3*12-'Reduce EMI'!A168,'Reduce EMI'!B168)</f>
        <v>34082.74554</v>
      </c>
      <c r="D168" s="15">
        <f>B168*Setup!$B$2/12</f>
        <v>20091.62983</v>
      </c>
      <c r="E168" s="15">
        <f t="shared" si="1"/>
        <v>13991.11571</v>
      </c>
      <c r="F168" s="15">
        <f t="shared" si="2"/>
        <v>2999753.359</v>
      </c>
      <c r="G168" s="12">
        <f>SUM(IF(Setup!$B$14&gt;=0,Setup!$B$14,0)+IF(ISNA(VLOOKUP('Reduce term'!A168,Setup!$A$17:$B$36,2,0)),0,VLOOKUP('Reduce term'!A168,Setup!$A$17:$B$36,2,0)))</f>
        <v>0</v>
      </c>
      <c r="H168" s="15">
        <f t="shared" si="3"/>
        <v>2999753.359</v>
      </c>
    </row>
    <row r="169" ht="15.75" customHeight="1">
      <c r="A169" s="11">
        <f t="shared" si="5"/>
        <v>167</v>
      </c>
      <c r="B169" s="15">
        <f t="shared" si="4"/>
        <v>2999753.359</v>
      </c>
      <c r="C169" s="15">
        <f>-PMT(Setup!$B$2/12,Setup!$B$3*12-'Reduce EMI'!A169,'Reduce EMI'!B169)</f>
        <v>34082.74554</v>
      </c>
      <c r="D169" s="15">
        <f>B169*Setup!$B$2/12</f>
        <v>19998.35572</v>
      </c>
      <c r="E169" s="15">
        <f t="shared" si="1"/>
        <v>14084.38981</v>
      </c>
      <c r="F169" s="15">
        <f t="shared" si="2"/>
        <v>2985668.969</v>
      </c>
      <c r="G169" s="12">
        <f>SUM(IF(Setup!$B$14&gt;=0,Setup!$B$14,0)+IF(ISNA(VLOOKUP('Reduce term'!A169,Setup!$A$17:$B$36,2,0)),0,VLOOKUP('Reduce term'!A169,Setup!$A$17:$B$36,2,0)))</f>
        <v>0</v>
      </c>
      <c r="H169" s="15">
        <f t="shared" si="3"/>
        <v>2985668.969</v>
      </c>
    </row>
    <row r="170" ht="15.75" customHeight="1">
      <c r="A170" s="11">
        <f t="shared" si="5"/>
        <v>168</v>
      </c>
      <c r="B170" s="15">
        <f t="shared" si="4"/>
        <v>2985668.969</v>
      </c>
      <c r="C170" s="15">
        <f>-PMT(Setup!$B$2/12,Setup!$B$3*12-'Reduce EMI'!A170,'Reduce EMI'!B170)</f>
        <v>34082.74554</v>
      </c>
      <c r="D170" s="15">
        <f>B170*Setup!$B$2/12</f>
        <v>19904.45979</v>
      </c>
      <c r="E170" s="15">
        <f t="shared" si="1"/>
        <v>14178.28575</v>
      </c>
      <c r="F170" s="15">
        <f t="shared" si="2"/>
        <v>2971490.683</v>
      </c>
      <c r="G170" s="12">
        <f>SUM(IF(Setup!$B$14&gt;=0,Setup!$B$14,0)+IF(ISNA(VLOOKUP('Reduce term'!A170,Setup!$A$17:$B$36,2,0)),0,VLOOKUP('Reduce term'!A170,Setup!$A$17:$B$36,2,0)))+IF(Setup!$B$15&gt;=0,Setup!$B$15,0)</f>
        <v>38591</v>
      </c>
      <c r="H170" s="15">
        <f t="shared" si="3"/>
        <v>2932899.683</v>
      </c>
    </row>
    <row r="171" ht="15.75" customHeight="1">
      <c r="A171" s="11">
        <f t="shared" si="5"/>
        <v>169</v>
      </c>
      <c r="B171" s="15">
        <f t="shared" si="4"/>
        <v>2932899.683</v>
      </c>
      <c r="C171" s="15">
        <f>-PMT(Setup!$B$2/12,Setup!$B$3*12-'Reduce EMI'!A171,'Reduce EMI'!B171)</f>
        <v>33640.11005</v>
      </c>
      <c r="D171" s="15">
        <f>B171*Setup!$B$2/12</f>
        <v>19552.66455</v>
      </c>
      <c r="E171" s="15">
        <f t="shared" si="1"/>
        <v>14087.4455</v>
      </c>
      <c r="F171" s="15">
        <f t="shared" si="2"/>
        <v>2918812.238</v>
      </c>
      <c r="G171" s="12">
        <f>SUM(IF(Setup!$B$14&gt;=0,Setup!$B$14,0)+IF(ISNA(VLOOKUP('Reduce term'!A171,Setup!$A$17:$B$36,2,0)),0,VLOOKUP('Reduce term'!A171,Setup!$A$17:$B$36,2,0)))</f>
        <v>0</v>
      </c>
      <c r="H171" s="15">
        <f t="shared" si="3"/>
        <v>2918812.238</v>
      </c>
    </row>
    <row r="172" ht="15.75" customHeight="1">
      <c r="A172" s="11">
        <f t="shared" si="5"/>
        <v>170</v>
      </c>
      <c r="B172" s="15">
        <f t="shared" si="4"/>
        <v>2918812.238</v>
      </c>
      <c r="C172" s="15">
        <f>-PMT(Setup!$B$2/12,Setup!$B$3*12-'Reduce EMI'!A172,'Reduce EMI'!B172)</f>
        <v>33640.11005</v>
      </c>
      <c r="D172" s="15">
        <f>B172*Setup!$B$2/12</f>
        <v>19458.74825</v>
      </c>
      <c r="E172" s="15">
        <f t="shared" si="1"/>
        <v>14181.3618</v>
      </c>
      <c r="F172" s="15">
        <f t="shared" si="2"/>
        <v>2904630.876</v>
      </c>
      <c r="G172" s="12">
        <f>SUM(IF(Setup!$B$14&gt;=0,Setup!$B$14,0)+IF(ISNA(VLOOKUP('Reduce term'!A172,Setup!$A$17:$B$36,2,0)),0,VLOOKUP('Reduce term'!A172,Setup!$A$17:$B$36,2,0)))</f>
        <v>0</v>
      </c>
      <c r="H172" s="15">
        <f t="shared" si="3"/>
        <v>2904630.876</v>
      </c>
    </row>
    <row r="173" ht="15.75" customHeight="1">
      <c r="A173" s="11">
        <f t="shared" si="5"/>
        <v>171</v>
      </c>
      <c r="B173" s="15">
        <f t="shared" si="4"/>
        <v>2904630.876</v>
      </c>
      <c r="C173" s="15">
        <f>-PMT(Setup!$B$2/12,Setup!$B$3*12-'Reduce EMI'!A173,'Reduce EMI'!B173)</f>
        <v>33640.11005</v>
      </c>
      <c r="D173" s="15">
        <f>B173*Setup!$B$2/12</f>
        <v>19364.20584</v>
      </c>
      <c r="E173" s="15">
        <f t="shared" si="1"/>
        <v>14275.90421</v>
      </c>
      <c r="F173" s="15">
        <f t="shared" si="2"/>
        <v>2890354.972</v>
      </c>
      <c r="G173" s="12">
        <f>SUM(IF(Setup!$B$14&gt;=0,Setup!$B$14,0)+IF(ISNA(VLOOKUP('Reduce term'!A173,Setup!$A$17:$B$36,2,0)),0,VLOOKUP('Reduce term'!A173,Setup!$A$17:$B$36,2,0)))</f>
        <v>0</v>
      </c>
      <c r="H173" s="15">
        <f t="shared" si="3"/>
        <v>2890354.972</v>
      </c>
    </row>
    <row r="174" ht="15.75" customHeight="1">
      <c r="A174" s="11">
        <f t="shared" si="5"/>
        <v>172</v>
      </c>
      <c r="B174" s="15">
        <f t="shared" si="4"/>
        <v>2890354.972</v>
      </c>
      <c r="C174" s="15">
        <f>-PMT(Setup!$B$2/12,Setup!$B$3*12-'Reduce EMI'!A174,'Reduce EMI'!B174)</f>
        <v>33640.11005</v>
      </c>
      <c r="D174" s="15">
        <f>B174*Setup!$B$2/12</f>
        <v>19269.03314</v>
      </c>
      <c r="E174" s="15">
        <f t="shared" si="1"/>
        <v>14371.07691</v>
      </c>
      <c r="F174" s="15">
        <f t="shared" si="2"/>
        <v>2875983.895</v>
      </c>
      <c r="G174" s="12">
        <f>SUM(IF(Setup!$B$14&gt;=0,Setup!$B$14,0)+IF(ISNA(VLOOKUP('Reduce term'!A174,Setup!$A$17:$B$36,2,0)),0,VLOOKUP('Reduce term'!A174,Setup!$A$17:$B$36,2,0)))</f>
        <v>0</v>
      </c>
      <c r="H174" s="15">
        <f t="shared" si="3"/>
        <v>2875983.895</v>
      </c>
    </row>
    <row r="175" ht="15.75" customHeight="1">
      <c r="A175" s="11">
        <f t="shared" si="5"/>
        <v>173</v>
      </c>
      <c r="B175" s="15">
        <f t="shared" si="4"/>
        <v>2875983.895</v>
      </c>
      <c r="C175" s="15">
        <f>-PMT(Setup!$B$2/12,Setup!$B$3*12-'Reduce EMI'!A175,'Reduce EMI'!B175)</f>
        <v>33640.11005</v>
      </c>
      <c r="D175" s="15">
        <f>B175*Setup!$B$2/12</f>
        <v>19173.22596</v>
      </c>
      <c r="E175" s="15">
        <f t="shared" si="1"/>
        <v>14466.88408</v>
      </c>
      <c r="F175" s="15">
        <f t="shared" si="2"/>
        <v>2861517.011</v>
      </c>
      <c r="G175" s="12">
        <f>SUM(IF(Setup!$B$14&gt;=0,Setup!$B$14,0)+IF(ISNA(VLOOKUP('Reduce term'!A175,Setup!$A$17:$B$36,2,0)),0,VLOOKUP('Reduce term'!A175,Setup!$A$17:$B$36,2,0)))</f>
        <v>0</v>
      </c>
      <c r="H175" s="15">
        <f t="shared" si="3"/>
        <v>2861517.011</v>
      </c>
    </row>
    <row r="176" ht="15.75" customHeight="1">
      <c r="A176" s="11">
        <f t="shared" si="5"/>
        <v>174</v>
      </c>
      <c r="B176" s="15">
        <f t="shared" si="4"/>
        <v>2861517.011</v>
      </c>
      <c r="C176" s="15">
        <f>-PMT(Setup!$B$2/12,Setup!$B$3*12-'Reduce EMI'!A176,'Reduce EMI'!B176)</f>
        <v>33640.11005</v>
      </c>
      <c r="D176" s="15">
        <f>B176*Setup!$B$2/12</f>
        <v>19076.78007</v>
      </c>
      <c r="E176" s="15">
        <f t="shared" si="1"/>
        <v>14563.32998</v>
      </c>
      <c r="F176" s="15">
        <f t="shared" si="2"/>
        <v>2846953.681</v>
      </c>
      <c r="G176" s="12">
        <f>SUM(IF(Setup!$B$14&gt;=0,Setup!$B$14,0)+IF(ISNA(VLOOKUP('Reduce term'!A176,Setup!$A$17:$B$36,2,0)),0,VLOOKUP('Reduce term'!A176,Setup!$A$17:$B$36,2,0)))</f>
        <v>0</v>
      </c>
      <c r="H176" s="15">
        <f t="shared" si="3"/>
        <v>2846953.681</v>
      </c>
    </row>
    <row r="177" ht="15.75" customHeight="1">
      <c r="A177" s="11">
        <f t="shared" si="5"/>
        <v>175</v>
      </c>
      <c r="B177" s="15">
        <f t="shared" si="4"/>
        <v>2846953.681</v>
      </c>
      <c r="C177" s="15">
        <f>-PMT(Setup!$B$2/12,Setup!$B$3*12-'Reduce EMI'!A177,'Reduce EMI'!B177)</f>
        <v>33640.11005</v>
      </c>
      <c r="D177" s="15">
        <f>B177*Setup!$B$2/12</f>
        <v>18979.6912</v>
      </c>
      <c r="E177" s="15">
        <f t="shared" si="1"/>
        <v>14660.41884</v>
      </c>
      <c r="F177" s="15">
        <f t="shared" si="2"/>
        <v>2832293.262</v>
      </c>
      <c r="G177" s="12">
        <f>SUM(IF(Setup!$B$14&gt;=0,Setup!$B$14,0)+IF(ISNA(VLOOKUP('Reduce term'!A177,Setup!$A$17:$B$36,2,0)),0,VLOOKUP('Reduce term'!A177,Setup!$A$17:$B$36,2,0)))</f>
        <v>0</v>
      </c>
      <c r="H177" s="15">
        <f t="shared" si="3"/>
        <v>2832293.262</v>
      </c>
    </row>
    <row r="178" ht="15.75" customHeight="1">
      <c r="A178" s="11">
        <f t="shared" si="5"/>
        <v>176</v>
      </c>
      <c r="B178" s="15">
        <f t="shared" si="4"/>
        <v>2832293.262</v>
      </c>
      <c r="C178" s="15">
        <f>-PMT(Setup!$B$2/12,Setup!$B$3*12-'Reduce EMI'!A178,'Reduce EMI'!B178)</f>
        <v>33640.11005</v>
      </c>
      <c r="D178" s="15">
        <f>B178*Setup!$B$2/12</f>
        <v>18881.95508</v>
      </c>
      <c r="E178" s="15">
        <f t="shared" si="1"/>
        <v>14758.15497</v>
      </c>
      <c r="F178" s="15">
        <f t="shared" si="2"/>
        <v>2817535.107</v>
      </c>
      <c r="G178" s="12">
        <f>SUM(IF(Setup!$B$14&gt;=0,Setup!$B$14,0)+IF(ISNA(VLOOKUP('Reduce term'!A178,Setup!$A$17:$B$36,2,0)),0,VLOOKUP('Reduce term'!A178,Setup!$A$17:$B$36,2,0)))</f>
        <v>0</v>
      </c>
      <c r="H178" s="15">
        <f t="shared" si="3"/>
        <v>2817535.107</v>
      </c>
    </row>
    <row r="179" ht="15.75" customHeight="1">
      <c r="A179" s="11">
        <f t="shared" si="5"/>
        <v>177</v>
      </c>
      <c r="B179" s="15">
        <f t="shared" si="4"/>
        <v>2817535.107</v>
      </c>
      <c r="C179" s="15">
        <f>-PMT(Setup!$B$2/12,Setup!$B$3*12-'Reduce EMI'!A179,'Reduce EMI'!B179)</f>
        <v>33640.11005</v>
      </c>
      <c r="D179" s="15">
        <f>B179*Setup!$B$2/12</f>
        <v>18783.56738</v>
      </c>
      <c r="E179" s="15">
        <f t="shared" si="1"/>
        <v>14856.54267</v>
      </c>
      <c r="F179" s="15">
        <f t="shared" si="2"/>
        <v>2802678.564</v>
      </c>
      <c r="G179" s="12">
        <f>SUM(IF(Setup!$B$14&gt;=0,Setup!$B$14,0)+IF(ISNA(VLOOKUP('Reduce term'!A179,Setup!$A$17:$B$36,2,0)),0,VLOOKUP('Reduce term'!A179,Setup!$A$17:$B$36,2,0)))</f>
        <v>0</v>
      </c>
      <c r="H179" s="15">
        <f t="shared" si="3"/>
        <v>2802678.564</v>
      </c>
    </row>
    <row r="180" ht="15.75" customHeight="1">
      <c r="A180" s="11">
        <f t="shared" si="5"/>
        <v>178</v>
      </c>
      <c r="B180" s="15">
        <f t="shared" si="4"/>
        <v>2802678.564</v>
      </c>
      <c r="C180" s="15">
        <f>-PMT(Setup!$B$2/12,Setup!$B$3*12-'Reduce EMI'!A180,'Reduce EMI'!B180)</f>
        <v>33640.11005</v>
      </c>
      <c r="D180" s="15">
        <f>B180*Setup!$B$2/12</f>
        <v>18684.52376</v>
      </c>
      <c r="E180" s="15">
        <f t="shared" si="1"/>
        <v>14955.58629</v>
      </c>
      <c r="F180" s="15">
        <f t="shared" si="2"/>
        <v>2787722.978</v>
      </c>
      <c r="G180" s="12">
        <f>SUM(IF(Setup!$B$14&gt;=0,Setup!$B$14,0)+IF(ISNA(VLOOKUP('Reduce term'!A180,Setup!$A$17:$B$36,2,0)),0,VLOOKUP('Reduce term'!A180,Setup!$A$17:$B$36,2,0)))</f>
        <v>0</v>
      </c>
      <c r="H180" s="15">
        <f t="shared" si="3"/>
        <v>2787722.978</v>
      </c>
    </row>
    <row r="181" ht="15.75" customHeight="1">
      <c r="A181" s="11">
        <f t="shared" si="5"/>
        <v>179</v>
      </c>
      <c r="B181" s="15">
        <f t="shared" si="4"/>
        <v>2787722.978</v>
      </c>
      <c r="C181" s="15">
        <f>-PMT(Setup!$B$2/12,Setup!$B$3*12-'Reduce EMI'!A181,'Reduce EMI'!B181)</f>
        <v>33640.11005</v>
      </c>
      <c r="D181" s="15">
        <f>B181*Setup!$B$2/12</f>
        <v>18584.81985</v>
      </c>
      <c r="E181" s="15">
        <f t="shared" si="1"/>
        <v>15055.2902</v>
      </c>
      <c r="F181" s="15">
        <f t="shared" si="2"/>
        <v>2772667.688</v>
      </c>
      <c r="G181" s="12">
        <f>SUM(IF(Setup!$B$14&gt;=0,Setup!$B$14,0)+IF(ISNA(VLOOKUP('Reduce term'!A181,Setup!$A$17:$B$36,2,0)),0,VLOOKUP('Reduce term'!A181,Setup!$A$17:$B$36,2,0)))</f>
        <v>0</v>
      </c>
      <c r="H181" s="15">
        <f t="shared" si="3"/>
        <v>2772667.688</v>
      </c>
    </row>
    <row r="182" ht="15.75" customHeight="1">
      <c r="A182" s="11">
        <f t="shared" si="5"/>
        <v>180</v>
      </c>
      <c r="B182" s="15">
        <f t="shared" si="4"/>
        <v>2772667.688</v>
      </c>
      <c r="C182" s="15">
        <f>-PMT(Setup!$B$2/12,Setup!$B$3*12-'Reduce EMI'!A182,'Reduce EMI'!B182)</f>
        <v>33640.11005</v>
      </c>
      <c r="D182" s="15">
        <f>B182*Setup!$B$2/12</f>
        <v>18484.45125</v>
      </c>
      <c r="E182" s="15">
        <f t="shared" si="1"/>
        <v>15155.6588</v>
      </c>
      <c r="F182" s="15">
        <f t="shared" si="2"/>
        <v>2757512.029</v>
      </c>
      <c r="G182" s="12">
        <f>SUM(IF(Setup!$B$14&gt;=0,Setup!$B$14,0)+IF(ISNA(VLOOKUP('Reduce term'!A182,Setup!$A$17:$B$36,2,0)),0,VLOOKUP('Reduce term'!A182,Setup!$A$17:$B$36,2,0)))+IF(Setup!$B$15&gt;=0,Setup!$B$15,0)</f>
        <v>38591</v>
      </c>
      <c r="H182" s="15">
        <f t="shared" si="3"/>
        <v>2718921.029</v>
      </c>
    </row>
    <row r="183" ht="15.75" customHeight="1">
      <c r="A183" s="11">
        <f t="shared" si="5"/>
        <v>181</v>
      </c>
      <c r="B183" s="15">
        <f t="shared" si="4"/>
        <v>2718921.029</v>
      </c>
      <c r="C183" s="15">
        <f>-PMT(Setup!$B$2/12,Setup!$B$3*12-'Reduce EMI'!A183,'Reduce EMI'!B183)</f>
        <v>33169.32135</v>
      </c>
      <c r="D183" s="15">
        <f>B183*Setup!$B$2/12</f>
        <v>18126.14019</v>
      </c>
      <c r="E183" s="15">
        <f t="shared" si="1"/>
        <v>15043.18116</v>
      </c>
      <c r="F183" s="15">
        <f t="shared" si="2"/>
        <v>2703877.848</v>
      </c>
      <c r="G183" s="12">
        <f>SUM(IF(Setup!$B$14&gt;=0,Setup!$B$14,0)+IF(ISNA(VLOOKUP('Reduce term'!A183,Setup!$A$17:$B$36,2,0)),0,VLOOKUP('Reduce term'!A183,Setup!$A$17:$B$36,2,0)))</f>
        <v>0</v>
      </c>
      <c r="H183" s="15">
        <f t="shared" si="3"/>
        <v>2703877.848</v>
      </c>
    </row>
    <row r="184" ht="15.75" customHeight="1">
      <c r="A184" s="11">
        <f t="shared" si="5"/>
        <v>182</v>
      </c>
      <c r="B184" s="15">
        <f t="shared" si="4"/>
        <v>2703877.848</v>
      </c>
      <c r="C184" s="15">
        <f>-PMT(Setup!$B$2/12,Setup!$B$3*12-'Reduce EMI'!A184,'Reduce EMI'!B184)</f>
        <v>33169.32135</v>
      </c>
      <c r="D184" s="15">
        <f>B184*Setup!$B$2/12</f>
        <v>18025.85232</v>
      </c>
      <c r="E184" s="15">
        <f t="shared" si="1"/>
        <v>15143.46904</v>
      </c>
      <c r="F184" s="15">
        <f t="shared" si="2"/>
        <v>2688734.379</v>
      </c>
      <c r="G184" s="12">
        <f>SUM(IF(Setup!$B$14&gt;=0,Setup!$B$14,0)+IF(ISNA(VLOOKUP('Reduce term'!A184,Setup!$A$17:$B$36,2,0)),0,VLOOKUP('Reduce term'!A184,Setup!$A$17:$B$36,2,0)))</f>
        <v>0</v>
      </c>
      <c r="H184" s="15">
        <f t="shared" si="3"/>
        <v>2688734.379</v>
      </c>
    </row>
    <row r="185" ht="15.75" customHeight="1">
      <c r="A185" s="11">
        <f t="shared" si="5"/>
        <v>183</v>
      </c>
      <c r="B185" s="15">
        <f t="shared" si="4"/>
        <v>2688734.379</v>
      </c>
      <c r="C185" s="15">
        <f>-PMT(Setup!$B$2/12,Setup!$B$3*12-'Reduce EMI'!A185,'Reduce EMI'!B185)</f>
        <v>33169.32135</v>
      </c>
      <c r="D185" s="15">
        <f>B185*Setup!$B$2/12</f>
        <v>17924.89586</v>
      </c>
      <c r="E185" s="15">
        <f t="shared" si="1"/>
        <v>15244.4255</v>
      </c>
      <c r="F185" s="15">
        <f t="shared" si="2"/>
        <v>2673489.953</v>
      </c>
      <c r="G185" s="12">
        <f>SUM(IF(Setup!$B$14&gt;=0,Setup!$B$14,0)+IF(ISNA(VLOOKUP('Reduce term'!A185,Setup!$A$17:$B$36,2,0)),0,VLOOKUP('Reduce term'!A185,Setup!$A$17:$B$36,2,0)))</f>
        <v>0</v>
      </c>
      <c r="H185" s="15">
        <f t="shared" si="3"/>
        <v>2673489.953</v>
      </c>
    </row>
    <row r="186" ht="15.75" customHeight="1">
      <c r="A186" s="11">
        <f t="shared" si="5"/>
        <v>184</v>
      </c>
      <c r="B186" s="15">
        <f t="shared" si="4"/>
        <v>2673489.953</v>
      </c>
      <c r="C186" s="15">
        <f>-PMT(Setup!$B$2/12,Setup!$B$3*12-'Reduce EMI'!A186,'Reduce EMI'!B186)</f>
        <v>33169.32135</v>
      </c>
      <c r="D186" s="15">
        <f>B186*Setup!$B$2/12</f>
        <v>17823.26635</v>
      </c>
      <c r="E186" s="15">
        <f t="shared" si="1"/>
        <v>15346.055</v>
      </c>
      <c r="F186" s="15">
        <f t="shared" si="2"/>
        <v>2658143.898</v>
      </c>
      <c r="G186" s="12">
        <f>SUM(IF(Setup!$B$14&gt;=0,Setup!$B$14,0)+IF(ISNA(VLOOKUP('Reduce term'!A186,Setup!$A$17:$B$36,2,0)),0,VLOOKUP('Reduce term'!A186,Setup!$A$17:$B$36,2,0)))</f>
        <v>0</v>
      </c>
      <c r="H186" s="15">
        <f t="shared" si="3"/>
        <v>2658143.898</v>
      </c>
    </row>
    <row r="187" ht="15.75" customHeight="1">
      <c r="A187" s="11">
        <f t="shared" si="5"/>
        <v>185</v>
      </c>
      <c r="B187" s="15">
        <f t="shared" si="4"/>
        <v>2658143.898</v>
      </c>
      <c r="C187" s="15">
        <f>-PMT(Setup!$B$2/12,Setup!$B$3*12-'Reduce EMI'!A187,'Reduce EMI'!B187)</f>
        <v>33169.32135</v>
      </c>
      <c r="D187" s="15">
        <f>B187*Setup!$B$2/12</f>
        <v>17720.95932</v>
      </c>
      <c r="E187" s="15">
        <f t="shared" si="1"/>
        <v>15448.36203</v>
      </c>
      <c r="F187" s="15">
        <f t="shared" si="2"/>
        <v>2642695.536</v>
      </c>
      <c r="G187" s="12">
        <f>SUM(IF(Setup!$B$14&gt;=0,Setup!$B$14,0)+IF(ISNA(VLOOKUP('Reduce term'!A187,Setup!$A$17:$B$36,2,0)),0,VLOOKUP('Reduce term'!A187,Setup!$A$17:$B$36,2,0)))</f>
        <v>0</v>
      </c>
      <c r="H187" s="15">
        <f t="shared" si="3"/>
        <v>2642695.536</v>
      </c>
    </row>
    <row r="188" ht="15.75" customHeight="1">
      <c r="A188" s="11">
        <f t="shared" si="5"/>
        <v>186</v>
      </c>
      <c r="B188" s="15">
        <f t="shared" si="4"/>
        <v>2642695.536</v>
      </c>
      <c r="C188" s="15">
        <f>-PMT(Setup!$B$2/12,Setup!$B$3*12-'Reduce EMI'!A188,'Reduce EMI'!B188)</f>
        <v>33169.32135</v>
      </c>
      <c r="D188" s="15">
        <f>B188*Setup!$B$2/12</f>
        <v>17617.97024</v>
      </c>
      <c r="E188" s="15">
        <f t="shared" si="1"/>
        <v>15551.35111</v>
      </c>
      <c r="F188" s="15">
        <f t="shared" si="2"/>
        <v>2627144.185</v>
      </c>
      <c r="G188" s="12">
        <f>SUM(IF(Setup!$B$14&gt;=0,Setup!$B$14,0)+IF(ISNA(VLOOKUP('Reduce term'!A188,Setup!$A$17:$B$36,2,0)),0,VLOOKUP('Reduce term'!A188,Setup!$A$17:$B$36,2,0)))</f>
        <v>0</v>
      </c>
      <c r="H188" s="15">
        <f t="shared" si="3"/>
        <v>2627144.185</v>
      </c>
    </row>
    <row r="189" ht="15.75" customHeight="1">
      <c r="A189" s="11">
        <f t="shared" si="5"/>
        <v>187</v>
      </c>
      <c r="B189" s="15">
        <f t="shared" si="4"/>
        <v>2627144.185</v>
      </c>
      <c r="C189" s="15">
        <f>-PMT(Setup!$B$2/12,Setup!$B$3*12-'Reduce EMI'!A189,'Reduce EMI'!B189)</f>
        <v>33169.32135</v>
      </c>
      <c r="D189" s="15">
        <f>B189*Setup!$B$2/12</f>
        <v>17514.29457</v>
      </c>
      <c r="E189" s="15">
        <f t="shared" si="1"/>
        <v>15655.02679</v>
      </c>
      <c r="F189" s="15">
        <f t="shared" si="2"/>
        <v>2611489.158</v>
      </c>
      <c r="G189" s="12">
        <f>SUM(IF(Setup!$B$14&gt;=0,Setup!$B$14,0)+IF(ISNA(VLOOKUP('Reduce term'!A189,Setup!$A$17:$B$36,2,0)),0,VLOOKUP('Reduce term'!A189,Setup!$A$17:$B$36,2,0)))</f>
        <v>0</v>
      </c>
      <c r="H189" s="15">
        <f t="shared" si="3"/>
        <v>2611489.158</v>
      </c>
    </row>
    <row r="190" ht="15.75" customHeight="1">
      <c r="A190" s="11">
        <f t="shared" si="5"/>
        <v>188</v>
      </c>
      <c r="B190" s="15">
        <f t="shared" si="4"/>
        <v>2611489.158</v>
      </c>
      <c r="C190" s="15">
        <f>-PMT(Setup!$B$2/12,Setup!$B$3*12-'Reduce EMI'!A190,'Reduce EMI'!B190)</f>
        <v>33169.32135</v>
      </c>
      <c r="D190" s="15">
        <f>B190*Setup!$B$2/12</f>
        <v>17409.92772</v>
      </c>
      <c r="E190" s="15">
        <f t="shared" si="1"/>
        <v>15759.39363</v>
      </c>
      <c r="F190" s="15">
        <f t="shared" si="2"/>
        <v>2595729.765</v>
      </c>
      <c r="G190" s="12">
        <f>SUM(IF(Setup!$B$14&gt;=0,Setup!$B$14,0)+IF(ISNA(VLOOKUP('Reduce term'!A190,Setup!$A$17:$B$36,2,0)),0,VLOOKUP('Reduce term'!A190,Setup!$A$17:$B$36,2,0)))</f>
        <v>0</v>
      </c>
      <c r="H190" s="15">
        <f t="shared" si="3"/>
        <v>2595729.765</v>
      </c>
    </row>
    <row r="191" ht="15.75" customHeight="1">
      <c r="A191" s="11">
        <f t="shared" si="5"/>
        <v>189</v>
      </c>
      <c r="B191" s="15">
        <f t="shared" si="4"/>
        <v>2595729.765</v>
      </c>
      <c r="C191" s="15">
        <f>-PMT(Setup!$B$2/12,Setup!$B$3*12-'Reduce EMI'!A191,'Reduce EMI'!B191)</f>
        <v>33169.32135</v>
      </c>
      <c r="D191" s="15">
        <f>B191*Setup!$B$2/12</f>
        <v>17304.8651</v>
      </c>
      <c r="E191" s="15">
        <f t="shared" si="1"/>
        <v>15864.45626</v>
      </c>
      <c r="F191" s="15">
        <f t="shared" si="2"/>
        <v>2579865.308</v>
      </c>
      <c r="G191" s="12">
        <f>SUM(IF(Setup!$B$14&gt;=0,Setup!$B$14,0)+IF(ISNA(VLOOKUP('Reduce term'!A191,Setup!$A$17:$B$36,2,0)),0,VLOOKUP('Reduce term'!A191,Setup!$A$17:$B$36,2,0)))</f>
        <v>0</v>
      </c>
      <c r="H191" s="15">
        <f t="shared" si="3"/>
        <v>2579865.308</v>
      </c>
    </row>
    <row r="192" ht="15.75" customHeight="1">
      <c r="A192" s="11">
        <f t="shared" si="5"/>
        <v>190</v>
      </c>
      <c r="B192" s="15">
        <f t="shared" si="4"/>
        <v>2579865.308</v>
      </c>
      <c r="C192" s="15">
        <f>-PMT(Setup!$B$2/12,Setup!$B$3*12-'Reduce EMI'!A192,'Reduce EMI'!B192)</f>
        <v>33169.32135</v>
      </c>
      <c r="D192" s="15">
        <f>B192*Setup!$B$2/12</f>
        <v>17199.10206</v>
      </c>
      <c r="E192" s="15">
        <f t="shared" si="1"/>
        <v>15970.2193</v>
      </c>
      <c r="F192" s="15">
        <f t="shared" si="2"/>
        <v>2563895.089</v>
      </c>
      <c r="G192" s="12">
        <f>SUM(IF(Setup!$B$14&gt;=0,Setup!$B$14,0)+IF(ISNA(VLOOKUP('Reduce term'!A192,Setup!$A$17:$B$36,2,0)),0,VLOOKUP('Reduce term'!A192,Setup!$A$17:$B$36,2,0)))</f>
        <v>0</v>
      </c>
      <c r="H192" s="15">
        <f t="shared" si="3"/>
        <v>2563895.089</v>
      </c>
    </row>
    <row r="193" ht="15.75" customHeight="1">
      <c r="A193" s="11">
        <f t="shared" si="5"/>
        <v>191</v>
      </c>
      <c r="B193" s="15">
        <f t="shared" si="4"/>
        <v>2563895.089</v>
      </c>
      <c r="C193" s="15">
        <f>-PMT(Setup!$B$2/12,Setup!$B$3*12-'Reduce EMI'!A193,'Reduce EMI'!B193)</f>
        <v>33169.32135</v>
      </c>
      <c r="D193" s="15">
        <f>B193*Setup!$B$2/12</f>
        <v>17092.63393</v>
      </c>
      <c r="E193" s="15">
        <f t="shared" si="1"/>
        <v>16076.68743</v>
      </c>
      <c r="F193" s="15">
        <f t="shared" si="2"/>
        <v>2547818.402</v>
      </c>
      <c r="G193" s="12">
        <f>SUM(IF(Setup!$B$14&gt;=0,Setup!$B$14,0)+IF(ISNA(VLOOKUP('Reduce term'!A193,Setup!$A$17:$B$36,2,0)),0,VLOOKUP('Reduce term'!A193,Setup!$A$17:$B$36,2,0)))</f>
        <v>0</v>
      </c>
      <c r="H193" s="15">
        <f t="shared" si="3"/>
        <v>2547818.402</v>
      </c>
    </row>
    <row r="194" ht="15.75" customHeight="1">
      <c r="A194" s="11">
        <f t="shared" si="5"/>
        <v>192</v>
      </c>
      <c r="B194" s="15">
        <f t="shared" si="4"/>
        <v>2547818.402</v>
      </c>
      <c r="C194" s="15">
        <f>-PMT(Setup!$B$2/12,Setup!$B$3*12-'Reduce EMI'!A194,'Reduce EMI'!B194)</f>
        <v>33169.32135</v>
      </c>
      <c r="D194" s="15">
        <f>B194*Setup!$B$2/12</f>
        <v>16985.45601</v>
      </c>
      <c r="E194" s="15">
        <f t="shared" si="1"/>
        <v>16183.86534</v>
      </c>
      <c r="F194" s="15">
        <f t="shared" si="2"/>
        <v>2531634.536</v>
      </c>
      <c r="G194" s="12">
        <f>SUM(IF(Setup!$B$14&gt;=0,Setup!$B$14,0)+IF(ISNA(VLOOKUP('Reduce term'!A194,Setup!$A$17:$B$36,2,0)),0,VLOOKUP('Reduce term'!A194,Setup!$A$17:$B$36,2,0)))+IF(Setup!$B$15&gt;=0,Setup!$B$15,0)</f>
        <v>38591</v>
      </c>
      <c r="H194" s="15">
        <f t="shared" si="3"/>
        <v>2493043.536</v>
      </c>
    </row>
    <row r="195" ht="15.75" customHeight="1">
      <c r="A195" s="11">
        <f t="shared" si="5"/>
        <v>193</v>
      </c>
      <c r="B195" s="15">
        <f t="shared" si="4"/>
        <v>2493043.536</v>
      </c>
      <c r="C195" s="15">
        <f>-PMT(Setup!$B$2/12,Setup!$B$3*12-'Reduce EMI'!A195,'Reduce EMI'!B195)</f>
        <v>32663.70443</v>
      </c>
      <c r="D195" s="15">
        <f>B195*Setup!$B$2/12</f>
        <v>16620.29024</v>
      </c>
      <c r="E195" s="15">
        <f t="shared" si="1"/>
        <v>16043.41418</v>
      </c>
      <c r="F195" s="15">
        <f t="shared" si="2"/>
        <v>2477000.122</v>
      </c>
      <c r="G195" s="12">
        <f>SUM(IF(Setup!$B$14&gt;=0,Setup!$B$14,0)+IF(ISNA(VLOOKUP('Reduce term'!A195,Setup!$A$17:$B$36,2,0)),0,VLOOKUP('Reduce term'!A195,Setup!$A$17:$B$36,2,0)))</f>
        <v>0</v>
      </c>
      <c r="H195" s="15">
        <f t="shared" si="3"/>
        <v>2477000.122</v>
      </c>
    </row>
    <row r="196" ht="15.75" customHeight="1">
      <c r="A196" s="11">
        <f t="shared" si="5"/>
        <v>194</v>
      </c>
      <c r="B196" s="15">
        <f t="shared" si="4"/>
        <v>2477000.122</v>
      </c>
      <c r="C196" s="15">
        <f>-PMT(Setup!$B$2/12,Setup!$B$3*12-'Reduce EMI'!A196,'Reduce EMI'!B196)</f>
        <v>32663.70443</v>
      </c>
      <c r="D196" s="15">
        <f>B196*Setup!$B$2/12</f>
        <v>16513.33415</v>
      </c>
      <c r="E196" s="15">
        <f t="shared" si="1"/>
        <v>16150.37028</v>
      </c>
      <c r="F196" s="15">
        <f t="shared" si="2"/>
        <v>2460849.752</v>
      </c>
      <c r="G196" s="12">
        <f>SUM(IF(Setup!$B$14&gt;=0,Setup!$B$14,0)+IF(ISNA(VLOOKUP('Reduce term'!A196,Setup!$A$17:$B$36,2,0)),0,VLOOKUP('Reduce term'!A196,Setup!$A$17:$B$36,2,0)))</f>
        <v>0</v>
      </c>
      <c r="H196" s="15">
        <f t="shared" si="3"/>
        <v>2460849.752</v>
      </c>
    </row>
    <row r="197" ht="15.75" customHeight="1">
      <c r="A197" s="11">
        <f t="shared" si="5"/>
        <v>195</v>
      </c>
      <c r="B197" s="15">
        <f t="shared" si="4"/>
        <v>2460849.752</v>
      </c>
      <c r="C197" s="15">
        <f>-PMT(Setup!$B$2/12,Setup!$B$3*12-'Reduce EMI'!A197,'Reduce EMI'!B197)</f>
        <v>32663.70443</v>
      </c>
      <c r="D197" s="15">
        <f>B197*Setup!$B$2/12</f>
        <v>16405.66501</v>
      </c>
      <c r="E197" s="15">
        <f t="shared" si="1"/>
        <v>16258.03941</v>
      </c>
      <c r="F197" s="15">
        <f t="shared" si="2"/>
        <v>2444591.712</v>
      </c>
      <c r="G197" s="12">
        <f>SUM(IF(Setup!$B$14&gt;=0,Setup!$B$14,0)+IF(ISNA(VLOOKUP('Reduce term'!A197,Setup!$A$17:$B$36,2,0)),0,VLOOKUP('Reduce term'!A197,Setup!$A$17:$B$36,2,0)))</f>
        <v>0</v>
      </c>
      <c r="H197" s="15">
        <f t="shared" si="3"/>
        <v>2444591.712</v>
      </c>
    </row>
    <row r="198" ht="15.75" customHeight="1">
      <c r="A198" s="11">
        <f t="shared" si="5"/>
        <v>196</v>
      </c>
      <c r="B198" s="15">
        <f t="shared" si="4"/>
        <v>2444591.712</v>
      </c>
      <c r="C198" s="15">
        <f>-PMT(Setup!$B$2/12,Setup!$B$3*12-'Reduce EMI'!A198,'Reduce EMI'!B198)</f>
        <v>32663.70443</v>
      </c>
      <c r="D198" s="15">
        <f>B198*Setup!$B$2/12</f>
        <v>16297.27808</v>
      </c>
      <c r="E198" s="15">
        <f t="shared" si="1"/>
        <v>16366.42634</v>
      </c>
      <c r="F198" s="15">
        <f t="shared" si="2"/>
        <v>2428225.286</v>
      </c>
      <c r="G198" s="12">
        <f>SUM(IF(Setup!$B$14&gt;=0,Setup!$B$14,0)+IF(ISNA(VLOOKUP('Reduce term'!A198,Setup!$A$17:$B$36,2,0)),0,VLOOKUP('Reduce term'!A198,Setup!$A$17:$B$36,2,0)))</f>
        <v>0</v>
      </c>
      <c r="H198" s="15">
        <f t="shared" si="3"/>
        <v>2428225.286</v>
      </c>
    </row>
    <row r="199" ht="15.75" customHeight="1">
      <c r="A199" s="11">
        <f t="shared" si="5"/>
        <v>197</v>
      </c>
      <c r="B199" s="15">
        <f t="shared" si="4"/>
        <v>2428225.286</v>
      </c>
      <c r="C199" s="15">
        <f>-PMT(Setup!$B$2/12,Setup!$B$3*12-'Reduce EMI'!A199,'Reduce EMI'!B199)</f>
        <v>32663.70443</v>
      </c>
      <c r="D199" s="15">
        <f>B199*Setup!$B$2/12</f>
        <v>16188.16857</v>
      </c>
      <c r="E199" s="15">
        <f t="shared" si="1"/>
        <v>16475.53585</v>
      </c>
      <c r="F199" s="15">
        <f t="shared" si="2"/>
        <v>2411749.75</v>
      </c>
      <c r="G199" s="12">
        <f>SUM(IF(Setup!$B$14&gt;=0,Setup!$B$14,0)+IF(ISNA(VLOOKUP('Reduce term'!A199,Setup!$A$17:$B$36,2,0)),0,VLOOKUP('Reduce term'!A199,Setup!$A$17:$B$36,2,0)))</f>
        <v>0</v>
      </c>
      <c r="H199" s="15">
        <f t="shared" si="3"/>
        <v>2411749.75</v>
      </c>
    </row>
    <row r="200" ht="15.75" customHeight="1">
      <c r="A200" s="11">
        <f t="shared" si="5"/>
        <v>198</v>
      </c>
      <c r="B200" s="15">
        <f t="shared" si="4"/>
        <v>2411749.75</v>
      </c>
      <c r="C200" s="15">
        <f>-PMT(Setup!$B$2/12,Setup!$B$3*12-'Reduce EMI'!A200,'Reduce EMI'!B200)</f>
        <v>32663.70443</v>
      </c>
      <c r="D200" s="15">
        <f>B200*Setup!$B$2/12</f>
        <v>16078.33167</v>
      </c>
      <c r="E200" s="15">
        <f t="shared" si="1"/>
        <v>16585.37276</v>
      </c>
      <c r="F200" s="15">
        <f t="shared" si="2"/>
        <v>2395164.377</v>
      </c>
      <c r="G200" s="12">
        <f>SUM(IF(Setup!$B$14&gt;=0,Setup!$B$14,0)+IF(ISNA(VLOOKUP('Reduce EMI'!A200,Setup!$A$17:$B$36,2,0)),0,VLOOKUP('Reduce EMI'!A200,Setup!$A$17:$B$36,2,0)))</f>
        <v>0</v>
      </c>
      <c r="H200" s="15">
        <f t="shared" si="3"/>
        <v>2395164.377</v>
      </c>
    </row>
    <row r="201" ht="15.75" customHeight="1">
      <c r="A201" s="11">
        <f t="shared" si="5"/>
        <v>199</v>
      </c>
      <c r="B201" s="15">
        <f t="shared" si="4"/>
        <v>2395164.377</v>
      </c>
      <c r="C201" s="15">
        <f>-PMT(Setup!$B$2/12,Setup!$B$3*12-'Reduce EMI'!A201,'Reduce EMI'!B201)</f>
        <v>32663.70443</v>
      </c>
      <c r="D201" s="15">
        <f>B201*Setup!$B$2/12</f>
        <v>15967.76252</v>
      </c>
      <c r="E201" s="15">
        <f t="shared" si="1"/>
        <v>16695.94191</v>
      </c>
      <c r="F201" s="15">
        <f t="shared" si="2"/>
        <v>2378468.436</v>
      </c>
      <c r="G201" s="12">
        <f>SUM(IF(Setup!$B$14&gt;=0,Setup!$B$14,0)+IF(ISNA(VLOOKUP('Reduce EMI'!A201,Setup!$A$17:$B$36,2,0)),0,VLOOKUP('Reduce EMI'!A201,Setup!$A$17:$B$36,2,0)))</f>
        <v>0</v>
      </c>
      <c r="H201" s="15">
        <f t="shared" si="3"/>
        <v>2378468.436</v>
      </c>
    </row>
    <row r="202" ht="15.75" customHeight="1">
      <c r="A202" s="11">
        <f t="shared" si="5"/>
        <v>200</v>
      </c>
      <c r="B202" s="15">
        <f t="shared" si="4"/>
        <v>2378468.436</v>
      </c>
      <c r="C202" s="15">
        <f>-PMT(Setup!$B$2/12,Setup!$B$3*12-'Reduce EMI'!A202,'Reduce EMI'!B202)</f>
        <v>32663.70443</v>
      </c>
      <c r="D202" s="15">
        <f>B202*Setup!$B$2/12</f>
        <v>15856.45624</v>
      </c>
      <c r="E202" s="15">
        <f t="shared" si="1"/>
        <v>16807.24819</v>
      </c>
      <c r="F202" s="15">
        <f t="shared" si="2"/>
        <v>2361661.187</v>
      </c>
      <c r="G202" s="12">
        <f>SUM(IF(Setup!$B$14&gt;=0,Setup!$B$14,0)+IF(ISNA(VLOOKUP('Reduce EMI'!A202,Setup!$A$17:$B$36,2,0)),0,VLOOKUP('Reduce EMI'!A202,Setup!$A$17:$B$36,2,0)))</f>
        <v>0</v>
      </c>
      <c r="H202" s="15">
        <f t="shared" si="3"/>
        <v>2361661.187</v>
      </c>
    </row>
    <row r="203" ht="15.75" customHeight="1">
      <c r="A203" s="11">
        <f t="shared" si="5"/>
        <v>201</v>
      </c>
      <c r="B203" s="15">
        <f t="shared" si="4"/>
        <v>2361661.187</v>
      </c>
      <c r="C203" s="15">
        <f>-PMT(Setup!$B$2/12,Setup!$B$3*12-'Reduce EMI'!A203,'Reduce EMI'!B203)</f>
        <v>32663.70443</v>
      </c>
      <c r="D203" s="15">
        <f>B203*Setup!$B$2/12</f>
        <v>15744.40792</v>
      </c>
      <c r="E203" s="15">
        <f t="shared" si="1"/>
        <v>16919.29651</v>
      </c>
      <c r="F203" s="15">
        <f t="shared" si="2"/>
        <v>2344741.891</v>
      </c>
      <c r="G203" s="12">
        <f>SUM(IF(Setup!$B$14&gt;=0,Setup!$B$14,0)+IF(ISNA(VLOOKUP('Reduce EMI'!A203,Setup!$A$17:$B$36,2,0)),0,VLOOKUP('Reduce EMI'!A203,Setup!$A$17:$B$36,2,0)))</f>
        <v>0</v>
      </c>
      <c r="H203" s="15">
        <f t="shared" si="3"/>
        <v>2344741.891</v>
      </c>
    </row>
    <row r="204" ht="15.75" customHeight="1">
      <c r="A204" s="11">
        <f t="shared" si="5"/>
        <v>202</v>
      </c>
      <c r="B204" s="15">
        <f t="shared" si="4"/>
        <v>2344741.891</v>
      </c>
      <c r="C204" s="15">
        <f>-PMT(Setup!$B$2/12,Setup!$B$3*12-'Reduce EMI'!A204,'Reduce EMI'!B204)</f>
        <v>32663.70443</v>
      </c>
      <c r="D204" s="15">
        <f>B204*Setup!$B$2/12</f>
        <v>15631.61261</v>
      </c>
      <c r="E204" s="15">
        <f t="shared" si="1"/>
        <v>17032.09182</v>
      </c>
      <c r="F204" s="15">
        <f t="shared" si="2"/>
        <v>2327709.799</v>
      </c>
      <c r="G204" s="12">
        <f>SUM(IF(Setup!$B$14&gt;=0,Setup!$B$14,0)+IF(ISNA(VLOOKUP('Reduce EMI'!A204,Setup!$A$17:$B$36,2,0)),0,VLOOKUP('Reduce EMI'!A204,Setup!$A$17:$B$36,2,0)))</f>
        <v>0</v>
      </c>
      <c r="H204" s="15">
        <f t="shared" si="3"/>
        <v>2327709.799</v>
      </c>
    </row>
    <row r="205" ht="15.75" customHeight="1">
      <c r="A205" s="11">
        <f t="shared" si="5"/>
        <v>203</v>
      </c>
      <c r="B205" s="15">
        <f t="shared" si="4"/>
        <v>2327709.799</v>
      </c>
      <c r="C205" s="15">
        <f>-PMT(Setup!$B$2/12,Setup!$B$3*12-'Reduce EMI'!A205,'Reduce EMI'!B205)</f>
        <v>32663.70443</v>
      </c>
      <c r="D205" s="15">
        <f>B205*Setup!$B$2/12</f>
        <v>15518.06533</v>
      </c>
      <c r="E205" s="15">
        <f t="shared" si="1"/>
        <v>17145.6391</v>
      </c>
      <c r="F205" s="15">
        <f t="shared" si="2"/>
        <v>2310564.16</v>
      </c>
      <c r="G205" s="12">
        <f>SUM(IF(Setup!$B$14&gt;=0,Setup!$B$14,0)+IF(ISNA(VLOOKUP('Reduce EMI'!A205,Setup!$A$17:$B$36,2,0)),0,VLOOKUP('Reduce EMI'!A205,Setup!$A$17:$B$36,2,0)))</f>
        <v>0</v>
      </c>
      <c r="H205" s="15">
        <f t="shared" si="3"/>
        <v>2310564.16</v>
      </c>
    </row>
    <row r="206" ht="15.75" customHeight="1">
      <c r="A206" s="11">
        <f t="shared" si="5"/>
        <v>204</v>
      </c>
      <c r="B206" s="15">
        <f t="shared" si="4"/>
        <v>2310564.16</v>
      </c>
      <c r="C206" s="15">
        <f>-PMT(Setup!$B$2/12,Setup!$B$3*12-'Reduce EMI'!A206,'Reduce EMI'!B206)</f>
        <v>32663.70443</v>
      </c>
      <c r="D206" s="15">
        <f>B206*Setup!$B$2/12</f>
        <v>15403.76107</v>
      </c>
      <c r="E206" s="15">
        <f t="shared" si="1"/>
        <v>17259.94336</v>
      </c>
      <c r="F206" s="15">
        <f t="shared" si="2"/>
        <v>2293304.217</v>
      </c>
      <c r="G206" s="12">
        <f>SUM(IF(Setup!$B$14&gt;=0,Setup!$B$14,0)+IF(ISNA(VLOOKUP('Reduce EMI'!A206,Setup!$A$17:$B$36,2,0)),0,VLOOKUP('Reduce EMI'!A206,Setup!$A$17:$B$36,2,0)))+IF(Setup!$B$15&gt;=0,Setup!$B$15,0)</f>
        <v>38591</v>
      </c>
      <c r="H206" s="15">
        <f t="shared" si="3"/>
        <v>2254713.217</v>
      </c>
    </row>
    <row r="207" ht="15.75" customHeight="1">
      <c r="A207" s="11">
        <f t="shared" si="5"/>
        <v>205</v>
      </c>
      <c r="B207" s="15">
        <f t="shared" si="4"/>
        <v>2254713.217</v>
      </c>
      <c r="C207" s="15">
        <f>-PMT(Setup!$B$2/12,Setup!$B$3*12-'Reduce EMI'!A207,'Reduce EMI'!B207)</f>
        <v>32114.04991</v>
      </c>
      <c r="D207" s="15">
        <f>B207*Setup!$B$2/12</f>
        <v>15031.42144</v>
      </c>
      <c r="E207" s="15">
        <f t="shared" si="1"/>
        <v>17082.62847</v>
      </c>
      <c r="F207" s="15">
        <f t="shared" si="2"/>
        <v>2237630.588</v>
      </c>
      <c r="G207" s="12">
        <f>SUM(IF(Setup!$B$14&gt;=0,Setup!$B$14,0)+IF(ISNA(VLOOKUP('Reduce EMI'!A207,Setup!$A$17:$B$36,2,0)),0,VLOOKUP('Reduce EMI'!A207,Setup!$A$17:$B$36,2,0)))</f>
        <v>0</v>
      </c>
      <c r="H207" s="15">
        <f t="shared" si="3"/>
        <v>2237630.588</v>
      </c>
    </row>
    <row r="208" ht="15.75" customHeight="1">
      <c r="A208" s="11">
        <f t="shared" si="5"/>
        <v>206</v>
      </c>
      <c r="B208" s="15">
        <f t="shared" si="4"/>
        <v>2237630.588</v>
      </c>
      <c r="C208" s="15">
        <f>-PMT(Setup!$B$2/12,Setup!$B$3*12-'Reduce EMI'!A208,'Reduce EMI'!B208)</f>
        <v>32114.04991</v>
      </c>
      <c r="D208" s="15">
        <f>B208*Setup!$B$2/12</f>
        <v>14917.53725</v>
      </c>
      <c r="E208" s="15">
        <f t="shared" si="1"/>
        <v>17196.51266</v>
      </c>
      <c r="F208" s="15">
        <f t="shared" si="2"/>
        <v>2220434.075</v>
      </c>
      <c r="G208" s="12">
        <f>SUM(IF(Setup!$B$14&gt;=0,Setup!$B$14,0)+IF(ISNA(VLOOKUP('Reduce EMI'!A208,Setup!$A$17:$B$36,2,0)),0,VLOOKUP('Reduce EMI'!A208,Setup!$A$17:$B$36,2,0)))</f>
        <v>0</v>
      </c>
      <c r="H208" s="15">
        <f t="shared" si="3"/>
        <v>2220434.075</v>
      </c>
    </row>
    <row r="209" ht="15.75" customHeight="1">
      <c r="A209" s="11">
        <f t="shared" si="5"/>
        <v>207</v>
      </c>
      <c r="B209" s="15">
        <f t="shared" si="4"/>
        <v>2220434.075</v>
      </c>
      <c r="C209" s="15">
        <f>-PMT(Setup!$B$2/12,Setup!$B$3*12-'Reduce EMI'!A209,'Reduce EMI'!B209)</f>
        <v>32114.04991</v>
      </c>
      <c r="D209" s="15">
        <f>B209*Setup!$B$2/12</f>
        <v>14802.89384</v>
      </c>
      <c r="E209" s="15">
        <f t="shared" si="1"/>
        <v>17311.15607</v>
      </c>
      <c r="F209" s="15">
        <f t="shared" si="2"/>
        <v>2203122.919</v>
      </c>
      <c r="G209" s="12">
        <f>SUM(IF(Setup!$B$14&gt;=0,Setup!$B$14,0)+IF(ISNA(VLOOKUP('Reduce EMI'!A209,Setup!$A$17:$B$36,2,0)),0,VLOOKUP('Reduce EMI'!A209,Setup!$A$17:$B$36,2,0)))</f>
        <v>0</v>
      </c>
      <c r="H209" s="15">
        <f t="shared" si="3"/>
        <v>2203122.919</v>
      </c>
    </row>
    <row r="210" ht="15.75" customHeight="1">
      <c r="A210" s="11">
        <f t="shared" si="5"/>
        <v>208</v>
      </c>
      <c r="B210" s="15">
        <f t="shared" si="4"/>
        <v>2203122.919</v>
      </c>
      <c r="C210" s="15">
        <f>-PMT(Setup!$B$2/12,Setup!$B$3*12-'Reduce EMI'!A210,'Reduce EMI'!B210)</f>
        <v>32114.04991</v>
      </c>
      <c r="D210" s="15">
        <f>B210*Setup!$B$2/12</f>
        <v>14687.48613</v>
      </c>
      <c r="E210" s="15">
        <f t="shared" si="1"/>
        <v>17426.56378</v>
      </c>
      <c r="F210" s="15">
        <f t="shared" si="2"/>
        <v>2185696.356</v>
      </c>
      <c r="G210" s="12">
        <f>SUM(IF(Setup!$B$14&gt;=0,Setup!$B$14,0)+IF(ISNA(VLOOKUP('Reduce EMI'!A210,Setup!$A$17:$B$36,2,0)),0,VLOOKUP('Reduce EMI'!A210,Setup!$A$17:$B$36,2,0)))</f>
        <v>0</v>
      </c>
      <c r="H210" s="15">
        <f t="shared" si="3"/>
        <v>2185696.356</v>
      </c>
    </row>
    <row r="211" ht="15.75" customHeight="1">
      <c r="A211" s="11">
        <f t="shared" si="5"/>
        <v>209</v>
      </c>
      <c r="B211" s="15">
        <f t="shared" si="4"/>
        <v>2185696.356</v>
      </c>
      <c r="C211" s="15">
        <f>-PMT(Setup!$B$2/12,Setup!$B$3*12-'Reduce EMI'!A211,'Reduce EMI'!B211)</f>
        <v>32114.04991</v>
      </c>
      <c r="D211" s="15">
        <f>B211*Setup!$B$2/12</f>
        <v>14571.30904</v>
      </c>
      <c r="E211" s="15">
        <f t="shared" si="1"/>
        <v>17542.74087</v>
      </c>
      <c r="F211" s="15">
        <f t="shared" si="2"/>
        <v>2168153.615</v>
      </c>
      <c r="G211" s="12">
        <f>SUM(IF(Setup!$B$14&gt;=0,Setup!$B$14,0)+IF(ISNA(VLOOKUP('Reduce EMI'!A211,Setup!$A$17:$B$36,2,0)),0,VLOOKUP('Reduce EMI'!A211,Setup!$A$17:$B$36,2,0)))</f>
        <v>0</v>
      </c>
      <c r="H211" s="15">
        <f t="shared" si="3"/>
        <v>2168153.615</v>
      </c>
    </row>
    <row r="212" ht="15.75" customHeight="1">
      <c r="A212" s="11">
        <f t="shared" si="5"/>
        <v>210</v>
      </c>
      <c r="B212" s="15">
        <f t="shared" si="4"/>
        <v>2168153.615</v>
      </c>
      <c r="C212" s="15">
        <f>-PMT(Setup!$B$2/12,Setup!$B$3*12-'Reduce EMI'!A212,'Reduce EMI'!B212)</f>
        <v>32114.04991</v>
      </c>
      <c r="D212" s="15">
        <f>B212*Setup!$B$2/12</f>
        <v>14454.35743</v>
      </c>
      <c r="E212" s="15">
        <f t="shared" si="1"/>
        <v>17659.69248</v>
      </c>
      <c r="F212" s="15">
        <f t="shared" si="2"/>
        <v>2150493.922</v>
      </c>
      <c r="G212" s="12">
        <f>SUM(IF(Setup!$B$14&gt;=0,Setup!$B$14,0)+IF(ISNA(VLOOKUP('Reduce EMI'!A212,Setup!$A$17:$B$36,2,0)),0,VLOOKUP('Reduce EMI'!A212,Setup!$A$17:$B$36,2,0)))</f>
        <v>0</v>
      </c>
      <c r="H212" s="15">
        <f t="shared" si="3"/>
        <v>2150493.922</v>
      </c>
    </row>
    <row r="213" ht="15.75" customHeight="1">
      <c r="A213" s="11">
        <f t="shared" si="5"/>
        <v>211</v>
      </c>
      <c r="B213" s="15">
        <f t="shared" si="4"/>
        <v>2150493.922</v>
      </c>
      <c r="C213" s="15">
        <f>-PMT(Setup!$B$2/12,Setup!$B$3*12-'Reduce EMI'!A213,'Reduce EMI'!B213)</f>
        <v>32114.04991</v>
      </c>
      <c r="D213" s="15">
        <f>B213*Setup!$B$2/12</f>
        <v>14336.62615</v>
      </c>
      <c r="E213" s="15">
        <f t="shared" si="1"/>
        <v>17777.42376</v>
      </c>
      <c r="F213" s="15">
        <f t="shared" si="2"/>
        <v>2132716.498</v>
      </c>
      <c r="G213" s="12">
        <f>SUM(IF(Setup!$B$14&gt;=0,Setup!$B$14,0)+IF(ISNA(VLOOKUP('Reduce EMI'!A213,Setup!$A$17:$B$36,2,0)),0,VLOOKUP('Reduce EMI'!A213,Setup!$A$17:$B$36,2,0)))</f>
        <v>0</v>
      </c>
      <c r="H213" s="15">
        <f t="shared" si="3"/>
        <v>2132716.498</v>
      </c>
    </row>
    <row r="214" ht="15.75" customHeight="1">
      <c r="A214" s="11">
        <f t="shared" si="5"/>
        <v>212</v>
      </c>
      <c r="B214" s="15">
        <f t="shared" si="4"/>
        <v>2132716.498</v>
      </c>
      <c r="C214" s="15">
        <f>-PMT(Setup!$B$2/12,Setup!$B$3*12-'Reduce EMI'!A214,'Reduce EMI'!B214)</f>
        <v>32114.04991</v>
      </c>
      <c r="D214" s="15">
        <f>B214*Setup!$B$2/12</f>
        <v>14218.10999</v>
      </c>
      <c r="E214" s="15">
        <f t="shared" si="1"/>
        <v>17895.93992</v>
      </c>
      <c r="F214" s="15">
        <f t="shared" si="2"/>
        <v>2114820.559</v>
      </c>
      <c r="G214" s="12">
        <f>SUM(IF(Setup!$B$14&gt;=0,Setup!$B$14,0)+IF(ISNA(VLOOKUP('Reduce EMI'!A214,Setup!$A$17:$B$36,2,0)),0,VLOOKUP('Reduce EMI'!A214,Setup!$A$17:$B$36,2,0)))</f>
        <v>0</v>
      </c>
      <c r="H214" s="15">
        <f t="shared" si="3"/>
        <v>2114820.559</v>
      </c>
    </row>
    <row r="215" ht="15.75" customHeight="1">
      <c r="A215" s="11">
        <f t="shared" si="5"/>
        <v>213</v>
      </c>
      <c r="B215" s="15">
        <f t="shared" si="4"/>
        <v>2114820.559</v>
      </c>
      <c r="C215" s="15">
        <f>-PMT(Setup!$B$2/12,Setup!$B$3*12-'Reduce EMI'!A215,'Reduce EMI'!B215)</f>
        <v>32114.04991</v>
      </c>
      <c r="D215" s="15">
        <f>B215*Setup!$B$2/12</f>
        <v>14098.80372</v>
      </c>
      <c r="E215" s="15">
        <f t="shared" si="1"/>
        <v>18015.24619</v>
      </c>
      <c r="F215" s="15">
        <f t="shared" si="2"/>
        <v>2096805.312</v>
      </c>
      <c r="G215" s="12">
        <f>SUM(IF(Setup!$B$14&gt;=0,Setup!$B$14,0)+IF(ISNA(VLOOKUP('Reduce EMI'!A215,Setup!$A$17:$B$36,2,0)),0,VLOOKUP('Reduce EMI'!A215,Setup!$A$17:$B$36,2,0)))</f>
        <v>0</v>
      </c>
      <c r="H215" s="15">
        <f t="shared" si="3"/>
        <v>2096805.312</v>
      </c>
    </row>
    <row r="216" ht="15.75" customHeight="1">
      <c r="A216" s="11">
        <f t="shared" si="5"/>
        <v>214</v>
      </c>
      <c r="B216" s="15">
        <f t="shared" si="4"/>
        <v>2096805.312</v>
      </c>
      <c r="C216" s="15">
        <f>-PMT(Setup!$B$2/12,Setup!$B$3*12-'Reduce EMI'!A216,'Reduce EMI'!B216)</f>
        <v>32114.04991</v>
      </c>
      <c r="D216" s="15">
        <f>B216*Setup!$B$2/12</f>
        <v>13978.70208</v>
      </c>
      <c r="E216" s="15">
        <f t="shared" si="1"/>
        <v>18135.34783</v>
      </c>
      <c r="F216" s="15">
        <f t="shared" si="2"/>
        <v>2078669.965</v>
      </c>
      <c r="G216" s="12">
        <f>SUM(IF(Setup!$B$14&gt;=0,Setup!$B$14,0)+IF(ISNA(VLOOKUP('Reduce EMI'!A216,Setup!$A$17:$B$36,2,0)),0,VLOOKUP('Reduce EMI'!A216,Setup!$A$17:$B$36,2,0)))</f>
        <v>0</v>
      </c>
      <c r="H216" s="15">
        <f t="shared" si="3"/>
        <v>2078669.965</v>
      </c>
    </row>
    <row r="217" ht="15.75" customHeight="1">
      <c r="A217" s="11">
        <f t="shared" si="5"/>
        <v>215</v>
      </c>
      <c r="B217" s="15">
        <f t="shared" si="4"/>
        <v>2078669.965</v>
      </c>
      <c r="C217" s="15">
        <f>-PMT(Setup!$B$2/12,Setup!$B$3*12-'Reduce EMI'!A217,'Reduce EMI'!B217)</f>
        <v>32114.04991</v>
      </c>
      <c r="D217" s="15">
        <f>B217*Setup!$B$2/12</f>
        <v>13857.79976</v>
      </c>
      <c r="E217" s="15">
        <f t="shared" si="1"/>
        <v>18256.25015</v>
      </c>
      <c r="F217" s="15">
        <f t="shared" si="2"/>
        <v>2060413.714</v>
      </c>
      <c r="G217" s="12">
        <f>SUM(IF(Setup!$B$14&gt;=0,Setup!$B$14,0)+IF(ISNA(VLOOKUP('Reduce EMI'!A217,Setup!$A$17:$B$36,2,0)),0,VLOOKUP('Reduce EMI'!A217,Setup!$A$17:$B$36,2,0)))</f>
        <v>0</v>
      </c>
      <c r="H217" s="15">
        <f t="shared" si="3"/>
        <v>2060413.714</v>
      </c>
    </row>
    <row r="218" ht="15.75" customHeight="1">
      <c r="A218" s="11">
        <f t="shared" si="5"/>
        <v>216</v>
      </c>
      <c r="B218" s="15">
        <f t="shared" si="4"/>
        <v>2060413.714</v>
      </c>
      <c r="C218" s="15">
        <f>-PMT(Setup!$B$2/12,Setup!$B$3*12-'Reduce EMI'!A218,'Reduce EMI'!B218)</f>
        <v>32114.04991</v>
      </c>
      <c r="D218" s="15">
        <f>B218*Setup!$B$2/12</f>
        <v>13736.09143</v>
      </c>
      <c r="E218" s="15">
        <f t="shared" si="1"/>
        <v>18377.95848</v>
      </c>
      <c r="F218" s="15">
        <f t="shared" si="2"/>
        <v>2042035.756</v>
      </c>
      <c r="G218" s="12">
        <f>SUM(IF(Setup!$B$14&gt;=0,Setup!$B$14,0)+IF(ISNA(VLOOKUP('Reduce EMI'!A218,Setup!$A$17:$B$36,2,0)),0,VLOOKUP('Reduce EMI'!A218,Setup!$A$17:$B$36,2,0)))+IF(Setup!$B$15&gt;=0,Setup!$B$15,0)</f>
        <v>38591</v>
      </c>
      <c r="H218" s="15">
        <f t="shared" si="3"/>
        <v>2003444.756</v>
      </c>
    </row>
    <row r="219" ht="15.75" customHeight="1">
      <c r="A219" s="11">
        <f t="shared" si="5"/>
        <v>217</v>
      </c>
      <c r="B219" s="15">
        <f t="shared" si="4"/>
        <v>2003444.756</v>
      </c>
      <c r="C219" s="15">
        <f>-PMT(Setup!$B$2/12,Setup!$B$3*12-'Reduce EMI'!A219,'Reduce EMI'!B219)</f>
        <v>31507.14903</v>
      </c>
      <c r="D219" s="15">
        <f>B219*Setup!$B$2/12</f>
        <v>13356.29837</v>
      </c>
      <c r="E219" s="15">
        <f t="shared" si="1"/>
        <v>18150.85066</v>
      </c>
      <c r="F219" s="15">
        <f t="shared" si="2"/>
        <v>1985293.905</v>
      </c>
      <c r="G219" s="12">
        <f>SUM(IF(Setup!$B$14&gt;=0,Setup!$B$14,0)+IF(ISNA(VLOOKUP('Reduce EMI'!A219,Setup!$A$17:$B$36,2,0)),0,VLOOKUP('Reduce EMI'!A219,Setup!$A$17:$B$36,2,0)))</f>
        <v>0</v>
      </c>
      <c r="H219" s="15">
        <f t="shared" si="3"/>
        <v>1985293.905</v>
      </c>
    </row>
    <row r="220" ht="15.75" customHeight="1">
      <c r="A220" s="11">
        <f t="shared" si="5"/>
        <v>218</v>
      </c>
      <c r="B220" s="15">
        <f t="shared" si="4"/>
        <v>1985293.905</v>
      </c>
      <c r="C220" s="15">
        <f>-PMT(Setup!$B$2/12,Setup!$B$3*12-'Reduce EMI'!A220,'Reduce EMI'!B220)</f>
        <v>31507.14903</v>
      </c>
      <c r="D220" s="15">
        <f>B220*Setup!$B$2/12</f>
        <v>13235.2927</v>
      </c>
      <c r="E220" s="15">
        <f t="shared" si="1"/>
        <v>18271.85633</v>
      </c>
      <c r="F220" s="15">
        <f t="shared" si="2"/>
        <v>1967022.049</v>
      </c>
      <c r="G220" s="12">
        <f>SUM(IF(Setup!$B$14&gt;=0,Setup!$B$14,0)+IF(ISNA(VLOOKUP('Reduce EMI'!A220,Setup!$A$17:$B$36,2,0)),0,VLOOKUP('Reduce EMI'!A220,Setup!$A$17:$B$36,2,0)))</f>
        <v>0</v>
      </c>
      <c r="H220" s="15">
        <f t="shared" si="3"/>
        <v>1967022.049</v>
      </c>
    </row>
    <row r="221" ht="15.75" customHeight="1">
      <c r="A221" s="11">
        <f t="shared" si="5"/>
        <v>219</v>
      </c>
      <c r="B221" s="15">
        <f t="shared" si="4"/>
        <v>1967022.049</v>
      </c>
      <c r="C221" s="15">
        <f>-PMT(Setup!$B$2/12,Setup!$B$3*12-'Reduce EMI'!A221,'Reduce EMI'!B221)</f>
        <v>31507.14903</v>
      </c>
      <c r="D221" s="15">
        <f>B221*Setup!$B$2/12</f>
        <v>13113.48033</v>
      </c>
      <c r="E221" s="15">
        <f t="shared" si="1"/>
        <v>18393.6687</v>
      </c>
      <c r="F221" s="15">
        <f t="shared" si="2"/>
        <v>1948628.38</v>
      </c>
      <c r="G221" s="12">
        <f>SUM(IF(Setup!$B$14&gt;=0,Setup!$B$14,0)+IF(ISNA(VLOOKUP('Reduce EMI'!A221,Setup!$A$17:$B$36,2,0)),0,VLOOKUP('Reduce EMI'!A221,Setup!$A$17:$B$36,2,0)))</f>
        <v>0</v>
      </c>
      <c r="H221" s="15">
        <f t="shared" si="3"/>
        <v>1948628.38</v>
      </c>
    </row>
    <row r="222" ht="15.75" customHeight="1">
      <c r="A222" s="11">
        <f t="shared" si="5"/>
        <v>220</v>
      </c>
      <c r="B222" s="15">
        <f t="shared" si="4"/>
        <v>1948628.38</v>
      </c>
      <c r="C222" s="15">
        <f>-PMT(Setup!$B$2/12,Setup!$B$3*12-'Reduce EMI'!A222,'Reduce EMI'!B222)</f>
        <v>31507.14903</v>
      </c>
      <c r="D222" s="15">
        <f>B222*Setup!$B$2/12</f>
        <v>12990.85587</v>
      </c>
      <c r="E222" s="15">
        <f t="shared" si="1"/>
        <v>18516.29316</v>
      </c>
      <c r="F222" s="15">
        <f t="shared" si="2"/>
        <v>1930112.087</v>
      </c>
      <c r="G222" s="12">
        <f>SUM(IF(Setup!$B$14&gt;=0,Setup!$B$14,0)+IF(ISNA(VLOOKUP('Reduce EMI'!A222,Setup!$A$17:$B$36,2,0)),0,VLOOKUP('Reduce EMI'!A222,Setup!$A$17:$B$36,2,0)))</f>
        <v>0</v>
      </c>
      <c r="H222" s="15">
        <f t="shared" si="3"/>
        <v>1930112.087</v>
      </c>
    </row>
    <row r="223" ht="15.75" customHeight="1">
      <c r="A223" s="11">
        <f t="shared" si="5"/>
        <v>221</v>
      </c>
      <c r="B223" s="15">
        <f t="shared" si="4"/>
        <v>1930112.087</v>
      </c>
      <c r="C223" s="15">
        <f>-PMT(Setup!$B$2/12,Setup!$B$3*12-'Reduce EMI'!A223,'Reduce EMI'!B223)</f>
        <v>31507.14903</v>
      </c>
      <c r="D223" s="15">
        <f>B223*Setup!$B$2/12</f>
        <v>12867.41391</v>
      </c>
      <c r="E223" s="15">
        <f t="shared" si="1"/>
        <v>18639.73512</v>
      </c>
      <c r="F223" s="15">
        <f t="shared" si="2"/>
        <v>1911472.352</v>
      </c>
      <c r="G223" s="12">
        <f>SUM(IF(Setup!$B$14&gt;=0,Setup!$B$14,0)+IF(ISNA(VLOOKUP('Reduce EMI'!A223,Setup!$A$17:$B$36,2,0)),0,VLOOKUP('Reduce EMI'!A223,Setup!$A$17:$B$36,2,0)))</f>
        <v>0</v>
      </c>
      <c r="H223" s="15">
        <f t="shared" si="3"/>
        <v>1911472.352</v>
      </c>
    </row>
    <row r="224" ht="15.75" customHeight="1">
      <c r="A224" s="11">
        <f t="shared" si="5"/>
        <v>222</v>
      </c>
      <c r="B224" s="15">
        <f t="shared" si="4"/>
        <v>1911472.352</v>
      </c>
      <c r="C224" s="15">
        <f>-PMT(Setup!$B$2/12,Setup!$B$3*12-'Reduce EMI'!A224,'Reduce EMI'!B224)</f>
        <v>31507.14903</v>
      </c>
      <c r="D224" s="15">
        <f>B224*Setup!$B$2/12</f>
        <v>12743.14901</v>
      </c>
      <c r="E224" s="15">
        <f t="shared" si="1"/>
        <v>18764.00002</v>
      </c>
      <c r="F224" s="15">
        <f t="shared" si="2"/>
        <v>1892708.352</v>
      </c>
      <c r="G224" s="12">
        <f>SUM(IF(Setup!$B$14&gt;=0,Setup!$B$14,0)+IF(ISNA(VLOOKUP('Reduce EMI'!A224,Setup!$A$17:$B$36,2,0)),0,VLOOKUP('Reduce EMI'!A224,Setup!$A$17:$B$36,2,0)))</f>
        <v>0</v>
      </c>
      <c r="H224" s="15">
        <f t="shared" si="3"/>
        <v>1892708.352</v>
      </c>
    </row>
    <row r="225" ht="15.75" customHeight="1">
      <c r="A225" s="11">
        <f t="shared" si="5"/>
        <v>223</v>
      </c>
      <c r="B225" s="15">
        <f t="shared" si="4"/>
        <v>1892708.352</v>
      </c>
      <c r="C225" s="15">
        <f>-PMT(Setup!$B$2/12,Setup!$B$3*12-'Reduce EMI'!A225,'Reduce EMI'!B225)</f>
        <v>31507.14903</v>
      </c>
      <c r="D225" s="15">
        <f>B225*Setup!$B$2/12</f>
        <v>12618.05568</v>
      </c>
      <c r="E225" s="15">
        <f t="shared" si="1"/>
        <v>18889.09335</v>
      </c>
      <c r="F225" s="15">
        <f t="shared" si="2"/>
        <v>1873819.259</v>
      </c>
      <c r="G225" s="12">
        <f>SUM(IF(Setup!$B$14&gt;=0,Setup!$B$14,0)+IF(ISNA(VLOOKUP('Reduce EMI'!A225,Setup!$A$17:$B$36,2,0)),0,VLOOKUP('Reduce EMI'!A225,Setup!$A$17:$B$36,2,0)))</f>
        <v>0</v>
      </c>
      <c r="H225" s="15">
        <f t="shared" si="3"/>
        <v>1873819.259</v>
      </c>
    </row>
    <row r="226" ht="15.75" customHeight="1">
      <c r="A226" s="11">
        <f t="shared" si="5"/>
        <v>224</v>
      </c>
      <c r="B226" s="15">
        <f t="shared" si="4"/>
        <v>1873819.259</v>
      </c>
      <c r="C226" s="15">
        <f>-PMT(Setup!$B$2/12,Setup!$B$3*12-'Reduce EMI'!A226,'Reduce EMI'!B226)</f>
        <v>31507.14903</v>
      </c>
      <c r="D226" s="15">
        <f>B226*Setup!$B$2/12</f>
        <v>12492.12839</v>
      </c>
      <c r="E226" s="15">
        <f t="shared" si="1"/>
        <v>19015.02064</v>
      </c>
      <c r="F226" s="15">
        <f t="shared" si="2"/>
        <v>1854804.238</v>
      </c>
      <c r="G226" s="12">
        <f>SUM(IF(Setup!$B$14&gt;=0,Setup!$B$14,0)+IF(ISNA(VLOOKUP('Reduce EMI'!A226,Setup!$A$17:$B$36,2,0)),0,VLOOKUP('Reduce EMI'!A226,Setup!$A$17:$B$36,2,0)))</f>
        <v>0</v>
      </c>
      <c r="H226" s="15">
        <f t="shared" si="3"/>
        <v>1854804.238</v>
      </c>
    </row>
    <row r="227" ht="15.75" customHeight="1">
      <c r="A227" s="11">
        <f t="shared" si="5"/>
        <v>225</v>
      </c>
      <c r="B227" s="15">
        <f t="shared" si="4"/>
        <v>1854804.238</v>
      </c>
      <c r="C227" s="15">
        <f>-PMT(Setup!$B$2/12,Setup!$B$3*12-'Reduce EMI'!A227,'Reduce EMI'!B227)</f>
        <v>31507.14903</v>
      </c>
      <c r="D227" s="15">
        <f>B227*Setup!$B$2/12</f>
        <v>12365.36159</v>
      </c>
      <c r="E227" s="15">
        <f t="shared" si="1"/>
        <v>19141.78744</v>
      </c>
      <c r="F227" s="15">
        <f t="shared" si="2"/>
        <v>1835662.45</v>
      </c>
      <c r="G227" s="12">
        <f>SUM(IF(Setup!$B$14&gt;=0,Setup!$B$14,0)+IF(ISNA(VLOOKUP('Reduce EMI'!A227,Setup!$A$17:$B$36,2,0)),0,VLOOKUP('Reduce EMI'!A227,Setup!$A$17:$B$36,2,0)))</f>
        <v>0</v>
      </c>
      <c r="H227" s="15">
        <f t="shared" si="3"/>
        <v>1835662.45</v>
      </c>
    </row>
    <row r="228" ht="15.75" customHeight="1">
      <c r="A228" s="11">
        <f t="shared" si="5"/>
        <v>226</v>
      </c>
      <c r="B228" s="15">
        <f t="shared" si="4"/>
        <v>1835662.45</v>
      </c>
      <c r="C228" s="15">
        <f>-PMT(Setup!$B$2/12,Setup!$B$3*12-'Reduce EMI'!A228,'Reduce EMI'!B228)</f>
        <v>31507.14903</v>
      </c>
      <c r="D228" s="15">
        <f>B228*Setup!$B$2/12</f>
        <v>12237.74967</v>
      </c>
      <c r="E228" s="15">
        <f t="shared" si="1"/>
        <v>19269.39936</v>
      </c>
      <c r="F228" s="15">
        <f t="shared" si="2"/>
        <v>1816393.051</v>
      </c>
      <c r="G228" s="12">
        <f>SUM(IF(Setup!$B$14&gt;=0,Setup!$B$14,0)+IF(ISNA(VLOOKUP('Reduce EMI'!A228,Setup!$A$17:$B$36,2,0)),0,VLOOKUP('Reduce EMI'!A228,Setup!$A$17:$B$36,2,0)))</f>
        <v>0</v>
      </c>
      <c r="H228" s="15">
        <f t="shared" si="3"/>
        <v>1816393.051</v>
      </c>
    </row>
    <row r="229" ht="15.75" customHeight="1">
      <c r="A229" s="11">
        <f t="shared" si="5"/>
        <v>227</v>
      </c>
      <c r="B229" s="15">
        <f t="shared" si="4"/>
        <v>1816393.051</v>
      </c>
      <c r="C229" s="15">
        <f>-PMT(Setup!$B$2/12,Setup!$B$3*12-'Reduce EMI'!A229,'Reduce EMI'!B229)</f>
        <v>31507.14903</v>
      </c>
      <c r="D229" s="15">
        <f>B229*Setup!$B$2/12</f>
        <v>12109.28701</v>
      </c>
      <c r="E229" s="15">
        <f t="shared" si="1"/>
        <v>19397.86202</v>
      </c>
      <c r="F229" s="15">
        <f t="shared" si="2"/>
        <v>1796995.189</v>
      </c>
      <c r="G229" s="12">
        <f>SUM(IF(Setup!$B$14&gt;=0,Setup!$B$14,0)+IF(ISNA(VLOOKUP('Reduce EMI'!A229,Setup!$A$17:$B$36,2,0)),0,VLOOKUP('Reduce EMI'!A229,Setup!$A$17:$B$36,2,0)))</f>
        <v>0</v>
      </c>
      <c r="H229" s="15">
        <f t="shared" si="3"/>
        <v>1796995.189</v>
      </c>
    </row>
    <row r="230" ht="15.75" customHeight="1">
      <c r="A230" s="11">
        <f t="shared" si="5"/>
        <v>228</v>
      </c>
      <c r="B230" s="15">
        <f t="shared" si="4"/>
        <v>1796995.189</v>
      </c>
      <c r="C230" s="15">
        <f>-PMT(Setup!$B$2/12,Setup!$B$3*12-'Reduce EMI'!A230,'Reduce EMI'!B230)</f>
        <v>31507.14903</v>
      </c>
      <c r="D230" s="15">
        <f>B230*Setup!$B$2/12</f>
        <v>11979.96793</v>
      </c>
      <c r="E230" s="15">
        <f t="shared" si="1"/>
        <v>19527.1811</v>
      </c>
      <c r="F230" s="15">
        <f t="shared" si="2"/>
        <v>1777468.008</v>
      </c>
      <c r="G230" s="12">
        <f>SUM(IF(Setup!$B$14&gt;=0,Setup!$B$14,0)+IF(ISNA(VLOOKUP('Reduce EMI'!A230,Setup!$A$17:$B$36,2,0)),0,VLOOKUP('Reduce EMI'!A230,Setup!$A$17:$B$36,2,0)))+IF(Setup!$B$15&gt;=0,Setup!$B$15,0)</f>
        <v>38591</v>
      </c>
      <c r="H230" s="15">
        <f t="shared" si="3"/>
        <v>1738877.008</v>
      </c>
    </row>
    <row r="231" ht="15.75" customHeight="1">
      <c r="A231" s="11">
        <f t="shared" si="5"/>
        <v>229</v>
      </c>
      <c r="B231" s="15">
        <f t="shared" si="4"/>
        <v>1738877.008</v>
      </c>
      <c r="C231" s="15">
        <f>-PMT(Setup!$B$2/12,Setup!$B$3*12-'Reduce EMI'!A231,'Reduce EMI'!B231)</f>
        <v>30823.09037</v>
      </c>
      <c r="D231" s="15">
        <f>B231*Setup!$B$2/12</f>
        <v>11592.51339</v>
      </c>
      <c r="E231" s="15">
        <f t="shared" si="1"/>
        <v>19230.57698</v>
      </c>
      <c r="F231" s="15">
        <f t="shared" si="2"/>
        <v>1719646.431</v>
      </c>
      <c r="G231" s="12">
        <f>SUM(IF(Setup!$B$14&gt;=0,Setup!$B$14,0)+IF(ISNA(VLOOKUP('Reduce EMI'!A231,Setup!$A$17:$B$36,2,0)),0,VLOOKUP('Reduce EMI'!A231,Setup!$A$17:$B$36,2,0)))</f>
        <v>0</v>
      </c>
      <c r="H231" s="15">
        <f t="shared" si="3"/>
        <v>1719646.431</v>
      </c>
    </row>
    <row r="232" ht="15.75" customHeight="1">
      <c r="A232" s="11">
        <f t="shared" si="5"/>
        <v>230</v>
      </c>
      <c r="B232" s="15">
        <f t="shared" si="4"/>
        <v>1719646.431</v>
      </c>
      <c r="C232" s="15">
        <f>-PMT(Setup!$B$2/12,Setup!$B$3*12-'Reduce EMI'!A232,'Reduce EMI'!B232)</f>
        <v>30823.09037</v>
      </c>
      <c r="D232" s="15">
        <f>B232*Setup!$B$2/12</f>
        <v>11464.30954</v>
      </c>
      <c r="E232" s="15">
        <f t="shared" si="1"/>
        <v>19358.78083</v>
      </c>
      <c r="F232" s="15">
        <f t="shared" si="2"/>
        <v>1700287.65</v>
      </c>
      <c r="G232" s="12">
        <f>SUM(IF(Setup!$B$14&gt;=0,Setup!$B$14,0)+IF(ISNA(VLOOKUP('Reduce EMI'!A232,Setup!$A$17:$B$36,2,0)),0,VLOOKUP('Reduce EMI'!A232,Setup!$A$17:$B$36,2,0)))</f>
        <v>0</v>
      </c>
      <c r="H232" s="15">
        <f t="shared" si="3"/>
        <v>1700287.65</v>
      </c>
    </row>
    <row r="233" ht="15.75" customHeight="1">
      <c r="A233" s="11">
        <f t="shared" si="5"/>
        <v>231</v>
      </c>
      <c r="B233" s="15">
        <f t="shared" si="4"/>
        <v>1700287.65</v>
      </c>
      <c r="C233" s="15">
        <f>-PMT(Setup!$B$2/12,Setup!$B$3*12-'Reduce EMI'!A233,'Reduce EMI'!B233)</f>
        <v>30823.09037</v>
      </c>
      <c r="D233" s="15">
        <f>B233*Setup!$B$2/12</f>
        <v>11335.251</v>
      </c>
      <c r="E233" s="15">
        <f t="shared" si="1"/>
        <v>19487.83937</v>
      </c>
      <c r="F233" s="15">
        <f t="shared" si="2"/>
        <v>1680799.811</v>
      </c>
      <c r="G233" s="12">
        <f>SUM(IF(Setup!$B$14&gt;=0,Setup!$B$14,0)+IF(ISNA(VLOOKUP('Reduce EMI'!A233,Setup!$A$17:$B$36,2,0)),0,VLOOKUP('Reduce EMI'!A233,Setup!$A$17:$B$36,2,0)))</f>
        <v>0</v>
      </c>
      <c r="H233" s="15">
        <f t="shared" si="3"/>
        <v>1680799.811</v>
      </c>
    </row>
    <row r="234" ht="15.75" customHeight="1">
      <c r="A234" s="11">
        <f t="shared" si="5"/>
        <v>232</v>
      </c>
      <c r="B234" s="15">
        <f t="shared" si="4"/>
        <v>1680799.811</v>
      </c>
      <c r="C234" s="15">
        <f>-PMT(Setup!$B$2/12,Setup!$B$3*12-'Reduce EMI'!A234,'Reduce EMI'!B234)</f>
        <v>30823.09037</v>
      </c>
      <c r="D234" s="15">
        <f>B234*Setup!$B$2/12</f>
        <v>11205.33207</v>
      </c>
      <c r="E234" s="15">
        <f t="shared" si="1"/>
        <v>19617.75829</v>
      </c>
      <c r="F234" s="15">
        <f t="shared" si="2"/>
        <v>1661182.053</v>
      </c>
      <c r="G234" s="12">
        <f>SUM(IF(Setup!$B$14&gt;=0,Setup!$B$14,0)+IF(ISNA(VLOOKUP('Reduce EMI'!A234,Setup!$A$17:$B$36,2,0)),0,VLOOKUP('Reduce EMI'!A234,Setup!$A$17:$B$36,2,0)))</f>
        <v>0</v>
      </c>
      <c r="H234" s="15">
        <f t="shared" si="3"/>
        <v>1661182.053</v>
      </c>
    </row>
    <row r="235" ht="15.75" customHeight="1">
      <c r="A235" s="11">
        <f t="shared" si="5"/>
        <v>233</v>
      </c>
      <c r="B235" s="15">
        <f t="shared" si="4"/>
        <v>1661182.053</v>
      </c>
      <c r="C235" s="15">
        <f>-PMT(Setup!$B$2/12,Setup!$B$3*12-'Reduce EMI'!A235,'Reduce EMI'!B235)</f>
        <v>30823.09037</v>
      </c>
      <c r="D235" s="15">
        <f>B235*Setup!$B$2/12</f>
        <v>11074.54702</v>
      </c>
      <c r="E235" s="15">
        <f t="shared" si="1"/>
        <v>19748.54335</v>
      </c>
      <c r="F235" s="15">
        <f t="shared" si="2"/>
        <v>1641433.509</v>
      </c>
      <c r="G235" s="12">
        <f>SUM(IF(Setup!$B$14&gt;=0,Setup!$B$14,0)+IF(ISNA(VLOOKUP('Reduce EMI'!A235,Setup!$A$17:$B$36,2,0)),0,VLOOKUP('Reduce EMI'!A235,Setup!$A$17:$B$36,2,0)))</f>
        <v>0</v>
      </c>
      <c r="H235" s="15">
        <f t="shared" si="3"/>
        <v>1641433.509</v>
      </c>
    </row>
    <row r="236" ht="15.75" customHeight="1">
      <c r="A236" s="11">
        <f t="shared" si="5"/>
        <v>234</v>
      </c>
      <c r="B236" s="15">
        <f t="shared" si="4"/>
        <v>1641433.509</v>
      </c>
      <c r="C236" s="15">
        <f>-PMT(Setup!$B$2/12,Setup!$B$3*12-'Reduce EMI'!A236,'Reduce EMI'!B236)</f>
        <v>30823.09037</v>
      </c>
      <c r="D236" s="15">
        <f>B236*Setup!$B$2/12</f>
        <v>10942.89006</v>
      </c>
      <c r="E236" s="15">
        <f t="shared" si="1"/>
        <v>19880.20031</v>
      </c>
      <c r="F236" s="15">
        <f t="shared" si="2"/>
        <v>1621553.309</v>
      </c>
      <c r="G236" s="12">
        <f>SUM(IF(Setup!$B$14&gt;=0,Setup!$B$14,0)+IF(ISNA(VLOOKUP('Reduce EMI'!A236,Setup!$A$17:$B$36,2,0)),0,VLOOKUP('Reduce EMI'!A236,Setup!$A$17:$B$36,2,0)))</f>
        <v>0</v>
      </c>
      <c r="H236" s="15">
        <f t="shared" si="3"/>
        <v>1621553.309</v>
      </c>
    </row>
    <row r="237" ht="15.75" customHeight="1">
      <c r="A237" s="11">
        <f t="shared" si="5"/>
        <v>235</v>
      </c>
      <c r="B237" s="15">
        <f t="shared" si="4"/>
        <v>1621553.309</v>
      </c>
      <c r="C237" s="15">
        <f>-PMT(Setup!$B$2/12,Setup!$B$3*12-'Reduce EMI'!A237,'Reduce EMI'!B237)</f>
        <v>30823.09037</v>
      </c>
      <c r="D237" s="15">
        <f>B237*Setup!$B$2/12</f>
        <v>10810.35539</v>
      </c>
      <c r="E237" s="15">
        <f t="shared" si="1"/>
        <v>20012.73497</v>
      </c>
      <c r="F237" s="15">
        <f t="shared" si="2"/>
        <v>1601540.574</v>
      </c>
      <c r="G237" s="12">
        <f>SUM(IF(Setup!$B$14&gt;=0,Setup!$B$14,0)+IF(ISNA(VLOOKUP('Reduce EMI'!A237,Setup!$A$17:$B$36,2,0)),0,VLOOKUP('Reduce EMI'!A237,Setup!$A$17:$B$36,2,0)))</f>
        <v>0</v>
      </c>
      <c r="H237" s="15">
        <f t="shared" si="3"/>
        <v>1601540.574</v>
      </c>
    </row>
    <row r="238" ht="15.75" customHeight="1">
      <c r="A238" s="11">
        <f t="shared" si="5"/>
        <v>236</v>
      </c>
      <c r="B238" s="15">
        <f t="shared" si="4"/>
        <v>1601540.574</v>
      </c>
      <c r="C238" s="15">
        <f>-PMT(Setup!$B$2/12,Setup!$B$3*12-'Reduce EMI'!A238,'Reduce EMI'!B238)</f>
        <v>30823.09037</v>
      </c>
      <c r="D238" s="15">
        <f>B238*Setup!$B$2/12</f>
        <v>10676.93716</v>
      </c>
      <c r="E238" s="15">
        <f t="shared" si="1"/>
        <v>20146.15321</v>
      </c>
      <c r="F238" s="15">
        <f t="shared" si="2"/>
        <v>1581394.421</v>
      </c>
      <c r="G238" s="12">
        <f>SUM(IF(Setup!$B$14&gt;=0,Setup!$B$14,0)+IF(ISNA(VLOOKUP('Reduce EMI'!A238,Setup!$A$17:$B$36,2,0)),0,VLOOKUP('Reduce EMI'!A238,Setup!$A$17:$B$36,2,0)))</f>
        <v>0</v>
      </c>
      <c r="H238" s="15">
        <f t="shared" si="3"/>
        <v>1581394.421</v>
      </c>
    </row>
    <row r="239" ht="15.75" customHeight="1">
      <c r="A239" s="11">
        <f t="shared" si="5"/>
        <v>237</v>
      </c>
      <c r="B239" s="15">
        <f t="shared" si="4"/>
        <v>1581394.421</v>
      </c>
      <c r="C239" s="15">
        <f>-PMT(Setup!$B$2/12,Setup!$B$3*12-'Reduce EMI'!A239,'Reduce EMI'!B239)</f>
        <v>30823.09037</v>
      </c>
      <c r="D239" s="15">
        <f>B239*Setup!$B$2/12</f>
        <v>10542.62947</v>
      </c>
      <c r="E239" s="15">
        <f t="shared" si="1"/>
        <v>20280.4609</v>
      </c>
      <c r="F239" s="15">
        <f t="shared" si="2"/>
        <v>1561113.96</v>
      </c>
      <c r="G239" s="12">
        <f>SUM(IF(Setup!$B$14&gt;=0,Setup!$B$14,0)+IF(ISNA(VLOOKUP('Reduce EMI'!A239,Setup!$A$17:$B$36,2,0)),0,VLOOKUP('Reduce EMI'!A239,Setup!$A$17:$B$36,2,0)))</f>
        <v>0</v>
      </c>
      <c r="H239" s="15">
        <f t="shared" si="3"/>
        <v>1561113.96</v>
      </c>
    </row>
    <row r="240" ht="15.75" customHeight="1">
      <c r="A240" s="11">
        <f t="shared" si="5"/>
        <v>238</v>
      </c>
      <c r="B240" s="15">
        <f t="shared" si="4"/>
        <v>1561113.96</v>
      </c>
      <c r="C240" s="15">
        <f>-PMT(Setup!$B$2/12,Setup!$B$3*12-'Reduce EMI'!A240,'Reduce EMI'!B240)</f>
        <v>30823.09037</v>
      </c>
      <c r="D240" s="15">
        <f>B240*Setup!$B$2/12</f>
        <v>10407.4264</v>
      </c>
      <c r="E240" s="15">
        <f t="shared" si="1"/>
        <v>20415.66397</v>
      </c>
      <c r="F240" s="15">
        <f t="shared" si="2"/>
        <v>1540698.296</v>
      </c>
      <c r="G240" s="12">
        <f>SUM(IF(Setup!$B$14&gt;=0,Setup!$B$14,0)+IF(ISNA(VLOOKUP('Reduce EMI'!A240,Setup!$A$17:$B$36,2,0)),0,VLOOKUP('Reduce EMI'!A240,Setup!$A$17:$B$36,2,0)))</f>
        <v>0</v>
      </c>
      <c r="H240" s="15">
        <f t="shared" si="3"/>
        <v>1540698.296</v>
      </c>
    </row>
    <row r="241" ht="15.75" customHeight="1">
      <c r="A241" s="11">
        <f t="shared" si="5"/>
        <v>239</v>
      </c>
      <c r="B241" s="15">
        <f t="shared" si="4"/>
        <v>1540698.296</v>
      </c>
      <c r="C241" s="15">
        <f>-PMT(Setup!$B$2/12,Setup!$B$3*12-'Reduce EMI'!A241,'Reduce EMI'!B241)</f>
        <v>30823.09037</v>
      </c>
      <c r="D241" s="15">
        <f>B241*Setup!$B$2/12</f>
        <v>10271.32197</v>
      </c>
      <c r="E241" s="15">
        <f t="shared" si="1"/>
        <v>20551.76839</v>
      </c>
      <c r="F241" s="15">
        <f t="shared" si="2"/>
        <v>1520146.527</v>
      </c>
      <c r="G241" s="12">
        <f>SUM(IF(Setup!$B$14&gt;=0,Setup!$B$14,0)+IF(ISNA(VLOOKUP('Reduce EMI'!A241,Setup!$A$17:$B$36,2,0)),0,VLOOKUP('Reduce EMI'!A241,Setup!$A$17:$B$36,2,0)))</f>
        <v>0</v>
      </c>
      <c r="H241" s="15">
        <f t="shared" si="3"/>
        <v>1520146.527</v>
      </c>
    </row>
    <row r="242" ht="15.75" customHeight="1">
      <c r="A242" s="11">
        <f t="shared" si="5"/>
        <v>240</v>
      </c>
      <c r="B242" s="15">
        <f t="shared" si="4"/>
        <v>1520146.527</v>
      </c>
      <c r="C242" s="15">
        <f>-PMT(Setup!$B$2/12,Setup!$B$3*12-'Reduce EMI'!A242,'Reduce EMI'!B242)</f>
        <v>30823.09037</v>
      </c>
      <c r="D242" s="15">
        <f>B242*Setup!$B$2/12</f>
        <v>10134.31018</v>
      </c>
      <c r="E242" s="15">
        <f t="shared" si="1"/>
        <v>20688.78018</v>
      </c>
      <c r="F242" s="15">
        <f t="shared" si="2"/>
        <v>1499457.747</v>
      </c>
      <c r="G242" s="12">
        <f>SUM(IF(Setup!$B$14&gt;=0,Setup!$B$14,0)+IF(ISNA(VLOOKUP('Reduce EMI'!A242,Setup!$A$17:$B$36,2,0)),0,VLOOKUP('Reduce EMI'!A242,Setup!$A$17:$B$36,2,0)))+IF(Setup!$B$15&gt;=0,Setup!$B$15,0)</f>
        <v>38591</v>
      </c>
      <c r="H242" s="15">
        <f t="shared" si="3"/>
        <v>1460866.747</v>
      </c>
    </row>
    <row r="243" ht="15.75" customHeight="1">
      <c r="A243" s="11">
        <f t="shared" si="5"/>
        <v>241</v>
      </c>
      <c r="B243" s="15">
        <f t="shared" si="4"/>
        <v>1460866.747</v>
      </c>
      <c r="C243" s="15">
        <f>-PMT(Setup!$B$2/12,Setup!$B$3*12-'Reduce EMI'!A243,'Reduce EMI'!B243)</f>
        <v>30029.80767</v>
      </c>
      <c r="D243" s="15">
        <f>B243*Setup!$B$2/12</f>
        <v>9739.111648</v>
      </c>
      <c r="E243" s="15">
        <f t="shared" si="1"/>
        <v>20290.69602</v>
      </c>
      <c r="F243" s="15">
        <f t="shared" si="2"/>
        <v>1440576.051</v>
      </c>
      <c r="G243" s="12">
        <f>SUM(IF(Setup!$B$14&gt;=0,Setup!$B$14,0)+IF(ISNA(VLOOKUP('Reduce EMI'!A243,Setup!$A$17:$B$36,2,0)),0,VLOOKUP('Reduce EMI'!A243,Setup!$A$17:$B$36,2,0)))</f>
        <v>0</v>
      </c>
      <c r="H243" s="15">
        <f t="shared" si="3"/>
        <v>1440576.051</v>
      </c>
    </row>
    <row r="244" ht="15.75" customHeight="1">
      <c r="A244" s="11">
        <f t="shared" si="5"/>
        <v>242</v>
      </c>
      <c r="B244" s="15">
        <f t="shared" si="4"/>
        <v>1440576.051</v>
      </c>
      <c r="C244" s="15">
        <f>-PMT(Setup!$B$2/12,Setup!$B$3*12-'Reduce EMI'!A244,'Reduce EMI'!B244)</f>
        <v>30029.80767</v>
      </c>
      <c r="D244" s="15">
        <f>B244*Setup!$B$2/12</f>
        <v>9603.840342</v>
      </c>
      <c r="E244" s="15">
        <f t="shared" si="1"/>
        <v>20425.96733</v>
      </c>
      <c r="F244" s="15">
        <f t="shared" si="2"/>
        <v>1420150.084</v>
      </c>
      <c r="G244" s="12">
        <f>SUM(IF(Setup!$B$14&gt;=0,Setup!$B$14,0)+IF(ISNA(VLOOKUP('Reduce EMI'!A244,Setup!$A$17:$B$36,2,0)),0,VLOOKUP('Reduce EMI'!A244,Setup!$A$17:$B$36,2,0)))</f>
        <v>0</v>
      </c>
      <c r="H244" s="15">
        <f t="shared" si="3"/>
        <v>1420150.084</v>
      </c>
    </row>
    <row r="245" ht="15.75" customHeight="1">
      <c r="A245" s="11">
        <f t="shared" si="5"/>
        <v>243</v>
      </c>
      <c r="B245" s="15">
        <f t="shared" si="4"/>
        <v>1420150.084</v>
      </c>
      <c r="C245" s="15">
        <f>-PMT(Setup!$B$2/12,Setup!$B$3*12-'Reduce EMI'!A245,'Reduce EMI'!B245)</f>
        <v>30029.80767</v>
      </c>
      <c r="D245" s="15">
        <f>B245*Setup!$B$2/12</f>
        <v>9467.667226</v>
      </c>
      <c r="E245" s="15">
        <f t="shared" si="1"/>
        <v>20562.14045</v>
      </c>
      <c r="F245" s="15">
        <f t="shared" si="2"/>
        <v>1399587.943</v>
      </c>
      <c r="G245" s="12">
        <f>SUM(IF(Setup!$B$14&gt;=0,Setup!$B$14,0)+IF(ISNA(VLOOKUP('Reduce EMI'!A245,Setup!$A$17:$B$36,2,0)),0,VLOOKUP('Reduce EMI'!A245,Setup!$A$17:$B$36,2,0)))</f>
        <v>0</v>
      </c>
      <c r="H245" s="15">
        <f t="shared" si="3"/>
        <v>1399587.943</v>
      </c>
    </row>
    <row r="246" ht="15.75" customHeight="1">
      <c r="A246" s="11">
        <f t="shared" si="5"/>
        <v>244</v>
      </c>
      <c r="B246" s="15">
        <f t="shared" si="4"/>
        <v>1399587.943</v>
      </c>
      <c r="C246" s="15">
        <f>-PMT(Setup!$B$2/12,Setup!$B$3*12-'Reduce EMI'!A246,'Reduce EMI'!B246)</f>
        <v>30029.80767</v>
      </c>
      <c r="D246" s="15">
        <f>B246*Setup!$B$2/12</f>
        <v>9330.58629</v>
      </c>
      <c r="E246" s="15">
        <f t="shared" si="1"/>
        <v>20699.22138</v>
      </c>
      <c r="F246" s="15">
        <f t="shared" si="2"/>
        <v>1378888.722</v>
      </c>
      <c r="G246" s="12">
        <f>SUM(IF(Setup!$B$14&gt;=0,Setup!$B$14,0)+IF(ISNA(VLOOKUP('Reduce EMI'!A246,Setup!$A$17:$B$36,2,0)),0,VLOOKUP('Reduce EMI'!A246,Setup!$A$17:$B$36,2,0)))</f>
        <v>0</v>
      </c>
      <c r="H246" s="15">
        <f t="shared" si="3"/>
        <v>1378888.722</v>
      </c>
    </row>
    <row r="247" ht="15.75" customHeight="1">
      <c r="A247" s="11">
        <f t="shared" si="5"/>
        <v>245</v>
      </c>
      <c r="B247" s="15">
        <f t="shared" si="4"/>
        <v>1378888.722</v>
      </c>
      <c r="C247" s="15">
        <f>-PMT(Setup!$B$2/12,Setup!$B$3*12-'Reduce EMI'!A247,'Reduce EMI'!B247)</f>
        <v>30029.80767</v>
      </c>
      <c r="D247" s="15">
        <f>B247*Setup!$B$2/12</f>
        <v>9192.59148</v>
      </c>
      <c r="E247" s="15">
        <f t="shared" si="1"/>
        <v>20837.21619</v>
      </c>
      <c r="F247" s="15">
        <f t="shared" si="2"/>
        <v>1358051.506</v>
      </c>
      <c r="G247" s="12">
        <f>SUM(IF(Setup!$B$14&gt;=0,Setup!$B$14,0)+IF(ISNA(VLOOKUP('Reduce EMI'!A247,Setup!$A$17:$B$36,2,0)),0,VLOOKUP('Reduce EMI'!A247,Setup!$A$17:$B$36,2,0)))</f>
        <v>0</v>
      </c>
      <c r="H247" s="15">
        <f t="shared" si="3"/>
        <v>1358051.506</v>
      </c>
    </row>
    <row r="248" ht="15.75" customHeight="1">
      <c r="A248" s="11">
        <f t="shared" si="5"/>
        <v>246</v>
      </c>
      <c r="B248" s="15">
        <f t="shared" si="4"/>
        <v>1358051.506</v>
      </c>
      <c r="C248" s="15">
        <f>-PMT(Setup!$B$2/12,Setup!$B$3*12-'Reduce EMI'!A248,'Reduce EMI'!B248)</f>
        <v>30029.80767</v>
      </c>
      <c r="D248" s="15">
        <f>B248*Setup!$B$2/12</f>
        <v>9053.676706</v>
      </c>
      <c r="E248" s="15">
        <f t="shared" si="1"/>
        <v>20976.13097</v>
      </c>
      <c r="F248" s="15">
        <f t="shared" si="2"/>
        <v>1337075.375</v>
      </c>
      <c r="G248" s="12">
        <f>SUM(IF(Setup!$B$14&gt;=0,Setup!$B$14,0)+IF(ISNA(VLOOKUP('Reduce EMI'!A248,Setup!$A$17:$B$36,2,0)),0,VLOOKUP('Reduce EMI'!A248,Setup!$A$17:$B$36,2,0)))</f>
        <v>0</v>
      </c>
      <c r="H248" s="15">
        <f t="shared" si="3"/>
        <v>1337075.375</v>
      </c>
    </row>
    <row r="249" ht="15.75" customHeight="1">
      <c r="A249" s="11">
        <f t="shared" si="5"/>
        <v>247</v>
      </c>
      <c r="B249" s="15">
        <f t="shared" si="4"/>
        <v>1337075.375</v>
      </c>
      <c r="C249" s="15">
        <f>-PMT(Setup!$B$2/12,Setup!$B$3*12-'Reduce EMI'!A249,'Reduce EMI'!B249)</f>
        <v>30029.80767</v>
      </c>
      <c r="D249" s="15">
        <f>B249*Setup!$B$2/12</f>
        <v>8913.835833</v>
      </c>
      <c r="E249" s="15">
        <f t="shared" si="1"/>
        <v>21115.97184</v>
      </c>
      <c r="F249" s="15">
        <f t="shared" si="2"/>
        <v>1315959.403</v>
      </c>
      <c r="G249" s="12">
        <f>SUM(IF(Setup!$B$14&gt;=0,Setup!$B$14,0)+IF(ISNA(VLOOKUP('Reduce EMI'!A249,Setup!$A$17:$B$36,2,0)),0,VLOOKUP('Reduce EMI'!A249,Setup!$A$17:$B$36,2,0)))</f>
        <v>0</v>
      </c>
      <c r="H249" s="15">
        <f t="shared" si="3"/>
        <v>1315959.403</v>
      </c>
    </row>
    <row r="250" ht="15.75" customHeight="1">
      <c r="A250" s="11">
        <f t="shared" si="5"/>
        <v>248</v>
      </c>
      <c r="B250" s="15">
        <f t="shared" si="4"/>
        <v>1315959.403</v>
      </c>
      <c r="C250" s="15">
        <f>-PMT(Setup!$B$2/12,Setup!$B$3*12-'Reduce EMI'!A250,'Reduce EMI'!B250)</f>
        <v>30029.80767</v>
      </c>
      <c r="D250" s="15">
        <f>B250*Setup!$B$2/12</f>
        <v>8773.062687</v>
      </c>
      <c r="E250" s="15">
        <f t="shared" si="1"/>
        <v>21256.74499</v>
      </c>
      <c r="F250" s="15">
        <f t="shared" si="2"/>
        <v>1294702.658</v>
      </c>
      <c r="G250" s="12">
        <f>SUM(IF(Setup!$B$14&gt;=0,Setup!$B$14,0)+IF(ISNA(VLOOKUP('Reduce EMI'!A250,Setup!$A$17:$B$36,2,0)),0,VLOOKUP('Reduce EMI'!A250,Setup!$A$17:$B$36,2,0)))</f>
        <v>0</v>
      </c>
      <c r="H250" s="15">
        <f t="shared" si="3"/>
        <v>1294702.658</v>
      </c>
    </row>
    <row r="251" ht="15.75" customHeight="1">
      <c r="A251" s="11">
        <f t="shared" si="5"/>
        <v>249</v>
      </c>
      <c r="B251" s="15">
        <f t="shared" si="4"/>
        <v>1294702.658</v>
      </c>
      <c r="C251" s="15">
        <f>-PMT(Setup!$B$2/12,Setup!$B$3*12-'Reduce EMI'!A251,'Reduce EMI'!B251)</f>
        <v>30029.80767</v>
      </c>
      <c r="D251" s="15">
        <f>B251*Setup!$B$2/12</f>
        <v>8631.351054</v>
      </c>
      <c r="E251" s="15">
        <f t="shared" si="1"/>
        <v>21398.45662</v>
      </c>
      <c r="F251" s="15">
        <f t="shared" si="2"/>
        <v>1273304.201</v>
      </c>
      <c r="G251" s="12">
        <f>SUM(IF(Setup!$B$14&gt;=0,Setup!$B$14,0)+IF(ISNA(VLOOKUP('Reduce EMI'!A251,Setup!$A$17:$B$36,2,0)),0,VLOOKUP('Reduce EMI'!A251,Setup!$A$17:$B$36,2,0)))</f>
        <v>0</v>
      </c>
      <c r="H251" s="15">
        <f t="shared" si="3"/>
        <v>1273304.201</v>
      </c>
    </row>
    <row r="252" ht="15.75" customHeight="1">
      <c r="A252" s="11">
        <f t="shared" si="5"/>
        <v>250</v>
      </c>
      <c r="B252" s="15">
        <f t="shared" si="4"/>
        <v>1273304.201</v>
      </c>
      <c r="C252" s="15">
        <f>-PMT(Setup!$B$2/12,Setup!$B$3*12-'Reduce EMI'!A252,'Reduce EMI'!B252)</f>
        <v>30029.80767</v>
      </c>
      <c r="D252" s="15">
        <f>B252*Setup!$B$2/12</f>
        <v>8488.694676</v>
      </c>
      <c r="E252" s="15">
        <f t="shared" si="1"/>
        <v>21541.113</v>
      </c>
      <c r="F252" s="15">
        <f t="shared" si="2"/>
        <v>1251763.088</v>
      </c>
      <c r="G252" s="12">
        <f>SUM(IF(Setup!$B$14&gt;=0,Setup!$B$14,0)+IF(ISNA(VLOOKUP('Reduce EMI'!A252,Setup!$A$17:$B$36,2,0)),0,VLOOKUP('Reduce EMI'!A252,Setup!$A$17:$B$36,2,0)))</f>
        <v>0</v>
      </c>
      <c r="H252" s="15">
        <f t="shared" si="3"/>
        <v>1251763.088</v>
      </c>
    </row>
    <row r="253" ht="15.75" customHeight="1">
      <c r="A253" s="11">
        <f t="shared" si="5"/>
        <v>251</v>
      </c>
      <c r="B253" s="15">
        <f t="shared" si="4"/>
        <v>1251763.088</v>
      </c>
      <c r="C253" s="15">
        <f>-PMT(Setup!$B$2/12,Setup!$B$3*12-'Reduce EMI'!A253,'Reduce EMI'!B253)</f>
        <v>30029.80767</v>
      </c>
      <c r="D253" s="15">
        <f>B253*Setup!$B$2/12</f>
        <v>8345.087256</v>
      </c>
      <c r="E253" s="15">
        <f t="shared" si="1"/>
        <v>21684.72042</v>
      </c>
      <c r="F253" s="15">
        <f t="shared" si="2"/>
        <v>1230078.368</v>
      </c>
      <c r="G253" s="12">
        <f>SUM(IF(Setup!$B$14&gt;=0,Setup!$B$14,0)+IF(ISNA(VLOOKUP('Reduce EMI'!A253,Setup!$A$17:$B$36,2,0)),0,VLOOKUP('Reduce EMI'!A253,Setup!$A$17:$B$36,2,0)))</f>
        <v>0</v>
      </c>
      <c r="H253" s="15">
        <f t="shared" si="3"/>
        <v>1230078.368</v>
      </c>
    </row>
    <row r="254" ht="15.75" customHeight="1">
      <c r="A254" s="11">
        <f t="shared" si="5"/>
        <v>252</v>
      </c>
      <c r="B254" s="15">
        <f t="shared" si="4"/>
        <v>1230078.368</v>
      </c>
      <c r="C254" s="15">
        <f>-PMT(Setup!$B$2/12,Setup!$B$3*12-'Reduce EMI'!A254,'Reduce EMI'!B254)</f>
        <v>30029.80767</v>
      </c>
      <c r="D254" s="15">
        <f>B254*Setup!$B$2/12</f>
        <v>8200.522454</v>
      </c>
      <c r="E254" s="15">
        <f t="shared" si="1"/>
        <v>21829.28522</v>
      </c>
      <c r="F254" s="15">
        <f t="shared" si="2"/>
        <v>1208249.083</v>
      </c>
      <c r="G254" s="12">
        <f>SUM(IF(Setup!$B$14&gt;=0,Setup!$B$14,0)+IF(ISNA(VLOOKUP('Reduce EMI'!A254,Setup!$A$17:$B$36,2,0)),0,VLOOKUP('Reduce EMI'!A254,Setup!$A$17:$B$36,2,0)))+IF(Setup!$B$15&gt;=0,Setup!$B$15,0)</f>
        <v>38591</v>
      </c>
      <c r="H254" s="15">
        <f t="shared" si="3"/>
        <v>1169658.083</v>
      </c>
    </row>
    <row r="255" ht="15.75" customHeight="1">
      <c r="A255" s="11">
        <f t="shared" si="5"/>
        <v>253</v>
      </c>
      <c r="B255" s="15">
        <f t="shared" si="4"/>
        <v>1169658.083</v>
      </c>
      <c r="C255" s="15">
        <f>-PMT(Setup!$B$2/12,Setup!$B$3*12-'Reduce EMI'!A255,'Reduce EMI'!B255)</f>
        <v>29070.66744</v>
      </c>
      <c r="D255" s="15">
        <f>B255*Setup!$B$2/12</f>
        <v>7797.720552</v>
      </c>
      <c r="E255" s="15">
        <f t="shared" si="1"/>
        <v>21272.94689</v>
      </c>
      <c r="F255" s="15">
        <f t="shared" si="2"/>
        <v>1148385.136</v>
      </c>
      <c r="G255" s="12">
        <f>SUM(IF(Setup!$B$14&gt;=0,Setup!$B$14,0)+IF(ISNA(VLOOKUP('Reduce EMI'!A255,Setup!$A$17:$B$36,2,0)),0,VLOOKUP('Reduce EMI'!A255,Setup!$A$17:$B$36,2,0)))</f>
        <v>0</v>
      </c>
      <c r="H255" s="15">
        <f t="shared" si="3"/>
        <v>1148385.136</v>
      </c>
    </row>
    <row r="256" ht="15.75" customHeight="1">
      <c r="A256" s="11">
        <f t="shared" si="5"/>
        <v>254</v>
      </c>
      <c r="B256" s="15">
        <f t="shared" si="4"/>
        <v>1148385.136</v>
      </c>
      <c r="C256" s="15">
        <f>-PMT(Setup!$B$2/12,Setup!$B$3*12-'Reduce EMI'!A256,'Reduce EMI'!B256)</f>
        <v>29070.66744</v>
      </c>
      <c r="D256" s="15">
        <f>B256*Setup!$B$2/12</f>
        <v>7655.900906</v>
      </c>
      <c r="E256" s="15">
        <f t="shared" si="1"/>
        <v>21414.76653</v>
      </c>
      <c r="F256" s="15">
        <f t="shared" si="2"/>
        <v>1126970.369</v>
      </c>
      <c r="G256" s="12">
        <f>SUM(IF(Setup!$B$14&gt;=0,Setup!$B$14,0)+IF(ISNA(VLOOKUP('Reduce EMI'!A256,Setup!$A$17:$B$36,2,0)),0,VLOOKUP('Reduce EMI'!A256,Setup!$A$17:$B$36,2,0)))</f>
        <v>0</v>
      </c>
      <c r="H256" s="15">
        <f t="shared" si="3"/>
        <v>1126970.369</v>
      </c>
    </row>
    <row r="257" ht="15.75" customHeight="1">
      <c r="A257" s="11">
        <f t="shared" si="5"/>
        <v>255</v>
      </c>
      <c r="B257" s="15">
        <f t="shared" si="4"/>
        <v>1126970.369</v>
      </c>
      <c r="C257" s="15">
        <f>-PMT(Setup!$B$2/12,Setup!$B$3*12-'Reduce EMI'!A257,'Reduce EMI'!B257)</f>
        <v>29070.66744</v>
      </c>
      <c r="D257" s="15">
        <f>B257*Setup!$B$2/12</f>
        <v>7513.135796</v>
      </c>
      <c r="E257" s="15">
        <f t="shared" si="1"/>
        <v>21557.53164</v>
      </c>
      <c r="F257" s="15">
        <f t="shared" si="2"/>
        <v>1105412.838</v>
      </c>
      <c r="G257" s="12">
        <f>SUM(IF(Setup!$B$14&gt;=0,Setup!$B$14,0)+IF(ISNA(VLOOKUP('Reduce EMI'!A257,Setup!$A$17:$B$36,2,0)),0,VLOOKUP('Reduce EMI'!A257,Setup!$A$17:$B$36,2,0)))</f>
        <v>0</v>
      </c>
      <c r="H257" s="15">
        <f t="shared" si="3"/>
        <v>1105412.838</v>
      </c>
    </row>
    <row r="258" ht="15.75" customHeight="1">
      <c r="A258" s="11">
        <f t="shared" si="5"/>
        <v>256</v>
      </c>
      <c r="B258" s="15">
        <f t="shared" si="4"/>
        <v>1105412.838</v>
      </c>
      <c r="C258" s="15">
        <f>-PMT(Setup!$B$2/12,Setup!$B$3*12-'Reduce EMI'!A258,'Reduce EMI'!B258)</f>
        <v>29070.66744</v>
      </c>
      <c r="D258" s="15">
        <f>B258*Setup!$B$2/12</f>
        <v>7369.418918</v>
      </c>
      <c r="E258" s="15">
        <f t="shared" si="1"/>
        <v>21701.24852</v>
      </c>
      <c r="F258" s="15">
        <f t="shared" si="2"/>
        <v>1083711.589</v>
      </c>
      <c r="G258" s="12">
        <f>SUM(IF(Setup!$B$14&gt;=0,Setup!$B$14,0)+IF(ISNA(VLOOKUP('Reduce EMI'!A258,Setup!$A$17:$B$36,2,0)),0,VLOOKUP('Reduce EMI'!A258,Setup!$A$17:$B$36,2,0)))</f>
        <v>0</v>
      </c>
      <c r="H258" s="15">
        <f t="shared" si="3"/>
        <v>1083711.589</v>
      </c>
    </row>
    <row r="259" ht="15.75" customHeight="1">
      <c r="A259" s="11">
        <f t="shared" si="5"/>
        <v>257</v>
      </c>
      <c r="B259" s="15">
        <f t="shared" si="4"/>
        <v>1083711.589</v>
      </c>
      <c r="C259" s="15">
        <f>-PMT(Setup!$B$2/12,Setup!$B$3*12-'Reduce EMI'!A259,'Reduce EMI'!B259)</f>
        <v>29070.66744</v>
      </c>
      <c r="D259" s="15">
        <f>B259*Setup!$B$2/12</f>
        <v>7224.743928</v>
      </c>
      <c r="E259" s="15">
        <f t="shared" si="1"/>
        <v>21845.92351</v>
      </c>
      <c r="F259" s="15">
        <f t="shared" si="2"/>
        <v>1061865.666</v>
      </c>
      <c r="G259" s="12">
        <f>SUM(IF(Setup!$B$14&gt;=0,Setup!$B$14,0)+IF(ISNA(VLOOKUP('Reduce EMI'!A259,Setup!$A$17:$B$36,2,0)),0,VLOOKUP('Reduce EMI'!A259,Setup!$A$17:$B$36,2,0)))</f>
        <v>0</v>
      </c>
      <c r="H259" s="15">
        <f t="shared" si="3"/>
        <v>1061865.666</v>
      </c>
    </row>
    <row r="260" ht="15.75" customHeight="1">
      <c r="A260" s="11">
        <f t="shared" si="5"/>
        <v>258</v>
      </c>
      <c r="B260" s="15">
        <f t="shared" si="4"/>
        <v>1061865.666</v>
      </c>
      <c r="C260" s="15">
        <f>-PMT(Setup!$B$2/12,Setup!$B$3*12-'Reduce EMI'!A260,'Reduce EMI'!B260)</f>
        <v>29070.66744</v>
      </c>
      <c r="D260" s="15">
        <f>B260*Setup!$B$2/12</f>
        <v>7079.104438</v>
      </c>
      <c r="E260" s="15">
        <f t="shared" si="1"/>
        <v>21991.563</v>
      </c>
      <c r="F260" s="15">
        <f t="shared" si="2"/>
        <v>1039874.103</v>
      </c>
      <c r="G260" s="12">
        <f>SUM(IF(Setup!$B$14&gt;=0,Setup!$B$14,0)+IF(ISNA(VLOOKUP('Reduce EMI'!A260,Setup!$A$17:$B$36,2,0)),0,VLOOKUP('Reduce EMI'!A260,Setup!$A$17:$B$36,2,0)))</f>
        <v>0</v>
      </c>
      <c r="H260" s="15">
        <f t="shared" si="3"/>
        <v>1039874.103</v>
      </c>
    </row>
    <row r="261" ht="15.75" customHeight="1">
      <c r="A261" s="11">
        <f t="shared" si="5"/>
        <v>259</v>
      </c>
      <c r="B261" s="15">
        <f t="shared" si="4"/>
        <v>1039874.103</v>
      </c>
      <c r="C261" s="15">
        <f>-PMT(Setup!$B$2/12,Setup!$B$3*12-'Reduce EMI'!A261,'Reduce EMI'!B261)</f>
        <v>29070.66744</v>
      </c>
      <c r="D261" s="15">
        <f>B261*Setup!$B$2/12</f>
        <v>6932.494018</v>
      </c>
      <c r="E261" s="15">
        <f t="shared" si="1"/>
        <v>22138.17342</v>
      </c>
      <c r="F261" s="15">
        <f t="shared" si="2"/>
        <v>1017735.929</v>
      </c>
      <c r="G261" s="12">
        <f>SUM(IF(Setup!$B$14&gt;=0,Setup!$B$14,0)+IF(ISNA(VLOOKUP('Reduce EMI'!A261,Setup!$A$17:$B$36,2,0)),0,VLOOKUP('Reduce EMI'!A261,Setup!$A$17:$B$36,2,0)))</f>
        <v>0</v>
      </c>
      <c r="H261" s="15">
        <f t="shared" si="3"/>
        <v>1017735.929</v>
      </c>
    </row>
    <row r="262" ht="15.75" customHeight="1">
      <c r="A262" s="11">
        <f t="shared" si="5"/>
        <v>260</v>
      </c>
      <c r="B262" s="15">
        <f t="shared" si="4"/>
        <v>1017735.929</v>
      </c>
      <c r="C262" s="15">
        <f>-PMT(Setup!$B$2/12,Setup!$B$3*12-'Reduce EMI'!A262,'Reduce EMI'!B262)</f>
        <v>29070.66744</v>
      </c>
      <c r="D262" s="15">
        <f>B262*Setup!$B$2/12</f>
        <v>6784.906195</v>
      </c>
      <c r="E262" s="15">
        <f t="shared" si="1"/>
        <v>22285.76124</v>
      </c>
      <c r="F262" s="15">
        <f t="shared" si="2"/>
        <v>995450.1681</v>
      </c>
      <c r="G262" s="12">
        <f>SUM(IF(Setup!$B$14&gt;=0,Setup!$B$14,0)+IF(ISNA(VLOOKUP('Reduce EMI'!A262,Setup!$A$17:$B$36,2,0)),0,VLOOKUP('Reduce EMI'!A262,Setup!$A$17:$B$36,2,0)))</f>
        <v>0</v>
      </c>
      <c r="H262" s="15">
        <f t="shared" si="3"/>
        <v>995450.1681</v>
      </c>
    </row>
    <row r="263" ht="15.75" customHeight="1">
      <c r="A263" s="11">
        <f t="shared" si="5"/>
        <v>261</v>
      </c>
      <c r="B263" s="15">
        <f t="shared" si="4"/>
        <v>995450.1681</v>
      </c>
      <c r="C263" s="15">
        <f>-PMT(Setup!$B$2/12,Setup!$B$3*12-'Reduce EMI'!A263,'Reduce EMI'!B263)</f>
        <v>29070.66744</v>
      </c>
      <c r="D263" s="15">
        <f>B263*Setup!$B$2/12</f>
        <v>6636.334454</v>
      </c>
      <c r="E263" s="15">
        <f t="shared" si="1"/>
        <v>22434.33299</v>
      </c>
      <c r="F263" s="15">
        <f t="shared" si="2"/>
        <v>973015.8351</v>
      </c>
      <c r="G263" s="12">
        <f>SUM(IF(Setup!$B$14&gt;=0,Setup!$B$14,0)+IF(ISNA(VLOOKUP('Reduce EMI'!A263,Setup!$A$17:$B$36,2,0)),0,VLOOKUP('Reduce EMI'!A263,Setup!$A$17:$B$36,2,0)))</f>
        <v>0</v>
      </c>
      <c r="H263" s="15">
        <f t="shared" si="3"/>
        <v>973015.8351</v>
      </c>
    </row>
    <row r="264" ht="15.75" customHeight="1">
      <c r="A264" s="11">
        <f t="shared" si="5"/>
        <v>262</v>
      </c>
      <c r="B264" s="15">
        <f t="shared" si="4"/>
        <v>973015.8351</v>
      </c>
      <c r="C264" s="15">
        <f>-PMT(Setup!$B$2/12,Setup!$B$3*12-'Reduce EMI'!A264,'Reduce EMI'!B264)</f>
        <v>29070.66744</v>
      </c>
      <c r="D264" s="15">
        <f>B264*Setup!$B$2/12</f>
        <v>6486.772234</v>
      </c>
      <c r="E264" s="15">
        <f t="shared" si="1"/>
        <v>22583.89521</v>
      </c>
      <c r="F264" s="15">
        <f t="shared" si="2"/>
        <v>950431.9399</v>
      </c>
      <c r="G264" s="12">
        <f>SUM(IF(Setup!$B$14&gt;=0,Setup!$B$14,0)+IF(ISNA(VLOOKUP('Reduce EMI'!A264,Setup!$A$17:$B$36,2,0)),0,VLOOKUP('Reduce EMI'!A264,Setup!$A$17:$B$36,2,0)))</f>
        <v>0</v>
      </c>
      <c r="H264" s="15">
        <f t="shared" si="3"/>
        <v>950431.9399</v>
      </c>
    </row>
    <row r="265" ht="15.75" customHeight="1">
      <c r="A265" s="11">
        <f t="shared" si="5"/>
        <v>263</v>
      </c>
      <c r="B265" s="15">
        <f t="shared" si="4"/>
        <v>950431.9399</v>
      </c>
      <c r="C265" s="15">
        <f>-PMT(Setup!$B$2/12,Setup!$B$3*12-'Reduce EMI'!A265,'Reduce EMI'!B265)</f>
        <v>29070.66744</v>
      </c>
      <c r="D265" s="15">
        <f>B265*Setup!$B$2/12</f>
        <v>6336.212933</v>
      </c>
      <c r="E265" s="15">
        <f t="shared" si="1"/>
        <v>22734.45451</v>
      </c>
      <c r="F265" s="15">
        <f t="shared" si="2"/>
        <v>927697.4854</v>
      </c>
      <c r="G265" s="12">
        <f>SUM(IF(Setup!$B$14&gt;=0,Setup!$B$14,0)+IF(ISNA(VLOOKUP('Reduce EMI'!A265,Setup!$A$17:$B$36,2,0)),0,VLOOKUP('Reduce EMI'!A265,Setup!$A$17:$B$36,2,0)))</f>
        <v>0</v>
      </c>
      <c r="H265" s="15">
        <f t="shared" si="3"/>
        <v>927697.4854</v>
      </c>
    </row>
    <row r="266" ht="15.75" customHeight="1">
      <c r="A266" s="11">
        <f t="shared" si="5"/>
        <v>264</v>
      </c>
      <c r="B266" s="15">
        <f t="shared" si="4"/>
        <v>927697.4854</v>
      </c>
      <c r="C266" s="15">
        <f>-PMT(Setup!$B$2/12,Setup!$B$3*12-'Reduce EMI'!A266,'Reduce EMI'!B266)</f>
        <v>29070.66744</v>
      </c>
      <c r="D266" s="15">
        <f>B266*Setup!$B$2/12</f>
        <v>6184.649902</v>
      </c>
      <c r="E266" s="15">
        <f t="shared" si="1"/>
        <v>22886.01754</v>
      </c>
      <c r="F266" s="15">
        <f t="shared" si="2"/>
        <v>904811.4678</v>
      </c>
      <c r="G266" s="12">
        <f>SUM(IF(Setup!$B$14&gt;=0,Setup!$B$14,0)+IF(ISNA(VLOOKUP('Reduce EMI'!A266,Setup!$A$17:$B$36,2,0)),0,VLOOKUP('Reduce EMI'!A266,Setup!$A$17:$B$36,2,0)))+IF(Setup!$B$15&gt;=0,Setup!$B$15,0)</f>
        <v>38591</v>
      </c>
      <c r="H266" s="15">
        <f t="shared" si="3"/>
        <v>866220.4678</v>
      </c>
    </row>
    <row r="267" ht="15.75" customHeight="1">
      <c r="A267" s="11">
        <f t="shared" si="5"/>
        <v>265</v>
      </c>
      <c r="B267" s="15">
        <f t="shared" si="4"/>
        <v>866220.4678</v>
      </c>
      <c r="C267" s="15">
        <f>-PMT(Setup!$B$2/12,Setup!$B$3*12-'Reduce EMI'!A267,'Reduce EMI'!B267)</f>
        <v>27830.77806</v>
      </c>
      <c r="D267" s="15">
        <f>B267*Setup!$B$2/12</f>
        <v>5774.803119</v>
      </c>
      <c r="E267" s="15">
        <f t="shared" si="1"/>
        <v>22055.97494</v>
      </c>
      <c r="F267" s="15">
        <f t="shared" si="2"/>
        <v>844164.4929</v>
      </c>
      <c r="G267" s="12">
        <f>SUM(IF(Setup!$B$14&gt;=0,Setup!$B$14,0)+IF(ISNA(VLOOKUP('Reduce EMI'!A267,Setup!$A$17:$B$36,2,0)),0,VLOOKUP('Reduce EMI'!A267,Setup!$A$17:$B$36,2,0)))</f>
        <v>0</v>
      </c>
      <c r="H267" s="15">
        <f t="shared" si="3"/>
        <v>844164.4929</v>
      </c>
    </row>
    <row r="268" ht="15.75" customHeight="1">
      <c r="A268" s="11">
        <f t="shared" si="5"/>
        <v>266</v>
      </c>
      <c r="B268" s="15">
        <f t="shared" si="4"/>
        <v>844164.4929</v>
      </c>
      <c r="C268" s="15">
        <f>-PMT(Setup!$B$2/12,Setup!$B$3*12-'Reduce EMI'!A268,'Reduce EMI'!B268)</f>
        <v>27830.77806</v>
      </c>
      <c r="D268" s="15">
        <f>B268*Setup!$B$2/12</f>
        <v>5627.763286</v>
      </c>
      <c r="E268" s="15">
        <f t="shared" si="1"/>
        <v>22203.01478</v>
      </c>
      <c r="F268" s="15">
        <f t="shared" si="2"/>
        <v>821961.4781</v>
      </c>
      <c r="G268" s="12">
        <f>SUM(IF(Setup!$B$14&gt;=0,Setup!$B$14,0)+IF(ISNA(VLOOKUP('Reduce EMI'!A268,Setup!$A$17:$B$36,2,0)),0,VLOOKUP('Reduce EMI'!A268,Setup!$A$17:$B$36,2,0)))</f>
        <v>0</v>
      </c>
      <c r="H268" s="15">
        <f t="shared" si="3"/>
        <v>821961.4781</v>
      </c>
    </row>
    <row r="269" ht="15.75" customHeight="1">
      <c r="A269" s="11">
        <f t="shared" si="5"/>
        <v>267</v>
      </c>
      <c r="B269" s="15">
        <f t="shared" si="4"/>
        <v>821961.4781</v>
      </c>
      <c r="C269" s="15">
        <f>-PMT(Setup!$B$2/12,Setup!$B$3*12-'Reduce EMI'!A269,'Reduce EMI'!B269)</f>
        <v>27830.77806</v>
      </c>
      <c r="D269" s="15">
        <f>B269*Setup!$B$2/12</f>
        <v>5479.743187</v>
      </c>
      <c r="E269" s="15">
        <f t="shared" si="1"/>
        <v>22351.03487</v>
      </c>
      <c r="F269" s="15">
        <f t="shared" si="2"/>
        <v>799610.4432</v>
      </c>
      <c r="G269" s="12">
        <f>SUM(IF(Setup!$B$14&gt;=0,Setup!$B$14,0)+IF(ISNA(VLOOKUP('Reduce EMI'!A269,Setup!$A$17:$B$36,2,0)),0,VLOOKUP('Reduce EMI'!A269,Setup!$A$17:$B$36,2,0)))</f>
        <v>0</v>
      </c>
      <c r="H269" s="15">
        <f t="shared" si="3"/>
        <v>799610.4432</v>
      </c>
    </row>
    <row r="270" ht="15.75" customHeight="1">
      <c r="A270" s="11">
        <f t="shared" si="5"/>
        <v>268</v>
      </c>
      <c r="B270" s="15">
        <f t="shared" si="4"/>
        <v>799610.4432</v>
      </c>
      <c r="C270" s="15">
        <f>-PMT(Setup!$B$2/12,Setup!$B$3*12-'Reduce EMI'!A270,'Reduce EMI'!B270)</f>
        <v>27830.77806</v>
      </c>
      <c r="D270" s="15">
        <f>B270*Setup!$B$2/12</f>
        <v>5330.736288</v>
      </c>
      <c r="E270" s="15">
        <f t="shared" si="1"/>
        <v>22500.04177</v>
      </c>
      <c r="F270" s="15">
        <f t="shared" si="2"/>
        <v>777110.4015</v>
      </c>
      <c r="G270" s="12">
        <f>SUM(IF(Setup!$B$14&gt;=0,Setup!$B$14,0)+IF(ISNA(VLOOKUP('Reduce EMI'!A270,Setup!$A$17:$B$36,2,0)),0,VLOOKUP('Reduce EMI'!A270,Setup!$A$17:$B$36,2,0)))</f>
        <v>0</v>
      </c>
      <c r="H270" s="15">
        <f t="shared" si="3"/>
        <v>777110.4015</v>
      </c>
    </row>
    <row r="271" ht="15.75" customHeight="1">
      <c r="A271" s="11">
        <f t="shared" si="5"/>
        <v>269</v>
      </c>
      <c r="B271" s="15">
        <f t="shared" si="4"/>
        <v>777110.4015</v>
      </c>
      <c r="C271" s="15">
        <f>-PMT(Setup!$B$2/12,Setup!$B$3*12-'Reduce EMI'!A271,'Reduce EMI'!B271)</f>
        <v>27830.77806</v>
      </c>
      <c r="D271" s="15">
        <f>B271*Setup!$B$2/12</f>
        <v>5180.73601</v>
      </c>
      <c r="E271" s="15">
        <f t="shared" si="1"/>
        <v>22650.04205</v>
      </c>
      <c r="F271" s="15">
        <f t="shared" si="2"/>
        <v>754460.3594</v>
      </c>
      <c r="G271" s="12">
        <f>SUM(IF(Setup!$B$14&gt;=0,Setup!$B$14,0)+IF(ISNA(VLOOKUP('Reduce EMI'!A271,Setup!$A$17:$B$36,2,0)),0,VLOOKUP('Reduce EMI'!A271,Setup!$A$17:$B$36,2,0)))</f>
        <v>0</v>
      </c>
      <c r="H271" s="15">
        <f t="shared" si="3"/>
        <v>754460.3594</v>
      </c>
    </row>
    <row r="272" ht="15.75" customHeight="1">
      <c r="A272" s="11">
        <f t="shared" si="5"/>
        <v>270</v>
      </c>
      <c r="B272" s="15">
        <f t="shared" si="4"/>
        <v>754460.3594</v>
      </c>
      <c r="C272" s="15">
        <f>-PMT(Setup!$B$2/12,Setup!$B$3*12-'Reduce EMI'!A272,'Reduce EMI'!B272)</f>
        <v>27830.77806</v>
      </c>
      <c r="D272" s="15">
        <f>B272*Setup!$B$2/12</f>
        <v>5029.735729</v>
      </c>
      <c r="E272" s="15">
        <f t="shared" si="1"/>
        <v>22801.04233</v>
      </c>
      <c r="F272" s="15">
        <f t="shared" si="2"/>
        <v>731659.3171</v>
      </c>
      <c r="G272" s="12">
        <f>SUM(IF(Setup!$B$14&gt;=0,Setup!$B$14,0)+IF(ISNA(VLOOKUP('Reduce EMI'!A272,Setup!$A$17:$B$36,2,0)),0,VLOOKUP('Reduce EMI'!A272,Setup!$A$17:$B$36,2,0)))</f>
        <v>0</v>
      </c>
      <c r="H272" s="15">
        <f t="shared" si="3"/>
        <v>731659.3171</v>
      </c>
    </row>
    <row r="273" ht="15.75" customHeight="1">
      <c r="A273" s="11">
        <f t="shared" si="5"/>
        <v>271</v>
      </c>
      <c r="B273" s="15">
        <f t="shared" si="4"/>
        <v>731659.3171</v>
      </c>
      <c r="C273" s="15">
        <f>-PMT(Setup!$B$2/12,Setup!$B$3*12-'Reduce EMI'!A273,'Reduce EMI'!B273)</f>
        <v>27830.77806</v>
      </c>
      <c r="D273" s="15">
        <f>B273*Setup!$B$2/12</f>
        <v>4877.728781</v>
      </c>
      <c r="E273" s="15">
        <f t="shared" si="1"/>
        <v>22953.04928</v>
      </c>
      <c r="F273" s="15">
        <f t="shared" si="2"/>
        <v>708706.2678</v>
      </c>
      <c r="G273" s="12">
        <f>SUM(IF(Setup!$B$14&gt;=0,Setup!$B$14,0)+IF(ISNA(VLOOKUP('Reduce EMI'!A273,Setup!$A$17:$B$36,2,0)),0,VLOOKUP('Reduce EMI'!A273,Setup!$A$17:$B$36,2,0)))</f>
        <v>0</v>
      </c>
      <c r="H273" s="15">
        <f t="shared" si="3"/>
        <v>708706.2678</v>
      </c>
    </row>
    <row r="274" ht="15.75" customHeight="1">
      <c r="A274" s="11">
        <f t="shared" si="5"/>
        <v>272</v>
      </c>
      <c r="B274" s="15">
        <f t="shared" si="4"/>
        <v>708706.2678</v>
      </c>
      <c r="C274" s="15">
        <f>-PMT(Setup!$B$2/12,Setup!$B$3*12-'Reduce EMI'!A274,'Reduce EMI'!B274)</f>
        <v>27830.77806</v>
      </c>
      <c r="D274" s="15">
        <f>B274*Setup!$B$2/12</f>
        <v>4724.708452</v>
      </c>
      <c r="E274" s="15">
        <f t="shared" si="1"/>
        <v>23106.06961</v>
      </c>
      <c r="F274" s="15">
        <f t="shared" si="2"/>
        <v>685600.1982</v>
      </c>
      <c r="G274" s="12">
        <f>SUM(IF(Setup!$B$14&gt;=0,Setup!$B$14,0)+IF(ISNA(VLOOKUP('Reduce EMI'!A274,Setup!$A$17:$B$36,2,0)),0,VLOOKUP('Reduce EMI'!A274,Setup!$A$17:$B$36,2,0)))</f>
        <v>0</v>
      </c>
      <c r="H274" s="15">
        <f t="shared" si="3"/>
        <v>685600.1982</v>
      </c>
    </row>
    <row r="275" ht="15.75" customHeight="1">
      <c r="A275" s="11">
        <f t="shared" si="5"/>
        <v>273</v>
      </c>
      <c r="B275" s="15">
        <f t="shared" si="4"/>
        <v>685600.1982</v>
      </c>
      <c r="C275" s="15">
        <f>-PMT(Setup!$B$2/12,Setup!$B$3*12-'Reduce EMI'!A275,'Reduce EMI'!B275)</f>
        <v>27830.77806</v>
      </c>
      <c r="D275" s="15">
        <f>B275*Setup!$B$2/12</f>
        <v>4570.667988</v>
      </c>
      <c r="E275" s="15">
        <f t="shared" si="1"/>
        <v>23260.11007</v>
      </c>
      <c r="F275" s="15">
        <f t="shared" si="2"/>
        <v>662340.0881</v>
      </c>
      <c r="G275" s="12">
        <f>SUM(IF(Setup!$B$14&gt;=0,Setup!$B$14,0)+IF(ISNA(VLOOKUP('Reduce EMI'!A275,Setup!$A$17:$B$36,2,0)),0,VLOOKUP('Reduce EMI'!A275,Setup!$A$17:$B$36,2,0)))</f>
        <v>0</v>
      </c>
      <c r="H275" s="15">
        <f t="shared" si="3"/>
        <v>662340.0881</v>
      </c>
    </row>
    <row r="276" ht="15.75" customHeight="1">
      <c r="A276" s="11">
        <f t="shared" si="5"/>
        <v>274</v>
      </c>
      <c r="B276" s="15">
        <f t="shared" si="4"/>
        <v>662340.0881</v>
      </c>
      <c r="C276" s="15">
        <f>-PMT(Setup!$B$2/12,Setup!$B$3*12-'Reduce EMI'!A276,'Reduce EMI'!B276)</f>
        <v>27830.77806</v>
      </c>
      <c r="D276" s="15">
        <f>B276*Setup!$B$2/12</f>
        <v>4415.600587</v>
      </c>
      <c r="E276" s="15">
        <f t="shared" si="1"/>
        <v>23415.17747</v>
      </c>
      <c r="F276" s="15">
        <f t="shared" si="2"/>
        <v>638924.9106</v>
      </c>
      <c r="G276" s="12">
        <f>SUM(IF(Setup!$B$14&gt;=0,Setup!$B$14,0)+IF(ISNA(VLOOKUP('Reduce EMI'!A276,Setup!$A$17:$B$36,2,0)),0,VLOOKUP('Reduce EMI'!A276,Setup!$A$17:$B$36,2,0)))</f>
        <v>0</v>
      </c>
      <c r="H276" s="15">
        <f t="shared" si="3"/>
        <v>638924.9106</v>
      </c>
    </row>
    <row r="277" ht="15.75" customHeight="1">
      <c r="A277" s="11">
        <f t="shared" si="5"/>
        <v>275</v>
      </c>
      <c r="B277" s="15">
        <f t="shared" si="4"/>
        <v>638924.9106</v>
      </c>
      <c r="C277" s="15">
        <f>-PMT(Setup!$B$2/12,Setup!$B$3*12-'Reduce EMI'!A277,'Reduce EMI'!B277)</f>
        <v>27830.77806</v>
      </c>
      <c r="D277" s="15">
        <f>B277*Setup!$B$2/12</f>
        <v>4259.499404</v>
      </c>
      <c r="E277" s="15">
        <f t="shared" si="1"/>
        <v>23571.27866</v>
      </c>
      <c r="F277" s="15">
        <f t="shared" si="2"/>
        <v>615353.632</v>
      </c>
      <c r="G277" s="12">
        <f>SUM(IF(Setup!$B$14&gt;=0,Setup!$B$14,0)+IF(ISNA(VLOOKUP('Reduce EMI'!A277,Setup!$A$17:$B$36,2,0)),0,VLOOKUP('Reduce EMI'!A277,Setup!$A$17:$B$36,2,0)))</f>
        <v>0</v>
      </c>
      <c r="H277" s="15">
        <f t="shared" si="3"/>
        <v>615353.632</v>
      </c>
    </row>
    <row r="278" ht="15.75" customHeight="1">
      <c r="A278" s="11">
        <f t="shared" si="5"/>
        <v>276</v>
      </c>
      <c r="B278" s="15">
        <f t="shared" si="4"/>
        <v>615353.632</v>
      </c>
      <c r="C278" s="15">
        <f>-PMT(Setup!$B$2/12,Setup!$B$3*12-'Reduce EMI'!A278,'Reduce EMI'!B278)</f>
        <v>27830.77806</v>
      </c>
      <c r="D278" s="15">
        <f>B278*Setup!$B$2/12</f>
        <v>4102.357547</v>
      </c>
      <c r="E278" s="15">
        <f t="shared" si="1"/>
        <v>23728.42052</v>
      </c>
      <c r="F278" s="15">
        <f t="shared" si="2"/>
        <v>591625.2115</v>
      </c>
      <c r="G278" s="12">
        <f>SUM(IF(Setup!$B$14&gt;=0,Setup!$B$14,0)+IF(ISNA(VLOOKUP('Reduce EMI'!A278,Setup!$A$17:$B$36,2,0)),0,VLOOKUP('Reduce EMI'!A278,Setup!$A$17:$B$36,2,0)))+IF(Setup!$B$15&gt;=0,Setup!$B$15,0)</f>
        <v>38591</v>
      </c>
      <c r="H278" s="15">
        <f t="shared" si="3"/>
        <v>553034.2115</v>
      </c>
    </row>
    <row r="279" ht="15.75" customHeight="1">
      <c r="A279" s="11">
        <f t="shared" si="5"/>
        <v>277</v>
      </c>
      <c r="B279" s="15">
        <f t="shared" si="4"/>
        <v>553034.2115</v>
      </c>
      <c r="C279" s="15">
        <f>-PMT(Setup!$B$2/12,Setup!$B$3*12-'Reduce EMI'!A279,'Reduce EMI'!B279)</f>
        <v>26015.40993</v>
      </c>
      <c r="D279" s="15">
        <f>B279*Setup!$B$2/12</f>
        <v>3686.894743</v>
      </c>
      <c r="E279" s="15">
        <f t="shared" si="1"/>
        <v>22328.51519</v>
      </c>
      <c r="F279" s="15">
        <f t="shared" si="2"/>
        <v>530705.6963</v>
      </c>
      <c r="G279" s="12">
        <f>SUM(IF(Setup!$B$14&gt;=0,Setup!$B$14,0)+IF(ISNA(VLOOKUP('Reduce EMI'!A279,Setup!$A$17:$B$36,2,0)),0,VLOOKUP('Reduce EMI'!A279,Setup!$A$17:$B$36,2,0)))</f>
        <v>0</v>
      </c>
      <c r="H279" s="15">
        <f t="shared" si="3"/>
        <v>530705.6963</v>
      </c>
    </row>
    <row r="280" ht="15.75" customHeight="1">
      <c r="A280" s="11">
        <f t="shared" si="5"/>
        <v>278</v>
      </c>
      <c r="B280" s="15">
        <f t="shared" si="4"/>
        <v>530705.6963</v>
      </c>
      <c r="C280" s="15">
        <f>-PMT(Setup!$B$2/12,Setup!$B$3*12-'Reduce EMI'!A280,'Reduce EMI'!B280)</f>
        <v>26015.40993</v>
      </c>
      <c r="D280" s="15">
        <f>B280*Setup!$B$2/12</f>
        <v>3538.037975</v>
      </c>
      <c r="E280" s="15">
        <f t="shared" si="1"/>
        <v>22477.37195</v>
      </c>
      <c r="F280" s="15">
        <f t="shared" si="2"/>
        <v>508228.3243</v>
      </c>
      <c r="G280" s="12">
        <f>SUM(IF(Setup!$B$14&gt;=0,Setup!$B$14,0)+IF(ISNA(VLOOKUP('Reduce EMI'!A280,Setup!$A$17:$B$36,2,0)),0,VLOOKUP('Reduce EMI'!A280,Setup!$A$17:$B$36,2,0)))</f>
        <v>0</v>
      </c>
      <c r="H280" s="15">
        <f t="shared" si="3"/>
        <v>508228.3243</v>
      </c>
    </row>
    <row r="281" ht="15.75" customHeight="1">
      <c r="A281" s="11">
        <f t="shared" si="5"/>
        <v>279</v>
      </c>
      <c r="B281" s="15">
        <f t="shared" si="4"/>
        <v>508228.3243</v>
      </c>
      <c r="C281" s="15">
        <f>-PMT(Setup!$B$2/12,Setup!$B$3*12-'Reduce EMI'!A281,'Reduce EMI'!B281)</f>
        <v>26015.40993</v>
      </c>
      <c r="D281" s="15">
        <f>B281*Setup!$B$2/12</f>
        <v>3388.188829</v>
      </c>
      <c r="E281" s="15">
        <f t="shared" si="1"/>
        <v>22627.2211</v>
      </c>
      <c r="F281" s="15">
        <f t="shared" si="2"/>
        <v>485601.1032</v>
      </c>
      <c r="G281" s="12">
        <f>SUM(IF(Setup!$B$14&gt;=0,Setup!$B$14,0)+IF(ISNA(VLOOKUP('Reduce EMI'!A281,Setup!$A$17:$B$36,2,0)),0,VLOOKUP('Reduce EMI'!A281,Setup!$A$17:$B$36,2,0)))</f>
        <v>0</v>
      </c>
      <c r="H281" s="15">
        <f t="shared" si="3"/>
        <v>485601.1032</v>
      </c>
    </row>
    <row r="282" ht="15.75" customHeight="1">
      <c r="A282" s="11">
        <f t="shared" si="5"/>
        <v>280</v>
      </c>
      <c r="B282" s="15">
        <f t="shared" si="4"/>
        <v>485601.1032</v>
      </c>
      <c r="C282" s="15">
        <f>-PMT(Setup!$B$2/12,Setup!$B$3*12-'Reduce EMI'!A282,'Reduce EMI'!B282)</f>
        <v>26015.40993</v>
      </c>
      <c r="D282" s="15">
        <f>B282*Setup!$B$2/12</f>
        <v>3237.340688</v>
      </c>
      <c r="E282" s="15">
        <f t="shared" si="1"/>
        <v>22778.06924</v>
      </c>
      <c r="F282" s="15">
        <f t="shared" si="2"/>
        <v>462823.034</v>
      </c>
      <c r="G282" s="12">
        <f>SUM(IF(Setup!$B$14&gt;=0,Setup!$B$14,0)+IF(ISNA(VLOOKUP('Reduce EMI'!A282,Setup!$A$17:$B$36,2,0)),0,VLOOKUP('Reduce EMI'!A282,Setup!$A$17:$B$36,2,0)))</f>
        <v>0</v>
      </c>
      <c r="H282" s="15">
        <f t="shared" si="3"/>
        <v>462823.034</v>
      </c>
    </row>
    <row r="283" ht="15.75" customHeight="1">
      <c r="A283" s="11">
        <f t="shared" si="5"/>
        <v>281</v>
      </c>
      <c r="B283" s="15">
        <f t="shared" si="4"/>
        <v>462823.034</v>
      </c>
      <c r="C283" s="15">
        <f>-PMT(Setup!$B$2/12,Setup!$B$3*12-'Reduce EMI'!A283,'Reduce EMI'!B283)</f>
        <v>26015.40993</v>
      </c>
      <c r="D283" s="15">
        <f>B283*Setup!$B$2/12</f>
        <v>3085.486893</v>
      </c>
      <c r="E283" s="15">
        <f t="shared" si="1"/>
        <v>22929.92303</v>
      </c>
      <c r="F283" s="15">
        <f t="shared" si="2"/>
        <v>439893.111</v>
      </c>
      <c r="G283" s="12">
        <f>SUM(IF(Setup!$B$14&gt;=0,Setup!$B$14,0)+IF(ISNA(VLOOKUP('Reduce EMI'!A283,Setup!$A$17:$B$36,2,0)),0,VLOOKUP('Reduce EMI'!A283,Setup!$A$17:$B$36,2,0)))</f>
        <v>0</v>
      </c>
      <c r="H283" s="15">
        <f t="shared" si="3"/>
        <v>439893.111</v>
      </c>
    </row>
    <row r="284" ht="15.75" customHeight="1">
      <c r="A284" s="11">
        <f t="shared" si="5"/>
        <v>282</v>
      </c>
      <c r="B284" s="15">
        <f t="shared" si="4"/>
        <v>439893.111</v>
      </c>
      <c r="C284" s="15">
        <f>-PMT(Setup!$B$2/12,Setup!$B$3*12-'Reduce EMI'!A284,'Reduce EMI'!B284)</f>
        <v>26015.40993</v>
      </c>
      <c r="D284" s="15">
        <f>B284*Setup!$B$2/12</f>
        <v>2932.62074</v>
      </c>
      <c r="E284" s="15">
        <f t="shared" si="1"/>
        <v>23082.78919</v>
      </c>
      <c r="F284" s="15">
        <f t="shared" si="2"/>
        <v>416810.3218</v>
      </c>
      <c r="G284" s="12">
        <f>SUM(IF(Setup!$B$14&gt;=0,Setup!$B$14,0)+IF(ISNA(VLOOKUP('Reduce EMI'!A284,Setup!$A$17:$B$36,2,0)),0,VLOOKUP('Reduce EMI'!A284,Setup!$A$17:$B$36,2,0)))</f>
        <v>0</v>
      </c>
      <c r="H284" s="15">
        <f t="shared" si="3"/>
        <v>416810.3218</v>
      </c>
    </row>
    <row r="285" ht="15.75" customHeight="1">
      <c r="A285" s="11">
        <f t="shared" si="5"/>
        <v>283</v>
      </c>
      <c r="B285" s="15">
        <f t="shared" si="4"/>
        <v>416810.3218</v>
      </c>
      <c r="C285" s="15">
        <f>-PMT(Setup!$B$2/12,Setup!$B$3*12-'Reduce EMI'!A285,'Reduce EMI'!B285)</f>
        <v>26015.40993</v>
      </c>
      <c r="D285" s="15">
        <f>B285*Setup!$B$2/12</f>
        <v>2778.735478</v>
      </c>
      <c r="E285" s="15">
        <f t="shared" si="1"/>
        <v>23236.67445</v>
      </c>
      <c r="F285" s="15">
        <f t="shared" si="2"/>
        <v>393573.6473</v>
      </c>
      <c r="G285" s="12">
        <f>SUM(IF(Setup!$B$14&gt;=0,Setup!$B$14,0)+IF(ISNA(VLOOKUP('Reduce EMI'!A285,Setup!$A$17:$B$36,2,0)),0,VLOOKUP('Reduce EMI'!A285,Setup!$A$17:$B$36,2,0)))</f>
        <v>0</v>
      </c>
      <c r="H285" s="15">
        <f t="shared" si="3"/>
        <v>393573.6473</v>
      </c>
    </row>
    <row r="286" ht="15.75" customHeight="1">
      <c r="A286" s="11">
        <f t="shared" si="5"/>
        <v>284</v>
      </c>
      <c r="B286" s="15">
        <f t="shared" si="4"/>
        <v>393573.6473</v>
      </c>
      <c r="C286" s="15">
        <f>-PMT(Setup!$B$2/12,Setup!$B$3*12-'Reduce EMI'!A286,'Reduce EMI'!B286)</f>
        <v>26015.40993</v>
      </c>
      <c r="D286" s="15">
        <f>B286*Setup!$B$2/12</f>
        <v>2623.824315</v>
      </c>
      <c r="E286" s="15">
        <f t="shared" si="1"/>
        <v>23391.58561</v>
      </c>
      <c r="F286" s="15">
        <f t="shared" si="2"/>
        <v>370182.0617</v>
      </c>
      <c r="G286" s="12">
        <f>SUM(IF(Setup!$B$14&gt;=0,Setup!$B$14,0)+IF(ISNA(VLOOKUP('Reduce EMI'!A286,Setup!$A$17:$B$36,2,0)),0,VLOOKUP('Reduce EMI'!A286,Setup!$A$17:$B$36,2,0)))</f>
        <v>0</v>
      </c>
      <c r="H286" s="15">
        <f t="shared" si="3"/>
        <v>370182.0617</v>
      </c>
    </row>
    <row r="287" ht="15.75" customHeight="1">
      <c r="A287" s="11">
        <f t="shared" si="5"/>
        <v>285</v>
      </c>
      <c r="B287" s="15">
        <f t="shared" si="4"/>
        <v>370182.0617</v>
      </c>
      <c r="C287" s="15">
        <f>-PMT(Setup!$B$2/12,Setup!$B$3*12-'Reduce EMI'!A287,'Reduce EMI'!B287)</f>
        <v>26015.40993</v>
      </c>
      <c r="D287" s="15">
        <f>B287*Setup!$B$2/12</f>
        <v>2467.880411</v>
      </c>
      <c r="E287" s="15">
        <f t="shared" si="1"/>
        <v>23547.52952</v>
      </c>
      <c r="F287" s="15">
        <f t="shared" si="2"/>
        <v>346634.5322</v>
      </c>
      <c r="G287" s="12">
        <f>SUM(IF(Setup!$B$14&gt;=0,Setup!$B$14,0)+IF(ISNA(VLOOKUP('Reduce EMI'!A287,Setup!$A$17:$B$36,2,0)),0,VLOOKUP('Reduce EMI'!A287,Setup!$A$17:$B$36,2,0)))</f>
        <v>0</v>
      </c>
      <c r="H287" s="15">
        <f t="shared" si="3"/>
        <v>346634.5322</v>
      </c>
    </row>
    <row r="288" ht="15.75" customHeight="1">
      <c r="A288" s="11">
        <f t="shared" si="5"/>
        <v>286</v>
      </c>
      <c r="B288" s="15">
        <f t="shared" si="4"/>
        <v>346634.5322</v>
      </c>
      <c r="C288" s="15">
        <f>-PMT(Setup!$B$2/12,Setup!$B$3*12-'Reduce EMI'!A288,'Reduce EMI'!B288)</f>
        <v>26015.40993</v>
      </c>
      <c r="D288" s="15">
        <f>B288*Setup!$B$2/12</f>
        <v>2310.896881</v>
      </c>
      <c r="E288" s="15">
        <f t="shared" si="1"/>
        <v>23704.51305</v>
      </c>
      <c r="F288" s="15">
        <f t="shared" si="2"/>
        <v>322930.0191</v>
      </c>
      <c r="G288" s="12">
        <f>SUM(IF(Setup!$B$14&gt;=0,Setup!$B$14,0)+IF(ISNA(VLOOKUP('Reduce EMI'!A288,Setup!$A$17:$B$36,2,0)),0,VLOOKUP('Reduce EMI'!A288,Setup!$A$17:$B$36,2,0)))</f>
        <v>0</v>
      </c>
      <c r="H288" s="15">
        <f t="shared" si="3"/>
        <v>322930.0191</v>
      </c>
    </row>
    <row r="289" ht="15.75" customHeight="1">
      <c r="A289" s="11">
        <f t="shared" si="5"/>
        <v>287</v>
      </c>
      <c r="B289" s="15">
        <f t="shared" si="4"/>
        <v>322930.0191</v>
      </c>
      <c r="C289" s="15">
        <f>-PMT(Setup!$B$2/12,Setup!$B$3*12-'Reduce EMI'!A289,'Reduce EMI'!B289)</f>
        <v>26015.40993</v>
      </c>
      <c r="D289" s="15">
        <f>B289*Setup!$B$2/12</f>
        <v>2152.866794</v>
      </c>
      <c r="E289" s="15">
        <f t="shared" si="1"/>
        <v>23862.54313</v>
      </c>
      <c r="F289" s="15">
        <f t="shared" si="2"/>
        <v>299067.476</v>
      </c>
      <c r="G289" s="12">
        <f>SUM(IF(Setup!$B$14&gt;=0,Setup!$B$14,0)+IF(ISNA(VLOOKUP('Reduce EMI'!A289,Setup!$A$17:$B$36,2,0)),0,VLOOKUP('Reduce EMI'!A289,Setup!$A$17:$B$36,2,0)))</f>
        <v>0</v>
      </c>
      <c r="H289" s="15">
        <f t="shared" si="3"/>
        <v>299067.476</v>
      </c>
    </row>
    <row r="290" ht="15.75" customHeight="1">
      <c r="A290" s="11">
        <f t="shared" si="5"/>
        <v>288</v>
      </c>
      <c r="B290" s="15">
        <f t="shared" si="4"/>
        <v>299067.476</v>
      </c>
      <c r="C290" s="15">
        <f>-PMT(Setup!$B$2/12,Setup!$B$3*12-'Reduce EMI'!A290,'Reduce EMI'!B290)</f>
        <v>26015.40993</v>
      </c>
      <c r="D290" s="15">
        <f>B290*Setup!$B$2/12</f>
        <v>1993.783173</v>
      </c>
      <c r="E290" s="15">
        <f t="shared" si="1"/>
        <v>24021.62675</v>
      </c>
      <c r="F290" s="15">
        <f t="shared" si="2"/>
        <v>275045.8492</v>
      </c>
      <c r="G290" s="12">
        <f>SUM(IF(Setup!$B$14&gt;=0,Setup!$B$14,0)+IF(ISNA(VLOOKUP('Reduce EMI'!A290,Setup!$A$17:$B$36,2,0)),0,VLOOKUP('Reduce EMI'!A290,Setup!$A$17:$B$36,2,0)))+IF(Setup!$B$15&gt;=0,Setup!$B$15,0)</f>
        <v>38591</v>
      </c>
      <c r="H290" s="15">
        <f t="shared" si="3"/>
        <v>236454.8492</v>
      </c>
    </row>
    <row r="291" ht="15.75" customHeight="1">
      <c r="A291" s="11">
        <f t="shared" si="5"/>
        <v>289</v>
      </c>
      <c r="B291" s="15">
        <f t="shared" si="4"/>
        <v>236454.8492</v>
      </c>
      <c r="C291" s="15">
        <f>-PMT(Setup!$B$2/12,Setup!$B$3*12-'Reduce EMI'!A291,'Reduce EMI'!B291)</f>
        <v>22365.25237</v>
      </c>
      <c r="D291" s="15">
        <f>B291*Setup!$B$2/12</f>
        <v>1576.365662</v>
      </c>
      <c r="E291" s="15">
        <f t="shared" si="1"/>
        <v>20788.88671</v>
      </c>
      <c r="F291" s="15">
        <f t="shared" si="2"/>
        <v>215665.9625</v>
      </c>
      <c r="G291" s="12">
        <f>SUM(IF(Setup!$B$14&gt;=0,Setup!$B$14,0)+IF(ISNA(VLOOKUP('Reduce EMI'!A291,Setup!$A$17:$B$36,2,0)),0,VLOOKUP('Reduce EMI'!A291,Setup!$A$17:$B$36,2,0)))</f>
        <v>0</v>
      </c>
      <c r="H291" s="15">
        <f t="shared" si="3"/>
        <v>215665.9625</v>
      </c>
    </row>
    <row r="292" ht="15.75" customHeight="1">
      <c r="A292" s="11">
        <f t="shared" si="5"/>
        <v>290</v>
      </c>
      <c r="B292" s="15">
        <f t="shared" si="4"/>
        <v>215665.9625</v>
      </c>
      <c r="C292" s="15">
        <f>-PMT(Setup!$B$2/12,Setup!$B$3*12-'Reduce EMI'!A292,'Reduce EMI'!B292)</f>
        <v>22365.25237</v>
      </c>
      <c r="D292" s="15">
        <f>B292*Setup!$B$2/12</f>
        <v>1437.773084</v>
      </c>
      <c r="E292" s="15">
        <f t="shared" si="1"/>
        <v>20927.47929</v>
      </c>
      <c r="F292" s="15">
        <f t="shared" si="2"/>
        <v>194738.4832</v>
      </c>
      <c r="G292" s="12">
        <f>SUM(IF(Setup!$B$14&gt;=0,Setup!$B$14,0)+IF(ISNA(VLOOKUP('Reduce EMI'!A292,Setup!$A$17:$B$36,2,0)),0,VLOOKUP('Reduce EMI'!A292,Setup!$A$17:$B$36,2,0)))</f>
        <v>0</v>
      </c>
      <c r="H292" s="15">
        <f t="shared" si="3"/>
        <v>194738.4832</v>
      </c>
    </row>
    <row r="293" ht="15.75" customHeight="1">
      <c r="A293" s="11">
        <f t="shared" si="5"/>
        <v>291</v>
      </c>
      <c r="B293" s="15">
        <f t="shared" si="4"/>
        <v>194738.4832</v>
      </c>
      <c r="C293" s="15">
        <f>-PMT(Setup!$B$2/12,Setup!$B$3*12-'Reduce EMI'!A293,'Reduce EMI'!B293)</f>
        <v>22365.25237</v>
      </c>
      <c r="D293" s="15">
        <f>B293*Setup!$B$2/12</f>
        <v>1298.256555</v>
      </c>
      <c r="E293" s="15">
        <f t="shared" si="1"/>
        <v>21066.99582</v>
      </c>
      <c r="F293" s="15">
        <f t="shared" si="2"/>
        <v>173671.4874</v>
      </c>
      <c r="G293" s="12">
        <f>SUM(IF(Setup!$B$14&gt;=0,Setup!$B$14,0)+IF(ISNA(VLOOKUP('Reduce EMI'!A293,Setup!$A$17:$B$36,2,0)),0,VLOOKUP('Reduce EMI'!A293,Setup!$A$17:$B$36,2,0)))</f>
        <v>0</v>
      </c>
      <c r="H293" s="15">
        <f t="shared" si="3"/>
        <v>173671.4874</v>
      </c>
    </row>
    <row r="294" ht="15.75" customHeight="1">
      <c r="A294" s="11">
        <f t="shared" si="5"/>
        <v>292</v>
      </c>
      <c r="B294" s="15">
        <f t="shared" si="4"/>
        <v>173671.4874</v>
      </c>
      <c r="C294" s="15">
        <f>-PMT(Setup!$B$2/12,Setup!$B$3*12-'Reduce EMI'!A294,'Reduce EMI'!B294)</f>
        <v>22365.25237</v>
      </c>
      <c r="D294" s="15">
        <f>B294*Setup!$B$2/12</f>
        <v>1157.809916</v>
      </c>
      <c r="E294" s="15">
        <f t="shared" si="1"/>
        <v>21207.44246</v>
      </c>
      <c r="F294" s="15">
        <f t="shared" si="2"/>
        <v>152464.045</v>
      </c>
      <c r="G294" s="12">
        <f>SUM(IF(Setup!$B$14&gt;=0,Setup!$B$14,0)+IF(ISNA(VLOOKUP('Reduce EMI'!A294,Setup!$A$17:$B$36,2,0)),0,VLOOKUP('Reduce EMI'!A294,Setup!$A$17:$B$36,2,0)))</f>
        <v>0</v>
      </c>
      <c r="H294" s="15">
        <f t="shared" si="3"/>
        <v>152464.045</v>
      </c>
    </row>
    <row r="295" ht="15.75" customHeight="1">
      <c r="A295" s="11">
        <f t="shared" si="5"/>
        <v>293</v>
      </c>
      <c r="B295" s="15">
        <f t="shared" si="4"/>
        <v>152464.045</v>
      </c>
      <c r="C295" s="15">
        <f>-PMT(Setup!$B$2/12,Setup!$B$3*12-'Reduce EMI'!A295,'Reduce EMI'!B295)</f>
        <v>22365.25237</v>
      </c>
      <c r="D295" s="15">
        <f>B295*Setup!$B$2/12</f>
        <v>1016.426966</v>
      </c>
      <c r="E295" s="15">
        <f t="shared" si="1"/>
        <v>21348.82541</v>
      </c>
      <c r="F295" s="15">
        <f t="shared" si="2"/>
        <v>131115.2196</v>
      </c>
      <c r="G295" s="12">
        <f>SUM(IF(Setup!$B$14&gt;=0,Setup!$B$14,0)+IF(ISNA(VLOOKUP('Reduce EMI'!A295,Setup!$A$17:$B$36,2,0)),0,VLOOKUP('Reduce EMI'!A295,Setup!$A$17:$B$36,2,0)))</f>
        <v>0</v>
      </c>
      <c r="H295" s="15">
        <f t="shared" si="3"/>
        <v>131115.2196</v>
      </c>
    </row>
    <row r="296" ht="15.75" customHeight="1">
      <c r="A296" s="11">
        <f t="shared" si="5"/>
        <v>294</v>
      </c>
      <c r="B296" s="15">
        <f t="shared" si="4"/>
        <v>131115.2196</v>
      </c>
      <c r="C296" s="15">
        <f>-PMT(Setup!$B$2/12,Setup!$B$3*12-'Reduce EMI'!A296,'Reduce EMI'!B296)</f>
        <v>22365.25237</v>
      </c>
      <c r="D296" s="15">
        <f>B296*Setup!$B$2/12</f>
        <v>874.1014638</v>
      </c>
      <c r="E296" s="15">
        <f t="shared" si="1"/>
        <v>21491.15091</v>
      </c>
      <c r="F296" s="15">
        <f t="shared" si="2"/>
        <v>109624.0687</v>
      </c>
      <c r="G296" s="12">
        <f>SUM(IF(Setup!$B$14&gt;=0,Setup!$B$14,0)+IF(ISNA(VLOOKUP('Reduce EMI'!A296,Setup!$A$17:$B$36,2,0)),0,VLOOKUP('Reduce EMI'!A296,Setup!$A$17:$B$36,2,0)))</f>
        <v>0</v>
      </c>
      <c r="H296" s="15">
        <f t="shared" si="3"/>
        <v>109624.0687</v>
      </c>
    </row>
    <row r="297" ht="15.75" customHeight="1">
      <c r="A297" s="11">
        <f t="shared" si="5"/>
        <v>295</v>
      </c>
      <c r="B297" s="15">
        <f t="shared" si="4"/>
        <v>109624.0687</v>
      </c>
      <c r="C297" s="15">
        <f>-PMT(Setup!$B$2/12,Setup!$B$3*12-'Reduce EMI'!A297,'Reduce EMI'!B297)</f>
        <v>22365.25237</v>
      </c>
      <c r="D297" s="15">
        <f>B297*Setup!$B$2/12</f>
        <v>730.8271244</v>
      </c>
      <c r="E297" s="15">
        <f t="shared" si="1"/>
        <v>21634.42525</v>
      </c>
      <c r="F297" s="15">
        <f t="shared" si="2"/>
        <v>87989.64341</v>
      </c>
      <c r="G297" s="12">
        <f>SUM(IF(Setup!$B$14&gt;=0,Setup!$B$14,0)+IF(ISNA(VLOOKUP('Reduce EMI'!A297,Setup!$A$17:$B$36,2,0)),0,VLOOKUP('Reduce EMI'!A297,Setup!$A$17:$B$36,2,0)))</f>
        <v>0</v>
      </c>
      <c r="H297" s="15">
        <f t="shared" si="3"/>
        <v>87989.64341</v>
      </c>
    </row>
    <row r="298" ht="15.75" customHeight="1">
      <c r="A298" s="11">
        <f t="shared" si="5"/>
        <v>296</v>
      </c>
      <c r="B298" s="15">
        <f t="shared" si="4"/>
        <v>87989.64341</v>
      </c>
      <c r="C298" s="15">
        <f>-PMT(Setup!$B$2/12,Setup!$B$3*12-'Reduce EMI'!A298,'Reduce EMI'!B298)</f>
        <v>22365.25237</v>
      </c>
      <c r="D298" s="15">
        <f>B298*Setup!$B$2/12</f>
        <v>586.5976227</v>
      </c>
      <c r="E298" s="15">
        <f t="shared" si="1"/>
        <v>21778.65475</v>
      </c>
      <c r="F298" s="15">
        <f t="shared" si="2"/>
        <v>66210.98866</v>
      </c>
      <c r="G298" s="12">
        <f>SUM(IF(Setup!$B$14&gt;=0,Setup!$B$14,0)+IF(ISNA(VLOOKUP('Reduce EMI'!A298,Setup!$A$17:$B$36,2,0)),0,VLOOKUP('Reduce EMI'!A298,Setup!$A$17:$B$36,2,0)))</f>
        <v>0</v>
      </c>
      <c r="H298" s="15">
        <f t="shared" si="3"/>
        <v>66210.98866</v>
      </c>
    </row>
    <row r="299" ht="15.75" customHeight="1">
      <c r="A299" s="11">
        <f t="shared" si="5"/>
        <v>297</v>
      </c>
      <c r="B299" s="15">
        <f t="shared" si="4"/>
        <v>66210.98866</v>
      </c>
      <c r="C299" s="15">
        <f>-PMT(Setup!$B$2/12,Setup!$B$3*12-'Reduce EMI'!A299,'Reduce EMI'!B299)</f>
        <v>22365.25237</v>
      </c>
      <c r="D299" s="15">
        <f>B299*Setup!$B$2/12</f>
        <v>441.406591</v>
      </c>
      <c r="E299" s="15">
        <f t="shared" si="1"/>
        <v>21923.84578</v>
      </c>
      <c r="F299" s="15">
        <f t="shared" si="2"/>
        <v>44287.14287</v>
      </c>
      <c r="G299" s="12">
        <f>SUM(IF(Setup!$B$14&gt;=0,Setup!$B$14,0)+IF(ISNA(VLOOKUP('Reduce EMI'!A299,Setup!$A$17:$B$36,2,0)),0,VLOOKUP('Reduce EMI'!A299,Setup!$A$17:$B$36,2,0)))</f>
        <v>0</v>
      </c>
      <c r="H299" s="15">
        <f t="shared" si="3"/>
        <v>44287.14287</v>
      </c>
    </row>
    <row r="300" ht="15.75" customHeight="1">
      <c r="A300" s="11">
        <f t="shared" si="5"/>
        <v>298</v>
      </c>
      <c r="B300" s="15">
        <f t="shared" si="4"/>
        <v>44287.14287</v>
      </c>
      <c r="C300" s="15">
        <f>-PMT(Setup!$B$2/12,Setup!$B$3*12-'Reduce EMI'!A300,'Reduce EMI'!B300)</f>
        <v>22365.25237</v>
      </c>
      <c r="D300" s="15">
        <f>B300*Setup!$B$2/12</f>
        <v>295.2476192</v>
      </c>
      <c r="E300" s="15">
        <f t="shared" si="1"/>
        <v>22070.00475</v>
      </c>
      <c r="F300" s="15">
        <f t="shared" si="2"/>
        <v>22217.13812</v>
      </c>
      <c r="G300" s="12">
        <f>SUM(IF(Setup!$B$14&gt;=0,Setup!$B$14,0)+IF(ISNA(VLOOKUP('Reduce term'!A300,Setup!$A$17:$B$36,2,0)),0,VLOOKUP('Reduce term'!A300,Setup!$A$17:$B$36,2,0)))</f>
        <v>0</v>
      </c>
      <c r="H300" s="15">
        <f t="shared" si="3"/>
        <v>22217.13812</v>
      </c>
    </row>
    <row r="301" ht="15.75" customHeight="1">
      <c r="A301" s="11">
        <f t="shared" si="5"/>
        <v>299</v>
      </c>
      <c r="B301" s="15">
        <f t="shared" si="4"/>
        <v>22217.13812</v>
      </c>
      <c r="C301" s="15">
        <f>-PMT(Setup!$B$2/12,Setup!$B$3*12-'Reduce EMI'!A301,'Reduce EMI'!B301)</f>
        <v>22365.25237</v>
      </c>
      <c r="D301" s="15">
        <f>B301*Setup!$B$2/12</f>
        <v>148.1142541</v>
      </c>
      <c r="E301" s="15">
        <f t="shared" si="1"/>
        <v>22217.13812</v>
      </c>
      <c r="F301" s="15">
        <f t="shared" si="2"/>
        <v>-0.000000000225554686</v>
      </c>
      <c r="G301" s="12">
        <f>SUM(IF(Setup!$B$14&gt;=0,Setup!$B$14,0)+IF(ISNA(VLOOKUP('Reduce term'!A301,Setup!$A$17:$B$36,2,0)),0,VLOOKUP('Reduce term'!A301,Setup!$A$17:$B$36,2,0)))</f>
        <v>0</v>
      </c>
      <c r="H301" s="15">
        <f t="shared" si="3"/>
        <v>-0.000000000225554686</v>
      </c>
    </row>
    <row r="302" ht="15.75" customHeight="1">
      <c r="A302" s="11">
        <f t="shared" si="5"/>
        <v>300</v>
      </c>
      <c r="B302" s="15">
        <f t="shared" si="4"/>
        <v>-0.000000000225554686</v>
      </c>
      <c r="C302" s="15" t="str">
        <f>-PMT(Setup!$B$2/12,Setup!$B$3*12-'Reduce EMI'!A302,'Reduce EMI'!B302)</f>
        <v>#NUM!</v>
      </c>
      <c r="D302" s="15">
        <f>B302*Setup!$B$2/12</f>
        <v>0</v>
      </c>
      <c r="E302" s="15" t="str">
        <f t="shared" si="1"/>
        <v>#NUM!</v>
      </c>
      <c r="F302" s="15" t="str">
        <f t="shared" si="2"/>
        <v>#NUM!</v>
      </c>
      <c r="G302" s="12">
        <f>SUM(IF(Setup!$B$14&gt;=0,Setup!$B$14,0)+IF(ISNA(VLOOKUP('Reduce term'!A302,Setup!$A$17:$B$36,2,0)),0,VLOOKUP('Reduce term'!A302,Setup!$A$17:$B$36,2,0)))+IF(Setup!$B$15&gt;=0,Setup!$B$15,0)</f>
        <v>38591</v>
      </c>
      <c r="H302" s="15" t="str">
        <f t="shared" si="3"/>
        <v>#NUM!</v>
      </c>
    </row>
    <row r="303" ht="15.75" customHeight="1">
      <c r="G303" s="4"/>
    </row>
    <row r="304" ht="15.75" customHeight="1">
      <c r="G304" s="4"/>
    </row>
    <row r="305" ht="15.75" customHeight="1">
      <c r="G305" s="4"/>
    </row>
    <row r="306" ht="15.75" customHeight="1">
      <c r="G306" s="4"/>
    </row>
    <row r="307" ht="15.75" customHeight="1">
      <c r="G307" s="4"/>
    </row>
    <row r="308" ht="15.75" customHeight="1">
      <c r="G308" s="4"/>
    </row>
    <row r="309" ht="15.75" customHeight="1">
      <c r="G309" s="4"/>
    </row>
    <row r="310" ht="15.75" customHeight="1">
      <c r="G310" s="4"/>
    </row>
    <row r="311" ht="15.75" customHeight="1">
      <c r="G311" s="4"/>
    </row>
    <row r="312" ht="15.75" customHeight="1">
      <c r="G312" s="4"/>
    </row>
    <row r="313" ht="15.75" customHeight="1">
      <c r="G313" s="4"/>
    </row>
    <row r="314" ht="15.75" customHeight="1">
      <c r="G314" s="4"/>
    </row>
    <row r="315" ht="15.75" customHeight="1">
      <c r="G315" s="4"/>
    </row>
    <row r="316" ht="15.75" customHeight="1">
      <c r="G316" s="4"/>
    </row>
    <row r="317" ht="15.75" customHeight="1">
      <c r="G317" s="4"/>
    </row>
    <row r="318" ht="15.75" customHeight="1">
      <c r="G318" s="4"/>
    </row>
    <row r="319" ht="15.75" customHeight="1">
      <c r="G319" s="4"/>
    </row>
    <row r="320" ht="15.75" customHeight="1">
      <c r="G320" s="4"/>
    </row>
    <row r="321" ht="15.75" customHeight="1">
      <c r="G321" s="4"/>
    </row>
    <row r="322" ht="15.75" customHeight="1">
      <c r="G322" s="4"/>
    </row>
    <row r="323" ht="15.75" customHeight="1">
      <c r="G323" s="4"/>
    </row>
    <row r="324" ht="15.75" customHeight="1">
      <c r="G324" s="4"/>
    </row>
    <row r="325" ht="15.75" customHeight="1">
      <c r="G325" s="4"/>
    </row>
    <row r="326" ht="15.75" customHeight="1">
      <c r="G326" s="4"/>
    </row>
    <row r="327" ht="15.75" customHeight="1">
      <c r="G327" s="4"/>
    </row>
    <row r="328" ht="15.75" customHeight="1">
      <c r="G328" s="4"/>
    </row>
    <row r="329" ht="15.75" customHeight="1">
      <c r="G329" s="4"/>
    </row>
    <row r="330" ht="15.75" customHeight="1">
      <c r="G330" s="4"/>
    </row>
    <row r="331" ht="15.75" customHeight="1">
      <c r="G331" s="4"/>
    </row>
    <row r="332" ht="15.75" customHeight="1">
      <c r="G332" s="4"/>
    </row>
    <row r="333" ht="15.75" customHeight="1">
      <c r="G333" s="4"/>
    </row>
    <row r="334" ht="15.75" customHeight="1">
      <c r="G334" s="4"/>
    </row>
    <row r="335" ht="15.75" customHeight="1">
      <c r="G335" s="4"/>
    </row>
    <row r="336" ht="15.75" customHeight="1">
      <c r="G336" s="4"/>
    </row>
    <row r="337" ht="15.75" customHeight="1">
      <c r="G337" s="4"/>
    </row>
    <row r="338" ht="15.75" customHeight="1">
      <c r="G338" s="4"/>
    </row>
    <row r="339" ht="15.75" customHeight="1">
      <c r="G339" s="4"/>
    </row>
    <row r="340" ht="15.75" customHeight="1">
      <c r="G340" s="4"/>
    </row>
    <row r="341" ht="15.75" customHeight="1">
      <c r="G341" s="4"/>
    </row>
    <row r="342" ht="15.75" customHeight="1">
      <c r="G342" s="4"/>
    </row>
    <row r="343" ht="15.75" customHeight="1">
      <c r="G343" s="4"/>
    </row>
    <row r="344" ht="15.75" customHeight="1">
      <c r="G344" s="4"/>
    </row>
    <row r="345" ht="15.75" customHeight="1">
      <c r="G345" s="4"/>
    </row>
    <row r="346" ht="15.75" customHeight="1">
      <c r="G346" s="4"/>
    </row>
    <row r="347" ht="15.75" customHeight="1">
      <c r="G347" s="4"/>
    </row>
    <row r="348" ht="15.75" customHeight="1">
      <c r="G348" s="4"/>
    </row>
    <row r="349" ht="15.75" customHeight="1">
      <c r="G349" s="4"/>
    </row>
    <row r="350" ht="15.75" customHeight="1">
      <c r="G350" s="4"/>
    </row>
    <row r="351" ht="15.75" customHeight="1">
      <c r="G351" s="4"/>
    </row>
    <row r="352" ht="15.75" customHeight="1">
      <c r="G352" s="4"/>
    </row>
    <row r="353" ht="15.75" customHeight="1">
      <c r="G353" s="4"/>
    </row>
    <row r="354" ht="15.75" customHeight="1">
      <c r="G354" s="4"/>
    </row>
    <row r="355" ht="15.75" customHeight="1">
      <c r="G355" s="4"/>
    </row>
    <row r="356" ht="15.75" customHeight="1">
      <c r="G356" s="4"/>
    </row>
    <row r="357" ht="15.75" customHeight="1">
      <c r="G357" s="4"/>
    </row>
    <row r="358" ht="15.75" customHeight="1">
      <c r="G358" s="4"/>
    </row>
    <row r="359" ht="15.75" customHeight="1">
      <c r="G359" s="4"/>
    </row>
    <row r="360" ht="15.75" customHeight="1">
      <c r="G360" s="4"/>
    </row>
    <row r="361" ht="15.75" customHeight="1">
      <c r="G361" s="4"/>
    </row>
    <row r="362" ht="15.75" customHeight="1">
      <c r="G362" s="4"/>
    </row>
    <row r="363" ht="15.75" customHeight="1">
      <c r="G363" s="4"/>
    </row>
    <row r="364" ht="15.75" customHeight="1">
      <c r="G364" s="4"/>
    </row>
    <row r="365" ht="15.75" customHeight="1">
      <c r="G365" s="4"/>
    </row>
    <row r="366" ht="15.75" customHeight="1">
      <c r="G366" s="4"/>
    </row>
    <row r="367" ht="15.75" customHeight="1">
      <c r="G367" s="4"/>
    </row>
    <row r="368" ht="15.75" customHeight="1">
      <c r="G368" s="4"/>
    </row>
    <row r="369" ht="15.75" customHeight="1">
      <c r="G369" s="4"/>
    </row>
    <row r="370" ht="15.75" customHeight="1">
      <c r="G370" s="4"/>
    </row>
    <row r="371" ht="15.75" customHeight="1">
      <c r="G371" s="4"/>
    </row>
    <row r="372" ht="15.75" customHeight="1">
      <c r="G372" s="4"/>
    </row>
    <row r="373" ht="15.75" customHeight="1">
      <c r="G373" s="4"/>
    </row>
    <row r="374" ht="15.75" customHeight="1">
      <c r="G374" s="4"/>
    </row>
    <row r="375" ht="15.75" customHeight="1">
      <c r="G375" s="4"/>
    </row>
    <row r="376" ht="15.75" customHeight="1">
      <c r="G376" s="4"/>
    </row>
    <row r="377" ht="15.75" customHeight="1">
      <c r="G377" s="4"/>
    </row>
    <row r="378" ht="15.75" customHeight="1">
      <c r="G378" s="4"/>
    </row>
    <row r="379" ht="15.75" customHeight="1">
      <c r="G379" s="4"/>
    </row>
    <row r="380" ht="15.75" customHeight="1">
      <c r="G380" s="4"/>
    </row>
    <row r="381" ht="15.75" customHeight="1">
      <c r="G381" s="4"/>
    </row>
    <row r="382" ht="15.75" customHeight="1">
      <c r="G382" s="4"/>
    </row>
    <row r="383" ht="15.75" customHeight="1">
      <c r="G383" s="4"/>
    </row>
    <row r="384" ht="15.75" customHeight="1">
      <c r="G384" s="4"/>
    </row>
    <row r="385" ht="15.75" customHeight="1">
      <c r="G385" s="4"/>
    </row>
    <row r="386" ht="15.75" customHeight="1">
      <c r="G386" s="4"/>
    </row>
    <row r="387" ht="15.75" customHeight="1">
      <c r="G387" s="4"/>
    </row>
    <row r="388" ht="15.75" customHeight="1">
      <c r="G388" s="4"/>
    </row>
    <row r="389" ht="15.75" customHeight="1">
      <c r="G389" s="4"/>
    </row>
    <row r="390" ht="15.75" customHeight="1">
      <c r="G390" s="4"/>
    </row>
    <row r="391" ht="15.75" customHeight="1">
      <c r="G391" s="4"/>
    </row>
    <row r="392" ht="15.75" customHeight="1">
      <c r="G392" s="4"/>
    </row>
    <row r="393" ht="15.75" customHeight="1">
      <c r="G393" s="4"/>
    </row>
    <row r="394" ht="15.75" customHeight="1">
      <c r="G394" s="4"/>
    </row>
    <row r="395" ht="15.75" customHeight="1">
      <c r="G395" s="4"/>
    </row>
    <row r="396" ht="15.75" customHeight="1">
      <c r="G396" s="4"/>
    </row>
    <row r="397" ht="15.75" customHeight="1">
      <c r="G397" s="4"/>
    </row>
    <row r="398" ht="15.75" customHeight="1">
      <c r="G398" s="4"/>
    </row>
    <row r="399" ht="15.75" customHeight="1">
      <c r="G399" s="4"/>
    </row>
    <row r="400" ht="15.75" customHeight="1">
      <c r="G400" s="4"/>
    </row>
    <row r="401" ht="15.75" customHeight="1">
      <c r="G401" s="4"/>
    </row>
    <row r="402" ht="15.75" customHeight="1">
      <c r="G402" s="4"/>
    </row>
    <row r="403" ht="15.75" customHeight="1">
      <c r="G403" s="4"/>
    </row>
    <row r="404" ht="15.75" customHeight="1">
      <c r="G404" s="4"/>
    </row>
    <row r="405" ht="15.75" customHeight="1">
      <c r="G405" s="4"/>
    </row>
    <row r="406" ht="15.75" customHeight="1">
      <c r="G406" s="4"/>
    </row>
    <row r="407" ht="15.75" customHeight="1">
      <c r="G407" s="4"/>
    </row>
    <row r="408" ht="15.75" customHeight="1">
      <c r="G408" s="4"/>
    </row>
    <row r="409" ht="15.75" customHeight="1">
      <c r="G409" s="4"/>
    </row>
    <row r="410" ht="15.75" customHeight="1">
      <c r="G410" s="4"/>
    </row>
    <row r="411" ht="15.75" customHeight="1">
      <c r="G411" s="4"/>
    </row>
    <row r="412" ht="15.75" customHeight="1">
      <c r="G412" s="4"/>
    </row>
    <row r="413" ht="15.75" customHeight="1">
      <c r="G413" s="4"/>
    </row>
    <row r="414" ht="15.75" customHeight="1">
      <c r="G414" s="4"/>
    </row>
    <row r="415" ht="15.75" customHeight="1">
      <c r="G415" s="4"/>
    </row>
    <row r="416" ht="15.75" customHeight="1">
      <c r="G416" s="4"/>
    </row>
    <row r="417" ht="15.75" customHeight="1">
      <c r="G417" s="4"/>
    </row>
    <row r="418" ht="15.75" customHeight="1">
      <c r="G418" s="4"/>
    </row>
    <row r="419" ht="15.75" customHeight="1">
      <c r="G419" s="4"/>
    </row>
    <row r="420" ht="15.75" customHeight="1">
      <c r="G420" s="4"/>
    </row>
    <row r="421" ht="15.75" customHeight="1">
      <c r="G421" s="4"/>
    </row>
    <row r="422" ht="15.75" customHeight="1">
      <c r="G422" s="4"/>
    </row>
    <row r="423" ht="15.75" customHeight="1">
      <c r="G423" s="4"/>
    </row>
    <row r="424" ht="15.75" customHeight="1">
      <c r="G424" s="4"/>
    </row>
    <row r="425" ht="15.75" customHeight="1">
      <c r="G425" s="4"/>
    </row>
    <row r="426" ht="15.75" customHeight="1">
      <c r="G426" s="4"/>
    </row>
    <row r="427" ht="15.75" customHeight="1">
      <c r="G427" s="4"/>
    </row>
    <row r="428" ht="15.75" customHeight="1">
      <c r="G428" s="4"/>
    </row>
    <row r="429" ht="15.75" customHeight="1">
      <c r="G429" s="4"/>
    </row>
    <row r="430" ht="15.75" customHeight="1">
      <c r="G430" s="4"/>
    </row>
    <row r="431" ht="15.75" customHeight="1">
      <c r="G431" s="4"/>
    </row>
    <row r="432" ht="15.75" customHeight="1">
      <c r="G432" s="4"/>
    </row>
    <row r="433" ht="15.75" customHeight="1">
      <c r="G433" s="4"/>
    </row>
    <row r="434" ht="15.75" customHeight="1">
      <c r="G434" s="4"/>
    </row>
    <row r="435" ht="15.75" customHeight="1">
      <c r="G435" s="4"/>
    </row>
    <row r="436" ht="15.75" customHeight="1">
      <c r="G436" s="4"/>
    </row>
    <row r="437" ht="15.75" customHeight="1">
      <c r="G437" s="4"/>
    </row>
    <row r="438" ht="15.75" customHeight="1">
      <c r="G438" s="4"/>
    </row>
    <row r="439" ht="15.75" customHeight="1">
      <c r="G439" s="4"/>
    </row>
    <row r="440" ht="15.75" customHeight="1">
      <c r="G440" s="4"/>
    </row>
    <row r="441" ht="15.75" customHeight="1">
      <c r="G441" s="4"/>
    </row>
    <row r="442" ht="15.75" customHeight="1">
      <c r="G442" s="4"/>
    </row>
    <row r="443" ht="15.75" customHeight="1">
      <c r="G443" s="4"/>
    </row>
    <row r="444" ht="15.75" customHeight="1">
      <c r="G444" s="4"/>
    </row>
    <row r="445" ht="15.75" customHeight="1">
      <c r="G445" s="4"/>
    </row>
    <row r="446" ht="15.75" customHeight="1">
      <c r="G446" s="4"/>
    </row>
    <row r="447" ht="15.75" customHeight="1">
      <c r="G447" s="4"/>
    </row>
    <row r="448" ht="15.75" customHeight="1">
      <c r="G448" s="4"/>
    </row>
    <row r="449" ht="15.75" customHeight="1">
      <c r="G449" s="4"/>
    </row>
    <row r="450" ht="15.75" customHeight="1">
      <c r="G450" s="4"/>
    </row>
    <row r="451" ht="15.75" customHeight="1">
      <c r="G451" s="4"/>
    </row>
    <row r="452" ht="15.75" customHeight="1">
      <c r="G452" s="4"/>
    </row>
    <row r="453" ht="15.75" customHeight="1">
      <c r="G453" s="4"/>
    </row>
    <row r="454" ht="15.75" customHeight="1">
      <c r="G454" s="4"/>
    </row>
    <row r="455" ht="15.75" customHeight="1">
      <c r="G455" s="4"/>
    </row>
    <row r="456" ht="15.75" customHeight="1">
      <c r="G456" s="4"/>
    </row>
    <row r="457" ht="15.75" customHeight="1">
      <c r="G457" s="4"/>
    </row>
    <row r="458" ht="15.75" customHeight="1">
      <c r="G458" s="4"/>
    </row>
    <row r="459" ht="15.75" customHeight="1">
      <c r="G459" s="4"/>
    </row>
    <row r="460" ht="15.75" customHeight="1">
      <c r="G460" s="4"/>
    </row>
    <row r="461" ht="15.75" customHeight="1">
      <c r="G461" s="4"/>
    </row>
    <row r="462" ht="15.75" customHeight="1">
      <c r="G462" s="4"/>
    </row>
    <row r="463" ht="15.75" customHeight="1">
      <c r="G463" s="4"/>
    </row>
    <row r="464" ht="15.75" customHeight="1">
      <c r="G464" s="4"/>
    </row>
    <row r="465" ht="15.75" customHeight="1">
      <c r="G465" s="4"/>
    </row>
    <row r="466" ht="15.75" customHeight="1">
      <c r="G466" s="4"/>
    </row>
    <row r="467" ht="15.75" customHeight="1">
      <c r="G467" s="4"/>
    </row>
    <row r="468" ht="15.75" customHeight="1">
      <c r="G468" s="4"/>
    </row>
    <row r="469" ht="15.75" customHeight="1">
      <c r="G469" s="4"/>
    </row>
    <row r="470" ht="15.75" customHeight="1">
      <c r="G470" s="4"/>
    </row>
    <row r="471" ht="15.75" customHeight="1">
      <c r="G471" s="4"/>
    </row>
    <row r="472" ht="15.75" customHeight="1">
      <c r="G472" s="4"/>
    </row>
    <row r="473" ht="15.75" customHeight="1">
      <c r="G473" s="4"/>
    </row>
    <row r="474" ht="15.75" customHeight="1">
      <c r="G474" s="4"/>
    </row>
    <row r="475" ht="15.75" customHeight="1">
      <c r="G475" s="4"/>
    </row>
    <row r="476" ht="15.75" customHeight="1">
      <c r="G476" s="4"/>
    </row>
    <row r="477" ht="15.75" customHeight="1">
      <c r="G477" s="4"/>
    </row>
    <row r="478" ht="15.75" customHeight="1">
      <c r="G478" s="4"/>
    </row>
    <row r="479" ht="15.75" customHeight="1">
      <c r="G479" s="4"/>
    </row>
    <row r="480" ht="15.75" customHeight="1">
      <c r="G480" s="4"/>
    </row>
    <row r="481" ht="15.75" customHeight="1">
      <c r="G481" s="4"/>
    </row>
    <row r="482" ht="15.75" customHeight="1">
      <c r="G482" s="4"/>
    </row>
    <row r="483" ht="15.75" customHeight="1">
      <c r="G483" s="4"/>
    </row>
    <row r="484" ht="15.75" customHeight="1">
      <c r="G484" s="4"/>
    </row>
    <row r="485" ht="15.75" customHeight="1">
      <c r="G485" s="4"/>
    </row>
    <row r="486" ht="15.75" customHeight="1">
      <c r="G486" s="4"/>
    </row>
    <row r="487" ht="15.75" customHeight="1">
      <c r="G487" s="4"/>
    </row>
    <row r="488" ht="15.75" customHeight="1">
      <c r="G488" s="4"/>
    </row>
    <row r="489" ht="15.75" customHeight="1">
      <c r="G489" s="4"/>
    </row>
    <row r="490" ht="15.75" customHeight="1">
      <c r="G490" s="4"/>
    </row>
    <row r="491" ht="15.75" customHeight="1">
      <c r="G491" s="4"/>
    </row>
    <row r="492" ht="15.75" customHeight="1">
      <c r="G492" s="4"/>
    </row>
    <row r="493" ht="15.75" customHeight="1">
      <c r="G493" s="4"/>
    </row>
    <row r="494" ht="15.75" customHeight="1">
      <c r="G494" s="4"/>
    </row>
    <row r="495" ht="15.75" customHeight="1">
      <c r="G495" s="4"/>
    </row>
    <row r="496" ht="15.75" customHeight="1">
      <c r="G496" s="4"/>
    </row>
    <row r="497" ht="15.75" customHeight="1">
      <c r="G497" s="4"/>
    </row>
    <row r="498" ht="15.75" customHeight="1">
      <c r="G498" s="4"/>
    </row>
    <row r="499" ht="15.75" customHeight="1">
      <c r="G499" s="4"/>
    </row>
    <row r="500" ht="15.75" customHeight="1">
      <c r="G500" s="4"/>
    </row>
    <row r="501" ht="15.75" customHeight="1">
      <c r="G501" s="4"/>
    </row>
    <row r="502" ht="15.75" customHeight="1">
      <c r="G502" s="4"/>
    </row>
    <row r="503" ht="15.75" customHeight="1">
      <c r="G503" s="4"/>
    </row>
    <row r="504" ht="15.75" customHeight="1">
      <c r="G504" s="4"/>
    </row>
    <row r="505" ht="15.75" customHeight="1">
      <c r="G505" s="4"/>
    </row>
    <row r="506" ht="15.75" customHeight="1">
      <c r="G506" s="4"/>
    </row>
    <row r="507" ht="15.75" customHeight="1">
      <c r="G507" s="4"/>
    </row>
    <row r="508" ht="15.75" customHeight="1">
      <c r="G508" s="4"/>
    </row>
    <row r="509" ht="15.75" customHeight="1">
      <c r="G509" s="4"/>
    </row>
    <row r="510" ht="15.75" customHeight="1">
      <c r="G510" s="4"/>
    </row>
    <row r="511" ht="15.75" customHeight="1">
      <c r="G511" s="4"/>
    </row>
    <row r="512" ht="15.75" customHeight="1">
      <c r="G512" s="4"/>
    </row>
    <row r="513" ht="15.75" customHeight="1">
      <c r="G513" s="4"/>
    </row>
    <row r="514" ht="15.75" customHeight="1">
      <c r="G514" s="4"/>
    </row>
    <row r="515" ht="15.75" customHeight="1">
      <c r="G515" s="4"/>
    </row>
    <row r="516" ht="15.75" customHeight="1">
      <c r="G516" s="4"/>
    </row>
    <row r="517" ht="15.75" customHeight="1">
      <c r="G517" s="4"/>
    </row>
    <row r="518" ht="15.75" customHeight="1">
      <c r="G518" s="4"/>
    </row>
    <row r="519" ht="15.75" customHeight="1">
      <c r="G519" s="4"/>
    </row>
    <row r="520" ht="15.75" customHeight="1">
      <c r="G520" s="4"/>
    </row>
    <row r="521" ht="15.75" customHeight="1">
      <c r="G521" s="4"/>
    </row>
    <row r="522" ht="15.75" customHeight="1">
      <c r="G522" s="4"/>
    </row>
    <row r="523" ht="15.75" customHeight="1">
      <c r="G523" s="4"/>
    </row>
    <row r="524" ht="15.75" customHeight="1">
      <c r="G524" s="4"/>
    </row>
    <row r="525" ht="15.75" customHeight="1">
      <c r="G525" s="4"/>
    </row>
    <row r="526" ht="15.75" customHeight="1">
      <c r="G526" s="4"/>
    </row>
    <row r="527" ht="15.75" customHeight="1">
      <c r="G527" s="4"/>
    </row>
    <row r="528" ht="15.75" customHeight="1">
      <c r="G528" s="4"/>
    </row>
    <row r="529" ht="15.75" customHeight="1">
      <c r="G529" s="4"/>
    </row>
    <row r="530" ht="15.75" customHeight="1">
      <c r="G530" s="4"/>
    </row>
    <row r="531" ht="15.75" customHeight="1">
      <c r="G531" s="4"/>
    </row>
    <row r="532" ht="15.75" customHeight="1">
      <c r="G532" s="4"/>
    </row>
    <row r="533" ht="15.75" customHeight="1">
      <c r="G533" s="4"/>
    </row>
    <row r="534" ht="15.75" customHeight="1">
      <c r="G534" s="4"/>
    </row>
    <row r="535" ht="15.75" customHeight="1">
      <c r="G535" s="4"/>
    </row>
    <row r="536" ht="15.75" customHeight="1">
      <c r="G536" s="4"/>
    </row>
    <row r="537" ht="15.75" customHeight="1">
      <c r="G537" s="4"/>
    </row>
    <row r="538" ht="15.75" customHeight="1">
      <c r="G538" s="4"/>
    </row>
    <row r="539" ht="15.75" customHeight="1">
      <c r="G539" s="4"/>
    </row>
    <row r="540" ht="15.75" customHeight="1">
      <c r="G540" s="4"/>
    </row>
    <row r="541" ht="15.75" customHeight="1">
      <c r="G541" s="4"/>
    </row>
    <row r="542" ht="15.75" customHeight="1">
      <c r="G542" s="4"/>
    </row>
    <row r="543" ht="15.75" customHeight="1">
      <c r="G543" s="4"/>
    </row>
    <row r="544" ht="15.75" customHeight="1">
      <c r="G544" s="4"/>
    </row>
    <row r="545" ht="15.75" customHeight="1">
      <c r="G545" s="4"/>
    </row>
    <row r="546" ht="15.75" customHeight="1">
      <c r="G546" s="4"/>
    </row>
    <row r="547" ht="15.75" customHeight="1">
      <c r="G547" s="4"/>
    </row>
    <row r="548" ht="15.75" customHeight="1">
      <c r="G548" s="4"/>
    </row>
    <row r="549" ht="15.75" customHeight="1">
      <c r="G549" s="4"/>
    </row>
    <row r="550" ht="15.75" customHeight="1">
      <c r="G550" s="4"/>
    </row>
    <row r="551" ht="15.75" customHeight="1">
      <c r="G551" s="4"/>
    </row>
    <row r="552" ht="15.75" customHeight="1">
      <c r="G552" s="4"/>
    </row>
    <row r="553" ht="15.75" customHeight="1">
      <c r="G553" s="4"/>
    </row>
    <row r="554" ht="15.75" customHeight="1">
      <c r="G554" s="4"/>
    </row>
    <row r="555" ht="15.75" customHeight="1">
      <c r="G555" s="4"/>
    </row>
    <row r="556" ht="15.75" customHeight="1">
      <c r="G556" s="4"/>
    </row>
    <row r="557" ht="15.75" customHeight="1">
      <c r="G557" s="4"/>
    </row>
    <row r="558" ht="15.75" customHeight="1">
      <c r="G558" s="4"/>
    </row>
    <row r="559" ht="15.75" customHeight="1">
      <c r="G559" s="4"/>
    </row>
    <row r="560" ht="15.75" customHeight="1">
      <c r="G560" s="4"/>
    </row>
    <row r="561" ht="15.75" customHeight="1">
      <c r="G561" s="4"/>
    </row>
    <row r="562" ht="15.75" customHeight="1">
      <c r="G562" s="4"/>
    </row>
    <row r="563" ht="15.75" customHeight="1">
      <c r="G563" s="4"/>
    </row>
    <row r="564" ht="15.75" customHeight="1">
      <c r="G564" s="4"/>
    </row>
    <row r="565" ht="15.75" customHeight="1">
      <c r="G565" s="4"/>
    </row>
    <row r="566" ht="15.75" customHeight="1">
      <c r="G566" s="4"/>
    </row>
    <row r="567" ht="15.75" customHeight="1">
      <c r="G567" s="4"/>
    </row>
    <row r="568" ht="15.75" customHeight="1">
      <c r="G568" s="4"/>
    </row>
    <row r="569" ht="15.75" customHeight="1">
      <c r="G569" s="4"/>
    </row>
    <row r="570" ht="15.75" customHeight="1">
      <c r="G570" s="4"/>
    </row>
    <row r="571" ht="15.75" customHeight="1">
      <c r="G571" s="4"/>
    </row>
    <row r="572" ht="15.75" customHeight="1">
      <c r="G572" s="4"/>
    </row>
    <row r="573" ht="15.75" customHeight="1">
      <c r="G573" s="4"/>
    </row>
    <row r="574" ht="15.75" customHeight="1">
      <c r="G574" s="4"/>
    </row>
    <row r="575" ht="15.75" customHeight="1">
      <c r="G575" s="4"/>
    </row>
    <row r="576" ht="15.75" customHeight="1">
      <c r="G576" s="4"/>
    </row>
    <row r="577" ht="15.75" customHeight="1">
      <c r="G577" s="4"/>
    </row>
    <row r="578" ht="15.75" customHeight="1">
      <c r="G578" s="4"/>
    </row>
    <row r="579" ht="15.75" customHeight="1">
      <c r="G579" s="4"/>
    </row>
    <row r="580" ht="15.75" customHeight="1">
      <c r="G580" s="4"/>
    </row>
    <row r="581" ht="15.75" customHeight="1">
      <c r="G581" s="4"/>
    </row>
    <row r="582" ht="15.75" customHeight="1">
      <c r="G582" s="4"/>
    </row>
    <row r="583" ht="15.75" customHeight="1">
      <c r="G583" s="4"/>
    </row>
    <row r="584" ht="15.75" customHeight="1">
      <c r="G584" s="4"/>
    </row>
    <row r="585" ht="15.75" customHeight="1">
      <c r="G585" s="4"/>
    </row>
    <row r="586" ht="15.75" customHeight="1">
      <c r="G586" s="4"/>
    </row>
    <row r="587" ht="15.75" customHeight="1">
      <c r="G587" s="4"/>
    </row>
    <row r="588" ht="15.75" customHeight="1">
      <c r="G588" s="4"/>
    </row>
    <row r="589" ht="15.75" customHeight="1">
      <c r="G589" s="4"/>
    </row>
    <row r="590" ht="15.75" customHeight="1">
      <c r="G590" s="4"/>
    </row>
    <row r="591" ht="15.75" customHeight="1">
      <c r="G591" s="4"/>
    </row>
    <row r="592" ht="15.75" customHeight="1">
      <c r="G592" s="4"/>
    </row>
    <row r="593" ht="15.75" customHeight="1">
      <c r="G593" s="4"/>
    </row>
    <row r="594" ht="15.75" customHeight="1">
      <c r="G594" s="4"/>
    </row>
    <row r="595" ht="15.75" customHeight="1">
      <c r="G595" s="4"/>
    </row>
    <row r="596" ht="15.75" customHeight="1">
      <c r="G596" s="4"/>
    </row>
    <row r="597" ht="15.75" customHeight="1">
      <c r="G597" s="4"/>
    </row>
    <row r="598" ht="15.75" customHeight="1">
      <c r="G598" s="4"/>
    </row>
    <row r="599" ht="15.75" customHeight="1">
      <c r="G599" s="4"/>
    </row>
    <row r="600" ht="15.75" customHeight="1">
      <c r="G600" s="4"/>
    </row>
    <row r="601" ht="15.75" customHeight="1">
      <c r="G601" s="4"/>
    </row>
    <row r="602" ht="15.75" customHeight="1">
      <c r="G602" s="4"/>
    </row>
    <row r="603" ht="15.75" customHeight="1">
      <c r="G603" s="4"/>
    </row>
    <row r="604" ht="15.75" customHeight="1">
      <c r="G604" s="4"/>
    </row>
    <row r="605" ht="15.75" customHeight="1">
      <c r="G605" s="4"/>
    </row>
    <row r="606" ht="15.75" customHeight="1">
      <c r="G606" s="4"/>
    </row>
    <row r="607" ht="15.75" customHeight="1">
      <c r="G607" s="4"/>
    </row>
    <row r="608" ht="15.75" customHeight="1">
      <c r="G608" s="4"/>
    </row>
    <row r="609" ht="15.75" customHeight="1">
      <c r="G609" s="4"/>
    </row>
    <row r="610" ht="15.75" customHeight="1">
      <c r="G610" s="4"/>
    </row>
    <row r="611" ht="15.75" customHeight="1">
      <c r="G611" s="4"/>
    </row>
    <row r="612" ht="15.75" customHeight="1">
      <c r="G612" s="4"/>
    </row>
    <row r="613" ht="15.75" customHeight="1">
      <c r="G613" s="4"/>
    </row>
    <row r="614" ht="15.75" customHeight="1">
      <c r="G614" s="4"/>
    </row>
    <row r="615" ht="15.75" customHeight="1">
      <c r="G615" s="4"/>
    </row>
    <row r="616" ht="15.75" customHeight="1">
      <c r="G616" s="4"/>
    </row>
    <row r="617" ht="15.75" customHeight="1">
      <c r="G617" s="4"/>
    </row>
    <row r="618" ht="15.75" customHeight="1">
      <c r="G618" s="4"/>
    </row>
    <row r="619" ht="15.75" customHeight="1">
      <c r="G619" s="4"/>
    </row>
    <row r="620" ht="15.75" customHeight="1">
      <c r="G620" s="4"/>
    </row>
    <row r="621" ht="15.75" customHeight="1">
      <c r="G621" s="4"/>
    </row>
    <row r="622" ht="15.75" customHeight="1">
      <c r="G622" s="4"/>
    </row>
    <row r="623" ht="15.75" customHeight="1">
      <c r="G623" s="4"/>
    </row>
    <row r="624" ht="15.75" customHeight="1">
      <c r="G624" s="4"/>
    </row>
    <row r="625" ht="15.75" customHeight="1">
      <c r="G625" s="4"/>
    </row>
    <row r="626" ht="15.75" customHeight="1">
      <c r="G626" s="4"/>
    </row>
    <row r="627" ht="15.75" customHeight="1">
      <c r="G627" s="4"/>
    </row>
    <row r="628" ht="15.75" customHeight="1">
      <c r="G628" s="4"/>
    </row>
    <row r="629" ht="15.75" customHeight="1">
      <c r="G629" s="4"/>
    </row>
    <row r="630" ht="15.75" customHeight="1">
      <c r="G630" s="4"/>
    </row>
    <row r="631" ht="15.75" customHeight="1">
      <c r="G631" s="4"/>
    </row>
    <row r="632" ht="15.75" customHeight="1">
      <c r="G632" s="4"/>
    </row>
    <row r="633" ht="15.75" customHeight="1">
      <c r="G633" s="4"/>
    </row>
    <row r="634" ht="15.75" customHeight="1">
      <c r="G634" s="4"/>
    </row>
    <row r="635" ht="15.75" customHeight="1">
      <c r="G635" s="4"/>
    </row>
    <row r="636" ht="15.75" customHeight="1">
      <c r="G636" s="4"/>
    </row>
    <row r="637" ht="15.75" customHeight="1">
      <c r="G637" s="4"/>
    </row>
    <row r="638" ht="15.75" customHeight="1">
      <c r="G638" s="4"/>
    </row>
    <row r="639" ht="15.75" customHeight="1">
      <c r="G639" s="4"/>
    </row>
    <row r="640" ht="15.75" customHeight="1">
      <c r="G640" s="4"/>
    </row>
    <row r="641" ht="15.75" customHeight="1">
      <c r="G641" s="4"/>
    </row>
    <row r="642" ht="15.75" customHeight="1">
      <c r="G642" s="4"/>
    </row>
    <row r="643" ht="15.75" customHeight="1">
      <c r="G643" s="4"/>
    </row>
    <row r="644" ht="15.75" customHeight="1">
      <c r="G644" s="4"/>
    </row>
    <row r="645" ht="15.75" customHeight="1">
      <c r="G645" s="4"/>
    </row>
    <row r="646" ht="15.75" customHeight="1">
      <c r="G646" s="4"/>
    </row>
    <row r="647" ht="15.75" customHeight="1">
      <c r="G647" s="4"/>
    </row>
    <row r="648" ht="15.75" customHeight="1">
      <c r="G648" s="4"/>
    </row>
    <row r="649" ht="15.75" customHeight="1">
      <c r="G649" s="4"/>
    </row>
    <row r="650" ht="15.75" customHeight="1">
      <c r="G650" s="4"/>
    </row>
    <row r="651" ht="15.75" customHeight="1">
      <c r="G651" s="4"/>
    </row>
    <row r="652" ht="15.75" customHeight="1">
      <c r="G652" s="4"/>
    </row>
    <row r="653" ht="15.75" customHeight="1">
      <c r="G653" s="4"/>
    </row>
    <row r="654" ht="15.75" customHeight="1">
      <c r="G654" s="4"/>
    </row>
    <row r="655" ht="15.75" customHeight="1">
      <c r="G655" s="4"/>
    </row>
    <row r="656" ht="15.75" customHeight="1">
      <c r="G656" s="4"/>
    </row>
    <row r="657" ht="15.75" customHeight="1">
      <c r="G657" s="4"/>
    </row>
    <row r="658" ht="15.75" customHeight="1">
      <c r="G658" s="4"/>
    </row>
    <row r="659" ht="15.75" customHeight="1">
      <c r="G659" s="4"/>
    </row>
    <row r="660" ht="15.75" customHeight="1">
      <c r="G660" s="4"/>
    </row>
    <row r="661" ht="15.75" customHeight="1">
      <c r="G661" s="4"/>
    </row>
    <row r="662" ht="15.75" customHeight="1">
      <c r="G662" s="4"/>
    </row>
    <row r="663" ht="15.75" customHeight="1">
      <c r="G663" s="4"/>
    </row>
    <row r="664" ht="15.75" customHeight="1">
      <c r="G664" s="4"/>
    </row>
    <row r="665" ht="15.75" customHeight="1">
      <c r="G665" s="4"/>
    </row>
    <row r="666" ht="15.75" customHeight="1">
      <c r="G666" s="4"/>
    </row>
    <row r="667" ht="15.75" customHeight="1">
      <c r="G667" s="4"/>
    </row>
    <row r="668" ht="15.75" customHeight="1">
      <c r="G668" s="4"/>
    </row>
    <row r="669" ht="15.75" customHeight="1">
      <c r="G669" s="4"/>
    </row>
    <row r="670" ht="15.75" customHeight="1">
      <c r="G670" s="4"/>
    </row>
    <row r="671" ht="15.75" customHeight="1">
      <c r="G671" s="4"/>
    </row>
    <row r="672" ht="15.75" customHeight="1">
      <c r="G672" s="4"/>
    </row>
    <row r="673" ht="15.75" customHeight="1">
      <c r="G673" s="4"/>
    </row>
    <row r="674" ht="15.75" customHeight="1">
      <c r="G674" s="4"/>
    </row>
    <row r="675" ht="15.75" customHeight="1">
      <c r="G675" s="4"/>
    </row>
    <row r="676" ht="15.75" customHeight="1">
      <c r="G676" s="4"/>
    </row>
    <row r="677" ht="15.75" customHeight="1">
      <c r="G677" s="4"/>
    </row>
    <row r="678" ht="15.75" customHeight="1">
      <c r="G678" s="4"/>
    </row>
    <row r="679" ht="15.75" customHeight="1">
      <c r="G679" s="4"/>
    </row>
    <row r="680" ht="15.75" customHeight="1">
      <c r="G680" s="4"/>
    </row>
    <row r="681" ht="15.75" customHeight="1">
      <c r="G681" s="4"/>
    </row>
    <row r="682" ht="15.75" customHeight="1">
      <c r="G682" s="4"/>
    </row>
    <row r="683" ht="15.75" customHeight="1">
      <c r="G683" s="4"/>
    </row>
    <row r="684" ht="15.75" customHeight="1">
      <c r="G684" s="4"/>
    </row>
    <row r="685" ht="15.75" customHeight="1">
      <c r="G685" s="4"/>
    </row>
    <row r="686" ht="15.75" customHeight="1">
      <c r="G686" s="4"/>
    </row>
    <row r="687" ht="15.75" customHeight="1">
      <c r="G687" s="4"/>
    </row>
    <row r="688" ht="15.75" customHeight="1">
      <c r="G688" s="4"/>
    </row>
    <row r="689" ht="15.75" customHeight="1">
      <c r="G689" s="4"/>
    </row>
    <row r="690" ht="15.75" customHeight="1">
      <c r="G690" s="4"/>
    </row>
    <row r="691" ht="15.75" customHeight="1">
      <c r="G691" s="4"/>
    </row>
    <row r="692" ht="15.75" customHeight="1">
      <c r="G692" s="4"/>
    </row>
    <row r="693" ht="15.75" customHeight="1">
      <c r="G693" s="4"/>
    </row>
    <row r="694" ht="15.75" customHeight="1">
      <c r="G694" s="4"/>
    </row>
    <row r="695" ht="15.75" customHeight="1">
      <c r="G695" s="4"/>
    </row>
    <row r="696" ht="15.75" customHeight="1">
      <c r="G696" s="4"/>
    </row>
    <row r="697" ht="15.75" customHeight="1">
      <c r="G697" s="4"/>
    </row>
    <row r="698" ht="15.75" customHeight="1">
      <c r="G698" s="4"/>
    </row>
    <row r="699" ht="15.75" customHeight="1">
      <c r="G699" s="4"/>
    </row>
    <row r="700" ht="15.75" customHeight="1">
      <c r="G700" s="4"/>
    </row>
    <row r="701" ht="15.75" customHeight="1">
      <c r="G701" s="4"/>
    </row>
    <row r="702" ht="15.75" customHeight="1">
      <c r="G702" s="4"/>
    </row>
    <row r="703" ht="15.75" customHeight="1">
      <c r="G703" s="4"/>
    </row>
    <row r="704" ht="15.75" customHeight="1">
      <c r="G704" s="4"/>
    </row>
    <row r="705" ht="15.75" customHeight="1">
      <c r="G705" s="4"/>
    </row>
    <row r="706" ht="15.75" customHeight="1">
      <c r="G706" s="4"/>
    </row>
    <row r="707" ht="15.75" customHeight="1">
      <c r="G707" s="4"/>
    </row>
    <row r="708" ht="15.75" customHeight="1">
      <c r="G708" s="4"/>
    </row>
    <row r="709" ht="15.75" customHeight="1">
      <c r="G709" s="4"/>
    </row>
    <row r="710" ht="15.75" customHeight="1">
      <c r="G710" s="4"/>
    </row>
    <row r="711" ht="15.75" customHeight="1">
      <c r="G711" s="4"/>
    </row>
    <row r="712" ht="15.75" customHeight="1">
      <c r="G712" s="4"/>
    </row>
    <row r="713" ht="15.75" customHeight="1">
      <c r="G713" s="4"/>
    </row>
    <row r="714" ht="15.75" customHeight="1">
      <c r="G714" s="4"/>
    </row>
    <row r="715" ht="15.75" customHeight="1">
      <c r="G715" s="4"/>
    </row>
    <row r="716" ht="15.75" customHeight="1">
      <c r="G716" s="4"/>
    </row>
    <row r="717" ht="15.75" customHeight="1">
      <c r="G717" s="4"/>
    </row>
    <row r="718" ht="15.75" customHeight="1">
      <c r="G718" s="4"/>
    </row>
    <row r="719" ht="15.75" customHeight="1">
      <c r="G719" s="4"/>
    </row>
    <row r="720" ht="15.75" customHeight="1">
      <c r="G720" s="4"/>
    </row>
    <row r="721" ht="15.75" customHeight="1">
      <c r="G721" s="4"/>
    </row>
    <row r="722" ht="15.75" customHeight="1">
      <c r="G722" s="4"/>
    </row>
    <row r="723" ht="15.75" customHeight="1">
      <c r="G723" s="4"/>
    </row>
    <row r="724" ht="15.75" customHeight="1">
      <c r="G724" s="4"/>
    </row>
    <row r="725" ht="15.75" customHeight="1">
      <c r="G725" s="4"/>
    </row>
    <row r="726" ht="15.75" customHeight="1">
      <c r="G726" s="4"/>
    </row>
    <row r="727" ht="15.75" customHeight="1">
      <c r="G727" s="4"/>
    </row>
    <row r="728" ht="15.75" customHeight="1">
      <c r="G728" s="4"/>
    </row>
    <row r="729" ht="15.75" customHeight="1">
      <c r="G729" s="4"/>
    </row>
    <row r="730" ht="15.75" customHeight="1">
      <c r="G730" s="4"/>
    </row>
    <row r="731" ht="15.75" customHeight="1">
      <c r="G731" s="4"/>
    </row>
    <row r="732" ht="15.75" customHeight="1">
      <c r="G732" s="4"/>
    </row>
    <row r="733" ht="15.75" customHeight="1">
      <c r="G733" s="4"/>
    </row>
    <row r="734" ht="15.75" customHeight="1">
      <c r="G734" s="4"/>
    </row>
    <row r="735" ht="15.75" customHeight="1">
      <c r="G735" s="4"/>
    </row>
    <row r="736" ht="15.75" customHeight="1">
      <c r="G736" s="4"/>
    </row>
    <row r="737" ht="15.75" customHeight="1">
      <c r="G737" s="4"/>
    </row>
    <row r="738" ht="15.75" customHeight="1">
      <c r="G738" s="4"/>
    </row>
    <row r="739" ht="15.75" customHeight="1">
      <c r="G739" s="4"/>
    </row>
    <row r="740" ht="15.75" customHeight="1">
      <c r="G740" s="4"/>
    </row>
    <row r="741" ht="15.75" customHeight="1">
      <c r="G741" s="4"/>
    </row>
    <row r="742" ht="15.75" customHeight="1">
      <c r="G742" s="4"/>
    </row>
    <row r="743" ht="15.75" customHeight="1">
      <c r="G743" s="4"/>
    </row>
    <row r="744" ht="15.75" customHeight="1">
      <c r="G744" s="4"/>
    </row>
    <row r="745" ht="15.75" customHeight="1">
      <c r="G745" s="4"/>
    </row>
    <row r="746" ht="15.75" customHeight="1">
      <c r="G746" s="4"/>
    </row>
    <row r="747" ht="15.75" customHeight="1">
      <c r="G747" s="4"/>
    </row>
    <row r="748" ht="15.75" customHeight="1">
      <c r="G748" s="4"/>
    </row>
    <row r="749" ht="15.75" customHeight="1">
      <c r="G749" s="4"/>
    </row>
    <row r="750" ht="15.75" customHeight="1">
      <c r="G750" s="4"/>
    </row>
    <row r="751" ht="15.75" customHeight="1">
      <c r="G751" s="4"/>
    </row>
    <row r="752" ht="15.75" customHeight="1">
      <c r="G752" s="4"/>
    </row>
    <row r="753" ht="15.75" customHeight="1">
      <c r="G753" s="4"/>
    </row>
    <row r="754" ht="15.75" customHeight="1">
      <c r="G754" s="4"/>
    </row>
    <row r="755" ht="15.75" customHeight="1">
      <c r="G755" s="4"/>
    </row>
    <row r="756" ht="15.75" customHeight="1">
      <c r="G756" s="4"/>
    </row>
    <row r="757" ht="15.75" customHeight="1">
      <c r="G757" s="4"/>
    </row>
    <row r="758" ht="15.75" customHeight="1">
      <c r="G758" s="4"/>
    </row>
    <row r="759" ht="15.75" customHeight="1">
      <c r="G759" s="4"/>
    </row>
    <row r="760" ht="15.75" customHeight="1">
      <c r="G760" s="4"/>
    </row>
    <row r="761" ht="15.75" customHeight="1">
      <c r="G761" s="4"/>
    </row>
    <row r="762" ht="15.75" customHeight="1">
      <c r="G762" s="4"/>
    </row>
    <row r="763" ht="15.75" customHeight="1">
      <c r="G763" s="4"/>
    </row>
    <row r="764" ht="15.75" customHeight="1">
      <c r="G764" s="4"/>
    </row>
    <row r="765" ht="15.75" customHeight="1">
      <c r="G765" s="4"/>
    </row>
    <row r="766" ht="15.75" customHeight="1">
      <c r="G766" s="4"/>
    </row>
    <row r="767" ht="15.75" customHeight="1">
      <c r="G767" s="4"/>
    </row>
    <row r="768" ht="15.75" customHeight="1">
      <c r="G768" s="4"/>
    </row>
    <row r="769" ht="15.75" customHeight="1">
      <c r="G769" s="4"/>
    </row>
    <row r="770" ht="15.75" customHeight="1">
      <c r="G770" s="4"/>
    </row>
    <row r="771" ht="15.75" customHeight="1">
      <c r="G771" s="4"/>
    </row>
    <row r="772" ht="15.75" customHeight="1">
      <c r="G772" s="4"/>
    </row>
    <row r="773" ht="15.75" customHeight="1">
      <c r="G773" s="4"/>
    </row>
    <row r="774" ht="15.75" customHeight="1">
      <c r="G774" s="4"/>
    </row>
    <row r="775" ht="15.75" customHeight="1">
      <c r="G775" s="4"/>
    </row>
    <row r="776" ht="15.75" customHeight="1">
      <c r="G776" s="4"/>
    </row>
    <row r="777" ht="15.75" customHeight="1">
      <c r="G777" s="4"/>
    </row>
    <row r="778" ht="15.75" customHeight="1">
      <c r="G778" s="4"/>
    </row>
    <row r="779" ht="15.75" customHeight="1">
      <c r="G779" s="4"/>
    </row>
    <row r="780" ht="15.75" customHeight="1">
      <c r="G780" s="4"/>
    </row>
    <row r="781" ht="15.75" customHeight="1">
      <c r="G781" s="4"/>
    </row>
    <row r="782" ht="15.75" customHeight="1">
      <c r="G782" s="4"/>
    </row>
    <row r="783" ht="15.75" customHeight="1">
      <c r="G783" s="4"/>
    </row>
    <row r="784" ht="15.75" customHeight="1">
      <c r="G784" s="4"/>
    </row>
    <row r="785" ht="15.75" customHeight="1">
      <c r="G785" s="4"/>
    </row>
    <row r="786" ht="15.75" customHeight="1">
      <c r="G786" s="4"/>
    </row>
    <row r="787" ht="15.75" customHeight="1">
      <c r="G787" s="4"/>
    </row>
    <row r="788" ht="15.75" customHeight="1">
      <c r="G788" s="4"/>
    </row>
    <row r="789" ht="15.75" customHeight="1">
      <c r="G789" s="4"/>
    </row>
    <row r="790" ht="15.75" customHeight="1">
      <c r="G790" s="4"/>
    </row>
    <row r="791" ht="15.75" customHeight="1">
      <c r="G791" s="4"/>
    </row>
    <row r="792" ht="15.75" customHeight="1">
      <c r="G792" s="4"/>
    </row>
    <row r="793" ht="15.75" customHeight="1">
      <c r="G793" s="4"/>
    </row>
    <row r="794" ht="15.75" customHeight="1">
      <c r="G794" s="4"/>
    </row>
    <row r="795" ht="15.75" customHeight="1">
      <c r="G795" s="4"/>
    </row>
    <row r="796" ht="15.75" customHeight="1">
      <c r="G796" s="4"/>
    </row>
    <row r="797" ht="15.75" customHeight="1">
      <c r="G797" s="4"/>
    </row>
    <row r="798" ht="15.75" customHeight="1">
      <c r="G798" s="4"/>
    </row>
    <row r="799" ht="15.75" customHeight="1">
      <c r="G799" s="4"/>
    </row>
    <row r="800" ht="15.75" customHeight="1">
      <c r="G800" s="4"/>
    </row>
    <row r="801" ht="15.75" customHeight="1">
      <c r="G801" s="4"/>
    </row>
    <row r="802" ht="15.75" customHeight="1">
      <c r="G802" s="4"/>
    </row>
    <row r="803" ht="15.75" customHeight="1">
      <c r="G803" s="4"/>
    </row>
    <row r="804" ht="15.75" customHeight="1">
      <c r="G804" s="4"/>
    </row>
    <row r="805" ht="15.75" customHeight="1">
      <c r="G805" s="4"/>
    </row>
    <row r="806" ht="15.75" customHeight="1">
      <c r="G806" s="4"/>
    </row>
    <row r="807" ht="15.75" customHeight="1">
      <c r="G807" s="4"/>
    </row>
    <row r="808" ht="15.75" customHeight="1">
      <c r="G808" s="4"/>
    </row>
    <row r="809" ht="15.75" customHeight="1">
      <c r="G809" s="4"/>
    </row>
    <row r="810" ht="15.75" customHeight="1">
      <c r="G810" s="4"/>
    </row>
    <row r="811" ht="15.75" customHeight="1">
      <c r="G811" s="4"/>
    </row>
    <row r="812" ht="15.75" customHeight="1">
      <c r="G812" s="4"/>
    </row>
    <row r="813" ht="15.75" customHeight="1">
      <c r="G813" s="4"/>
    </row>
    <row r="814" ht="15.75" customHeight="1">
      <c r="G814" s="4"/>
    </row>
    <row r="815" ht="15.75" customHeight="1">
      <c r="G815" s="4"/>
    </row>
    <row r="816" ht="15.75" customHeight="1">
      <c r="G816" s="4"/>
    </row>
    <row r="817" ht="15.75" customHeight="1">
      <c r="G817" s="4"/>
    </row>
    <row r="818" ht="15.75" customHeight="1">
      <c r="G818" s="4"/>
    </row>
    <row r="819" ht="15.75" customHeight="1">
      <c r="G819" s="4"/>
    </row>
    <row r="820" ht="15.75" customHeight="1">
      <c r="G820" s="4"/>
    </row>
    <row r="821" ht="15.75" customHeight="1">
      <c r="G821" s="4"/>
    </row>
    <row r="822" ht="15.75" customHeight="1">
      <c r="G822" s="4"/>
    </row>
    <row r="823" ht="15.75" customHeight="1">
      <c r="G823" s="4"/>
    </row>
    <row r="824" ht="15.75" customHeight="1">
      <c r="G824" s="4"/>
    </row>
    <row r="825" ht="15.75" customHeight="1">
      <c r="G825" s="4"/>
    </row>
    <row r="826" ht="15.75" customHeight="1">
      <c r="G826" s="4"/>
    </row>
    <row r="827" ht="15.75" customHeight="1">
      <c r="G827" s="4"/>
    </row>
    <row r="828" ht="15.75" customHeight="1">
      <c r="G828" s="4"/>
    </row>
    <row r="829" ht="15.75" customHeight="1">
      <c r="G829" s="4"/>
    </row>
    <row r="830" ht="15.75" customHeight="1">
      <c r="G830" s="4"/>
    </row>
    <row r="831" ht="15.75" customHeight="1">
      <c r="G831" s="4"/>
    </row>
    <row r="832" ht="15.75" customHeight="1">
      <c r="G832" s="4"/>
    </row>
    <row r="833" ht="15.75" customHeight="1">
      <c r="G833" s="4"/>
    </row>
    <row r="834" ht="15.75" customHeight="1">
      <c r="G834" s="4"/>
    </row>
    <row r="835" ht="15.75" customHeight="1">
      <c r="G835" s="4"/>
    </row>
    <row r="836" ht="15.75" customHeight="1">
      <c r="G836" s="4"/>
    </row>
    <row r="837" ht="15.75" customHeight="1">
      <c r="G837" s="4"/>
    </row>
    <row r="838" ht="15.75" customHeight="1">
      <c r="G838" s="4"/>
    </row>
    <row r="839" ht="15.75" customHeight="1">
      <c r="G839" s="4"/>
    </row>
    <row r="840" ht="15.75" customHeight="1">
      <c r="G840" s="4"/>
    </row>
    <row r="841" ht="15.75" customHeight="1">
      <c r="G841" s="4"/>
    </row>
    <row r="842" ht="15.75" customHeight="1">
      <c r="G842" s="4"/>
    </row>
    <row r="843" ht="15.75" customHeight="1">
      <c r="G843" s="4"/>
    </row>
    <row r="844" ht="15.75" customHeight="1">
      <c r="G844" s="4"/>
    </row>
    <row r="845" ht="15.75" customHeight="1">
      <c r="G845" s="4"/>
    </row>
    <row r="846" ht="15.75" customHeight="1">
      <c r="G846" s="4"/>
    </row>
    <row r="847" ht="15.75" customHeight="1">
      <c r="G847" s="4"/>
    </row>
    <row r="848" ht="15.75" customHeight="1">
      <c r="G848" s="4"/>
    </row>
    <row r="849" ht="15.75" customHeight="1">
      <c r="G849" s="4"/>
    </row>
    <row r="850" ht="15.75" customHeight="1">
      <c r="G850" s="4"/>
    </row>
    <row r="851" ht="15.75" customHeight="1">
      <c r="G851" s="4"/>
    </row>
    <row r="852" ht="15.75" customHeight="1">
      <c r="G852" s="4"/>
    </row>
    <row r="853" ht="15.75" customHeight="1">
      <c r="G853" s="4"/>
    </row>
    <row r="854" ht="15.75" customHeight="1">
      <c r="G854" s="4"/>
    </row>
    <row r="855" ht="15.75" customHeight="1">
      <c r="G855" s="4"/>
    </row>
    <row r="856" ht="15.75" customHeight="1">
      <c r="G856" s="4"/>
    </row>
    <row r="857" ht="15.75" customHeight="1">
      <c r="G857" s="4"/>
    </row>
    <row r="858" ht="15.75" customHeight="1">
      <c r="G858" s="4"/>
    </row>
    <row r="859" ht="15.75" customHeight="1">
      <c r="G859" s="4"/>
    </row>
    <row r="860" ht="15.75" customHeight="1">
      <c r="G860" s="4"/>
    </row>
    <row r="861" ht="15.75" customHeight="1">
      <c r="G861" s="4"/>
    </row>
    <row r="862" ht="15.75" customHeight="1">
      <c r="G862" s="4"/>
    </row>
    <row r="863" ht="15.75" customHeight="1">
      <c r="G863" s="4"/>
    </row>
    <row r="864" ht="15.75" customHeight="1">
      <c r="G864" s="4"/>
    </row>
    <row r="865" ht="15.75" customHeight="1">
      <c r="G865" s="4"/>
    </row>
    <row r="866" ht="15.75" customHeight="1">
      <c r="G866" s="4"/>
    </row>
    <row r="867" ht="15.75" customHeight="1">
      <c r="G867" s="4"/>
    </row>
    <row r="868" ht="15.75" customHeight="1">
      <c r="G868" s="4"/>
    </row>
    <row r="869" ht="15.75" customHeight="1">
      <c r="G869" s="4"/>
    </row>
    <row r="870" ht="15.75" customHeight="1">
      <c r="G870" s="4"/>
    </row>
    <row r="871" ht="15.75" customHeight="1">
      <c r="G871" s="4"/>
    </row>
    <row r="872" ht="15.75" customHeight="1">
      <c r="G872" s="4"/>
    </row>
    <row r="873" ht="15.75" customHeight="1">
      <c r="G873" s="4"/>
    </row>
    <row r="874" ht="15.75" customHeight="1">
      <c r="G874" s="4"/>
    </row>
    <row r="875" ht="15.75" customHeight="1">
      <c r="G875" s="4"/>
    </row>
    <row r="876" ht="15.75" customHeight="1">
      <c r="G876" s="4"/>
    </row>
    <row r="877" ht="15.75" customHeight="1">
      <c r="G877" s="4"/>
    </row>
    <row r="878" ht="15.75" customHeight="1">
      <c r="G878" s="4"/>
    </row>
    <row r="879" ht="15.75" customHeight="1">
      <c r="G879" s="4"/>
    </row>
    <row r="880" ht="15.75" customHeight="1">
      <c r="G880" s="4"/>
    </row>
    <row r="881" ht="15.75" customHeight="1">
      <c r="G881" s="4"/>
    </row>
    <row r="882" ht="15.75" customHeight="1">
      <c r="G882" s="4"/>
    </row>
    <row r="883" ht="15.75" customHeight="1">
      <c r="G883" s="4"/>
    </row>
    <row r="884" ht="15.75" customHeight="1">
      <c r="G884" s="4"/>
    </row>
    <row r="885" ht="15.75" customHeight="1">
      <c r="G885" s="4"/>
    </row>
    <row r="886" ht="15.75" customHeight="1">
      <c r="G886" s="4"/>
    </row>
    <row r="887" ht="15.75" customHeight="1">
      <c r="G887" s="4"/>
    </row>
    <row r="888" ht="15.75" customHeight="1">
      <c r="G888" s="4"/>
    </row>
    <row r="889" ht="15.75" customHeight="1">
      <c r="G889" s="4"/>
    </row>
    <row r="890" ht="15.75" customHeight="1">
      <c r="G890" s="4"/>
    </row>
    <row r="891" ht="15.75" customHeight="1">
      <c r="G891" s="4"/>
    </row>
    <row r="892" ht="15.75" customHeight="1">
      <c r="G892" s="4"/>
    </row>
    <row r="893" ht="15.75" customHeight="1">
      <c r="G893" s="4"/>
    </row>
    <row r="894" ht="15.75" customHeight="1">
      <c r="G894" s="4"/>
    </row>
    <row r="895" ht="15.75" customHeight="1">
      <c r="G895" s="4"/>
    </row>
    <row r="896" ht="15.75" customHeight="1">
      <c r="G896" s="4"/>
    </row>
    <row r="897" ht="15.75" customHeight="1">
      <c r="G897" s="4"/>
    </row>
    <row r="898" ht="15.75" customHeight="1">
      <c r="G898" s="4"/>
    </row>
    <row r="899" ht="15.75" customHeight="1">
      <c r="G899" s="4"/>
    </row>
    <row r="900" ht="15.75" customHeight="1">
      <c r="G900" s="4"/>
    </row>
    <row r="901" ht="15.75" customHeight="1">
      <c r="G901" s="4"/>
    </row>
    <row r="902" ht="15.75" customHeight="1">
      <c r="G902" s="4"/>
    </row>
    <row r="903" ht="15.75" customHeight="1">
      <c r="G903" s="4"/>
    </row>
    <row r="904" ht="15.75" customHeight="1">
      <c r="G904" s="4"/>
    </row>
    <row r="905" ht="15.75" customHeight="1">
      <c r="G905" s="4"/>
    </row>
    <row r="906" ht="15.75" customHeight="1">
      <c r="G906" s="4"/>
    </row>
    <row r="907" ht="15.75" customHeight="1">
      <c r="G907" s="4"/>
    </row>
    <row r="908" ht="15.75" customHeight="1">
      <c r="G908" s="4"/>
    </row>
    <row r="909" ht="15.75" customHeight="1">
      <c r="G909" s="4"/>
    </row>
    <row r="910" ht="15.75" customHeight="1">
      <c r="G910" s="4"/>
    </row>
    <row r="911" ht="15.75" customHeight="1">
      <c r="G911" s="4"/>
    </row>
    <row r="912" ht="15.75" customHeight="1">
      <c r="G912" s="4"/>
    </row>
    <row r="913" ht="15.75" customHeight="1">
      <c r="G913" s="4"/>
    </row>
    <row r="914" ht="15.75" customHeight="1">
      <c r="G914" s="4"/>
    </row>
    <row r="915" ht="15.75" customHeight="1">
      <c r="G915" s="4"/>
    </row>
    <row r="916" ht="15.75" customHeight="1">
      <c r="G916" s="4"/>
    </row>
    <row r="917" ht="15.75" customHeight="1">
      <c r="G917" s="4"/>
    </row>
    <row r="918" ht="15.75" customHeight="1">
      <c r="G918" s="4"/>
    </row>
    <row r="919" ht="15.75" customHeight="1">
      <c r="G919" s="4"/>
    </row>
    <row r="920" ht="15.75" customHeight="1">
      <c r="G920" s="4"/>
    </row>
    <row r="921" ht="15.75" customHeight="1">
      <c r="G921" s="4"/>
    </row>
    <row r="922" ht="15.75" customHeight="1">
      <c r="G922" s="4"/>
    </row>
    <row r="923" ht="15.75" customHeight="1">
      <c r="G923" s="4"/>
    </row>
    <row r="924" ht="15.75" customHeight="1">
      <c r="G924" s="4"/>
    </row>
    <row r="925" ht="15.75" customHeight="1">
      <c r="G925" s="4"/>
    </row>
    <row r="926" ht="15.75" customHeight="1">
      <c r="G926" s="4"/>
    </row>
    <row r="927" ht="15.75" customHeight="1">
      <c r="G927" s="4"/>
    </row>
    <row r="928" ht="15.75" customHeight="1">
      <c r="G928" s="4"/>
    </row>
    <row r="929" ht="15.75" customHeight="1">
      <c r="G929" s="4"/>
    </row>
    <row r="930" ht="15.75" customHeight="1">
      <c r="G930" s="4"/>
    </row>
    <row r="931" ht="15.75" customHeight="1">
      <c r="G931" s="4"/>
    </row>
    <row r="932" ht="15.75" customHeight="1">
      <c r="G932" s="4"/>
    </row>
    <row r="933" ht="15.75" customHeight="1">
      <c r="G933" s="4"/>
    </row>
    <row r="934" ht="15.75" customHeight="1">
      <c r="G934" s="4"/>
    </row>
    <row r="935" ht="15.75" customHeight="1">
      <c r="G935" s="4"/>
    </row>
    <row r="936" ht="15.75" customHeight="1">
      <c r="G936" s="4"/>
    </row>
    <row r="937" ht="15.75" customHeight="1">
      <c r="G937" s="4"/>
    </row>
    <row r="938" ht="15.75" customHeight="1">
      <c r="G938" s="4"/>
    </row>
    <row r="939" ht="15.75" customHeight="1">
      <c r="G939" s="4"/>
    </row>
    <row r="940" ht="15.75" customHeight="1">
      <c r="G940" s="4"/>
    </row>
    <row r="941" ht="15.75" customHeight="1">
      <c r="G941" s="4"/>
    </row>
    <row r="942" ht="15.75" customHeight="1">
      <c r="G942" s="4"/>
    </row>
    <row r="943" ht="15.75" customHeight="1">
      <c r="G943" s="4"/>
    </row>
    <row r="944" ht="15.75" customHeight="1">
      <c r="G944" s="4"/>
    </row>
    <row r="945" ht="15.75" customHeight="1">
      <c r="G945" s="4"/>
    </row>
    <row r="946" ht="15.75" customHeight="1">
      <c r="G946" s="4"/>
    </row>
    <row r="947" ht="15.75" customHeight="1">
      <c r="G947" s="4"/>
    </row>
    <row r="948" ht="15.75" customHeight="1">
      <c r="G948" s="4"/>
    </row>
    <row r="949" ht="15.75" customHeight="1">
      <c r="G949" s="4"/>
    </row>
    <row r="950" ht="15.75" customHeight="1">
      <c r="G950" s="4"/>
    </row>
    <row r="951" ht="15.75" customHeight="1">
      <c r="G951" s="4"/>
    </row>
    <row r="952" ht="15.75" customHeight="1">
      <c r="G952" s="4"/>
    </row>
    <row r="953" ht="15.75" customHeight="1">
      <c r="G953" s="4"/>
    </row>
    <row r="954" ht="15.75" customHeight="1">
      <c r="G954" s="4"/>
    </row>
    <row r="955" ht="15.75" customHeight="1">
      <c r="G955" s="4"/>
    </row>
    <row r="956" ht="15.75" customHeight="1">
      <c r="G956" s="4"/>
    </row>
    <row r="957" ht="15.75" customHeight="1">
      <c r="G957" s="4"/>
    </row>
    <row r="958" ht="15.75" customHeight="1">
      <c r="G958" s="4"/>
    </row>
    <row r="959" ht="15.75" customHeight="1">
      <c r="G959" s="4"/>
    </row>
    <row r="960" ht="15.75" customHeight="1">
      <c r="G960" s="4"/>
    </row>
    <row r="961" ht="15.75" customHeight="1">
      <c r="G961" s="4"/>
    </row>
    <row r="962" ht="15.75" customHeight="1">
      <c r="G962" s="4"/>
    </row>
    <row r="963" ht="15.75" customHeight="1">
      <c r="G963" s="4"/>
    </row>
    <row r="964" ht="15.75" customHeight="1">
      <c r="G964" s="4"/>
    </row>
    <row r="965" ht="15.75" customHeight="1">
      <c r="G965" s="4"/>
    </row>
    <row r="966" ht="15.75" customHeight="1">
      <c r="G966" s="4"/>
    </row>
    <row r="967" ht="15.75" customHeight="1">
      <c r="G967" s="4"/>
    </row>
    <row r="968" ht="15.75" customHeight="1">
      <c r="G968" s="4"/>
    </row>
    <row r="969" ht="15.75" customHeight="1">
      <c r="G969" s="4"/>
    </row>
    <row r="970" ht="15.75" customHeight="1">
      <c r="G970" s="4"/>
    </row>
    <row r="971" ht="15.75" customHeight="1">
      <c r="G971" s="4"/>
    </row>
    <row r="972" ht="15.75" customHeight="1">
      <c r="G972" s="4"/>
    </row>
    <row r="973" ht="15.75" customHeight="1">
      <c r="G973" s="4"/>
    </row>
    <row r="974" ht="15.75" customHeight="1">
      <c r="G974" s="4"/>
    </row>
    <row r="975" ht="15.75" customHeight="1">
      <c r="G975" s="4"/>
    </row>
    <row r="976" ht="15.75" customHeight="1">
      <c r="G976" s="4"/>
    </row>
    <row r="977" ht="15.75" customHeight="1">
      <c r="G977" s="4"/>
    </row>
    <row r="978" ht="15.75" customHeight="1">
      <c r="G978" s="4"/>
    </row>
    <row r="979" ht="15.75" customHeight="1">
      <c r="G979" s="4"/>
    </row>
    <row r="980" ht="15.75" customHeight="1">
      <c r="G980" s="4"/>
    </row>
    <row r="981" ht="15.75" customHeight="1">
      <c r="G981" s="4"/>
    </row>
    <row r="982" ht="15.75" customHeight="1">
      <c r="G982" s="4"/>
    </row>
    <row r="983" ht="15.75" customHeight="1">
      <c r="G983" s="4"/>
    </row>
    <row r="984" ht="15.75" customHeight="1">
      <c r="G984" s="4"/>
    </row>
    <row r="985" ht="15.75" customHeight="1">
      <c r="G985" s="4"/>
    </row>
    <row r="986" ht="15.75" customHeight="1">
      <c r="G986" s="4"/>
    </row>
    <row r="987" ht="15.75" customHeight="1">
      <c r="G987" s="4"/>
    </row>
    <row r="988" ht="15.75" customHeight="1">
      <c r="G988" s="4"/>
    </row>
    <row r="989" ht="15.75" customHeight="1">
      <c r="G989" s="4"/>
    </row>
    <row r="990" ht="15.75" customHeight="1">
      <c r="G990" s="4"/>
    </row>
    <row r="991" ht="15.75" customHeight="1">
      <c r="G991" s="4"/>
    </row>
    <row r="992" ht="15.75" customHeight="1">
      <c r="G992" s="4"/>
    </row>
    <row r="993" ht="15.75" customHeight="1">
      <c r="G993" s="4"/>
    </row>
    <row r="994" ht="15.75" customHeight="1">
      <c r="G994" s="4"/>
    </row>
    <row r="995" ht="15.75" customHeight="1">
      <c r="G995" s="4"/>
    </row>
    <row r="996" ht="15.75" customHeight="1">
      <c r="G996" s="4"/>
    </row>
    <row r="997" ht="15.75" customHeight="1">
      <c r="G997" s="4"/>
    </row>
    <row r="998" ht="15.75" customHeight="1">
      <c r="G998" s="4"/>
    </row>
    <row r="999" ht="15.75" customHeight="1">
      <c r="G999" s="4"/>
    </row>
    <row r="1000" ht="15.75" customHeight="1">
      <c r="G1000" s="4"/>
    </row>
  </sheetData>
  <printOptions/>
  <pageMargins bottom="0.75" footer="0.0" header="0.0" left="0.7" right="0.7" top="0.75"/>
  <pageSetup orientation="landscape"/>
  <drawing r:id="rId1"/>
</worksheet>
</file>