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Thesi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41" i="1"/>
  <c r="L34" i="1"/>
  <c r="L20" i="1"/>
  <c r="L13" i="1"/>
  <c r="L6" i="1"/>
  <c r="S55" i="1"/>
  <c r="S54" i="1"/>
  <c r="S53" i="1"/>
  <c r="S52" i="1"/>
  <c r="S51" i="1"/>
  <c r="S45" i="1"/>
  <c r="S46" i="1"/>
  <c r="S47" i="1"/>
  <c r="S48" i="1"/>
  <c r="S44" i="1"/>
  <c r="S38" i="1"/>
  <c r="S39" i="1"/>
  <c r="S40" i="1"/>
  <c r="S41" i="1"/>
  <c r="S37" i="1"/>
  <c r="S31" i="1"/>
  <c r="S32" i="1"/>
  <c r="S33" i="1"/>
  <c r="S34" i="1"/>
  <c r="S30" i="1"/>
  <c r="S24" i="1"/>
  <c r="S25" i="1"/>
  <c r="S26" i="1"/>
  <c r="S27" i="1"/>
  <c r="S23" i="1"/>
  <c r="S17" i="1"/>
  <c r="S18" i="1"/>
  <c r="S19" i="1"/>
  <c r="S20" i="1"/>
  <c r="S16" i="1"/>
  <c r="S10" i="1"/>
  <c r="S11" i="1"/>
  <c r="S12" i="1"/>
  <c r="S13" i="1"/>
  <c r="S9" i="1"/>
  <c r="S3" i="1"/>
  <c r="S4" i="1"/>
  <c r="S5" i="1"/>
  <c r="S6" i="1"/>
  <c r="S2" i="1"/>
  <c r="P9" i="1"/>
  <c r="X7" i="1"/>
  <c r="W7" i="1"/>
  <c r="V7" i="1"/>
  <c r="R3" i="1"/>
  <c r="R4" i="1"/>
  <c r="R5" i="1"/>
  <c r="R6" i="1"/>
  <c r="R9" i="1"/>
  <c r="U9" i="1" s="1"/>
  <c r="R10" i="1"/>
  <c r="R11" i="1"/>
  <c r="R12" i="1"/>
  <c r="R13" i="1"/>
  <c r="R16" i="1"/>
  <c r="R17" i="1"/>
  <c r="R18" i="1"/>
  <c r="R19" i="1"/>
  <c r="R20" i="1"/>
  <c r="R23" i="1"/>
  <c r="R24" i="1"/>
  <c r="R25" i="1"/>
  <c r="R26" i="1"/>
  <c r="R27" i="1"/>
  <c r="R30" i="1"/>
  <c r="R31" i="1"/>
  <c r="R32" i="1"/>
  <c r="R33" i="1"/>
  <c r="R34" i="1"/>
  <c r="R37" i="1"/>
  <c r="R38" i="1"/>
  <c r="R39" i="1"/>
  <c r="R40" i="1"/>
  <c r="R41" i="1"/>
  <c r="R44" i="1"/>
  <c r="R45" i="1"/>
  <c r="R46" i="1"/>
  <c r="R47" i="1"/>
  <c r="R48" i="1"/>
  <c r="R51" i="1"/>
  <c r="R52" i="1"/>
  <c r="R53" i="1"/>
  <c r="R54" i="1"/>
  <c r="R55" i="1"/>
  <c r="R2" i="1"/>
  <c r="Q3" i="1"/>
  <c r="Q4" i="1"/>
  <c r="X4" i="1" s="1"/>
  <c r="Q5" i="1"/>
  <c r="X5" i="1" s="1"/>
  <c r="Q6" i="1"/>
  <c r="Q9" i="1"/>
  <c r="Q10" i="1"/>
  <c r="Q11" i="1"/>
  <c r="Q12" i="1"/>
  <c r="Q13" i="1"/>
  <c r="Q16" i="1"/>
  <c r="Q17" i="1"/>
  <c r="X17" i="1" s="1"/>
  <c r="Q18" i="1"/>
  <c r="Q19" i="1"/>
  <c r="Q20" i="1"/>
  <c r="Q23" i="1"/>
  <c r="Q24" i="1"/>
  <c r="Q25" i="1"/>
  <c r="Q26" i="1"/>
  <c r="Q27" i="1"/>
  <c r="Q30" i="1"/>
  <c r="Q31" i="1"/>
  <c r="Q32" i="1"/>
  <c r="X32" i="1" s="1"/>
  <c r="Q33" i="1"/>
  <c r="X33" i="1" s="1"/>
  <c r="Q34" i="1"/>
  <c r="Q37" i="1"/>
  <c r="Q38" i="1"/>
  <c r="Q39" i="1"/>
  <c r="Q40" i="1"/>
  <c r="Q41" i="1"/>
  <c r="Q44" i="1"/>
  <c r="X44" i="1" s="1"/>
  <c r="Q45" i="1"/>
  <c r="X45" i="1" s="1"/>
  <c r="Q46" i="1"/>
  <c r="Q47" i="1"/>
  <c r="Q48" i="1"/>
  <c r="Q51" i="1"/>
  <c r="Q52" i="1"/>
  <c r="Q53" i="1"/>
  <c r="Q54" i="1"/>
  <c r="X54" i="1" s="1"/>
  <c r="Q55" i="1"/>
  <c r="Q2" i="1"/>
  <c r="X2" i="1" s="1"/>
  <c r="P3" i="1"/>
  <c r="P4" i="1"/>
  <c r="P5" i="1"/>
  <c r="P6" i="1"/>
  <c r="P10" i="1"/>
  <c r="P11" i="1"/>
  <c r="P12" i="1"/>
  <c r="P13" i="1"/>
  <c r="P16" i="1"/>
  <c r="P17" i="1"/>
  <c r="P18" i="1"/>
  <c r="P19" i="1"/>
  <c r="P20" i="1"/>
  <c r="P23" i="1"/>
  <c r="P24" i="1"/>
  <c r="P25" i="1"/>
  <c r="P26" i="1"/>
  <c r="P27" i="1"/>
  <c r="P30" i="1"/>
  <c r="P31" i="1"/>
  <c r="P32" i="1"/>
  <c r="P33" i="1"/>
  <c r="P34" i="1"/>
  <c r="P37" i="1"/>
  <c r="P38" i="1"/>
  <c r="P39" i="1"/>
  <c r="P40" i="1"/>
  <c r="P41" i="1"/>
  <c r="P44" i="1"/>
  <c r="P45" i="1"/>
  <c r="P46" i="1"/>
  <c r="P47" i="1"/>
  <c r="P48" i="1"/>
  <c r="P51" i="1"/>
  <c r="P52" i="1"/>
  <c r="P53" i="1"/>
  <c r="P54" i="1"/>
  <c r="P55" i="1"/>
  <c r="P2" i="1"/>
  <c r="O13" i="1"/>
  <c r="O16" i="1"/>
  <c r="O17" i="1"/>
  <c r="O18" i="1"/>
  <c r="O19" i="1"/>
  <c r="O20" i="1"/>
  <c r="O23" i="1"/>
  <c r="O24" i="1"/>
  <c r="O25" i="1"/>
  <c r="O26" i="1"/>
  <c r="O27" i="1"/>
  <c r="O30" i="1"/>
  <c r="O31" i="1"/>
  <c r="O32" i="1"/>
  <c r="O33" i="1"/>
  <c r="O34" i="1"/>
  <c r="O37" i="1"/>
  <c r="O38" i="1"/>
  <c r="O39" i="1"/>
  <c r="O40" i="1"/>
  <c r="O41" i="1"/>
  <c r="O44" i="1"/>
  <c r="O45" i="1"/>
  <c r="O46" i="1"/>
  <c r="O47" i="1"/>
  <c r="O48" i="1"/>
  <c r="O51" i="1"/>
  <c r="O52" i="1"/>
  <c r="O53" i="1"/>
  <c r="O54" i="1"/>
  <c r="O55" i="1"/>
  <c r="O9" i="1"/>
  <c r="O10" i="1"/>
  <c r="O11" i="1"/>
  <c r="O12" i="1"/>
  <c r="O6" i="1"/>
  <c r="O5" i="1"/>
  <c r="O3" i="1"/>
  <c r="V3" i="1" s="1"/>
  <c r="O4" i="1"/>
  <c r="V4" i="1" s="1"/>
  <c r="O2" i="1"/>
  <c r="U2" i="1" l="1"/>
  <c r="X11" i="1"/>
  <c r="V2" i="1"/>
  <c r="U44" i="1"/>
  <c r="W44" i="1"/>
  <c r="X47" i="1"/>
  <c r="X31" i="1"/>
  <c r="X19" i="1"/>
  <c r="X3" i="1"/>
  <c r="V44" i="1"/>
  <c r="X41" i="1"/>
  <c r="W51" i="1"/>
  <c r="X40" i="1"/>
  <c r="X24" i="1"/>
  <c r="X12" i="1"/>
  <c r="W2" i="1"/>
  <c r="X38" i="1"/>
  <c r="X10" i="1"/>
  <c r="X37" i="1"/>
  <c r="X9" i="1"/>
  <c r="V5" i="1"/>
  <c r="X53" i="1"/>
  <c r="X55" i="1"/>
  <c r="X51" i="1"/>
  <c r="X48" i="1"/>
  <c r="X39" i="1"/>
  <c r="X27" i="1"/>
  <c r="X26" i="1"/>
  <c r="X25" i="1"/>
  <c r="X23" i="1"/>
  <c r="X20" i="1"/>
  <c r="X16" i="1"/>
  <c r="X13" i="1"/>
  <c r="X52" i="1"/>
  <c r="X18" i="1"/>
  <c r="X46" i="1"/>
  <c r="X34" i="1"/>
  <c r="X30" i="1"/>
  <c r="X6" i="1"/>
  <c r="V52" i="1"/>
  <c r="V46" i="1"/>
  <c r="V40" i="1"/>
  <c r="V34" i="1"/>
  <c r="V30" i="1"/>
  <c r="U24" i="1"/>
  <c r="V18" i="1"/>
  <c r="U12" i="1"/>
  <c r="W52" i="1"/>
  <c r="W46" i="1"/>
  <c r="W40" i="1"/>
  <c r="W34" i="1"/>
  <c r="W30" i="1"/>
  <c r="W24" i="1"/>
  <c r="W18" i="1"/>
  <c r="W12" i="1"/>
  <c r="W6" i="1"/>
  <c r="W4" i="1"/>
  <c r="V10" i="1"/>
  <c r="U51" i="1"/>
  <c r="U39" i="1"/>
  <c r="U27" i="1"/>
  <c r="W3" i="1"/>
  <c r="V55" i="1"/>
  <c r="V45" i="1"/>
  <c r="V33" i="1"/>
  <c r="V23" i="1"/>
  <c r="V17" i="1"/>
  <c r="W55" i="1"/>
  <c r="W45" i="1"/>
  <c r="W39" i="1"/>
  <c r="W33" i="1"/>
  <c r="W27" i="1"/>
  <c r="W23" i="1"/>
  <c r="W17" i="1"/>
  <c r="V25" i="1"/>
  <c r="V13" i="1"/>
  <c r="V11" i="1"/>
  <c r="V53" i="1"/>
  <c r="V47" i="1"/>
  <c r="V41" i="1"/>
  <c r="V37" i="1"/>
  <c r="V31" i="1"/>
  <c r="V19" i="1"/>
  <c r="V9" i="1"/>
  <c r="W11" i="1"/>
  <c r="U54" i="1"/>
  <c r="U48" i="1"/>
  <c r="U38" i="1"/>
  <c r="U32" i="1"/>
  <c r="U26" i="1"/>
  <c r="U20" i="1"/>
  <c r="U16" i="1"/>
  <c r="U10" i="1"/>
  <c r="W54" i="1"/>
  <c r="W48" i="1"/>
  <c r="W38" i="1"/>
  <c r="W32" i="1"/>
  <c r="W26" i="1"/>
  <c r="W20" i="1"/>
  <c r="W16" i="1"/>
  <c r="U6" i="1"/>
  <c r="V6" i="1"/>
  <c r="U5" i="1"/>
  <c r="W5" i="1"/>
  <c r="U4" i="1"/>
  <c r="W10" i="1"/>
  <c r="W9" i="1"/>
  <c r="V54" i="1"/>
  <c r="V48" i="1"/>
  <c r="V38" i="1"/>
  <c r="V32" i="1"/>
  <c r="V26" i="1"/>
  <c r="V20" i="1"/>
  <c r="V16" i="1"/>
  <c r="U53" i="1"/>
  <c r="U47" i="1"/>
  <c r="U41" i="1"/>
  <c r="U37" i="1"/>
  <c r="U31" i="1"/>
  <c r="U25" i="1"/>
  <c r="U19" i="1"/>
  <c r="U13" i="1"/>
  <c r="U3" i="1"/>
  <c r="U46" i="1"/>
  <c r="U34" i="1"/>
  <c r="U30" i="1"/>
  <c r="U18" i="1"/>
  <c r="V24" i="1"/>
  <c r="V12" i="1"/>
  <c r="W53" i="1"/>
  <c r="W41" i="1"/>
  <c r="W31" i="1"/>
  <c r="W25" i="1"/>
  <c r="W13" i="1"/>
  <c r="U55" i="1"/>
  <c r="U45" i="1"/>
  <c r="U33" i="1"/>
  <c r="U23" i="1"/>
  <c r="U11" i="1"/>
  <c r="V51" i="1"/>
  <c r="V39" i="1"/>
  <c r="V27" i="1"/>
  <c r="U52" i="1"/>
  <c r="U40" i="1"/>
  <c r="W47" i="1"/>
  <c r="W37" i="1"/>
  <c r="W19" i="1"/>
  <c r="U17" i="1"/>
</calcChain>
</file>

<file path=xl/sharedStrings.xml><?xml version="1.0" encoding="utf-8"?>
<sst xmlns="http://schemas.openxmlformats.org/spreadsheetml/2006/main" count="182" uniqueCount="30">
  <si>
    <t>MOSSE STEP</t>
  </si>
  <si>
    <t>Mean</t>
  </si>
  <si>
    <t>stddev</t>
  </si>
  <si>
    <t>IAE</t>
  </si>
  <si>
    <t>ITAE</t>
  </si>
  <si>
    <t>MSE</t>
  </si>
  <si>
    <t>ISE</t>
  </si>
  <si>
    <t>tracking failure</t>
  </si>
  <si>
    <t>mft STEP</t>
  </si>
  <si>
    <t>kcf STEP</t>
  </si>
  <si>
    <t>motor off step</t>
  </si>
  <si>
    <t>median</t>
  </si>
  <si>
    <t>min</t>
  </si>
  <si>
    <t>max</t>
  </si>
  <si>
    <t>1st quartile</t>
  </si>
  <si>
    <t>3rd quartile</t>
  </si>
  <si>
    <t>IQR1</t>
  </si>
  <si>
    <t>IQR2</t>
  </si>
  <si>
    <t>IQR3</t>
  </si>
  <si>
    <t>IQR4</t>
  </si>
  <si>
    <t>Motor Off</t>
  </si>
  <si>
    <t>Moror Off</t>
  </si>
  <si>
    <t>sum</t>
  </si>
  <si>
    <t>MOSSE tracker</t>
  </si>
  <si>
    <t>MFT tracker</t>
  </si>
  <si>
    <t>KCF tracker</t>
  </si>
  <si>
    <t>MOSSE Sinusoid</t>
  </si>
  <si>
    <t>mft Sinusoid</t>
  </si>
  <si>
    <t>kcf sinusoid</t>
  </si>
  <si>
    <t>motor off sinusoid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</si>
</sst>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IAE for step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Sheet1!$AB$1:$AE$1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Sheet1!$AB$2:$AE$2</c:f>
              <c:numCache>
                <c:formatCode>General</c:formatCode>
                <c:ptCount val="4"/>
                <c:pt idx="0">
                  <c:v>8.6270000000000007</c:v>
                </c:pt>
                <c:pt idx="1">
                  <c:v>6.3239999999999998</c:v>
                </c:pt>
                <c:pt idx="2">
                  <c:v>7.3280000000000003</c:v>
                </c:pt>
                <c:pt idx="3">
                  <c:v>24.234000000000002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Sheet1!$AB$1:$AE$1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Sheet1!$AB$3:$AE$3</c:f>
              <c:numCache>
                <c:formatCode>General</c:formatCode>
                <c:ptCount val="4"/>
                <c:pt idx="0">
                  <c:v>2.3145000000000007</c:v>
                </c:pt>
                <c:pt idx="1">
                  <c:v>0.53599999999999959</c:v>
                </c:pt>
                <c:pt idx="2">
                  <c:v>0.61925000000000008</c:v>
                </c:pt>
                <c:pt idx="3">
                  <c:v>7.1432499999999983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Sheet1!$AB$1:$AE$1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Sheet1!$AB$4:$AE$4</c:f>
              <c:numCache>
                <c:formatCode>General</c:formatCode>
                <c:ptCount val="4"/>
                <c:pt idx="0">
                  <c:v>0.72799999999999798</c:v>
                </c:pt>
                <c:pt idx="1">
                  <c:v>0.78150000000000031</c:v>
                </c:pt>
                <c:pt idx="2">
                  <c:v>4.4377499999999994</c:v>
                </c:pt>
                <c:pt idx="3">
                  <c:v>2.3895623649999997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cat>
            <c:strRef>
              <c:f>Sheet1!$AB$1:$AE$1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Sheet1!$AB$5:$AE$5</c:f>
              <c:numCache>
                <c:formatCode>General</c:formatCode>
                <c:ptCount val="4"/>
                <c:pt idx="0">
                  <c:v>1.8160000000000007</c:v>
                </c:pt>
                <c:pt idx="1">
                  <c:v>1.5457500000000008</c:v>
                </c:pt>
                <c:pt idx="2">
                  <c:v>3.6042500000000022</c:v>
                </c:pt>
                <c:pt idx="3">
                  <c:v>3.6358899600000001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Sheet1!$AB$1:$AE$1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Sheet1!$AB$6:$AE$6</c:f>
              <c:numCache>
                <c:formatCode>General</c:formatCode>
                <c:ptCount val="4"/>
                <c:pt idx="0">
                  <c:v>2.8025000000000002</c:v>
                </c:pt>
                <c:pt idx="1">
                  <c:v>6.1167499999999997</c:v>
                </c:pt>
                <c:pt idx="2">
                  <c:v>10.999749999999999</c:v>
                </c:pt>
                <c:pt idx="3">
                  <c:v>7.1242976750000011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914184"/>
        <c:axId val="367920064"/>
      </c:barChart>
      <c:catAx>
        <c:axId val="36791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0064"/>
        <c:crosses val="autoZero"/>
        <c:auto val="1"/>
        <c:lblAlgn val="ctr"/>
        <c:lblOffset val="100"/>
        <c:noMultiLvlLbl val="0"/>
      </c:catAx>
      <c:valAx>
        <c:axId val="367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ITAE for step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Sheet1!$AH$1:$AK$1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Sheet1!$AH$2:$AK$2</c:f>
              <c:numCache>
                <c:formatCode>General</c:formatCode>
                <c:ptCount val="4"/>
                <c:pt idx="0">
                  <c:v>25.59</c:v>
                </c:pt>
                <c:pt idx="1">
                  <c:v>15.500999999999999</c:v>
                </c:pt>
                <c:pt idx="2">
                  <c:v>18.245999999999999</c:v>
                </c:pt>
                <c:pt idx="3">
                  <c:v>44.27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Sheet1!$AH$1:$AK$1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Sheet1!$AH$3:$AK$3</c:f>
              <c:numCache>
                <c:formatCode>General</c:formatCode>
                <c:ptCount val="4"/>
                <c:pt idx="0">
                  <c:v>7.0179999999999971</c:v>
                </c:pt>
                <c:pt idx="1">
                  <c:v>4.0442500000000035</c:v>
                </c:pt>
                <c:pt idx="2">
                  <c:v>6.8435000000000024</c:v>
                </c:pt>
                <c:pt idx="3">
                  <c:v>57.274250000000002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Sheet1!$AH$1:$AK$1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Sheet1!$AH$4:$AK$4</c:f>
              <c:numCache>
                <c:formatCode>General</c:formatCode>
                <c:ptCount val="4"/>
                <c:pt idx="0">
                  <c:v>4.43</c:v>
                </c:pt>
                <c:pt idx="1">
                  <c:v>0.80074999999999719</c:v>
                </c:pt>
                <c:pt idx="2">
                  <c:v>18.713999999999999</c:v>
                </c:pt>
                <c:pt idx="3">
                  <c:v>26.504083350000002</c:v>
                </c:pt>
              </c:numCache>
            </c:numRef>
          </c:val>
        </c:ser>
        <c:ser>
          <c:idx val="3"/>
          <c:order val="3"/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Sheet1!$AH$1:$AK$1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Sheet1!$AH$5:$AK$5</c:f>
              <c:numCache>
                <c:formatCode>General</c:formatCode>
                <c:ptCount val="4"/>
                <c:pt idx="0">
                  <c:v>13.171750000000003</c:v>
                </c:pt>
                <c:pt idx="1">
                  <c:v>8.568249999999999</c:v>
                </c:pt>
                <c:pt idx="2">
                  <c:v>13.452500000000001</c:v>
                </c:pt>
                <c:pt idx="3">
                  <c:v>46.273644324999992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Sheet1!$AH$1:$AK$1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Sheet1!$AH$6:$AK$6</c:f>
              <c:numCache>
                <c:formatCode>General</c:formatCode>
                <c:ptCount val="4"/>
                <c:pt idx="0">
                  <c:v>5.8602500000000006</c:v>
                </c:pt>
                <c:pt idx="1">
                  <c:v>17.031749999999999</c:v>
                </c:pt>
                <c:pt idx="2">
                  <c:v>24.629000000000005</c:v>
                </c:pt>
                <c:pt idx="3">
                  <c:v>107.85902232499998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917712"/>
        <c:axId val="367918496"/>
      </c:barChart>
      <c:catAx>
        <c:axId val="3679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8496"/>
        <c:crosses val="autoZero"/>
        <c:auto val="1"/>
        <c:lblAlgn val="ctr"/>
        <c:lblOffset val="100"/>
        <c:noMultiLvlLbl val="0"/>
      </c:catAx>
      <c:valAx>
        <c:axId val="367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ISE for step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Sheet1!$AN$1:$AQ$1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Sheet1!$AN$2:$AQ$2</c:f>
              <c:numCache>
                <c:formatCode>General</c:formatCode>
                <c:ptCount val="4"/>
                <c:pt idx="0">
                  <c:v>68</c:v>
                </c:pt>
                <c:pt idx="1">
                  <c:v>37.935000000000002</c:v>
                </c:pt>
                <c:pt idx="2">
                  <c:v>47.75</c:v>
                </c:pt>
                <c:pt idx="3">
                  <c:v>243.71299999999999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Sheet1!$AN$1:$AQ$1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Sheet1!$AN$3:$AQ$3</c:f>
              <c:numCache>
                <c:formatCode>General</c:formatCode>
                <c:ptCount val="4"/>
                <c:pt idx="0">
                  <c:v>37.513499999999993</c:v>
                </c:pt>
                <c:pt idx="1">
                  <c:v>6.6255000000000024</c:v>
                </c:pt>
                <c:pt idx="2">
                  <c:v>16.606999999999999</c:v>
                </c:pt>
                <c:pt idx="3">
                  <c:v>157.24459099999999</c:v>
                </c:pt>
              </c:numCache>
            </c:numRef>
          </c:val>
        </c:ser>
        <c:ser>
          <c:idx val="2"/>
          <c:order val="2"/>
          <c:spPr>
            <a:solidFill>
              <a:srgbClr val="5B9B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Sheet1!$AN$1:$AQ$1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Sheet1!$AN$4:$AQ$4</c:f>
              <c:numCache>
                <c:formatCode>General</c:formatCode>
                <c:ptCount val="4"/>
                <c:pt idx="0">
                  <c:v>5.0735000000000099</c:v>
                </c:pt>
                <c:pt idx="1">
                  <c:v>13.873999999999995</c:v>
                </c:pt>
                <c:pt idx="2">
                  <c:v>95.755000000000024</c:v>
                </c:pt>
                <c:pt idx="3">
                  <c:v>104.27815900000002</c:v>
                </c:pt>
              </c:numCache>
            </c:numRef>
          </c:val>
        </c:ser>
        <c:ser>
          <c:idx val="3"/>
          <c:order val="3"/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Sheet1!$AN$1:$AQ$1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Sheet1!$AN$5:$AQ$5</c:f>
              <c:numCache>
                <c:formatCode>General</c:formatCode>
                <c:ptCount val="4"/>
                <c:pt idx="0">
                  <c:v>16.861750000000001</c:v>
                </c:pt>
                <c:pt idx="1">
                  <c:v>23.064999999999998</c:v>
                </c:pt>
                <c:pt idx="2">
                  <c:v>39.841749999999962</c:v>
                </c:pt>
                <c:pt idx="3">
                  <c:v>43.043499999999938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Sheet1!$AN$1:$AQ$1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Sheet1!$AN$6:$AQ$6</c:f>
              <c:numCache>
                <c:formatCode>General</c:formatCode>
                <c:ptCount val="4"/>
                <c:pt idx="0">
                  <c:v>18.657249999999991</c:v>
                </c:pt>
                <c:pt idx="1">
                  <c:v>91.339500000000001</c:v>
                </c:pt>
                <c:pt idx="2">
                  <c:v>299.60225000000003</c:v>
                </c:pt>
                <c:pt idx="3">
                  <c:v>162.11075000000005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918888"/>
        <c:axId val="367921240"/>
      </c:barChart>
      <c:catAx>
        <c:axId val="36791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1240"/>
        <c:crosses val="autoZero"/>
        <c:auto val="1"/>
        <c:lblAlgn val="ctr"/>
        <c:lblOffset val="100"/>
        <c:noMultiLvlLbl val="0"/>
      </c:catAx>
      <c:valAx>
        <c:axId val="3679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IAE for</a:t>
            </a:r>
            <a:r>
              <a:rPr lang="en-US" baseline="0"/>
              <a:t> sinusoid</a:t>
            </a:r>
            <a:r>
              <a:rPr lang="en-US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Sheet1!$AA$22:$AD$22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Sheet1!$AA$23:$AD$23</c:f>
              <c:numCache>
                <c:formatCode>General</c:formatCode>
                <c:ptCount val="4"/>
                <c:pt idx="0">
                  <c:v>27.786999999999999</c:v>
                </c:pt>
                <c:pt idx="1">
                  <c:v>28.079000000000001</c:v>
                </c:pt>
                <c:pt idx="2">
                  <c:v>28.181999999999999</c:v>
                </c:pt>
                <c:pt idx="3">
                  <c:v>44.527000000000001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Sheet1!$AA$22:$AD$22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Sheet1!$AA$24:$AD$24</c:f>
              <c:numCache>
                <c:formatCode>General</c:formatCode>
                <c:ptCount val="4"/>
                <c:pt idx="0">
                  <c:v>5.5072500000000062</c:v>
                </c:pt>
                <c:pt idx="1">
                  <c:v>2.4695</c:v>
                </c:pt>
                <c:pt idx="2">
                  <c:v>3.7609470750000007</c:v>
                </c:pt>
                <c:pt idx="3">
                  <c:v>10.483527864999999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Sheet1!$AA$22:$AD$22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Sheet1!$AA$25:$AD$25</c:f>
              <c:numCache>
                <c:formatCode>General</c:formatCode>
                <c:ptCount val="4"/>
                <c:pt idx="0">
                  <c:v>0.82574999999999932</c:v>
                </c:pt>
                <c:pt idx="1">
                  <c:v>1.7656296100000013</c:v>
                </c:pt>
                <c:pt idx="2">
                  <c:v>2.5156362600000008</c:v>
                </c:pt>
                <c:pt idx="3">
                  <c:v>5.3882643900000033</c:v>
                </c:pt>
              </c:numCache>
            </c:numRef>
          </c:val>
        </c:ser>
        <c:ser>
          <c:idx val="3"/>
          <c:order val="3"/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Sheet1!$AA$22:$AD$22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Sheet1!$AA$26:$AD$26</c:f>
              <c:numCache>
                <c:formatCode>General</c:formatCode>
                <c:ptCount val="4"/>
                <c:pt idx="0">
                  <c:v>1.2349999999999994</c:v>
                </c:pt>
                <c:pt idx="1">
                  <c:v>1.8438500600000012</c:v>
                </c:pt>
                <c:pt idx="2">
                  <c:v>3.2475211124999959</c:v>
                </c:pt>
                <c:pt idx="3">
                  <c:v>2.2940949024999995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Sheet1!$AA$22:$AD$22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Motor Off</c:v>
                </c:pt>
              </c:strCache>
            </c:strRef>
          </c:cat>
          <c:val>
            <c:numRef>
              <c:f>Sheet1!$AA$27:$AD$27</c:f>
              <c:numCache>
                <c:formatCode>General</c:formatCode>
                <c:ptCount val="4"/>
                <c:pt idx="0">
                  <c:v>3.1369999999999933</c:v>
                </c:pt>
                <c:pt idx="1">
                  <c:v>10.369020329999998</c:v>
                </c:pt>
                <c:pt idx="2">
                  <c:v>7.4688772625000013</c:v>
                </c:pt>
                <c:pt idx="3">
                  <c:v>7.4051128424999959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915360"/>
        <c:axId val="367921632"/>
      </c:barChart>
      <c:catAx>
        <c:axId val="3679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1632"/>
        <c:crosses val="autoZero"/>
        <c:auto val="1"/>
        <c:lblAlgn val="ctr"/>
        <c:lblOffset val="100"/>
        <c:noMultiLvlLbl val="0"/>
      </c:catAx>
      <c:valAx>
        <c:axId val="3679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ITAE for sinusoid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Sheet1!$AG$22:$AI$22</c:f>
              <c:strCache>
                <c:ptCount val="3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</c:strCache>
            </c:strRef>
          </c:cat>
          <c:val>
            <c:numRef>
              <c:f>Sheet1!$AG$23:$AI$23</c:f>
              <c:numCache>
                <c:formatCode>General</c:formatCode>
                <c:ptCount val="3"/>
                <c:pt idx="0">
                  <c:v>196.68199999999999</c:v>
                </c:pt>
                <c:pt idx="1">
                  <c:v>183.92500000000001</c:v>
                </c:pt>
                <c:pt idx="2">
                  <c:v>197.27699999999999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Sheet1!$AG$22:$AI$22</c:f>
              <c:strCache>
                <c:ptCount val="3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</c:strCache>
            </c:strRef>
          </c:cat>
          <c:val>
            <c:numRef>
              <c:f>Sheet1!$AG$24:$AI$24</c:f>
              <c:numCache>
                <c:formatCode>General</c:formatCode>
                <c:ptCount val="3"/>
                <c:pt idx="0">
                  <c:v>26.118750000000006</c:v>
                </c:pt>
                <c:pt idx="1">
                  <c:v>23.505515699999989</c:v>
                </c:pt>
                <c:pt idx="2">
                  <c:v>21.189125000000018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Sheet1!$AG$22:$AI$22</c:f>
              <c:strCache>
                <c:ptCount val="3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</c:strCache>
            </c:strRef>
          </c:cat>
          <c:val>
            <c:numRef>
              <c:f>Sheet1!$AG$25:$AI$25</c:f>
              <c:numCache>
                <c:formatCode>General</c:formatCode>
                <c:ptCount val="3"/>
                <c:pt idx="0">
                  <c:v>19.499250000000018</c:v>
                </c:pt>
                <c:pt idx="1">
                  <c:v>16.969037749999984</c:v>
                </c:pt>
                <c:pt idx="2">
                  <c:v>21.889659449999982</c:v>
                </c:pt>
              </c:numCache>
            </c:numRef>
          </c:val>
        </c:ser>
        <c:ser>
          <c:idx val="3"/>
          <c:order val="3"/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Sheet1!$AG$22:$AI$22</c:f>
              <c:strCache>
                <c:ptCount val="3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</c:strCache>
            </c:strRef>
          </c:cat>
          <c:val>
            <c:numRef>
              <c:f>Sheet1!$AG$26:$AI$26</c:f>
              <c:numCache>
                <c:formatCode>General</c:formatCode>
                <c:ptCount val="3"/>
                <c:pt idx="0">
                  <c:v>4.9654999999999916</c:v>
                </c:pt>
                <c:pt idx="1">
                  <c:v>6.1597829250000018</c:v>
                </c:pt>
                <c:pt idx="2">
                  <c:v>27.172965550000015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Sheet1!$AG$22:$AI$22</c:f>
              <c:strCache>
                <c:ptCount val="3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</c:strCache>
            </c:strRef>
          </c:cat>
          <c:val>
            <c:numRef>
              <c:f>Sheet1!$AG$27:$AI$27</c:f>
              <c:numCache>
                <c:formatCode>General</c:formatCode>
                <c:ptCount val="3"/>
                <c:pt idx="0">
                  <c:v>7.6345000000000027</c:v>
                </c:pt>
                <c:pt idx="1">
                  <c:v>51.621663624999997</c:v>
                </c:pt>
                <c:pt idx="2">
                  <c:v>38.330289499999992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207240"/>
        <c:axId val="302202144"/>
      </c:barChart>
      <c:catAx>
        <c:axId val="3022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2144"/>
        <c:crosses val="autoZero"/>
        <c:auto val="1"/>
        <c:lblAlgn val="ctr"/>
        <c:lblOffset val="100"/>
        <c:noMultiLvlLbl val="0"/>
      </c:catAx>
      <c:valAx>
        <c:axId val="3022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ISE for</a:t>
            </a:r>
            <a:r>
              <a:rPr lang="en-US" baseline="0"/>
              <a:t> sinusoid</a:t>
            </a:r>
            <a:r>
              <a:rPr lang="en-US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Sheet1!$AM$22:$AP$22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Moror Off</c:v>
                </c:pt>
              </c:strCache>
            </c:strRef>
          </c:cat>
          <c:val>
            <c:numRef>
              <c:f>Sheet1!$AM$23:$AP$23</c:f>
              <c:numCache>
                <c:formatCode>General</c:formatCode>
                <c:ptCount val="4"/>
                <c:pt idx="0">
                  <c:v>87.004999999999995</c:v>
                </c:pt>
                <c:pt idx="1">
                  <c:v>90.351257169999997</c:v>
                </c:pt>
                <c:pt idx="2">
                  <c:v>84.518510789999993</c:v>
                </c:pt>
                <c:pt idx="3">
                  <c:v>243.71299999999999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Sheet1!$AM$22:$AP$22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Moror Off</c:v>
                </c:pt>
              </c:strCache>
            </c:strRef>
          </c:cat>
          <c:val>
            <c:numRef>
              <c:f>Sheet1!$AM$24:$AP$24</c:f>
              <c:numCache>
                <c:formatCode>General</c:formatCode>
                <c:ptCount val="4"/>
                <c:pt idx="0">
                  <c:v>29.858625000000018</c:v>
                </c:pt>
                <c:pt idx="1">
                  <c:v>13.432378155000009</c:v>
                </c:pt>
                <c:pt idx="2">
                  <c:v>23.525261010000008</c:v>
                </c:pt>
                <c:pt idx="3">
                  <c:v>88.071999999999974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Sheet1!$AM$22:$AP$22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Moror Off</c:v>
                </c:pt>
              </c:strCache>
            </c:strRef>
          </c:cat>
          <c:val>
            <c:numRef>
              <c:f>Sheet1!$AM$25:$AP$25</c:f>
              <c:numCache>
                <c:formatCode>General</c:formatCode>
                <c:ptCount val="4"/>
                <c:pt idx="0">
                  <c:v>14.73237499999999</c:v>
                </c:pt>
                <c:pt idx="1">
                  <c:v>8.7963646750000066</c:v>
                </c:pt>
                <c:pt idx="2">
                  <c:v>15.763860599999987</c:v>
                </c:pt>
                <c:pt idx="3">
                  <c:v>84.278432850000058</c:v>
                </c:pt>
              </c:numCache>
            </c:numRef>
          </c:val>
        </c:ser>
        <c:ser>
          <c:idx val="3"/>
          <c:order val="3"/>
          <c:spPr>
            <a:solidFill>
              <a:srgbClr val="5B9BD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Sheet1!$AM$22:$AP$22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Moror Off</c:v>
                </c:pt>
              </c:strCache>
            </c:strRef>
          </c:cat>
          <c:val>
            <c:numRef>
              <c:f>Sheet1!$AM$26:$AP$26</c:f>
              <c:numCache>
                <c:formatCode>General</c:formatCode>
                <c:ptCount val="4"/>
                <c:pt idx="0">
                  <c:v>10.480249999999984</c:v>
                </c:pt>
                <c:pt idx="1">
                  <c:v>19.305749999999989</c:v>
                </c:pt>
                <c:pt idx="2">
                  <c:v>34.937867600000004</c:v>
                </c:pt>
                <c:pt idx="3">
                  <c:v>37.374208850000002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Sheet1!$AM$22:$AP$22</c:f>
              <c:strCache>
                <c:ptCount val="4"/>
                <c:pt idx="0">
                  <c:v>MOSSE tracker</c:v>
                </c:pt>
                <c:pt idx="1">
                  <c:v>MFT tracker</c:v>
                </c:pt>
                <c:pt idx="2">
                  <c:v>KCF tracker</c:v>
                </c:pt>
                <c:pt idx="3">
                  <c:v>Moror Off</c:v>
                </c:pt>
              </c:strCache>
            </c:strRef>
          </c:cat>
          <c:val>
            <c:numRef>
              <c:f>Sheet1!$AM$27:$AP$27</c:f>
              <c:numCache>
                <c:formatCode>General</c:formatCode>
                <c:ptCount val="4"/>
                <c:pt idx="0">
                  <c:v>20.975850000000008</c:v>
                </c:pt>
                <c:pt idx="1">
                  <c:v>111.82724999999999</c:v>
                </c:pt>
                <c:pt idx="2">
                  <c:v>84.967500000000001</c:v>
                </c:pt>
                <c:pt idx="3">
                  <c:v>56.586358299999972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045744"/>
        <c:axId val="303053192"/>
      </c:barChart>
      <c:catAx>
        <c:axId val="3030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3192"/>
        <c:crosses val="autoZero"/>
        <c:auto val="1"/>
        <c:lblAlgn val="ctr"/>
        <c:lblOffset val="100"/>
        <c:noMultiLvlLbl val="0"/>
      </c:catAx>
      <c:valAx>
        <c:axId val="3030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</a:t>
            </a:r>
            <a:r>
              <a:rPr lang="en-US"/>
              <a:t>racking</a:t>
            </a:r>
            <a:r>
              <a:rPr lang="en-US" baseline="0"/>
              <a:t> failures during step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Total number of tracking failures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MOSSE tracker</c:v>
              </c:pt>
              <c:pt idx="1">
                <c:v>MFT tracker</c:v>
              </c:pt>
              <c:pt idx="2">
                <c:v>KCF tracker</c:v>
              </c:pt>
            </c:strLit>
          </c:cat>
          <c:val>
            <c:numRef>
              <c:f>(Sheet1!$L$6,Sheet1!$L$13,Sheet1!$L$20)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</c:ser>
        <c:ser>
          <c:idx val="3"/>
          <c:order val="1"/>
          <c:tx>
            <c:v>Median number of tracking failures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MOSSE tracker</c:v>
              </c:pt>
              <c:pt idx="1">
                <c:v>MFT tracker</c:v>
              </c:pt>
              <c:pt idx="2">
                <c:v>KCF tracker</c:v>
              </c:pt>
            </c:strLit>
          </c:cat>
          <c:val>
            <c:numRef>
              <c:f>(Sheet1!$O$6,Sheet1!$O$13,Sheet1!$O$20)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048880"/>
        <c:axId val="30305162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Total numer of tracking failures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3"/>
                    <c:pt idx="0">
                      <c:v>MOSSE tracker</c:v>
                    </c:pt>
                    <c:pt idx="1">
                      <c:v>MFT tracker</c:v>
                    </c:pt>
                    <c:pt idx="2">
                      <c:v>KCF tracker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Sheet1!$AB$13:$AB$15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4</c:v>
                      </c:pt>
                      <c:pt idx="2">
                        <c:v>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3"/>
                <c:tx>
                  <c:v>Median number of tracking failures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3"/>
                    <c:pt idx="0">
                      <c:v>MOSSE tracker</c:v>
                    </c:pt>
                    <c:pt idx="1">
                      <c:v>MFT tracker</c:v>
                    </c:pt>
                    <c:pt idx="2">
                      <c:v>KCF tracker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Sheet1!$AC$13:$AC$15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30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1624"/>
        <c:crosses val="autoZero"/>
        <c:auto val="1"/>
        <c:lblAlgn val="ctr"/>
        <c:lblOffset val="100"/>
        <c:noMultiLvlLbl val="0"/>
      </c:catAx>
      <c:valAx>
        <c:axId val="3030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</a:t>
            </a:r>
            <a:r>
              <a:rPr lang="en-US"/>
              <a:t>racking</a:t>
            </a:r>
            <a:r>
              <a:rPr lang="en-US" baseline="0"/>
              <a:t> failures during sinusoid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numer of tracking failures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MOSSE tracker</c:v>
              </c:pt>
              <c:pt idx="1">
                <c:v>MFT tracker</c:v>
              </c:pt>
              <c:pt idx="2">
                <c:v>KCF tracker</c:v>
              </c:pt>
            </c:strLit>
          </c:cat>
          <c:val>
            <c:numRef>
              <c:f>Sheet1!$AB$13:$AB$15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v>Median number of tracking failures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MOSSE tracker</c:v>
              </c:pt>
              <c:pt idx="1">
                <c:v>MFT tracker</c:v>
              </c:pt>
              <c:pt idx="2">
                <c:v>KCF tracker</c:v>
              </c:pt>
            </c:strLit>
          </c:cat>
          <c:val>
            <c:numRef>
              <c:f>Sheet1!$AC$13:$AC$15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050448"/>
        <c:axId val="303046136"/>
      </c:barChart>
      <c:catAx>
        <c:axId val="3030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6136"/>
        <c:crosses val="autoZero"/>
        <c:auto val="1"/>
        <c:lblAlgn val="ctr"/>
        <c:lblOffset val="100"/>
        <c:noMultiLvlLbl val="0"/>
      </c:catAx>
      <c:valAx>
        <c:axId val="3030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7</xdr:row>
      <xdr:rowOff>161925</xdr:rowOff>
    </xdr:from>
    <xdr:to>
      <xdr:col>39</xdr:col>
      <xdr:colOff>495300</xdr:colOff>
      <xdr:row>20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247650</xdr:colOff>
      <xdr:row>28</xdr:row>
      <xdr:rowOff>104775</xdr:rowOff>
    </xdr:from>
    <xdr:to>
      <xdr:col>39</xdr:col>
      <xdr:colOff>228600</xdr:colOff>
      <xdr:row>47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19050</xdr:colOff>
      <xdr:row>17</xdr:row>
      <xdr:rowOff>28575</xdr:rowOff>
    </xdr:from>
    <xdr:to>
      <xdr:col>50</xdr:col>
      <xdr:colOff>323850</xdr:colOff>
      <xdr:row>28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238125</xdr:colOff>
      <xdr:row>46</xdr:row>
      <xdr:rowOff>85725</xdr:rowOff>
    </xdr:from>
    <xdr:to>
      <xdr:col>40</xdr:col>
      <xdr:colOff>542925</xdr:colOff>
      <xdr:row>58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228600</xdr:colOff>
      <xdr:row>32</xdr:row>
      <xdr:rowOff>38100</xdr:rowOff>
    </xdr:from>
    <xdr:to>
      <xdr:col>32</xdr:col>
      <xdr:colOff>533400</xdr:colOff>
      <xdr:row>43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9525</xdr:colOff>
      <xdr:row>27</xdr:row>
      <xdr:rowOff>152400</xdr:rowOff>
    </xdr:from>
    <xdr:to>
      <xdr:col>45</xdr:col>
      <xdr:colOff>314325</xdr:colOff>
      <xdr:row>40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209550</xdr:colOff>
      <xdr:row>6</xdr:row>
      <xdr:rowOff>4762</xdr:rowOff>
    </xdr:from>
    <xdr:to>
      <xdr:col>41</xdr:col>
      <xdr:colOff>514350</xdr:colOff>
      <xdr:row>19</xdr:row>
      <xdr:rowOff>14287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323849</xdr:colOff>
      <xdr:row>14</xdr:row>
      <xdr:rowOff>180975</xdr:rowOff>
    </xdr:from>
    <xdr:to>
      <xdr:col>41</xdr:col>
      <xdr:colOff>19049</xdr:colOff>
      <xdr:row>26</xdr:row>
      <xdr:rowOff>228600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abSelected="1" zoomScale="53" zoomScaleNormal="100" workbookViewId="0">
      <selection activeCell="T22" sqref="T22"/>
    </sheetView>
  </sheetViews>
  <sheetFormatPr defaultRowHeight="15" x14ac:dyDescent="0.25"/>
  <sheetData>
    <row r="1" spans="1:43" ht="27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22</v>
      </c>
      <c r="M1" s="1" t="s">
        <v>1</v>
      </c>
      <c r="N1" s="1" t="s">
        <v>2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12</v>
      </c>
      <c r="U1" s="3" t="s">
        <v>16</v>
      </c>
      <c r="V1" s="3" t="s">
        <v>17</v>
      </c>
      <c r="W1" s="3" t="s">
        <v>18</v>
      </c>
      <c r="X1" s="3" t="s">
        <v>19</v>
      </c>
      <c r="AA1" s="3" t="s">
        <v>3</v>
      </c>
      <c r="AB1" s="3" t="s">
        <v>23</v>
      </c>
      <c r="AC1" s="3" t="s">
        <v>24</v>
      </c>
      <c r="AD1" s="3" t="s">
        <v>25</v>
      </c>
      <c r="AE1" s="3" t="s">
        <v>20</v>
      </c>
      <c r="AG1" s="3" t="s">
        <v>4</v>
      </c>
      <c r="AH1" s="3" t="s">
        <v>23</v>
      </c>
      <c r="AI1" s="3" t="s">
        <v>24</v>
      </c>
      <c r="AJ1" s="3" t="s">
        <v>25</v>
      </c>
      <c r="AK1" s="3" t="s">
        <v>20</v>
      </c>
      <c r="AM1" s="3" t="s">
        <v>6</v>
      </c>
      <c r="AN1" s="3" t="s">
        <v>23</v>
      </c>
      <c r="AO1" s="3" t="s">
        <v>24</v>
      </c>
      <c r="AP1" s="3" t="s">
        <v>25</v>
      </c>
      <c r="AQ1" s="3" t="s">
        <v>20</v>
      </c>
    </row>
    <row r="2" spans="1:43" ht="15.75" thickBot="1" x14ac:dyDescent="0.3">
      <c r="A2" s="1" t="s">
        <v>3</v>
      </c>
      <c r="B2" s="2">
        <v>13.961</v>
      </c>
      <c r="C2" s="2">
        <v>11.599</v>
      </c>
      <c r="D2" s="2">
        <v>11.74</v>
      </c>
      <c r="E2" s="2">
        <v>10.97</v>
      </c>
      <c r="F2" s="2">
        <v>12.058999999999999</v>
      </c>
      <c r="G2" s="2">
        <v>10.932</v>
      </c>
      <c r="H2" s="2">
        <v>16.288</v>
      </c>
      <c r="I2" s="2">
        <v>10.114000000000001</v>
      </c>
      <c r="J2" s="2">
        <v>8.6270000000000007</v>
      </c>
      <c r="K2" s="2">
        <v>15.4</v>
      </c>
      <c r="L2" s="1" t="s">
        <v>22</v>
      </c>
      <c r="M2" s="2">
        <v>12.169</v>
      </c>
      <c r="N2" s="2">
        <v>2.377542756</v>
      </c>
      <c r="O2">
        <f>MEDIAN(B2:K2)</f>
        <v>11.669499999999999</v>
      </c>
      <c r="P2">
        <f>MIN(B2:K2)</f>
        <v>8.6270000000000007</v>
      </c>
      <c r="Q2">
        <f>MAX(B2:K2)</f>
        <v>16.288</v>
      </c>
      <c r="R2">
        <f>_xlfn.QUARTILE.INC(B2:K2,1)</f>
        <v>10.941500000000001</v>
      </c>
      <c r="S2">
        <f>_xlfn.QUARTILE.INC(B2:K2,3)</f>
        <v>13.4855</v>
      </c>
      <c r="T2">
        <v>8.6270000000000007</v>
      </c>
      <c r="U2">
        <f>(R2-P2)</f>
        <v>2.3145000000000007</v>
      </c>
      <c r="V2">
        <f t="shared" ref="V2:V7" si="0">(O2-R2)</f>
        <v>0.72799999999999798</v>
      </c>
      <c r="W2">
        <f t="shared" ref="W2:W7" si="1">(S2-O2)</f>
        <v>1.8160000000000007</v>
      </c>
      <c r="X2">
        <f t="shared" ref="X2:X7" si="2">(Q2-S2)</f>
        <v>2.8025000000000002</v>
      </c>
      <c r="AB2">
        <v>8.6270000000000007</v>
      </c>
      <c r="AC2">
        <v>6.3239999999999998</v>
      </c>
      <c r="AD2">
        <v>7.3280000000000003</v>
      </c>
      <c r="AE2">
        <v>24.234000000000002</v>
      </c>
      <c r="AH2">
        <v>25.59</v>
      </c>
      <c r="AI2">
        <v>15.500999999999999</v>
      </c>
      <c r="AJ2">
        <v>18.245999999999999</v>
      </c>
      <c r="AK2">
        <v>44.27</v>
      </c>
      <c r="AN2">
        <v>68</v>
      </c>
      <c r="AO2">
        <v>37.935000000000002</v>
      </c>
      <c r="AP2">
        <v>47.75</v>
      </c>
      <c r="AQ2">
        <v>243.71299999999999</v>
      </c>
    </row>
    <row r="3" spans="1:43" ht="15.75" thickBot="1" x14ac:dyDescent="0.3">
      <c r="A3" s="1" t="s">
        <v>4</v>
      </c>
      <c r="B3" s="2">
        <v>53.576000000000001</v>
      </c>
      <c r="C3" s="2">
        <v>37.259</v>
      </c>
      <c r="D3" s="2">
        <v>36.817</v>
      </c>
      <c r="E3" s="2">
        <v>31.541</v>
      </c>
      <c r="F3" s="2">
        <v>40.110999999999997</v>
      </c>
      <c r="G3" s="2">
        <v>33.576999999999998</v>
      </c>
      <c r="H3" s="2">
        <v>56.07</v>
      </c>
      <c r="I3" s="2">
        <v>32.284999999999997</v>
      </c>
      <c r="J3" s="2">
        <v>25.59</v>
      </c>
      <c r="K3" s="2">
        <v>54.253999999999998</v>
      </c>
      <c r="L3" s="2"/>
      <c r="M3" s="2">
        <v>40.107999999999997</v>
      </c>
      <c r="N3" s="2">
        <v>10.7664519</v>
      </c>
      <c r="O3">
        <f t="shared" ref="O3:O55" si="3">MEDIAN(B3:K3)</f>
        <v>37.037999999999997</v>
      </c>
      <c r="P3">
        <f t="shared" ref="P3:P55" si="4">MIN(B3:K3)</f>
        <v>25.59</v>
      </c>
      <c r="Q3">
        <f t="shared" ref="Q3:Q55" si="5">MAX(B3:K3)</f>
        <v>56.07</v>
      </c>
      <c r="R3">
        <f>_xlfn.QUARTILE.INC(B3:K3,1)</f>
        <v>32.607999999999997</v>
      </c>
      <c r="S3">
        <f t="shared" ref="S3:S6" si="6">_xlfn.QUARTILE.INC(B3:K3,3)</f>
        <v>50.20975</v>
      </c>
      <c r="T3">
        <v>25.59</v>
      </c>
      <c r="U3">
        <f>(R3-P3)</f>
        <v>7.0179999999999971</v>
      </c>
      <c r="V3">
        <f t="shared" si="0"/>
        <v>4.43</v>
      </c>
      <c r="W3">
        <f t="shared" si="1"/>
        <v>13.171750000000003</v>
      </c>
      <c r="X3">
        <f t="shared" si="2"/>
        <v>5.8602500000000006</v>
      </c>
      <c r="AB3">
        <v>2.3145000000000007</v>
      </c>
      <c r="AC3">
        <v>0.53599999999999959</v>
      </c>
      <c r="AD3">
        <v>0.61925000000000008</v>
      </c>
      <c r="AE3">
        <v>7.1432499999999983</v>
      </c>
      <c r="AH3">
        <v>7.0179999999999971</v>
      </c>
      <c r="AI3">
        <v>4.0442500000000035</v>
      </c>
      <c r="AJ3">
        <v>6.8435000000000024</v>
      </c>
      <c r="AK3">
        <v>57.274250000000002</v>
      </c>
      <c r="AN3">
        <v>37.513499999999993</v>
      </c>
      <c r="AO3">
        <v>6.6255000000000024</v>
      </c>
      <c r="AP3">
        <v>16.606999999999999</v>
      </c>
      <c r="AQ3">
        <v>157.24459099999999</v>
      </c>
    </row>
    <row r="4" spans="1:43" ht="15.75" thickBot="1" x14ac:dyDescent="0.3">
      <c r="A4" s="1" t="s">
        <v>5</v>
      </c>
      <c r="B4" s="2">
        <v>21.37</v>
      </c>
      <c r="C4" s="2">
        <v>28.326000000000001</v>
      </c>
      <c r="D4" s="2">
        <v>27.853999999999999</v>
      </c>
      <c r="E4" s="2">
        <v>26.01</v>
      </c>
      <c r="F4" s="2">
        <v>29.79</v>
      </c>
      <c r="G4" s="2">
        <v>16.45</v>
      </c>
      <c r="H4" s="2">
        <v>28.135000000000002</v>
      </c>
      <c r="I4" s="2">
        <v>20.314</v>
      </c>
      <c r="J4" s="2">
        <v>13.72</v>
      </c>
      <c r="K4" s="2">
        <v>21.042999999999999</v>
      </c>
      <c r="L4" s="2"/>
      <c r="M4" s="2">
        <v>23.301200000000001</v>
      </c>
      <c r="N4" s="2">
        <v>5.5304716249999997</v>
      </c>
      <c r="O4">
        <f t="shared" si="3"/>
        <v>23.69</v>
      </c>
      <c r="P4">
        <f t="shared" si="4"/>
        <v>13.72</v>
      </c>
      <c r="Q4">
        <f t="shared" si="5"/>
        <v>29.79</v>
      </c>
      <c r="R4">
        <f>_xlfn.QUARTILE.INC(B4:K4,1)</f>
        <v>20.49625</v>
      </c>
      <c r="S4">
        <f t="shared" si="6"/>
        <v>28.06475</v>
      </c>
      <c r="T4">
        <v>13.72</v>
      </c>
      <c r="U4">
        <f>(R4-P4)</f>
        <v>6.7762499999999992</v>
      </c>
      <c r="V4">
        <f t="shared" si="0"/>
        <v>3.1937500000000014</v>
      </c>
      <c r="W4">
        <f t="shared" si="1"/>
        <v>4.3747499999999988</v>
      </c>
      <c r="X4">
        <f t="shared" si="2"/>
        <v>1.7252499999999991</v>
      </c>
      <c r="AB4">
        <v>0.72799999999999798</v>
      </c>
      <c r="AC4">
        <v>0.78150000000000031</v>
      </c>
      <c r="AD4">
        <v>4.4377499999999994</v>
      </c>
      <c r="AE4">
        <v>2.3895623649999997</v>
      </c>
      <c r="AH4">
        <v>4.43</v>
      </c>
      <c r="AI4">
        <v>0.80074999999999719</v>
      </c>
      <c r="AJ4">
        <v>18.713999999999999</v>
      </c>
      <c r="AK4">
        <v>26.504083350000002</v>
      </c>
      <c r="AN4">
        <v>5.0735000000000099</v>
      </c>
      <c r="AO4">
        <v>13.873999999999995</v>
      </c>
      <c r="AP4">
        <v>95.755000000000024</v>
      </c>
      <c r="AQ4">
        <v>104.27815900000002</v>
      </c>
    </row>
    <row r="5" spans="1:43" ht="15.75" thickBot="1" x14ac:dyDescent="0.3">
      <c r="A5" s="1" t="s">
        <v>6</v>
      </c>
      <c r="B5" s="2">
        <v>146.10599999999999</v>
      </c>
      <c r="C5" s="2">
        <v>105.566</v>
      </c>
      <c r="D5" s="2">
        <v>107.744</v>
      </c>
      <c r="E5" s="2">
        <v>105.496</v>
      </c>
      <c r="F5" s="2">
        <v>130.33500000000001</v>
      </c>
      <c r="G5" s="2">
        <v>118.79</v>
      </c>
      <c r="H5" s="2">
        <v>137.77600000000001</v>
      </c>
      <c r="I5" s="2">
        <v>113.43</v>
      </c>
      <c r="J5" s="2">
        <v>68</v>
      </c>
      <c r="K5" s="2">
        <v>101.04300000000001</v>
      </c>
      <c r="L5" s="2"/>
      <c r="M5" s="2">
        <v>113.4286</v>
      </c>
      <c r="N5" s="2">
        <v>21.983330590000001</v>
      </c>
      <c r="O5">
        <f t="shared" si="3"/>
        <v>110.587</v>
      </c>
      <c r="P5">
        <f t="shared" si="4"/>
        <v>68</v>
      </c>
      <c r="Q5">
        <f t="shared" si="5"/>
        <v>146.10599999999999</v>
      </c>
      <c r="R5">
        <f>_xlfn.QUARTILE.INC(B5:K5,1)</f>
        <v>105.51349999999999</v>
      </c>
      <c r="S5">
        <f t="shared" si="6"/>
        <v>127.44875</v>
      </c>
      <c r="T5">
        <v>68</v>
      </c>
      <c r="U5">
        <f>(R5-P5)</f>
        <v>37.513499999999993</v>
      </c>
      <c r="V5">
        <f t="shared" si="0"/>
        <v>5.0735000000000099</v>
      </c>
      <c r="W5">
        <f t="shared" si="1"/>
        <v>16.861750000000001</v>
      </c>
      <c r="X5">
        <f t="shared" si="2"/>
        <v>18.657249999999991</v>
      </c>
      <c r="AB5">
        <v>1.8160000000000007</v>
      </c>
      <c r="AC5">
        <v>1.5457500000000008</v>
      </c>
      <c r="AD5">
        <v>3.6042500000000022</v>
      </c>
      <c r="AE5">
        <v>3.6358899600000001</v>
      </c>
      <c r="AH5">
        <v>13.171750000000003</v>
      </c>
      <c r="AI5">
        <v>8.568249999999999</v>
      </c>
      <c r="AJ5">
        <v>13.452500000000001</v>
      </c>
      <c r="AK5">
        <v>46.273644324999992</v>
      </c>
      <c r="AN5">
        <v>16.861750000000001</v>
      </c>
      <c r="AO5">
        <v>23.064999999999998</v>
      </c>
      <c r="AP5">
        <v>39.841749999999962</v>
      </c>
      <c r="AQ5">
        <v>43.043499999999938</v>
      </c>
    </row>
    <row r="6" spans="1:43" ht="27" thickBot="1" x14ac:dyDescent="0.3">
      <c r="A6" s="1" t="s">
        <v>7</v>
      </c>
      <c r="B6" s="2">
        <v>2</v>
      </c>
      <c r="C6" s="2">
        <v>0</v>
      </c>
      <c r="D6" s="2">
        <v>0</v>
      </c>
      <c r="E6" s="2">
        <v>3</v>
      </c>
      <c r="F6" s="2">
        <v>2</v>
      </c>
      <c r="G6" s="2">
        <v>0</v>
      </c>
      <c r="H6" s="2">
        <v>1</v>
      </c>
      <c r="I6" s="2">
        <v>1</v>
      </c>
      <c r="J6" s="2">
        <v>1</v>
      </c>
      <c r="K6" s="2">
        <v>0</v>
      </c>
      <c r="L6" s="2">
        <f>SUM(B6:K6)</f>
        <v>10</v>
      </c>
      <c r="M6" s="2">
        <v>1</v>
      </c>
      <c r="N6" s="2">
        <v>1.054092553</v>
      </c>
      <c r="O6">
        <f t="shared" si="3"/>
        <v>1</v>
      </c>
      <c r="P6">
        <f t="shared" si="4"/>
        <v>0</v>
      </c>
      <c r="Q6">
        <f t="shared" si="5"/>
        <v>3</v>
      </c>
      <c r="R6">
        <f>_xlfn.QUARTILE.INC(B6:K6,1)</f>
        <v>0</v>
      </c>
      <c r="S6">
        <f t="shared" si="6"/>
        <v>1.75</v>
      </c>
      <c r="T6">
        <v>0</v>
      </c>
      <c r="U6">
        <f>(R6-P6)</f>
        <v>0</v>
      </c>
      <c r="V6">
        <f t="shared" si="0"/>
        <v>1</v>
      </c>
      <c r="W6">
        <f t="shared" si="1"/>
        <v>0.75</v>
      </c>
      <c r="X6">
        <f t="shared" si="2"/>
        <v>1.25</v>
      </c>
      <c r="AB6">
        <v>2.8025000000000002</v>
      </c>
      <c r="AC6">
        <v>6.1167499999999997</v>
      </c>
      <c r="AD6">
        <v>10.999749999999999</v>
      </c>
      <c r="AE6">
        <v>7.1242976750000011</v>
      </c>
      <c r="AH6">
        <v>5.8602500000000006</v>
      </c>
      <c r="AI6">
        <v>17.031749999999999</v>
      </c>
      <c r="AJ6">
        <v>24.629000000000005</v>
      </c>
      <c r="AK6">
        <v>107.85902232499998</v>
      </c>
      <c r="AN6">
        <v>18.657249999999991</v>
      </c>
      <c r="AO6">
        <v>91.339500000000001</v>
      </c>
      <c r="AP6">
        <v>299.60225000000003</v>
      </c>
      <c r="AQ6">
        <v>162.11075000000005</v>
      </c>
    </row>
    <row r="7" spans="1:43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V7">
        <f t="shared" si="0"/>
        <v>0</v>
      </c>
      <c r="W7">
        <f t="shared" si="1"/>
        <v>0</v>
      </c>
      <c r="X7">
        <f t="shared" si="2"/>
        <v>0</v>
      </c>
    </row>
    <row r="8" spans="1:43" ht="15.75" thickBot="1" x14ac:dyDescent="0.3">
      <c r="A8" s="1" t="s">
        <v>8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1" t="s">
        <v>22</v>
      </c>
      <c r="M8" s="1" t="s">
        <v>1</v>
      </c>
      <c r="N8" s="1" t="s">
        <v>2</v>
      </c>
      <c r="O8" t="s">
        <v>11</v>
      </c>
      <c r="P8" t="s">
        <v>12</v>
      </c>
      <c r="Q8" t="s">
        <v>13</v>
      </c>
      <c r="R8" t="s">
        <v>14</v>
      </c>
      <c r="S8" t="s">
        <v>15</v>
      </c>
      <c r="T8" t="s">
        <v>12</v>
      </c>
      <c r="U8" s="3" t="s">
        <v>16</v>
      </c>
      <c r="V8" s="3" t="s">
        <v>17</v>
      </c>
      <c r="W8" s="3" t="s">
        <v>18</v>
      </c>
      <c r="X8" s="3" t="s">
        <v>19</v>
      </c>
    </row>
    <row r="9" spans="1:43" ht="15.75" thickBot="1" x14ac:dyDescent="0.3">
      <c r="A9" s="1" t="s">
        <v>3</v>
      </c>
      <c r="B9" s="2">
        <v>6.3239999999999998</v>
      </c>
      <c r="C9" s="2">
        <v>6.6749999999999998</v>
      </c>
      <c r="D9" s="2">
        <v>12.449</v>
      </c>
      <c r="E9" s="2">
        <v>7.2649999999999997</v>
      </c>
      <c r="F9" s="2">
        <v>15.304</v>
      </c>
      <c r="G9" s="2">
        <v>9.4290000000000003</v>
      </c>
      <c r="H9" s="2">
        <v>7.2859999999999996</v>
      </c>
      <c r="I9" s="2">
        <v>6.7249999999999996</v>
      </c>
      <c r="J9" s="2">
        <v>8.4619999999999997</v>
      </c>
      <c r="K9" s="2">
        <v>7.9969999999999999</v>
      </c>
      <c r="L9" s="2"/>
      <c r="M9" s="2">
        <v>8.7916000000000007</v>
      </c>
      <c r="N9" s="2">
        <v>2.9130253920000002</v>
      </c>
      <c r="O9">
        <f t="shared" si="3"/>
        <v>7.6414999999999997</v>
      </c>
      <c r="P9">
        <f t="shared" si="4"/>
        <v>6.3239999999999998</v>
      </c>
      <c r="Q9">
        <f t="shared" si="5"/>
        <v>15.304</v>
      </c>
      <c r="R9">
        <f>_xlfn.QUARTILE.INC(B9:K9,1)</f>
        <v>6.8599999999999994</v>
      </c>
      <c r="S9">
        <f>_xlfn.QUARTILE.INC(B9:K9,3)</f>
        <v>9.1872500000000006</v>
      </c>
      <c r="T9">
        <v>6.3239999999999998</v>
      </c>
      <c r="U9">
        <f>(R9-P9)</f>
        <v>0.53599999999999959</v>
      </c>
      <c r="V9">
        <f>(O9-R9)</f>
        <v>0.78150000000000031</v>
      </c>
      <c r="W9">
        <f>(S9-O9)</f>
        <v>1.5457500000000008</v>
      </c>
      <c r="X9">
        <f>(Q9-S9)</f>
        <v>6.1167499999999997</v>
      </c>
    </row>
    <row r="10" spans="1:43" ht="15.75" thickBot="1" x14ac:dyDescent="0.3">
      <c r="A10" s="1" t="s">
        <v>4</v>
      </c>
      <c r="B10" s="2">
        <v>15.500999999999999</v>
      </c>
      <c r="C10" s="2">
        <v>19.728999999999999</v>
      </c>
      <c r="D10" s="2">
        <v>34.921999999999997</v>
      </c>
      <c r="E10" s="2">
        <v>19.765000000000001</v>
      </c>
      <c r="F10" s="2">
        <v>45.945999999999998</v>
      </c>
      <c r="G10" s="2">
        <v>31.245999999999999</v>
      </c>
      <c r="H10" s="2">
        <v>18.580400000000001</v>
      </c>
      <c r="I10" s="2">
        <v>21.919</v>
      </c>
      <c r="J10" s="2">
        <v>20.927</v>
      </c>
      <c r="K10" s="2">
        <v>19.484000000000002</v>
      </c>
      <c r="L10" s="2"/>
      <c r="M10" s="2">
        <v>24.801939999999998</v>
      </c>
      <c r="N10" s="2">
        <v>9.5390444169999995</v>
      </c>
      <c r="O10">
        <f t="shared" si="3"/>
        <v>20.346</v>
      </c>
      <c r="P10">
        <f t="shared" si="4"/>
        <v>15.500999999999999</v>
      </c>
      <c r="Q10">
        <f t="shared" si="5"/>
        <v>45.945999999999998</v>
      </c>
      <c r="R10">
        <f>_xlfn.QUARTILE.INC(B10:K10,1)</f>
        <v>19.545250000000003</v>
      </c>
      <c r="S10">
        <f t="shared" ref="S10:S13" si="7">_xlfn.QUARTILE.INC(B10:K10,3)</f>
        <v>28.914249999999999</v>
      </c>
      <c r="T10">
        <v>15.500999999999999</v>
      </c>
      <c r="U10">
        <f>(R10-P10)</f>
        <v>4.0442500000000035</v>
      </c>
      <c r="V10">
        <f>(O10-R10)</f>
        <v>0.80074999999999719</v>
      </c>
      <c r="W10">
        <f>(S10-O10)</f>
        <v>8.568249999999999</v>
      </c>
      <c r="X10">
        <f>(Q10-S10)</f>
        <v>17.031749999999999</v>
      </c>
    </row>
    <row r="11" spans="1:43" ht="15.75" thickBot="1" x14ac:dyDescent="0.3">
      <c r="A11" s="1" t="s">
        <v>5</v>
      </c>
      <c r="B11" s="2">
        <v>20.74</v>
      </c>
      <c r="C11" s="2">
        <v>5.7320000000000002</v>
      </c>
      <c r="D11" s="2">
        <v>28.763999999999999</v>
      </c>
      <c r="E11" s="2">
        <v>8.7560000000000002</v>
      </c>
      <c r="F11" s="2">
        <v>25.132999999999999</v>
      </c>
      <c r="G11" s="2">
        <v>12.805</v>
      </c>
      <c r="H11" s="2">
        <v>11.877000000000001</v>
      </c>
      <c r="I11" s="2">
        <v>4.4829999999999997</v>
      </c>
      <c r="J11" s="2">
        <v>20.914999999999999</v>
      </c>
      <c r="K11" s="2">
        <v>14.371</v>
      </c>
      <c r="L11" s="2"/>
      <c r="M11" s="2">
        <v>15.3576</v>
      </c>
      <c r="N11" s="2">
        <v>8.2275882550000006</v>
      </c>
      <c r="O11">
        <f t="shared" si="3"/>
        <v>13.588000000000001</v>
      </c>
      <c r="P11">
        <f t="shared" si="4"/>
        <v>4.4829999999999997</v>
      </c>
      <c r="Q11">
        <f t="shared" si="5"/>
        <v>28.763999999999999</v>
      </c>
      <c r="R11">
        <f>_xlfn.QUARTILE.INC(B11:K11,1)</f>
        <v>9.5362500000000008</v>
      </c>
      <c r="S11">
        <f t="shared" si="7"/>
        <v>20.87125</v>
      </c>
      <c r="T11">
        <v>4.4829999999999997</v>
      </c>
      <c r="U11">
        <f>(R11-P11)</f>
        <v>5.0532500000000011</v>
      </c>
      <c r="V11">
        <f>(O11-R11)</f>
        <v>4.0517500000000002</v>
      </c>
      <c r="W11">
        <f>(S11-O11)</f>
        <v>7.2832499999999989</v>
      </c>
      <c r="X11">
        <f>(Q11-S11)</f>
        <v>7.8927499999999995</v>
      </c>
    </row>
    <row r="12" spans="1:43" ht="15.75" thickBot="1" x14ac:dyDescent="0.3">
      <c r="A12" s="1" t="s">
        <v>6</v>
      </c>
      <c r="B12" s="2">
        <v>45.84</v>
      </c>
      <c r="C12" s="2">
        <v>44.134</v>
      </c>
      <c r="D12" s="2">
        <v>132.16399999999999</v>
      </c>
      <c r="E12" s="2">
        <v>37.935000000000002</v>
      </c>
      <c r="F12" s="2">
        <v>172.839</v>
      </c>
      <c r="G12" s="2">
        <v>70.424999999999997</v>
      </c>
      <c r="H12" s="2">
        <v>47.853000000000002</v>
      </c>
      <c r="I12" s="2">
        <v>39.366</v>
      </c>
      <c r="J12" s="2">
        <v>69.016000000000005</v>
      </c>
      <c r="K12" s="2">
        <v>85.191000000000003</v>
      </c>
      <c r="L12" s="2"/>
      <c r="M12" s="2">
        <v>74.476299999999995</v>
      </c>
      <c r="N12" s="2">
        <v>44.946408720000001</v>
      </c>
      <c r="O12">
        <f t="shared" si="3"/>
        <v>58.4345</v>
      </c>
      <c r="P12">
        <f t="shared" si="4"/>
        <v>37.935000000000002</v>
      </c>
      <c r="Q12">
        <f t="shared" si="5"/>
        <v>172.839</v>
      </c>
      <c r="R12">
        <f>_xlfn.QUARTILE.INC(B12:K12,1)</f>
        <v>44.560500000000005</v>
      </c>
      <c r="S12">
        <f t="shared" si="7"/>
        <v>81.499499999999998</v>
      </c>
      <c r="T12">
        <v>37.935000000000002</v>
      </c>
      <c r="U12">
        <f>(R12-P12)</f>
        <v>6.6255000000000024</v>
      </c>
      <c r="V12">
        <f>(O12-R12)</f>
        <v>13.873999999999995</v>
      </c>
      <c r="W12">
        <f>(S12-O12)</f>
        <v>23.064999999999998</v>
      </c>
      <c r="X12">
        <f>(Q12-S12)</f>
        <v>91.339500000000001</v>
      </c>
    </row>
    <row r="13" spans="1:43" ht="27" thickBot="1" x14ac:dyDescent="0.3">
      <c r="A13" s="1" t="s">
        <v>7</v>
      </c>
      <c r="B13" s="2">
        <v>0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</v>
      </c>
      <c r="J13" s="2">
        <v>0</v>
      </c>
      <c r="K13" s="2">
        <v>0</v>
      </c>
      <c r="L13" s="2">
        <f>SUM(B13:K13)</f>
        <v>4</v>
      </c>
      <c r="M13" s="2">
        <v>0.4</v>
      </c>
      <c r="N13" s="2">
        <v>0.84327404269999995</v>
      </c>
      <c r="O13">
        <f t="shared" si="3"/>
        <v>0</v>
      </c>
      <c r="P13">
        <f t="shared" si="4"/>
        <v>0</v>
      </c>
      <c r="Q13">
        <f t="shared" si="5"/>
        <v>2</v>
      </c>
      <c r="R13">
        <f>_xlfn.QUARTILE.INC(B13:K13,1)</f>
        <v>0</v>
      </c>
      <c r="S13">
        <f t="shared" si="7"/>
        <v>0</v>
      </c>
      <c r="T13">
        <v>0</v>
      </c>
      <c r="U13">
        <f>(R13-P13)</f>
        <v>0</v>
      </c>
      <c r="V13">
        <f>(O13-R13)</f>
        <v>0</v>
      </c>
      <c r="W13">
        <f>(S13-O13)</f>
        <v>0</v>
      </c>
      <c r="X13">
        <f>(Q13-S13)</f>
        <v>2</v>
      </c>
      <c r="AB13">
        <v>2</v>
      </c>
      <c r="AC13">
        <v>0</v>
      </c>
    </row>
    <row r="14" spans="1:43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AB14">
        <v>4</v>
      </c>
      <c r="AC14">
        <v>0</v>
      </c>
    </row>
    <row r="15" spans="1:43" ht="15.75" thickBot="1" x14ac:dyDescent="0.3">
      <c r="A15" s="1" t="s">
        <v>9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1" t="s">
        <v>22</v>
      </c>
      <c r="M15" s="1" t="s">
        <v>1</v>
      </c>
      <c r="N15" s="1" t="s">
        <v>2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12</v>
      </c>
      <c r="U15" s="3" t="s">
        <v>16</v>
      </c>
      <c r="V15" s="3" t="s">
        <v>17</v>
      </c>
      <c r="W15" s="3" t="s">
        <v>18</v>
      </c>
      <c r="X15" s="3" t="s">
        <v>19</v>
      </c>
      <c r="AB15">
        <v>9</v>
      </c>
      <c r="AC15">
        <v>1</v>
      </c>
    </row>
    <row r="16" spans="1:43" ht="15.75" thickBot="1" x14ac:dyDescent="0.3">
      <c r="A16" s="1" t="s">
        <v>3</v>
      </c>
      <c r="B16" s="2">
        <v>10.744999999999999</v>
      </c>
      <c r="C16" s="2">
        <v>26.989000000000001</v>
      </c>
      <c r="D16" s="2">
        <v>8.7940000000000005</v>
      </c>
      <c r="E16" s="2">
        <v>14.025</v>
      </c>
      <c r="F16" s="2">
        <v>17.382999999999999</v>
      </c>
      <c r="G16" s="2">
        <v>16.539000000000001</v>
      </c>
      <c r="H16" s="2">
        <v>7.3280000000000003</v>
      </c>
      <c r="I16" s="2">
        <v>7.4802</v>
      </c>
      <c r="J16" s="2">
        <v>7.665</v>
      </c>
      <c r="K16" s="2">
        <v>14.34</v>
      </c>
      <c r="L16" s="2"/>
      <c r="M16" s="2">
        <v>13.128819999999999</v>
      </c>
      <c r="N16" s="2">
        <v>6.1822781859999996</v>
      </c>
      <c r="O16">
        <f t="shared" si="3"/>
        <v>12.385</v>
      </c>
      <c r="P16">
        <f t="shared" si="4"/>
        <v>7.3280000000000003</v>
      </c>
      <c r="Q16">
        <f t="shared" si="5"/>
        <v>26.989000000000001</v>
      </c>
      <c r="R16">
        <f>_xlfn.QUARTILE.INC(B16:K16,1)</f>
        <v>7.9472500000000004</v>
      </c>
      <c r="S16">
        <f>_xlfn.QUARTILE.INC(B16:K16,3)</f>
        <v>15.989250000000002</v>
      </c>
      <c r="T16">
        <v>7.3280000000000003</v>
      </c>
      <c r="U16">
        <f>(R16-P16)</f>
        <v>0.61925000000000008</v>
      </c>
      <c r="V16">
        <f>(O16-R16)</f>
        <v>4.4377499999999994</v>
      </c>
      <c r="W16">
        <f>(S16-O16)</f>
        <v>3.6042500000000022</v>
      </c>
      <c r="X16">
        <f>(Q16-S16)</f>
        <v>10.999749999999999</v>
      </c>
    </row>
    <row r="17" spans="1:42" ht="15.75" thickBot="1" x14ac:dyDescent="0.3">
      <c r="A17" s="1" t="s">
        <v>4</v>
      </c>
      <c r="B17" s="2">
        <v>42.393999999999998</v>
      </c>
      <c r="C17" s="2">
        <v>81.885000000000005</v>
      </c>
      <c r="D17" s="2">
        <v>33.421999999999997</v>
      </c>
      <c r="E17" s="2">
        <v>45.213000000000001</v>
      </c>
      <c r="F17" s="2">
        <v>69.349999999999994</v>
      </c>
      <c r="G17" s="2">
        <v>59.097000000000001</v>
      </c>
      <c r="H17" s="2">
        <v>18.245999999999999</v>
      </c>
      <c r="I17" s="2">
        <v>18.640999999999998</v>
      </c>
      <c r="J17" s="2">
        <v>22.312000000000001</v>
      </c>
      <c r="K17" s="2">
        <v>51.732999999999997</v>
      </c>
      <c r="L17" s="2"/>
      <c r="M17" s="2">
        <v>44.229300000000002</v>
      </c>
      <c r="N17" s="2">
        <v>21.7504791</v>
      </c>
      <c r="O17">
        <f t="shared" si="3"/>
        <v>43.8035</v>
      </c>
      <c r="P17">
        <f t="shared" si="4"/>
        <v>18.245999999999999</v>
      </c>
      <c r="Q17">
        <f t="shared" si="5"/>
        <v>81.885000000000005</v>
      </c>
      <c r="R17">
        <f>_xlfn.QUARTILE.INC(B17:K17,1)</f>
        <v>25.089500000000001</v>
      </c>
      <c r="S17">
        <f t="shared" ref="S17:S20" si="8">_xlfn.QUARTILE.INC(B17:K17,3)</f>
        <v>57.256</v>
      </c>
      <c r="T17">
        <v>18.245999999999999</v>
      </c>
      <c r="U17">
        <f>(R17-P17)</f>
        <v>6.8435000000000024</v>
      </c>
      <c r="V17">
        <f>(O17-R17)</f>
        <v>18.713999999999999</v>
      </c>
      <c r="W17">
        <f>(S17-O17)</f>
        <v>13.452500000000001</v>
      </c>
      <c r="X17">
        <f>(Q17-S17)</f>
        <v>24.629000000000005</v>
      </c>
    </row>
    <row r="18" spans="1:42" ht="15.75" thickBot="1" x14ac:dyDescent="0.3">
      <c r="A18" s="1" t="s">
        <v>5</v>
      </c>
      <c r="B18" s="2">
        <v>31.911000000000001</v>
      </c>
      <c r="C18" s="2">
        <v>104.922</v>
      </c>
      <c r="D18" s="2">
        <v>12.16</v>
      </c>
      <c r="E18" s="2">
        <v>39.682000000000002</v>
      </c>
      <c r="F18" s="2">
        <v>30.876999999999999</v>
      </c>
      <c r="G18" s="2">
        <v>49.127000000000002</v>
      </c>
      <c r="H18" s="2">
        <v>16.169</v>
      </c>
      <c r="I18" s="2">
        <v>11.968</v>
      </c>
      <c r="J18" s="2">
        <v>10.747</v>
      </c>
      <c r="K18" s="2">
        <v>27.68</v>
      </c>
      <c r="L18" s="2"/>
      <c r="M18" s="2">
        <v>33.524299999999997</v>
      </c>
      <c r="N18" s="2">
        <v>28.213233850000002</v>
      </c>
      <c r="O18">
        <f t="shared" si="3"/>
        <v>29.278500000000001</v>
      </c>
      <c r="P18">
        <f t="shared" si="4"/>
        <v>10.747</v>
      </c>
      <c r="Q18">
        <f t="shared" si="5"/>
        <v>104.922</v>
      </c>
      <c r="R18">
        <f>_xlfn.QUARTILE.INC(B18:K18,1)</f>
        <v>13.16225</v>
      </c>
      <c r="S18">
        <f t="shared" si="8"/>
        <v>37.739249999999998</v>
      </c>
      <c r="T18">
        <v>10.747</v>
      </c>
      <c r="U18">
        <f>(R18-P18)</f>
        <v>2.4152500000000003</v>
      </c>
      <c r="V18">
        <f>(O18-R18)</f>
        <v>16.116250000000001</v>
      </c>
      <c r="W18">
        <f>(S18-O18)</f>
        <v>8.4607499999999973</v>
      </c>
      <c r="X18">
        <f>(Q18-S18)</f>
        <v>67.182749999999999</v>
      </c>
    </row>
    <row r="19" spans="1:42" ht="15.75" thickBot="1" x14ac:dyDescent="0.3">
      <c r="A19" s="1" t="s">
        <v>6</v>
      </c>
      <c r="B19" s="2">
        <v>150.97800000000001</v>
      </c>
      <c r="C19" s="2">
        <v>499.55599999999998</v>
      </c>
      <c r="D19" s="2">
        <v>66.727000000000004</v>
      </c>
      <c r="E19" s="2">
        <v>178.767</v>
      </c>
      <c r="F19" s="2">
        <v>207.01599999999999</v>
      </c>
      <c r="G19" s="2">
        <v>262.91199999999998</v>
      </c>
      <c r="H19" s="2">
        <v>63.567</v>
      </c>
      <c r="I19" s="2">
        <v>47.75</v>
      </c>
      <c r="J19" s="2">
        <v>49.811</v>
      </c>
      <c r="K19" s="2">
        <v>169.24600000000001</v>
      </c>
      <c r="L19" s="2"/>
      <c r="M19" s="2">
        <v>169.63300000000001</v>
      </c>
      <c r="N19" s="2">
        <v>137.61122929999999</v>
      </c>
      <c r="O19">
        <f t="shared" si="3"/>
        <v>160.11200000000002</v>
      </c>
      <c r="P19">
        <f t="shared" si="4"/>
        <v>47.75</v>
      </c>
      <c r="Q19">
        <f t="shared" si="5"/>
        <v>499.55599999999998</v>
      </c>
      <c r="R19">
        <f>_xlfn.QUARTILE.INC(B19:K19,1)</f>
        <v>64.356999999999999</v>
      </c>
      <c r="S19">
        <f t="shared" si="8"/>
        <v>199.95374999999999</v>
      </c>
      <c r="T19">
        <v>47.75</v>
      </c>
      <c r="U19">
        <f>(R19-P19)</f>
        <v>16.606999999999999</v>
      </c>
      <c r="V19">
        <f>(O19-R19)</f>
        <v>95.755000000000024</v>
      </c>
      <c r="W19">
        <f>(S19-O19)</f>
        <v>39.841749999999962</v>
      </c>
      <c r="X19">
        <f>(Q19-S19)</f>
        <v>299.60225000000003</v>
      </c>
    </row>
    <row r="20" spans="1:42" ht="27" thickBot="1" x14ac:dyDescent="0.3">
      <c r="A20" s="1" t="s">
        <v>7</v>
      </c>
      <c r="B20" s="2">
        <v>2</v>
      </c>
      <c r="C20" s="2">
        <v>3</v>
      </c>
      <c r="D20" s="2">
        <v>3</v>
      </c>
      <c r="E20" s="2">
        <v>0</v>
      </c>
      <c r="F20" s="2">
        <v>1</v>
      </c>
      <c r="G20" s="2">
        <v>1</v>
      </c>
      <c r="H20" s="2">
        <v>3</v>
      </c>
      <c r="I20" s="2">
        <v>4</v>
      </c>
      <c r="J20" s="2">
        <v>3</v>
      </c>
      <c r="K20" s="2">
        <v>7</v>
      </c>
      <c r="L20" s="2">
        <f>SUM(B20:K20)</f>
        <v>27</v>
      </c>
      <c r="M20" s="2">
        <v>2.7</v>
      </c>
      <c r="N20" s="2">
        <v>1.9465068430000001</v>
      </c>
      <c r="O20">
        <f t="shared" si="3"/>
        <v>3</v>
      </c>
      <c r="P20">
        <f t="shared" si="4"/>
        <v>0</v>
      </c>
      <c r="Q20">
        <f t="shared" si="5"/>
        <v>7</v>
      </c>
      <c r="R20">
        <f>_xlfn.QUARTILE.INC(B20:K20,1)</f>
        <v>1.25</v>
      </c>
      <c r="S20">
        <f t="shared" si="8"/>
        <v>3</v>
      </c>
      <c r="T20">
        <v>0</v>
      </c>
      <c r="U20">
        <f>(R20-P20)</f>
        <v>1.25</v>
      </c>
      <c r="V20">
        <f>(O20-R20)</f>
        <v>1.75</v>
      </c>
      <c r="W20">
        <f>(S20-O20)</f>
        <v>0</v>
      </c>
      <c r="X20">
        <f>(Q20-S20)</f>
        <v>4</v>
      </c>
    </row>
    <row r="21" spans="1:42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42" ht="27" thickBot="1" x14ac:dyDescent="0.3">
      <c r="A22" s="1" t="s">
        <v>26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1" t="s">
        <v>22</v>
      </c>
      <c r="M22" s="1" t="s">
        <v>1</v>
      </c>
      <c r="N22" s="1" t="s">
        <v>2</v>
      </c>
      <c r="O22" t="s">
        <v>11</v>
      </c>
      <c r="P22" t="s">
        <v>12</v>
      </c>
      <c r="Q22" t="s">
        <v>13</v>
      </c>
      <c r="R22" t="s">
        <v>14</v>
      </c>
      <c r="S22" t="s">
        <v>15</v>
      </c>
      <c r="T22" t="s">
        <v>12</v>
      </c>
      <c r="U22" s="3" t="s">
        <v>16</v>
      </c>
      <c r="V22" s="3" t="s">
        <v>17</v>
      </c>
      <c r="W22" s="3" t="s">
        <v>18</v>
      </c>
      <c r="X22" s="3" t="s">
        <v>19</v>
      </c>
      <c r="Z22" s="3" t="s">
        <v>3</v>
      </c>
      <c r="AA22" s="3" t="s">
        <v>23</v>
      </c>
      <c r="AB22" s="3" t="s">
        <v>24</v>
      </c>
      <c r="AC22" s="3" t="s">
        <v>25</v>
      </c>
      <c r="AD22" s="3" t="s">
        <v>20</v>
      </c>
      <c r="AF22" s="3" t="s">
        <v>4</v>
      </c>
      <c r="AG22" s="3" t="s">
        <v>23</v>
      </c>
      <c r="AH22" s="3" t="s">
        <v>24</v>
      </c>
      <c r="AI22" s="3" t="s">
        <v>25</v>
      </c>
      <c r="AL22" s="3" t="s">
        <v>6</v>
      </c>
      <c r="AM22" s="3" t="s">
        <v>23</v>
      </c>
      <c r="AN22" s="3" t="s">
        <v>24</v>
      </c>
      <c r="AO22" s="3" t="s">
        <v>25</v>
      </c>
      <c r="AP22" s="3" t="s">
        <v>21</v>
      </c>
    </row>
    <row r="23" spans="1:42" ht="15.75" thickBot="1" x14ac:dyDescent="0.3">
      <c r="A23" s="1" t="s">
        <v>3</v>
      </c>
      <c r="B23" s="2">
        <v>33.286000000000001</v>
      </c>
      <c r="C23" s="2">
        <v>33.67</v>
      </c>
      <c r="D23" s="2">
        <v>28.234000000000002</v>
      </c>
      <c r="E23" s="2">
        <v>27.786999999999999</v>
      </c>
      <c r="F23" s="2">
        <v>37.304000000000002</v>
      </c>
      <c r="G23" s="2">
        <v>33.319000000000003</v>
      </c>
      <c r="H23" s="2">
        <v>34.947000000000003</v>
      </c>
      <c r="I23" s="2">
        <v>35.491</v>
      </c>
      <c r="J23" s="2">
        <v>34.57</v>
      </c>
      <c r="K23" s="2">
        <v>38.491999999999997</v>
      </c>
      <c r="L23" s="2"/>
      <c r="M23" s="2">
        <v>33.71</v>
      </c>
      <c r="N23" s="2">
        <v>3.442041578</v>
      </c>
      <c r="O23">
        <f t="shared" si="3"/>
        <v>34.120000000000005</v>
      </c>
      <c r="P23">
        <f t="shared" si="4"/>
        <v>27.786999999999999</v>
      </c>
      <c r="Q23">
        <f t="shared" si="5"/>
        <v>38.491999999999997</v>
      </c>
      <c r="R23">
        <f>_xlfn.QUARTILE.INC(B23:K23,1)</f>
        <v>33.294250000000005</v>
      </c>
      <c r="S23">
        <f>_xlfn.QUARTILE.INC(B23:K23,3)</f>
        <v>35.355000000000004</v>
      </c>
      <c r="T23">
        <v>27.786999999999999</v>
      </c>
      <c r="U23">
        <f>(R23-P23)</f>
        <v>5.5072500000000062</v>
      </c>
      <c r="V23">
        <f>(O23-R23)</f>
        <v>0.82574999999999932</v>
      </c>
      <c r="W23">
        <f>(S23-O23)</f>
        <v>1.2349999999999994</v>
      </c>
      <c r="X23">
        <f>(Q23-S23)</f>
        <v>3.1369999999999933</v>
      </c>
      <c r="AA23">
        <v>27.786999999999999</v>
      </c>
      <c r="AB23">
        <v>28.079000000000001</v>
      </c>
      <c r="AC23">
        <v>28.181999999999999</v>
      </c>
      <c r="AD23">
        <v>44.527000000000001</v>
      </c>
      <c r="AG23">
        <v>196.68199999999999</v>
      </c>
      <c r="AH23">
        <v>183.92500000000001</v>
      </c>
      <c r="AI23">
        <v>197.27699999999999</v>
      </c>
      <c r="AM23">
        <v>87.004999999999995</v>
      </c>
      <c r="AN23">
        <v>90.351257169999997</v>
      </c>
      <c r="AO23">
        <v>84.518510789999993</v>
      </c>
      <c r="AP23">
        <v>243.71299999999999</v>
      </c>
    </row>
    <row r="24" spans="1:42" ht="15.75" thickBot="1" x14ac:dyDescent="0.3">
      <c r="A24" s="1" t="s">
        <v>4</v>
      </c>
      <c r="B24" s="2">
        <v>224.369</v>
      </c>
      <c r="C24" s="2">
        <v>196.68199999999999</v>
      </c>
      <c r="D24" s="2">
        <v>220.006</v>
      </c>
      <c r="E24" s="2">
        <v>222.27799999999999</v>
      </c>
      <c r="F24" s="2">
        <v>241.59</v>
      </c>
      <c r="G24" s="2">
        <v>254.9</v>
      </c>
      <c r="H24" s="2">
        <v>247.78899999999999</v>
      </c>
      <c r="I24" s="2">
        <v>247.48</v>
      </c>
      <c r="J24" s="2">
        <v>243.01</v>
      </c>
      <c r="K24" s="2">
        <v>246.62200000000001</v>
      </c>
      <c r="L24" s="2"/>
      <c r="M24" s="2">
        <v>234.4726</v>
      </c>
      <c r="N24" s="2">
        <v>18.02206395</v>
      </c>
      <c r="O24">
        <f t="shared" si="3"/>
        <v>242.3</v>
      </c>
      <c r="P24">
        <f t="shared" si="4"/>
        <v>196.68199999999999</v>
      </c>
      <c r="Q24">
        <f t="shared" si="5"/>
        <v>254.9</v>
      </c>
      <c r="R24">
        <f>_xlfn.QUARTILE.INC(B24:K24,1)</f>
        <v>222.80074999999999</v>
      </c>
      <c r="S24">
        <f t="shared" ref="S24:S27" si="9">_xlfn.QUARTILE.INC(B24:K24,3)</f>
        <v>247.2655</v>
      </c>
      <c r="T24">
        <v>196.68199999999999</v>
      </c>
      <c r="U24">
        <f>(R24-P24)</f>
        <v>26.118750000000006</v>
      </c>
      <c r="V24">
        <f>(O24-R24)</f>
        <v>19.499250000000018</v>
      </c>
      <c r="W24">
        <f>(S24-O24)</f>
        <v>4.9654999999999916</v>
      </c>
      <c r="X24">
        <f>(Q24-S24)</f>
        <v>7.6345000000000027</v>
      </c>
      <c r="AA24">
        <v>5.5072500000000062</v>
      </c>
      <c r="AB24">
        <v>2.4695</v>
      </c>
      <c r="AC24">
        <v>3.7609470750000007</v>
      </c>
      <c r="AD24">
        <v>10.483527864999999</v>
      </c>
      <c r="AG24">
        <v>26.118750000000006</v>
      </c>
      <c r="AH24">
        <v>23.505515699999989</v>
      </c>
      <c r="AI24">
        <v>21.189125000000018</v>
      </c>
      <c r="AM24">
        <v>29.858625000000018</v>
      </c>
      <c r="AN24">
        <v>13.432378155000009</v>
      </c>
      <c r="AO24">
        <v>23.525261010000008</v>
      </c>
      <c r="AP24">
        <v>88.071999999999974</v>
      </c>
    </row>
    <row r="25" spans="1:42" ht="15.75" thickBot="1" x14ac:dyDescent="0.3">
      <c r="A25" s="1" t="s">
        <v>5</v>
      </c>
      <c r="B25" s="2">
        <v>8.3960000000000008</v>
      </c>
      <c r="C25" s="2">
        <v>12.021000000000001</v>
      </c>
      <c r="D25" s="2">
        <v>6.8289999999999997</v>
      </c>
      <c r="E25" s="2">
        <v>6.84</v>
      </c>
      <c r="F25" s="2">
        <v>11.305999999999999</v>
      </c>
      <c r="G25" s="2">
        <v>13.355</v>
      </c>
      <c r="H25" s="2">
        <v>12.782999999999999</v>
      </c>
      <c r="I25" s="2">
        <v>11.728999999999999</v>
      </c>
      <c r="J25" s="2">
        <v>9.6560000000000006</v>
      </c>
      <c r="K25" s="2">
        <v>12.257</v>
      </c>
      <c r="L25" s="2"/>
      <c r="M25" s="2">
        <v>10.517200000000001</v>
      </c>
      <c r="N25" s="2">
        <v>2.425139529</v>
      </c>
      <c r="O25">
        <f t="shared" si="3"/>
        <v>11.517499999999998</v>
      </c>
      <c r="P25">
        <f t="shared" si="4"/>
        <v>6.8289999999999997</v>
      </c>
      <c r="Q25">
        <f t="shared" si="5"/>
        <v>13.355</v>
      </c>
      <c r="R25">
        <f>_xlfn.QUARTILE.INC(B25:K25,1)</f>
        <v>8.7110000000000003</v>
      </c>
      <c r="S25">
        <f t="shared" si="9"/>
        <v>12.198</v>
      </c>
      <c r="T25">
        <v>6.8289999999999997</v>
      </c>
      <c r="U25">
        <f>(R25-P25)</f>
        <v>1.8820000000000006</v>
      </c>
      <c r="V25">
        <f>(O25-R25)</f>
        <v>2.806499999999998</v>
      </c>
      <c r="W25">
        <f>(S25-O25)</f>
        <v>0.6805000000000021</v>
      </c>
      <c r="X25">
        <f>(Q25-S25)</f>
        <v>1.157</v>
      </c>
      <c r="AA25">
        <v>0.82574999999999932</v>
      </c>
      <c r="AB25">
        <v>1.7656296100000013</v>
      </c>
      <c r="AC25">
        <v>2.5156362600000008</v>
      </c>
      <c r="AD25">
        <v>5.3882643900000033</v>
      </c>
      <c r="AG25">
        <v>19.499250000000018</v>
      </c>
      <c r="AH25">
        <v>16.969037749999984</v>
      </c>
      <c r="AI25">
        <v>21.889659449999982</v>
      </c>
      <c r="AM25">
        <v>14.73237499999999</v>
      </c>
      <c r="AN25">
        <v>8.7963646750000066</v>
      </c>
      <c r="AO25">
        <v>15.763860599999987</v>
      </c>
      <c r="AP25">
        <v>84.278432850000058</v>
      </c>
    </row>
    <row r="26" spans="1:42" ht="15.75" thickBot="1" x14ac:dyDescent="0.3">
      <c r="A26" s="1" t="s">
        <v>6</v>
      </c>
      <c r="B26" s="2">
        <v>115.46550000000001</v>
      </c>
      <c r="C26" s="2">
        <v>140.685</v>
      </c>
      <c r="D26" s="2">
        <v>87.004999999999995</v>
      </c>
      <c r="E26" s="2">
        <v>103.096</v>
      </c>
      <c r="F26" s="2">
        <v>140.517</v>
      </c>
      <c r="G26" s="2">
        <v>142.54</v>
      </c>
      <c r="H26" s="2">
        <v>122.675</v>
      </c>
      <c r="I26" s="2">
        <v>155.59800000000001</v>
      </c>
      <c r="J26" s="2">
        <v>121.05800000000001</v>
      </c>
      <c r="K26" s="2">
        <v>163.0521</v>
      </c>
      <c r="L26" s="2"/>
      <c r="M26" s="2">
        <v>129.16916000000001</v>
      </c>
      <c r="N26" s="2">
        <v>23.66452103</v>
      </c>
      <c r="O26">
        <f t="shared" si="3"/>
        <v>131.596</v>
      </c>
      <c r="P26">
        <f t="shared" si="4"/>
        <v>87.004999999999995</v>
      </c>
      <c r="Q26">
        <f t="shared" si="5"/>
        <v>163.0521</v>
      </c>
      <c r="R26">
        <f>_xlfn.QUARTILE.INC(B26:K26,1)</f>
        <v>116.86362500000001</v>
      </c>
      <c r="S26">
        <f t="shared" si="9"/>
        <v>142.07624999999999</v>
      </c>
      <c r="T26">
        <v>87.004999999999995</v>
      </c>
      <c r="U26">
        <f>(R26-P26)</f>
        <v>29.858625000000018</v>
      </c>
      <c r="V26">
        <f>(O26-R26)</f>
        <v>14.73237499999999</v>
      </c>
      <c r="W26">
        <f>(S26-O26)</f>
        <v>10.480249999999984</v>
      </c>
      <c r="X26">
        <f>(Q26-S26)</f>
        <v>20.975850000000008</v>
      </c>
      <c r="AA26">
        <v>1.2349999999999994</v>
      </c>
      <c r="AB26">
        <v>1.8438500600000012</v>
      </c>
      <c r="AC26">
        <v>3.2475211124999959</v>
      </c>
      <c r="AD26">
        <v>2.2940949024999995</v>
      </c>
      <c r="AG26">
        <v>4.9654999999999916</v>
      </c>
      <c r="AH26">
        <v>6.1597829250000018</v>
      </c>
      <c r="AI26">
        <v>27.172965550000015</v>
      </c>
      <c r="AM26">
        <v>10.480249999999984</v>
      </c>
      <c r="AN26">
        <v>19.305749999999989</v>
      </c>
      <c r="AO26">
        <v>34.937867600000004</v>
      </c>
      <c r="AP26">
        <v>37.374208850000002</v>
      </c>
    </row>
    <row r="27" spans="1:42" ht="27" thickBot="1" x14ac:dyDescent="0.3">
      <c r="A27" s="1" t="s">
        <v>7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f>SUM(B27:K27)</f>
        <v>2</v>
      </c>
      <c r="M27" s="2">
        <v>0.2</v>
      </c>
      <c r="N27" s="2">
        <v>0.42163702139999998</v>
      </c>
      <c r="O27">
        <f t="shared" si="3"/>
        <v>0</v>
      </c>
      <c r="P27">
        <f t="shared" si="4"/>
        <v>0</v>
      </c>
      <c r="Q27">
        <f t="shared" si="5"/>
        <v>1</v>
      </c>
      <c r="R27">
        <f>_xlfn.QUARTILE.INC(B27:K27,1)</f>
        <v>0</v>
      </c>
      <c r="S27">
        <f t="shared" si="9"/>
        <v>0</v>
      </c>
      <c r="T27">
        <v>0</v>
      </c>
      <c r="U27">
        <f>(R27-P27)</f>
        <v>0</v>
      </c>
      <c r="V27">
        <f>(O27-R27)</f>
        <v>0</v>
      </c>
      <c r="W27">
        <f>(S27-O27)</f>
        <v>0</v>
      </c>
      <c r="X27">
        <f>(Q27-S27)</f>
        <v>1</v>
      </c>
      <c r="AA27">
        <v>3.1369999999999933</v>
      </c>
      <c r="AB27">
        <v>10.369020329999998</v>
      </c>
      <c r="AC27">
        <v>7.4688772625000013</v>
      </c>
      <c r="AD27">
        <v>7.4051128424999959</v>
      </c>
      <c r="AG27">
        <v>7.6345000000000027</v>
      </c>
      <c r="AH27">
        <v>51.621663624999997</v>
      </c>
      <c r="AI27">
        <v>38.330289499999992</v>
      </c>
      <c r="AM27">
        <v>20.975850000000008</v>
      </c>
      <c r="AN27">
        <v>111.82724999999999</v>
      </c>
      <c r="AO27">
        <v>84.967500000000001</v>
      </c>
      <c r="AP27">
        <v>56.586358299999972</v>
      </c>
    </row>
    <row r="28" spans="1:42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42" ht="27" thickBot="1" x14ac:dyDescent="0.3">
      <c r="A29" s="1" t="s">
        <v>27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1" t="s">
        <v>22</v>
      </c>
      <c r="M29" s="1" t="s">
        <v>1</v>
      </c>
      <c r="N29" s="1" t="s">
        <v>2</v>
      </c>
      <c r="O29" t="s">
        <v>11</v>
      </c>
      <c r="P29" t="s">
        <v>12</v>
      </c>
      <c r="Q29" t="s">
        <v>13</v>
      </c>
      <c r="R29" t="s">
        <v>14</v>
      </c>
      <c r="S29" t="s">
        <v>15</v>
      </c>
      <c r="T29" t="s">
        <v>12</v>
      </c>
      <c r="U29" s="3" t="s">
        <v>16</v>
      </c>
      <c r="V29" s="3" t="s">
        <v>17</v>
      </c>
      <c r="W29" s="3" t="s">
        <v>18</v>
      </c>
      <c r="X29" s="3" t="s">
        <v>19</v>
      </c>
    </row>
    <row r="30" spans="1:42" ht="15.75" thickBot="1" x14ac:dyDescent="0.3">
      <c r="A30" s="1" t="s">
        <v>3</v>
      </c>
      <c r="B30" s="2">
        <v>31.375</v>
      </c>
      <c r="C30" s="2">
        <v>29.396999999999998</v>
      </c>
      <c r="D30" s="2">
        <v>30.273</v>
      </c>
      <c r="E30" s="2">
        <v>31.376999999999999</v>
      </c>
      <c r="F30" s="2">
        <v>28.079000000000001</v>
      </c>
      <c r="G30" s="2">
        <v>44.527000000000001</v>
      </c>
      <c r="H30" s="2">
        <v>33.769954089999999</v>
      </c>
      <c r="I30" s="2">
        <v>37.681580189999998</v>
      </c>
      <c r="J30" s="2">
        <v>34.28732153</v>
      </c>
      <c r="K30" s="2">
        <v>33.251259220000001</v>
      </c>
      <c r="L30" s="2"/>
      <c r="M30" s="2">
        <v>32.504666669999999</v>
      </c>
      <c r="N30" s="2">
        <v>6.0217726850000002</v>
      </c>
      <c r="O30">
        <f t="shared" si="3"/>
        <v>32.314129610000002</v>
      </c>
      <c r="P30">
        <f t="shared" si="4"/>
        <v>28.079000000000001</v>
      </c>
      <c r="Q30">
        <f t="shared" si="5"/>
        <v>44.527000000000001</v>
      </c>
      <c r="R30">
        <f>_xlfn.QUARTILE.INC(B30:K30,1)</f>
        <v>30.548500000000001</v>
      </c>
      <c r="S30">
        <f>_xlfn.QUARTILE.INC(B30:K30,3)</f>
        <v>34.157979670000003</v>
      </c>
      <c r="T30">
        <v>28.079000000000001</v>
      </c>
      <c r="U30">
        <f>(R30-P30)</f>
        <v>2.4695</v>
      </c>
      <c r="V30">
        <f>(O30-R30)</f>
        <v>1.7656296100000013</v>
      </c>
      <c r="W30">
        <f>(S30-O30)</f>
        <v>1.8438500600000012</v>
      </c>
      <c r="X30">
        <f>(Q30-S30)</f>
        <v>10.369020329999998</v>
      </c>
    </row>
    <row r="31" spans="1:42" ht="15.75" thickBot="1" x14ac:dyDescent="0.3">
      <c r="A31" s="1" t="s">
        <v>4</v>
      </c>
      <c r="B31" s="2">
        <v>253.49</v>
      </c>
      <c r="C31" s="2">
        <v>183.92500000000001</v>
      </c>
      <c r="D31" s="2">
        <v>206.10599999999999</v>
      </c>
      <c r="E31" s="2">
        <v>223.73</v>
      </c>
      <c r="F31" s="2">
        <v>211.03299999999999</v>
      </c>
      <c r="G31" s="2">
        <v>282.18099999999998</v>
      </c>
      <c r="H31" s="2">
        <v>249.62089109999999</v>
      </c>
      <c r="I31" s="2">
        <v>231.8310596</v>
      </c>
      <c r="J31" s="2">
        <v>225.06910690000001</v>
      </c>
      <c r="K31" s="2">
        <v>206.22968760000001</v>
      </c>
      <c r="L31" s="2"/>
      <c r="M31" s="2">
        <v>226.74416669999999</v>
      </c>
      <c r="N31" s="2">
        <v>35.507528800000003</v>
      </c>
      <c r="O31">
        <f t="shared" si="3"/>
        <v>224.39955344999998</v>
      </c>
      <c r="P31">
        <f t="shared" si="4"/>
        <v>183.92500000000001</v>
      </c>
      <c r="Q31">
        <f t="shared" si="5"/>
        <v>282.18099999999998</v>
      </c>
      <c r="R31">
        <f>_xlfn.QUARTILE.INC(B31:K31,1)</f>
        <v>207.4305157</v>
      </c>
      <c r="S31">
        <f t="shared" ref="S31:S34" si="10">_xlfn.QUARTILE.INC(B31:K31,3)</f>
        <v>245.173433225</v>
      </c>
      <c r="T31">
        <v>183.92500000000001</v>
      </c>
      <c r="U31">
        <f>(R31-P31)</f>
        <v>23.505515699999989</v>
      </c>
      <c r="V31">
        <f>(O31-R31)</f>
        <v>16.969037749999984</v>
      </c>
      <c r="W31">
        <f>(S31-O31)</f>
        <v>20.773879775000012</v>
      </c>
      <c r="X31">
        <f>(Q31-S31)</f>
        <v>37.007566774999987</v>
      </c>
    </row>
    <row r="32" spans="1:42" ht="15.75" thickBot="1" x14ac:dyDescent="0.3">
      <c r="A32" s="1" t="s">
        <v>5</v>
      </c>
      <c r="B32" s="2">
        <v>7.4980000000000002</v>
      </c>
      <c r="C32" s="2">
        <v>6.6020000000000003</v>
      </c>
      <c r="D32" s="2">
        <v>7.5430000000000001</v>
      </c>
      <c r="E32" s="2">
        <v>8.7940000000000005</v>
      </c>
      <c r="F32" s="2">
        <v>5.6559999999999997</v>
      </c>
      <c r="G32" s="2">
        <v>12.288</v>
      </c>
      <c r="H32" s="2">
        <v>11.60841544</v>
      </c>
      <c r="I32" s="2">
        <v>9.2237073729999999</v>
      </c>
      <c r="J32" s="2">
        <v>5.9719894350000002</v>
      </c>
      <c r="K32" s="2">
        <v>7.2572694330000003</v>
      </c>
      <c r="L32" s="2"/>
      <c r="M32" s="2">
        <v>8.0634999999999994</v>
      </c>
      <c r="N32" s="2">
        <v>2.3196025310000001</v>
      </c>
      <c r="O32">
        <f t="shared" si="3"/>
        <v>7.5205000000000002</v>
      </c>
      <c r="P32">
        <f t="shared" si="4"/>
        <v>5.6559999999999997</v>
      </c>
      <c r="Q32">
        <f t="shared" si="5"/>
        <v>12.288</v>
      </c>
      <c r="R32">
        <f>_xlfn.QUARTILE.INC(B32:K32,1)</f>
        <v>6.7658173582500005</v>
      </c>
      <c r="S32">
        <f t="shared" si="10"/>
        <v>9.11628052975</v>
      </c>
      <c r="T32">
        <v>5.6559999999999997</v>
      </c>
      <c r="U32">
        <f>(R32-P32)</f>
        <v>1.1098173582500008</v>
      </c>
      <c r="V32">
        <f>(O32-R32)</f>
        <v>0.75468264174999966</v>
      </c>
      <c r="W32">
        <f>(S32-O32)</f>
        <v>1.5957805297499998</v>
      </c>
      <c r="X32">
        <f>(Q32-S32)</f>
        <v>3.1717194702500002</v>
      </c>
    </row>
    <row r="33" spans="1:24" ht="15.75" thickBot="1" x14ac:dyDescent="0.3">
      <c r="A33" s="1" t="s">
        <v>6</v>
      </c>
      <c r="B33" s="2">
        <v>127.76</v>
      </c>
      <c r="C33" s="2">
        <v>102.126</v>
      </c>
      <c r="D33" s="2">
        <v>111.64400000000001</v>
      </c>
      <c r="E33" s="2">
        <v>113.51600000000001</v>
      </c>
      <c r="F33" s="2">
        <v>100.807</v>
      </c>
      <c r="G33" s="2">
        <v>243.71299999999999</v>
      </c>
      <c r="H33" s="2">
        <v>133.261</v>
      </c>
      <c r="I33" s="2">
        <v>108.75654129999999</v>
      </c>
      <c r="J33" s="2">
        <v>90.351257169999997</v>
      </c>
      <c r="K33" s="2">
        <v>150.17614520000001</v>
      </c>
      <c r="L33" s="2"/>
      <c r="M33" s="2">
        <v>133.261</v>
      </c>
      <c r="N33" s="2">
        <v>54.972202719999999</v>
      </c>
      <c r="O33">
        <f t="shared" si="3"/>
        <v>112.58000000000001</v>
      </c>
      <c r="P33">
        <f t="shared" si="4"/>
        <v>90.351257169999997</v>
      </c>
      <c r="Q33">
        <f t="shared" si="5"/>
        <v>243.71299999999999</v>
      </c>
      <c r="R33">
        <f>_xlfn.QUARTILE.INC(B33:K33,1)</f>
        <v>103.78363532500001</v>
      </c>
      <c r="S33">
        <f t="shared" si="10"/>
        <v>131.88575</v>
      </c>
      <c r="T33">
        <v>90.351257169999997</v>
      </c>
      <c r="U33">
        <f>(R33-P33)</f>
        <v>13.432378155000009</v>
      </c>
      <c r="V33">
        <f>(O33-R33)</f>
        <v>8.7963646750000066</v>
      </c>
      <c r="W33">
        <f>(S33-O33)</f>
        <v>19.305749999999989</v>
      </c>
      <c r="X33">
        <f>(Q33-S33)</f>
        <v>111.82724999999999</v>
      </c>
    </row>
    <row r="34" spans="1:24" ht="27" thickBot="1" x14ac:dyDescent="0.3">
      <c r="A34" s="1" t="s">
        <v>7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f>SUM(B34:K34)</f>
        <v>4</v>
      </c>
      <c r="M34" s="2">
        <v>0.4</v>
      </c>
      <c r="N34" s="2">
        <v>0.51639777949999999</v>
      </c>
      <c r="O34">
        <f t="shared" si="3"/>
        <v>0</v>
      </c>
      <c r="P34">
        <f t="shared" si="4"/>
        <v>0</v>
      </c>
      <c r="Q34">
        <f t="shared" si="5"/>
        <v>1</v>
      </c>
      <c r="R34">
        <f>_xlfn.QUARTILE.INC(B34:K34,1)</f>
        <v>0</v>
      </c>
      <c r="S34">
        <f t="shared" si="10"/>
        <v>1</v>
      </c>
      <c r="T34">
        <v>0</v>
      </c>
      <c r="U34">
        <f>(R34-P34)</f>
        <v>0</v>
      </c>
      <c r="V34">
        <f>(O34-R34)</f>
        <v>0</v>
      </c>
      <c r="W34">
        <f>(S34-O34)</f>
        <v>1</v>
      </c>
      <c r="X34">
        <f>(Q34-S34)</f>
        <v>0</v>
      </c>
    </row>
    <row r="35" spans="1:24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24" ht="27" thickBot="1" x14ac:dyDescent="0.3">
      <c r="A36" s="1" t="s">
        <v>28</v>
      </c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 t="s">
        <v>22</v>
      </c>
      <c r="M36" s="1" t="s">
        <v>1</v>
      </c>
      <c r="N36" s="1" t="s">
        <v>2</v>
      </c>
      <c r="O36" t="s">
        <v>11</v>
      </c>
      <c r="P36" t="s">
        <v>12</v>
      </c>
      <c r="Q36" t="s">
        <v>13</v>
      </c>
      <c r="R36" t="s">
        <v>14</v>
      </c>
      <c r="S36" t="s">
        <v>15</v>
      </c>
      <c r="T36" t="s">
        <v>12</v>
      </c>
      <c r="U36" s="3" t="s">
        <v>16</v>
      </c>
      <c r="V36" s="3" t="s">
        <v>17</v>
      </c>
      <c r="W36" s="3" t="s">
        <v>18</v>
      </c>
      <c r="X36" s="3" t="s">
        <v>19</v>
      </c>
    </row>
    <row r="37" spans="1:24" ht="15.75" thickBot="1" x14ac:dyDescent="0.3">
      <c r="A37" s="1" t="s">
        <v>3</v>
      </c>
      <c r="B37" s="2">
        <v>30.462</v>
      </c>
      <c r="C37" s="2">
        <v>34.4</v>
      </c>
      <c r="D37" s="2">
        <v>31.745000000000001</v>
      </c>
      <c r="E37" s="2">
        <v>28.181999999999999</v>
      </c>
      <c r="F37" s="2">
        <v>37.786999999999999</v>
      </c>
      <c r="G37" s="2">
        <v>44.527000000000001</v>
      </c>
      <c r="H37" s="2">
        <v>34.517166670000002</v>
      </c>
      <c r="I37" s="2">
        <v>45.174981709999997</v>
      </c>
      <c r="J37" s="2">
        <v>37.463417790000001</v>
      </c>
      <c r="K37" s="2">
        <v>32.536788299999998</v>
      </c>
      <c r="L37" s="2"/>
      <c r="M37" s="2">
        <v>34.517166670000002</v>
      </c>
      <c r="N37" s="2">
        <v>5.9188837259999998</v>
      </c>
      <c r="O37">
        <f t="shared" si="3"/>
        <v>34.458583335</v>
      </c>
      <c r="P37">
        <f t="shared" si="4"/>
        <v>28.181999999999999</v>
      </c>
      <c r="Q37">
        <f t="shared" si="5"/>
        <v>45.174981709999997</v>
      </c>
      <c r="R37">
        <f>_xlfn.QUARTILE.INC(B37:K37,1)</f>
        <v>31.942947074999999</v>
      </c>
      <c r="S37">
        <f>_xlfn.QUARTILE.INC(B37:K37,3)</f>
        <v>37.706104447499996</v>
      </c>
      <c r="T37">
        <v>28.181999999999999</v>
      </c>
      <c r="U37">
        <f>(R37-P37)</f>
        <v>3.7609470750000007</v>
      </c>
      <c r="V37">
        <f>(O37-R37)</f>
        <v>2.5156362600000008</v>
      </c>
      <c r="W37">
        <f>(S37-O37)</f>
        <v>3.2475211124999959</v>
      </c>
      <c r="X37">
        <f>(Q37-S37)</f>
        <v>7.4688772625000013</v>
      </c>
    </row>
    <row r="38" spans="1:24" ht="15.75" thickBot="1" x14ac:dyDescent="0.3">
      <c r="A38" s="1" t="s">
        <v>4</v>
      </c>
      <c r="B38" s="2">
        <v>197.27699999999999</v>
      </c>
      <c r="C38" s="2">
        <v>257.82600000000002</v>
      </c>
      <c r="D38" s="2">
        <v>211.85599999999999</v>
      </c>
      <c r="E38" s="2">
        <v>209.876</v>
      </c>
      <c r="F38" s="2">
        <v>270.76299999999998</v>
      </c>
      <c r="G38" s="2">
        <v>282.18099999999998</v>
      </c>
      <c r="H38" s="2">
        <v>305.85903949999999</v>
      </c>
      <c r="I38" s="2">
        <v>238.29650000000001</v>
      </c>
      <c r="J38" s="2">
        <v>242.41506889999999</v>
      </c>
      <c r="K38" s="2">
        <v>238.29650000000001</v>
      </c>
      <c r="L38" s="2"/>
      <c r="M38" s="2">
        <v>238.29650000000001</v>
      </c>
      <c r="N38" s="2">
        <v>36.195990309999999</v>
      </c>
      <c r="O38">
        <f t="shared" si="3"/>
        <v>240.35578444999999</v>
      </c>
      <c r="P38">
        <f t="shared" si="4"/>
        <v>197.27699999999999</v>
      </c>
      <c r="Q38">
        <f t="shared" si="5"/>
        <v>305.85903949999999</v>
      </c>
      <c r="R38">
        <f>_xlfn.QUARTILE.INC(B38:K38,1)</f>
        <v>218.46612500000001</v>
      </c>
      <c r="S38">
        <f t="shared" ref="S38:S41" si="11">_xlfn.QUARTILE.INC(B38:K38,3)</f>
        <v>267.52875</v>
      </c>
      <c r="T38">
        <v>197.27699999999999</v>
      </c>
      <c r="U38">
        <f>(R38-P38)</f>
        <v>21.189125000000018</v>
      </c>
      <c r="V38">
        <f>(O38-R38)</f>
        <v>21.889659449999982</v>
      </c>
      <c r="W38">
        <f>(S38-O38)</f>
        <v>27.172965550000015</v>
      </c>
      <c r="X38">
        <f>(Q38-S38)</f>
        <v>38.330289499999992</v>
      </c>
    </row>
    <row r="39" spans="1:24" ht="15.75" thickBot="1" x14ac:dyDescent="0.3">
      <c r="A39" s="1" t="s">
        <v>5</v>
      </c>
      <c r="B39" s="2">
        <v>7.9779999999999998</v>
      </c>
      <c r="C39" s="2">
        <v>10.195</v>
      </c>
      <c r="D39" s="2">
        <v>9.8529999999999998</v>
      </c>
      <c r="E39" s="2">
        <v>7.7460000000000004</v>
      </c>
      <c r="F39" s="2">
        <v>9.7789999999999999</v>
      </c>
      <c r="G39" s="2">
        <v>12.288</v>
      </c>
      <c r="H39" s="2">
        <v>8.4165289669999996</v>
      </c>
      <c r="I39" s="2">
        <v>8.1885873329999992</v>
      </c>
      <c r="J39" s="2">
        <v>8.1517890360000003</v>
      </c>
      <c r="K39" s="2">
        <v>11.027039950000001</v>
      </c>
      <c r="L39" s="2"/>
      <c r="M39" s="2">
        <v>9.6398333330000003</v>
      </c>
      <c r="N39" s="2">
        <v>1.657353241</v>
      </c>
      <c r="O39">
        <f t="shared" si="3"/>
        <v>9.0977644835000007</v>
      </c>
      <c r="P39">
        <f t="shared" si="4"/>
        <v>7.7460000000000004</v>
      </c>
      <c r="Q39">
        <f t="shared" si="5"/>
        <v>12.288</v>
      </c>
      <c r="R39">
        <f>_xlfn.QUARTILE.INC(B39:K39,1)</f>
        <v>8.1609886102499996</v>
      </c>
      <c r="S39">
        <f t="shared" si="11"/>
        <v>10.109500000000001</v>
      </c>
      <c r="T39">
        <v>7.7460000000000004</v>
      </c>
      <c r="U39">
        <f>(R39-P39)</f>
        <v>0.41498861024999911</v>
      </c>
      <c r="V39">
        <f>(O39-R39)</f>
        <v>0.93677587325000111</v>
      </c>
      <c r="W39">
        <f>(S39-O39)</f>
        <v>1.0117355164999999</v>
      </c>
      <c r="X39">
        <f>(Q39-S39)</f>
        <v>2.1784999999999997</v>
      </c>
    </row>
    <row r="40" spans="1:24" ht="15.75" thickBot="1" x14ac:dyDescent="0.3">
      <c r="A40" s="1" t="s">
        <v>6</v>
      </c>
      <c r="B40" s="2">
        <v>105.065</v>
      </c>
      <c r="C40" s="2">
        <v>141.00200000000001</v>
      </c>
      <c r="D40" s="2">
        <v>123.85299999999999</v>
      </c>
      <c r="E40" s="2">
        <v>103.04600000000001</v>
      </c>
      <c r="F40" s="2">
        <v>164.66</v>
      </c>
      <c r="G40" s="2">
        <v>243.71299999999999</v>
      </c>
      <c r="H40" s="2">
        <v>172.4211158</v>
      </c>
      <c r="I40" s="2">
        <v>123.7622648</v>
      </c>
      <c r="J40" s="2">
        <v>84.518510789999993</v>
      </c>
      <c r="K40" s="2">
        <v>116.9800872</v>
      </c>
      <c r="L40" s="2"/>
      <c r="M40" s="2">
        <v>146.88983329999999</v>
      </c>
      <c r="N40" s="2">
        <v>52.777770140000001</v>
      </c>
      <c r="O40">
        <f t="shared" si="3"/>
        <v>123.80763239999999</v>
      </c>
      <c r="P40">
        <f t="shared" si="4"/>
        <v>84.518510789999993</v>
      </c>
      <c r="Q40">
        <f t="shared" si="5"/>
        <v>243.71299999999999</v>
      </c>
      <c r="R40">
        <f>_xlfn.QUARTILE.INC(B40:K40,1)</f>
        <v>108.0437718</v>
      </c>
      <c r="S40">
        <f t="shared" si="11"/>
        <v>158.74549999999999</v>
      </c>
      <c r="T40">
        <v>84.518510789999993</v>
      </c>
      <c r="U40">
        <f>(R40-P40)</f>
        <v>23.525261010000008</v>
      </c>
      <c r="V40">
        <f>(O40-R40)</f>
        <v>15.763860599999987</v>
      </c>
      <c r="W40">
        <f>(S40-O40)</f>
        <v>34.937867600000004</v>
      </c>
      <c r="X40">
        <f>(Q40-S40)</f>
        <v>84.967500000000001</v>
      </c>
    </row>
    <row r="41" spans="1:24" ht="27" thickBot="1" x14ac:dyDescent="0.3">
      <c r="A41" s="1" t="s">
        <v>7</v>
      </c>
      <c r="B41" s="2">
        <v>0</v>
      </c>
      <c r="C41" s="2">
        <v>1</v>
      </c>
      <c r="D41" s="2">
        <v>1</v>
      </c>
      <c r="E41" s="2">
        <v>1</v>
      </c>
      <c r="F41" s="2">
        <v>1</v>
      </c>
      <c r="G41" s="2">
        <v>0</v>
      </c>
      <c r="H41" s="2">
        <v>2</v>
      </c>
      <c r="I41" s="2">
        <v>1</v>
      </c>
      <c r="J41" s="2">
        <v>1</v>
      </c>
      <c r="K41" s="2">
        <v>1</v>
      </c>
      <c r="L41" s="2">
        <f>SUM(B41:K41)</f>
        <v>9</v>
      </c>
      <c r="M41" s="2">
        <v>0.9</v>
      </c>
      <c r="N41" s="2">
        <v>0.5676462122</v>
      </c>
      <c r="O41">
        <f t="shared" si="3"/>
        <v>1</v>
      </c>
      <c r="P41">
        <f t="shared" si="4"/>
        <v>0</v>
      </c>
      <c r="Q41">
        <f t="shared" si="5"/>
        <v>2</v>
      </c>
      <c r="R41">
        <f>_xlfn.QUARTILE.INC(B41:K41,1)</f>
        <v>1</v>
      </c>
      <c r="S41">
        <f t="shared" si="11"/>
        <v>1</v>
      </c>
      <c r="T41">
        <v>0</v>
      </c>
      <c r="U41">
        <f>(R41-P41)</f>
        <v>1</v>
      </c>
      <c r="V41">
        <f>(O41-R41)</f>
        <v>0</v>
      </c>
      <c r="W41">
        <f>(S41-O41)</f>
        <v>0</v>
      </c>
      <c r="X41">
        <f>(Q41-S41)</f>
        <v>1</v>
      </c>
    </row>
    <row r="42" spans="1:24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4" ht="27" thickBot="1" x14ac:dyDescent="0.3">
      <c r="A43" s="1" t="s">
        <v>10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 t="s">
        <v>22</v>
      </c>
      <c r="M43" s="1" t="s">
        <v>1</v>
      </c>
      <c r="N43" s="1" t="s">
        <v>2</v>
      </c>
      <c r="O43" t="s">
        <v>11</v>
      </c>
      <c r="P43" t="s">
        <v>12</v>
      </c>
      <c r="Q43" t="s">
        <v>13</v>
      </c>
      <c r="R43" t="s">
        <v>14</v>
      </c>
      <c r="S43" t="s">
        <v>15</v>
      </c>
      <c r="T43" t="s">
        <v>12</v>
      </c>
      <c r="U43" s="3" t="s">
        <v>16</v>
      </c>
      <c r="V43" s="3" t="s">
        <v>17</v>
      </c>
      <c r="W43" s="3" t="s">
        <v>18</v>
      </c>
      <c r="X43" s="3" t="s">
        <v>19</v>
      </c>
    </row>
    <row r="44" spans="1:24" ht="15.75" thickBot="1" x14ac:dyDescent="0.3">
      <c r="A44" s="1" t="s">
        <v>3</v>
      </c>
      <c r="B44" s="2">
        <v>24.234000000000002</v>
      </c>
      <c r="C44" s="2">
        <v>31.317</v>
      </c>
      <c r="D44" s="2">
        <v>31.37</v>
      </c>
      <c r="E44" s="2">
        <v>37.51</v>
      </c>
      <c r="F44" s="2">
        <v>31.399000000000001</v>
      </c>
      <c r="G44" s="2">
        <v>44.527000000000001</v>
      </c>
      <c r="H44" s="2">
        <v>33.8124593</v>
      </c>
      <c r="I44" s="2">
        <v>33.721165429999999</v>
      </c>
      <c r="J44" s="2">
        <v>37.080809299999999</v>
      </c>
      <c r="K44" s="2">
        <v>38.628528580000001</v>
      </c>
      <c r="L44" s="2"/>
      <c r="M44" s="2">
        <v>33.392833330000002</v>
      </c>
      <c r="N44" s="2">
        <v>6.8873981569999998</v>
      </c>
      <c r="O44">
        <f t="shared" si="3"/>
        <v>33.766812365</v>
      </c>
      <c r="P44">
        <f t="shared" si="4"/>
        <v>24.234000000000002</v>
      </c>
      <c r="Q44">
        <f t="shared" si="5"/>
        <v>44.527000000000001</v>
      </c>
      <c r="R44">
        <f>_xlfn.QUARTILE.INC(B44:K44,1)</f>
        <v>31.37725</v>
      </c>
      <c r="S44">
        <f>_xlfn.QUARTILE.INC(B44:K44,3)</f>
        <v>37.402702325</v>
      </c>
      <c r="T44">
        <v>24.234000000000002</v>
      </c>
      <c r="U44">
        <f>(R44-P44)</f>
        <v>7.1432499999999983</v>
      </c>
      <c r="V44">
        <f>(O44-R44)</f>
        <v>2.3895623649999997</v>
      </c>
      <c r="W44">
        <f>(S44-O44)</f>
        <v>3.6358899600000001</v>
      </c>
      <c r="X44">
        <f>(Q44-S44)</f>
        <v>7.1242976750000011</v>
      </c>
    </row>
    <row r="45" spans="1:24" ht="15.75" thickBot="1" x14ac:dyDescent="0.3">
      <c r="A45" s="1" t="s">
        <v>4</v>
      </c>
      <c r="B45" s="2">
        <v>44.27</v>
      </c>
      <c r="C45" s="2">
        <v>106.084</v>
      </c>
      <c r="D45" s="2">
        <v>98.885999999999996</v>
      </c>
      <c r="E45" s="2">
        <v>129.304</v>
      </c>
      <c r="F45" s="2">
        <v>100.03100000000001</v>
      </c>
      <c r="G45" s="2">
        <v>282.18099999999998</v>
      </c>
      <c r="H45" s="2">
        <v>274.51120900000001</v>
      </c>
      <c r="I45" s="2">
        <v>131.83130840000001</v>
      </c>
      <c r="J45" s="2">
        <v>126.7926667</v>
      </c>
      <c r="K45" s="2">
        <v>188.4855341</v>
      </c>
      <c r="L45" s="2"/>
      <c r="M45" s="2">
        <v>126.7926667</v>
      </c>
      <c r="N45" s="2">
        <v>81.099505750000006</v>
      </c>
      <c r="O45">
        <f t="shared" si="3"/>
        <v>128.04833335000001</v>
      </c>
      <c r="P45">
        <f t="shared" si="4"/>
        <v>44.27</v>
      </c>
      <c r="Q45">
        <f t="shared" si="5"/>
        <v>282.18099999999998</v>
      </c>
      <c r="R45">
        <f>_xlfn.QUARTILE.INC(B45:K45,1)</f>
        <v>101.54425000000001</v>
      </c>
      <c r="S45">
        <f t="shared" ref="S45:S48" si="12">_xlfn.QUARTILE.INC(B45:K45,3)</f>
        <v>174.321977675</v>
      </c>
      <c r="T45">
        <v>44.27</v>
      </c>
      <c r="U45">
        <f>(R45-P45)</f>
        <v>57.274250000000002</v>
      </c>
      <c r="V45">
        <f>(O45-R45)</f>
        <v>26.504083350000002</v>
      </c>
      <c r="W45">
        <f>(S45-O45)</f>
        <v>46.273644324999992</v>
      </c>
      <c r="X45">
        <f>(Q45-S45)</f>
        <v>107.85902232499998</v>
      </c>
    </row>
    <row r="46" spans="1:24" ht="15.75" thickBot="1" x14ac:dyDescent="0.3">
      <c r="A46" s="1" t="s">
        <v>5</v>
      </c>
      <c r="B46" s="2">
        <v>306.35399999999998</v>
      </c>
      <c r="C46" s="2">
        <v>148.99</v>
      </c>
      <c r="D46" s="2">
        <v>199.86099999999999</v>
      </c>
      <c r="E46" s="2">
        <v>207.304</v>
      </c>
      <c r="F46" s="2">
        <v>119.51</v>
      </c>
      <c r="G46" s="2">
        <v>12.288</v>
      </c>
      <c r="H46" s="2">
        <v>131.7381475</v>
      </c>
      <c r="I46" s="2">
        <v>32.515204619999999</v>
      </c>
      <c r="J46" s="2">
        <v>88.718926150000001</v>
      </c>
      <c r="K46" s="2">
        <v>102.2088696</v>
      </c>
      <c r="L46" s="2"/>
      <c r="M46" s="2">
        <v>165.7178333</v>
      </c>
      <c r="N46" s="2">
        <v>98.619870700000007</v>
      </c>
      <c r="O46">
        <f t="shared" si="3"/>
        <v>125.62407375000001</v>
      </c>
      <c r="P46">
        <f t="shared" si="4"/>
        <v>12.288</v>
      </c>
      <c r="Q46">
        <f t="shared" si="5"/>
        <v>306.35399999999998</v>
      </c>
      <c r="R46">
        <f>_xlfn.QUARTILE.INC(B46:K46,1)</f>
        <v>92.091412012500001</v>
      </c>
      <c r="S46">
        <f t="shared" si="12"/>
        <v>187.14324999999999</v>
      </c>
      <c r="T46">
        <v>12.288</v>
      </c>
      <c r="U46">
        <f>(R46-P46)</f>
        <v>79.803412012500004</v>
      </c>
      <c r="V46">
        <f>(O46-R46)</f>
        <v>33.532661737500007</v>
      </c>
      <c r="W46">
        <f>(S46-O46)</f>
        <v>61.519176249999987</v>
      </c>
      <c r="X46">
        <f>(Q46-S46)</f>
        <v>119.21074999999999</v>
      </c>
    </row>
    <row r="47" spans="1:24" ht="15.75" thickBot="1" x14ac:dyDescent="0.3">
      <c r="A47" s="1" t="s">
        <v>6</v>
      </c>
      <c r="B47" s="2">
        <v>462.86799999999999</v>
      </c>
      <c r="C47" s="2">
        <v>528.51599999999996</v>
      </c>
      <c r="D47" s="2">
        <v>508.92500000000001</v>
      </c>
      <c r="E47" s="2">
        <v>710.39</v>
      </c>
      <c r="F47" s="2">
        <v>554.86699999999996</v>
      </c>
      <c r="G47" s="2">
        <v>243.71299999999999</v>
      </c>
      <c r="H47" s="2">
        <v>380.32078799999999</v>
      </c>
      <c r="I47" s="2">
        <v>501.54649999999998</v>
      </c>
      <c r="J47" s="2">
        <v>282.34147949999999</v>
      </c>
      <c r="K47" s="2">
        <v>685.06358920000002</v>
      </c>
      <c r="L47" s="2"/>
      <c r="M47" s="2">
        <v>501.54649999999998</v>
      </c>
      <c r="N47" s="2">
        <v>151.79895880000001</v>
      </c>
      <c r="O47">
        <f t="shared" si="3"/>
        <v>505.23575</v>
      </c>
      <c r="P47">
        <f t="shared" si="4"/>
        <v>243.71299999999999</v>
      </c>
      <c r="Q47">
        <f t="shared" si="5"/>
        <v>710.39</v>
      </c>
      <c r="R47">
        <f>_xlfn.QUARTILE.INC(B47:K47,1)</f>
        <v>400.95759099999998</v>
      </c>
      <c r="S47">
        <f t="shared" si="12"/>
        <v>548.27924999999993</v>
      </c>
      <c r="T47">
        <v>243.71299999999999</v>
      </c>
      <c r="U47">
        <f>(R47-P47)</f>
        <v>157.24459099999999</v>
      </c>
      <c r="V47">
        <f>(O47-R47)</f>
        <v>104.27815900000002</v>
      </c>
      <c r="W47">
        <f>(S47-O47)</f>
        <v>43.043499999999938</v>
      </c>
      <c r="X47">
        <f>(Q47-S47)</f>
        <v>162.11075000000005</v>
      </c>
    </row>
    <row r="48" spans="1:24" ht="27" thickBot="1" x14ac:dyDescent="0.3">
      <c r="A48" s="1" t="s">
        <v>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>_xlfn.QUARTILE.INC(B48:K48,1)</f>
        <v>0</v>
      </c>
      <c r="S48">
        <f t="shared" si="12"/>
        <v>0</v>
      </c>
      <c r="T48">
        <v>0</v>
      </c>
      <c r="U48">
        <f>(R48-P48)</f>
        <v>0</v>
      </c>
      <c r="V48">
        <f>(O48-R48)</f>
        <v>0</v>
      </c>
      <c r="W48">
        <f>(S48-O48)</f>
        <v>0</v>
      </c>
      <c r="X48">
        <f>(Q48-S48)</f>
        <v>0</v>
      </c>
    </row>
    <row r="49" spans="1:24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24" ht="27" thickBot="1" x14ac:dyDescent="0.3">
      <c r="A50" s="1" t="s">
        <v>29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 t="s">
        <v>22</v>
      </c>
      <c r="M50" s="1" t="s">
        <v>1</v>
      </c>
      <c r="N50" s="1" t="s">
        <v>2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12</v>
      </c>
      <c r="U50" s="3" t="s">
        <v>16</v>
      </c>
      <c r="V50" s="3" t="s">
        <v>17</v>
      </c>
      <c r="W50" s="3" t="s">
        <v>18</v>
      </c>
      <c r="X50" s="3" t="s">
        <v>19</v>
      </c>
    </row>
    <row r="51" spans="1:24" ht="15.75" thickBot="1" x14ac:dyDescent="0.3">
      <c r="A51" s="1" t="s">
        <v>3</v>
      </c>
      <c r="B51" s="2">
        <v>60.212000000000003</v>
      </c>
      <c r="C51" s="2">
        <v>70.097999999999999</v>
      </c>
      <c r="D51" s="2">
        <v>50.036000000000001</v>
      </c>
      <c r="E51" s="2">
        <v>58.564999999999998</v>
      </c>
      <c r="F51" s="2">
        <v>63.338000000000001</v>
      </c>
      <c r="G51" s="2">
        <v>44.527000000000001</v>
      </c>
      <c r="H51" s="2">
        <v>67.249912589999994</v>
      </c>
      <c r="I51" s="2">
        <v>60.585584509999997</v>
      </c>
      <c r="J51" s="2">
        <v>53.825703820000001</v>
      </c>
      <c r="K51" s="2">
        <v>60.757548630000002</v>
      </c>
      <c r="L51" s="2"/>
      <c r="M51" s="2">
        <v>57.795999999999999</v>
      </c>
      <c r="N51" s="2">
        <v>9.2169989260000005</v>
      </c>
      <c r="O51">
        <f t="shared" si="3"/>
        <v>60.398792255000004</v>
      </c>
      <c r="P51">
        <f t="shared" si="4"/>
        <v>44.527000000000001</v>
      </c>
      <c r="Q51">
        <f t="shared" si="5"/>
        <v>70.097999999999999</v>
      </c>
      <c r="R51">
        <f>_xlfn.QUARTILE.INC(B51:K51,1)</f>
        <v>55.010527865</v>
      </c>
      <c r="S51">
        <f>_xlfn.QUARTILE.INC(B51:K51,3)</f>
        <v>62.692887157500003</v>
      </c>
      <c r="T51">
        <v>44.527000000000001</v>
      </c>
      <c r="U51">
        <f>(R51-P51)</f>
        <v>10.483527864999999</v>
      </c>
      <c r="V51">
        <f>(O51-R51)</f>
        <v>5.3882643900000033</v>
      </c>
      <c r="W51">
        <f>(S51-O51)</f>
        <v>2.2940949024999995</v>
      </c>
      <c r="X51">
        <f>(Q51-S51)</f>
        <v>7.4051128424999959</v>
      </c>
    </row>
    <row r="52" spans="1:24" ht="15.75" thickBot="1" x14ac:dyDescent="0.3">
      <c r="A52" s="1" t="s">
        <v>4</v>
      </c>
      <c r="B52" s="2">
        <v>473.47800000000001</v>
      </c>
      <c r="C52" s="2">
        <v>572.4</v>
      </c>
      <c r="D52" s="2">
        <v>324.53899999999999</v>
      </c>
      <c r="E52" s="2">
        <v>426.99</v>
      </c>
      <c r="F52" s="2">
        <v>466.53</v>
      </c>
      <c r="G52" s="2">
        <v>282.18099999999998</v>
      </c>
      <c r="H52" s="2">
        <v>542.16889679999997</v>
      </c>
      <c r="I52" s="2">
        <v>375.03338009999999</v>
      </c>
      <c r="J52" s="2">
        <v>424.35300000000001</v>
      </c>
      <c r="K52" s="2">
        <v>395.1992778</v>
      </c>
      <c r="L52" s="2"/>
      <c r="M52" s="2">
        <v>424.35300000000001</v>
      </c>
      <c r="N52" s="2">
        <v>106.10630999999999</v>
      </c>
      <c r="O52">
        <f t="shared" si="3"/>
        <v>425.67150000000004</v>
      </c>
      <c r="P52">
        <f t="shared" si="4"/>
        <v>282.18099999999998</v>
      </c>
      <c r="Q52">
        <f t="shared" si="5"/>
        <v>572.4</v>
      </c>
      <c r="R52">
        <f>_xlfn.QUARTILE.INC(B52:K52,1)</f>
        <v>380.07485452499998</v>
      </c>
      <c r="S52">
        <f t="shared" ref="S52:S55" si="13">_xlfn.QUARTILE.INC(B52:K52,3)</f>
        <v>471.74099999999999</v>
      </c>
      <c r="T52">
        <v>282.18099999999998</v>
      </c>
      <c r="U52">
        <f>(R52-P52)</f>
        <v>97.893854524999995</v>
      </c>
      <c r="V52">
        <f>(O52-R52)</f>
        <v>45.596645475000059</v>
      </c>
      <c r="W52">
        <f>(S52-O52)</f>
        <v>46.069499999999948</v>
      </c>
      <c r="X52">
        <f>(Q52-S52)</f>
        <v>100.65899999999999</v>
      </c>
    </row>
    <row r="53" spans="1:24" ht="15.75" thickBot="1" x14ac:dyDescent="0.3">
      <c r="A53" s="1" t="s">
        <v>5</v>
      </c>
      <c r="B53" s="2">
        <v>27.048999999999999</v>
      </c>
      <c r="C53" s="2">
        <v>37.158999999999999</v>
      </c>
      <c r="D53" s="2">
        <v>25.096</v>
      </c>
      <c r="E53" s="2">
        <v>27.9833</v>
      </c>
      <c r="F53" s="2">
        <v>31.952999999999999</v>
      </c>
      <c r="G53" s="2">
        <v>12.288</v>
      </c>
      <c r="H53" s="2">
        <v>26.921383330000001</v>
      </c>
      <c r="I53" s="2">
        <v>14.84642075</v>
      </c>
      <c r="J53" s="2">
        <v>26.921383330000001</v>
      </c>
      <c r="K53" s="2">
        <v>23.444974770000002</v>
      </c>
      <c r="L53" s="2"/>
      <c r="M53" s="2">
        <v>26.921383330000001</v>
      </c>
      <c r="N53" s="2">
        <v>8.3515010200000006</v>
      </c>
      <c r="O53">
        <f t="shared" si="3"/>
        <v>26.921383330000001</v>
      </c>
      <c r="P53">
        <f t="shared" si="4"/>
        <v>12.288</v>
      </c>
      <c r="Q53">
        <f t="shared" si="5"/>
        <v>37.158999999999999</v>
      </c>
      <c r="R53">
        <f>_xlfn.QUARTILE.INC(B53:K53,1)</f>
        <v>23.857731077500002</v>
      </c>
      <c r="S53">
        <f t="shared" si="13"/>
        <v>27.749724999999998</v>
      </c>
      <c r="T53">
        <v>12.288</v>
      </c>
      <c r="U53">
        <f>(R53-P53)</f>
        <v>11.569731077500002</v>
      </c>
      <c r="V53">
        <f>(O53-R53)</f>
        <v>3.063652252499999</v>
      </c>
      <c r="W53">
        <f>(S53-O53)</f>
        <v>0.82834166999999681</v>
      </c>
      <c r="X53">
        <f>(Q53-S53)</f>
        <v>9.4092750000000009</v>
      </c>
    </row>
    <row r="54" spans="1:24" ht="15.75" thickBot="1" x14ac:dyDescent="0.3">
      <c r="A54" s="1" t="s">
        <v>6</v>
      </c>
      <c r="B54" s="2">
        <v>398.93299999999999</v>
      </c>
      <c r="C54" s="2">
        <v>510.024</v>
      </c>
      <c r="D54" s="2">
        <v>319.51</v>
      </c>
      <c r="E54" s="2">
        <v>368.61</v>
      </c>
      <c r="F54" s="2">
        <v>449.786</v>
      </c>
      <c r="G54" s="2">
        <v>243.71299999999999</v>
      </c>
      <c r="H54" s="2">
        <v>433.1938657</v>
      </c>
      <c r="I54" s="2">
        <v>491.16408539999998</v>
      </c>
      <c r="J54" s="2">
        <v>314.94651429999999</v>
      </c>
      <c r="K54" s="2">
        <v>454.65485560000002</v>
      </c>
      <c r="L54" s="2"/>
      <c r="M54" s="2">
        <v>381.76266670000001</v>
      </c>
      <c r="N54" s="2">
        <v>94.317613910000006</v>
      </c>
      <c r="O54">
        <f t="shared" si="3"/>
        <v>416.06343285000003</v>
      </c>
      <c r="P54">
        <f t="shared" si="4"/>
        <v>243.71299999999999</v>
      </c>
      <c r="Q54">
        <f t="shared" si="5"/>
        <v>510.024</v>
      </c>
      <c r="R54">
        <f>_xlfn.QUARTILE.INC(B54:K54,1)</f>
        <v>331.78499999999997</v>
      </c>
      <c r="S54">
        <f t="shared" si="13"/>
        <v>453.43764170000003</v>
      </c>
      <c r="T54">
        <v>243.71299999999999</v>
      </c>
      <c r="U54">
        <f>(R54-P54)</f>
        <v>88.071999999999974</v>
      </c>
      <c r="V54">
        <f>(O54-R54)</f>
        <v>84.278432850000058</v>
      </c>
      <c r="W54">
        <f>(S54-O54)</f>
        <v>37.374208850000002</v>
      </c>
      <c r="X54">
        <f>(Q54-S54)</f>
        <v>56.586358299999972</v>
      </c>
    </row>
    <row r="55" spans="1:24" ht="27" thickBot="1" x14ac:dyDescent="0.3">
      <c r="A55" s="1" t="s">
        <v>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>_xlfn.QUARTILE.INC(B55:K55,1)</f>
        <v>0</v>
      </c>
      <c r="S55">
        <f t="shared" si="13"/>
        <v>0</v>
      </c>
      <c r="T55">
        <v>0</v>
      </c>
      <c r="U55">
        <f>(R55-P55)</f>
        <v>0</v>
      </c>
      <c r="V55">
        <f>(O55-R55)</f>
        <v>0</v>
      </c>
      <c r="W55">
        <f>(S55-O55)</f>
        <v>0</v>
      </c>
      <c r="X55">
        <f>(Q55-S55)</f>
        <v>0</v>
      </c>
    </row>
  </sheetData>
  <conditionalFormatting sqref="P1:X1 AA1:AE1">
    <cfRule type="duplicateValues" dxfId="20" priority="21"/>
  </conditionalFormatting>
  <conditionalFormatting sqref="P8:T8">
    <cfRule type="duplicateValues" dxfId="19" priority="20"/>
  </conditionalFormatting>
  <conditionalFormatting sqref="P15:T15">
    <cfRule type="duplicateValues" dxfId="18" priority="19"/>
  </conditionalFormatting>
  <conditionalFormatting sqref="P22:T22">
    <cfRule type="duplicateValues" dxfId="17" priority="18"/>
  </conditionalFormatting>
  <conditionalFormatting sqref="P29:T29">
    <cfRule type="duplicateValues" dxfId="16" priority="17"/>
  </conditionalFormatting>
  <conditionalFormatting sqref="P36:T36">
    <cfRule type="duplicateValues" dxfId="15" priority="16"/>
  </conditionalFormatting>
  <conditionalFormatting sqref="P43:T43">
    <cfRule type="duplicateValues" dxfId="14" priority="15"/>
  </conditionalFormatting>
  <conditionalFormatting sqref="P50:T50">
    <cfRule type="duplicateValues" dxfId="13" priority="14"/>
  </conditionalFormatting>
  <conditionalFormatting sqref="U8:X8 Z22:AD22">
    <cfRule type="duplicateValues" dxfId="12" priority="13"/>
  </conditionalFormatting>
  <conditionalFormatting sqref="U15:X15">
    <cfRule type="duplicateValues" dxfId="11" priority="12"/>
  </conditionalFormatting>
  <conditionalFormatting sqref="U22:X22">
    <cfRule type="duplicateValues" dxfId="10" priority="11"/>
  </conditionalFormatting>
  <conditionalFormatting sqref="U29:X29">
    <cfRule type="duplicateValues" dxfId="9" priority="10"/>
  </conditionalFormatting>
  <conditionalFormatting sqref="U36:X36">
    <cfRule type="duplicateValues" dxfId="8" priority="9"/>
  </conditionalFormatting>
  <conditionalFormatting sqref="U43:X43">
    <cfRule type="duplicateValues" dxfId="7" priority="8"/>
  </conditionalFormatting>
  <conditionalFormatting sqref="U50:X50">
    <cfRule type="duplicateValues" dxfId="6" priority="7"/>
  </conditionalFormatting>
  <conditionalFormatting sqref="AG1:AK1">
    <cfRule type="duplicateValues" dxfId="5" priority="6"/>
  </conditionalFormatting>
  <conditionalFormatting sqref="AM1 AQ1">
    <cfRule type="duplicateValues" dxfId="4" priority="5"/>
  </conditionalFormatting>
  <conditionalFormatting sqref="AF22:AI22">
    <cfRule type="duplicateValues" dxfId="3" priority="4"/>
  </conditionalFormatting>
  <conditionalFormatting sqref="AL22 AP22">
    <cfRule type="duplicateValues" dxfId="2" priority="3"/>
  </conditionalFormatting>
  <conditionalFormatting sqref="AN1:AP1">
    <cfRule type="duplicateValues" dxfId="1" priority="2"/>
  </conditionalFormatting>
  <conditionalFormatting sqref="AM22:AO22">
    <cfRule type="duplicateValues" dxfId="0" priority="1"/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2019-10-07T08:04:14Z</dcterms:created>
  <dcterms:modified xsi:type="dcterms:W3CDTF">2019-10-12T11:53:19Z</dcterms:modified>
</cp:coreProperties>
</file>