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bookViews>
    <workbookView xWindow="0" yWindow="0" windowWidth="18870" windowHeight="708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D7" i="3" l="1"/>
  <c r="C7" i="3"/>
  <c r="G6" i="3"/>
  <c r="H6" i="3" s="1"/>
  <c r="F6" i="3"/>
  <c r="D6" i="3"/>
  <c r="C6" i="3"/>
  <c r="D10" i="3" s="1"/>
  <c r="C10" i="3" s="1"/>
  <c r="Y104" i="1"/>
  <c r="L104" i="1"/>
  <c r="J104" i="1"/>
  <c r="H104" i="1"/>
  <c r="AC104" i="1" s="1"/>
  <c r="F104" i="1"/>
  <c r="D104" i="1"/>
  <c r="B104" i="1"/>
  <c r="AD104" i="1" s="1"/>
  <c r="Y103" i="1"/>
  <c r="L103" i="1"/>
  <c r="J103" i="1"/>
  <c r="H103" i="1"/>
  <c r="AC103" i="1" s="1"/>
  <c r="F103" i="1"/>
  <c r="D103" i="1"/>
  <c r="B103" i="1"/>
  <c r="AD103" i="1" s="1"/>
  <c r="Y102" i="1"/>
  <c r="L102" i="1"/>
  <c r="J102" i="1"/>
  <c r="H102" i="1"/>
  <c r="AC102" i="1" s="1"/>
  <c r="F102" i="1"/>
  <c r="D102" i="1"/>
  <c r="B102" i="1"/>
  <c r="AD102" i="1" s="1"/>
  <c r="AC101" i="1"/>
  <c r="Y101" i="1"/>
  <c r="L101" i="1"/>
  <c r="J101" i="1"/>
  <c r="H101" i="1"/>
  <c r="F101" i="1"/>
  <c r="D101" i="1"/>
  <c r="B101" i="1"/>
  <c r="AD101" i="1" s="1"/>
  <c r="AC100" i="1"/>
  <c r="Y100" i="1"/>
  <c r="L100" i="1"/>
  <c r="J100" i="1"/>
  <c r="H100" i="1"/>
  <c r="F100" i="1"/>
  <c r="D100" i="1"/>
  <c r="B100" i="1"/>
  <c r="AD100" i="1" s="1"/>
  <c r="Y99" i="1"/>
  <c r="L99" i="1"/>
  <c r="J99" i="1"/>
  <c r="H99" i="1"/>
  <c r="AC99" i="1" s="1"/>
  <c r="F99" i="1"/>
  <c r="D99" i="1"/>
  <c r="B99" i="1"/>
  <c r="AD99" i="1" s="1"/>
  <c r="Y98" i="1"/>
  <c r="L98" i="1"/>
  <c r="J98" i="1"/>
  <c r="H98" i="1"/>
  <c r="AC98" i="1" s="1"/>
  <c r="F98" i="1"/>
  <c r="D98" i="1"/>
  <c r="B98" i="1"/>
  <c r="AD98" i="1" s="1"/>
  <c r="Y97" i="1"/>
  <c r="L97" i="1"/>
  <c r="J97" i="1"/>
  <c r="H97" i="1"/>
  <c r="AC97" i="1" s="1"/>
  <c r="F97" i="1"/>
  <c r="D97" i="1"/>
  <c r="B97" i="1"/>
  <c r="AD97" i="1" s="1"/>
  <c r="Y96" i="1"/>
  <c r="L96" i="1"/>
  <c r="J96" i="1"/>
  <c r="H96" i="1"/>
  <c r="AC96" i="1" s="1"/>
  <c r="F96" i="1"/>
  <c r="D96" i="1"/>
  <c r="B96" i="1"/>
  <c r="AD96" i="1" s="1"/>
  <c r="Y95" i="1"/>
  <c r="L95" i="1"/>
  <c r="J95" i="1"/>
  <c r="H95" i="1"/>
  <c r="AC95" i="1" s="1"/>
  <c r="F95" i="1"/>
  <c r="D95" i="1"/>
  <c r="B95" i="1"/>
  <c r="AD95" i="1" s="1"/>
  <c r="Y94" i="1"/>
  <c r="L94" i="1"/>
  <c r="J94" i="1"/>
  <c r="H94" i="1"/>
  <c r="AC94" i="1" s="1"/>
  <c r="F94" i="1"/>
  <c r="D94" i="1"/>
  <c r="B94" i="1"/>
  <c r="AD94" i="1" s="1"/>
  <c r="AC93" i="1"/>
  <c r="Y93" i="1"/>
  <c r="L93" i="1"/>
  <c r="J93" i="1"/>
  <c r="H93" i="1"/>
  <c r="F93" i="1"/>
  <c r="D93" i="1"/>
  <c r="B93" i="1"/>
  <c r="AD93" i="1" s="1"/>
  <c r="Y92" i="1"/>
  <c r="L92" i="1"/>
  <c r="J92" i="1"/>
  <c r="H92" i="1"/>
  <c r="AC92" i="1" s="1"/>
  <c r="F92" i="1"/>
  <c r="D92" i="1"/>
  <c r="B92" i="1"/>
  <c r="AD92" i="1" s="1"/>
  <c r="Y91" i="1"/>
  <c r="L91" i="1"/>
  <c r="J91" i="1"/>
  <c r="H91" i="1"/>
  <c r="AC91" i="1" s="1"/>
  <c r="F91" i="1"/>
  <c r="D91" i="1"/>
  <c r="B91" i="1"/>
  <c r="AD91" i="1" s="1"/>
  <c r="Y90" i="1"/>
  <c r="L90" i="1"/>
  <c r="J90" i="1"/>
  <c r="H90" i="1"/>
  <c r="AC90" i="1" s="1"/>
  <c r="F90" i="1"/>
  <c r="D90" i="1"/>
  <c r="B90" i="1"/>
  <c r="AD90" i="1" s="1"/>
  <c r="Y89" i="1"/>
  <c r="L89" i="1"/>
  <c r="J89" i="1"/>
  <c r="H89" i="1"/>
  <c r="AC89" i="1" s="1"/>
  <c r="F89" i="1"/>
  <c r="D89" i="1"/>
  <c r="B89" i="1"/>
  <c r="AD89" i="1" s="1"/>
  <c r="Y88" i="1"/>
  <c r="L88" i="1"/>
  <c r="J88" i="1"/>
  <c r="H88" i="1"/>
  <c r="AC88" i="1" s="1"/>
  <c r="F88" i="1"/>
  <c r="D88" i="1"/>
  <c r="B88" i="1"/>
  <c r="AD88" i="1" s="1"/>
  <c r="Y87" i="1"/>
  <c r="L87" i="1"/>
  <c r="J87" i="1"/>
  <c r="H87" i="1"/>
  <c r="AC87" i="1" s="1"/>
  <c r="F87" i="1"/>
  <c r="D87" i="1"/>
  <c r="B87" i="1"/>
  <c r="AD87" i="1" s="1"/>
  <c r="Y86" i="1"/>
  <c r="L86" i="1"/>
  <c r="J86" i="1"/>
  <c r="H86" i="1"/>
  <c r="AC86" i="1" s="1"/>
  <c r="F86" i="1"/>
  <c r="D86" i="1"/>
  <c r="B86" i="1"/>
  <c r="AD86" i="1" s="1"/>
  <c r="AC85" i="1"/>
  <c r="Y85" i="1"/>
  <c r="L85" i="1"/>
  <c r="J85" i="1"/>
  <c r="H85" i="1"/>
  <c r="F85" i="1"/>
  <c r="D85" i="1"/>
  <c r="B85" i="1"/>
  <c r="AD85" i="1" s="1"/>
  <c r="Y84" i="1"/>
  <c r="L84" i="1"/>
  <c r="J84" i="1"/>
  <c r="H84" i="1"/>
  <c r="AC84" i="1" s="1"/>
  <c r="F84" i="1"/>
  <c r="D84" i="1"/>
  <c r="B84" i="1"/>
  <c r="AD84" i="1" s="1"/>
  <c r="Y83" i="1"/>
  <c r="L83" i="1"/>
  <c r="J83" i="1"/>
  <c r="H83" i="1"/>
  <c r="AC83" i="1" s="1"/>
  <c r="F83" i="1"/>
  <c r="D83" i="1"/>
  <c r="B83" i="1"/>
  <c r="AD83" i="1" s="1"/>
  <c r="Y82" i="1"/>
  <c r="L82" i="1"/>
  <c r="J82" i="1"/>
  <c r="H82" i="1"/>
  <c r="AC82" i="1" s="1"/>
  <c r="F82" i="1"/>
  <c r="D82" i="1"/>
  <c r="B82" i="1"/>
  <c r="AD82" i="1" s="1"/>
  <c r="Y81" i="1"/>
  <c r="L81" i="1"/>
  <c r="J81" i="1"/>
  <c r="H81" i="1"/>
  <c r="AC81" i="1" s="1"/>
  <c r="F81" i="1"/>
  <c r="D81" i="1"/>
  <c r="B81" i="1"/>
  <c r="AD81" i="1" s="1"/>
  <c r="Y80" i="1"/>
  <c r="L80" i="1"/>
  <c r="J80" i="1"/>
  <c r="H80" i="1"/>
  <c r="AC80" i="1" s="1"/>
  <c r="F80" i="1"/>
  <c r="D80" i="1"/>
  <c r="B80" i="1"/>
  <c r="AD80" i="1" s="1"/>
  <c r="Y79" i="1"/>
  <c r="L79" i="1"/>
  <c r="J79" i="1"/>
  <c r="H79" i="1"/>
  <c r="AC79" i="1" s="1"/>
  <c r="F79" i="1"/>
  <c r="D79" i="1"/>
  <c r="B79" i="1"/>
  <c r="AD79" i="1" s="1"/>
  <c r="Y78" i="1"/>
  <c r="L78" i="1"/>
  <c r="J78" i="1"/>
  <c r="H78" i="1"/>
  <c r="AC78" i="1" s="1"/>
  <c r="F78" i="1"/>
  <c r="D78" i="1"/>
  <c r="B78" i="1"/>
  <c r="AD78" i="1" s="1"/>
  <c r="AC77" i="1"/>
  <c r="Y77" i="1"/>
  <c r="L77" i="1"/>
  <c r="J77" i="1"/>
  <c r="H77" i="1"/>
  <c r="F77" i="1"/>
  <c r="D77" i="1"/>
  <c r="B77" i="1"/>
  <c r="AD77" i="1" s="1"/>
  <c r="Y76" i="1"/>
  <c r="L76" i="1"/>
  <c r="J76" i="1"/>
  <c r="H76" i="1"/>
  <c r="AC76" i="1" s="1"/>
  <c r="F76" i="1"/>
  <c r="D76" i="1"/>
  <c r="B76" i="1"/>
  <c r="AD76" i="1" s="1"/>
  <c r="Y75" i="1"/>
  <c r="L75" i="1"/>
  <c r="J75" i="1"/>
  <c r="H75" i="1"/>
  <c r="AC75" i="1" s="1"/>
  <c r="F75" i="1"/>
  <c r="D75" i="1"/>
  <c r="B75" i="1"/>
  <c r="AD75" i="1" s="1"/>
  <c r="Y74" i="1"/>
  <c r="L74" i="1"/>
  <c r="J74" i="1"/>
  <c r="H74" i="1"/>
  <c r="AC74" i="1" s="1"/>
  <c r="F74" i="1"/>
  <c r="D74" i="1"/>
  <c r="B74" i="1"/>
  <c r="AD74" i="1" s="1"/>
  <c r="Y73" i="1"/>
  <c r="L73" i="1"/>
  <c r="J73" i="1"/>
  <c r="H73" i="1"/>
  <c r="AC73" i="1" s="1"/>
  <c r="F73" i="1"/>
  <c r="D73" i="1"/>
  <c r="B73" i="1"/>
  <c r="AD73" i="1" s="1"/>
  <c r="Y72" i="1"/>
  <c r="L72" i="1"/>
  <c r="J72" i="1"/>
  <c r="H72" i="1"/>
  <c r="AC72" i="1" s="1"/>
  <c r="F72" i="1"/>
  <c r="D72" i="1"/>
  <c r="B72" i="1"/>
  <c r="AD72" i="1" s="1"/>
  <c r="Y71" i="1"/>
  <c r="L71" i="1"/>
  <c r="J71" i="1"/>
  <c r="H71" i="1"/>
  <c r="AC71" i="1" s="1"/>
  <c r="F71" i="1"/>
  <c r="D71" i="1"/>
  <c r="B71" i="1"/>
  <c r="AD71" i="1" s="1"/>
  <c r="Y70" i="1"/>
  <c r="L70" i="1"/>
  <c r="J70" i="1"/>
  <c r="H70" i="1"/>
  <c r="AC70" i="1" s="1"/>
  <c r="F70" i="1"/>
  <c r="D70" i="1"/>
  <c r="B70" i="1"/>
  <c r="AD70" i="1" s="1"/>
  <c r="AC69" i="1"/>
  <c r="Y69" i="1"/>
  <c r="L69" i="1"/>
  <c r="J69" i="1"/>
  <c r="H69" i="1"/>
  <c r="F69" i="1"/>
  <c r="D69" i="1"/>
  <c r="B69" i="1"/>
  <c r="AD69" i="1" s="1"/>
  <c r="Y68" i="1"/>
  <c r="L68" i="1"/>
  <c r="J68" i="1"/>
  <c r="H68" i="1"/>
  <c r="AC68" i="1" s="1"/>
  <c r="F68" i="1"/>
  <c r="D68" i="1"/>
  <c r="B68" i="1"/>
  <c r="AD68" i="1" s="1"/>
  <c r="Y67" i="1"/>
  <c r="L67" i="1"/>
  <c r="J67" i="1"/>
  <c r="H67" i="1"/>
  <c r="AC67" i="1" s="1"/>
  <c r="F67" i="1"/>
  <c r="D67" i="1"/>
  <c r="B67" i="1"/>
  <c r="AD67" i="1" s="1"/>
  <c r="Y66" i="1"/>
  <c r="L66" i="1"/>
  <c r="J66" i="1"/>
  <c r="H66" i="1"/>
  <c r="AC66" i="1" s="1"/>
  <c r="F66" i="1"/>
  <c r="D66" i="1"/>
  <c r="B66" i="1"/>
  <c r="AD66" i="1" s="1"/>
  <c r="Y65" i="1"/>
  <c r="L65" i="1"/>
  <c r="J65" i="1"/>
  <c r="H65" i="1"/>
  <c r="AC65" i="1" s="1"/>
  <c r="F65" i="1"/>
  <c r="D65" i="1"/>
  <c r="B65" i="1"/>
  <c r="AD65" i="1" s="1"/>
  <c r="Y64" i="1"/>
  <c r="L64" i="1"/>
  <c r="J64" i="1"/>
  <c r="H64" i="1"/>
  <c r="AC64" i="1" s="1"/>
  <c r="F64" i="1"/>
  <c r="D64" i="1"/>
  <c r="B64" i="1"/>
  <c r="AD64" i="1" s="1"/>
  <c r="Y63" i="1"/>
  <c r="L63" i="1"/>
  <c r="J63" i="1"/>
  <c r="H63" i="1"/>
  <c r="AC63" i="1" s="1"/>
  <c r="F63" i="1"/>
  <c r="D63" i="1"/>
  <c r="B63" i="1"/>
  <c r="AD63" i="1" s="1"/>
  <c r="Y62" i="1"/>
  <c r="L62" i="1"/>
  <c r="J62" i="1"/>
  <c r="H62" i="1"/>
  <c r="AC62" i="1" s="1"/>
  <c r="F62" i="1"/>
  <c r="D62" i="1"/>
  <c r="B62" i="1"/>
  <c r="AD62" i="1" s="1"/>
  <c r="AC61" i="1"/>
  <c r="Y61" i="1"/>
  <c r="L61" i="1"/>
  <c r="J61" i="1"/>
  <c r="H61" i="1"/>
  <c r="F61" i="1"/>
  <c r="D61" i="1"/>
  <c r="B61" i="1"/>
  <c r="AD61" i="1" s="1"/>
  <c r="Y60" i="1"/>
  <c r="L60" i="1"/>
  <c r="J60" i="1"/>
  <c r="H60" i="1"/>
  <c r="AC60" i="1" s="1"/>
  <c r="F60" i="1"/>
  <c r="D60" i="1"/>
  <c r="B60" i="1"/>
  <c r="AD60" i="1" s="1"/>
  <c r="Y59" i="1"/>
  <c r="L59" i="1"/>
  <c r="J59" i="1"/>
  <c r="H59" i="1"/>
  <c r="AC59" i="1" s="1"/>
  <c r="F59" i="1"/>
  <c r="D59" i="1"/>
  <c r="B59" i="1"/>
  <c r="AD59" i="1" s="1"/>
  <c r="Y58" i="1"/>
  <c r="L58" i="1"/>
  <c r="J58" i="1"/>
  <c r="H58" i="1"/>
  <c r="AC58" i="1" s="1"/>
  <c r="F58" i="1"/>
  <c r="D58" i="1"/>
  <c r="B58" i="1"/>
  <c r="AD58" i="1" s="1"/>
  <c r="Y57" i="1"/>
  <c r="L57" i="1"/>
  <c r="J57" i="1"/>
  <c r="H57" i="1"/>
  <c r="AC57" i="1" s="1"/>
  <c r="F57" i="1"/>
  <c r="D57" i="1"/>
  <c r="B57" i="1"/>
  <c r="AD57" i="1" s="1"/>
  <c r="Y56" i="1"/>
  <c r="L56" i="1"/>
  <c r="J56" i="1"/>
  <c r="H56" i="1"/>
  <c r="AC56" i="1" s="1"/>
  <c r="F56" i="1"/>
  <c r="D56" i="1"/>
  <c r="B56" i="1"/>
  <c r="AD56" i="1" s="1"/>
  <c r="Y55" i="1"/>
  <c r="L55" i="1"/>
  <c r="J55" i="1"/>
  <c r="H55" i="1"/>
  <c r="AC55" i="1" s="1"/>
  <c r="F55" i="1"/>
  <c r="D55" i="1"/>
  <c r="B55" i="1"/>
  <c r="AD55" i="1" s="1"/>
  <c r="Y54" i="1"/>
  <c r="L54" i="1"/>
  <c r="J54" i="1"/>
  <c r="H54" i="1"/>
  <c r="AC54" i="1" s="1"/>
  <c r="F54" i="1"/>
  <c r="D54" i="1"/>
  <c r="B54" i="1"/>
  <c r="AD54" i="1" s="1"/>
  <c r="AC53" i="1"/>
  <c r="Y53" i="1"/>
  <c r="L53" i="1"/>
  <c r="J53" i="1"/>
  <c r="H53" i="1"/>
  <c r="F53" i="1"/>
  <c r="D53" i="1"/>
  <c r="B53" i="1"/>
  <c r="AD53" i="1" s="1"/>
  <c r="Y52" i="1"/>
  <c r="L52" i="1"/>
  <c r="J52" i="1"/>
  <c r="AC52" i="1" s="1"/>
  <c r="H52" i="1"/>
  <c r="F52" i="1"/>
  <c r="D52" i="1"/>
  <c r="B52" i="1"/>
  <c r="AD52" i="1" s="1"/>
  <c r="Y51" i="1"/>
  <c r="L51" i="1"/>
  <c r="J51" i="1"/>
  <c r="H51" i="1"/>
  <c r="AC51" i="1" s="1"/>
  <c r="F51" i="1"/>
  <c r="D51" i="1"/>
  <c r="B51" i="1"/>
  <c r="AD51" i="1" s="1"/>
  <c r="Y50" i="1"/>
  <c r="L50" i="1"/>
  <c r="J50" i="1"/>
  <c r="H50" i="1"/>
  <c r="AC50" i="1" s="1"/>
  <c r="F50" i="1"/>
  <c r="D50" i="1"/>
  <c r="B50" i="1"/>
  <c r="AD50" i="1" s="1"/>
  <c r="Y49" i="1"/>
  <c r="L49" i="1"/>
  <c r="J49" i="1"/>
  <c r="H49" i="1"/>
  <c r="AC49" i="1" s="1"/>
  <c r="F49" i="1"/>
  <c r="D49" i="1"/>
  <c r="B49" i="1"/>
  <c r="AD49" i="1" s="1"/>
  <c r="Y48" i="1"/>
  <c r="L48" i="1"/>
  <c r="J48" i="1"/>
  <c r="H48" i="1"/>
  <c r="AC48" i="1" s="1"/>
  <c r="F48" i="1"/>
  <c r="D48" i="1"/>
  <c r="B48" i="1"/>
  <c r="AD48" i="1" s="1"/>
  <c r="Y47" i="1"/>
  <c r="L47" i="1"/>
  <c r="J47" i="1"/>
  <c r="H47" i="1"/>
  <c r="AC47" i="1" s="1"/>
  <c r="F47" i="1"/>
  <c r="D47" i="1"/>
  <c r="B47" i="1"/>
  <c r="AD47" i="1" s="1"/>
  <c r="Y46" i="1"/>
  <c r="L46" i="1"/>
  <c r="J46" i="1"/>
  <c r="H46" i="1"/>
  <c r="AC46" i="1" s="1"/>
  <c r="F46" i="1"/>
  <c r="D46" i="1"/>
  <c r="B46" i="1"/>
  <c r="AD46" i="1" s="1"/>
  <c r="AC45" i="1"/>
  <c r="Y45" i="1"/>
  <c r="L45" i="1"/>
  <c r="J45" i="1"/>
  <c r="H45" i="1"/>
  <c r="F45" i="1"/>
  <c r="D45" i="1"/>
  <c r="B45" i="1"/>
  <c r="AD45" i="1" s="1"/>
  <c r="Y44" i="1"/>
  <c r="L44" i="1"/>
  <c r="J44" i="1"/>
  <c r="H44" i="1"/>
  <c r="AC44" i="1" s="1"/>
  <c r="F44" i="1"/>
  <c r="D44" i="1"/>
  <c r="B44" i="1"/>
  <c r="AD44" i="1" s="1"/>
  <c r="Y43" i="1"/>
  <c r="L43" i="1"/>
  <c r="J43" i="1"/>
  <c r="H43" i="1"/>
  <c r="AC43" i="1" s="1"/>
  <c r="F43" i="1"/>
  <c r="D43" i="1"/>
  <c r="B43" i="1"/>
  <c r="AD43" i="1" s="1"/>
  <c r="AE42" i="1"/>
  <c r="Y42" i="1"/>
  <c r="L42" i="1"/>
  <c r="J42" i="1"/>
  <c r="H42" i="1"/>
  <c r="AC42" i="1" s="1"/>
  <c r="F42" i="1"/>
  <c r="D42" i="1"/>
  <c r="B42" i="1"/>
  <c r="AD42" i="1" s="1"/>
  <c r="AE41" i="1"/>
  <c r="Y41" i="1"/>
  <c r="L41" i="1"/>
  <c r="J41" i="1"/>
  <c r="H41" i="1"/>
  <c r="AC41" i="1" s="1"/>
  <c r="F41" i="1"/>
  <c r="D41" i="1"/>
  <c r="B41" i="1"/>
  <c r="AD41" i="1" s="1"/>
  <c r="AE40" i="1"/>
  <c r="AC40" i="1"/>
  <c r="Y40" i="1"/>
  <c r="L40" i="1"/>
  <c r="J40" i="1"/>
  <c r="H40" i="1"/>
  <c r="F40" i="1"/>
  <c r="D40" i="1"/>
  <c r="B40" i="1"/>
  <c r="AD40" i="1" s="1"/>
  <c r="AE39" i="1"/>
  <c r="AC39" i="1"/>
  <c r="Y39" i="1"/>
  <c r="L39" i="1"/>
  <c r="J39" i="1"/>
  <c r="H39" i="1"/>
  <c r="F39" i="1"/>
  <c r="D39" i="1"/>
  <c r="B39" i="1"/>
  <c r="AD39" i="1" s="1"/>
  <c r="AP38" i="1"/>
  <c r="AO38" i="1"/>
  <c r="AE38" i="1"/>
  <c r="Y38" i="1"/>
  <c r="L38" i="1"/>
  <c r="J38" i="1"/>
  <c r="H38" i="1"/>
  <c r="AC38" i="1" s="1"/>
  <c r="F38" i="1"/>
  <c r="D38" i="1"/>
  <c r="B38" i="1"/>
  <c r="AD38" i="1" s="1"/>
  <c r="AE37" i="1"/>
  <c r="AC37" i="1"/>
  <c r="Y37" i="1"/>
  <c r="L37" i="1"/>
  <c r="J37" i="1"/>
  <c r="H37" i="1"/>
  <c r="F37" i="1"/>
  <c r="D37" i="1"/>
  <c r="B37" i="1"/>
  <c r="AD37" i="1" s="1"/>
  <c r="AE36" i="1"/>
  <c r="AC36" i="1"/>
  <c r="Y36" i="1"/>
  <c r="L36" i="1"/>
  <c r="J36" i="1"/>
  <c r="H36" i="1"/>
  <c r="F36" i="1"/>
  <c r="D36" i="1"/>
  <c r="B36" i="1"/>
  <c r="AD36" i="1" s="1"/>
  <c r="AE35" i="1"/>
  <c r="Y35" i="1"/>
  <c r="L35" i="1"/>
  <c r="J35" i="1"/>
  <c r="H35" i="1"/>
  <c r="AC35" i="1" s="1"/>
  <c r="F35" i="1"/>
  <c r="D35" i="1"/>
  <c r="B35" i="1"/>
  <c r="AD35" i="1" s="1"/>
  <c r="AE34" i="1"/>
  <c r="Y34" i="1"/>
  <c r="L34" i="1"/>
  <c r="J34" i="1"/>
  <c r="H34" i="1"/>
  <c r="AC34" i="1" s="1"/>
  <c r="F34" i="1"/>
  <c r="D34" i="1"/>
  <c r="B34" i="1"/>
  <c r="AD34" i="1" s="1"/>
  <c r="AE33" i="1"/>
  <c r="AC33" i="1"/>
  <c r="Y33" i="1"/>
  <c r="L33" i="1"/>
  <c r="J33" i="1"/>
  <c r="H33" i="1"/>
  <c r="F33" i="1"/>
  <c r="D33" i="1"/>
  <c r="B33" i="1"/>
  <c r="AD33" i="1" s="1"/>
  <c r="AE32" i="1"/>
  <c r="AC32" i="1"/>
  <c r="Y32" i="1"/>
  <c r="L32" i="1"/>
  <c r="J32" i="1"/>
  <c r="H32" i="1"/>
  <c r="F32" i="1"/>
  <c r="D32" i="1"/>
  <c r="B32" i="1"/>
  <c r="AD32" i="1" s="1"/>
  <c r="AE31" i="1"/>
  <c r="Y31" i="1"/>
  <c r="L31" i="1"/>
  <c r="J31" i="1"/>
  <c r="H31" i="1"/>
  <c r="AC31" i="1" s="1"/>
  <c r="F31" i="1"/>
  <c r="D31" i="1"/>
  <c r="B31" i="1"/>
  <c r="AD31" i="1" s="1"/>
  <c r="AE30" i="1"/>
  <c r="Y30" i="1"/>
  <c r="L30" i="1"/>
  <c r="J30" i="1"/>
  <c r="H30" i="1"/>
  <c r="AC30" i="1" s="1"/>
  <c r="F30" i="1"/>
  <c r="D30" i="1"/>
  <c r="B30" i="1"/>
  <c r="AD30" i="1" s="1"/>
  <c r="AE29" i="1"/>
  <c r="AC29" i="1"/>
  <c r="Y29" i="1"/>
  <c r="L29" i="1"/>
  <c r="J29" i="1"/>
  <c r="H29" i="1"/>
  <c r="F29" i="1"/>
  <c r="D29" i="1"/>
  <c r="B29" i="1"/>
  <c r="AD29" i="1" s="1"/>
  <c r="AE28" i="1"/>
  <c r="AC28" i="1"/>
  <c r="Y28" i="1"/>
  <c r="L28" i="1"/>
  <c r="J28" i="1"/>
  <c r="H28" i="1"/>
  <c r="F28" i="1"/>
  <c r="D28" i="1"/>
  <c r="B28" i="1"/>
  <c r="AD28" i="1" s="1"/>
  <c r="AE27" i="1"/>
  <c r="Y27" i="1"/>
  <c r="L27" i="1"/>
  <c r="J27" i="1"/>
  <c r="H27" i="1"/>
  <c r="AC27" i="1" s="1"/>
  <c r="F27" i="1"/>
  <c r="D27" i="1"/>
  <c r="B27" i="1"/>
  <c r="AD27" i="1" s="1"/>
  <c r="AE26" i="1"/>
  <c r="Y26" i="1"/>
  <c r="L26" i="1"/>
  <c r="J26" i="1"/>
  <c r="H26" i="1"/>
  <c r="AC26" i="1" s="1"/>
  <c r="F26" i="1"/>
  <c r="D26" i="1"/>
  <c r="B26" i="1"/>
  <c r="AD26" i="1" s="1"/>
  <c r="AE25" i="1"/>
  <c r="AC25" i="1"/>
  <c r="Y25" i="1"/>
  <c r="L25" i="1"/>
  <c r="J25" i="1"/>
  <c r="H25" i="1"/>
  <c r="F25" i="1"/>
  <c r="D25" i="1"/>
  <c r="B25" i="1"/>
  <c r="AD25" i="1" s="1"/>
  <c r="AE24" i="1"/>
  <c r="AC24" i="1"/>
  <c r="Y24" i="1"/>
  <c r="L24" i="1"/>
  <c r="J24" i="1"/>
  <c r="H24" i="1"/>
  <c r="F24" i="1"/>
  <c r="D24" i="1"/>
  <c r="B24" i="1"/>
  <c r="AD24" i="1" s="1"/>
  <c r="AE23" i="1"/>
  <c r="Y23" i="1"/>
  <c r="L23" i="1"/>
  <c r="J23" i="1"/>
  <c r="H23" i="1"/>
  <c r="AC23" i="1" s="1"/>
  <c r="F23" i="1"/>
  <c r="D23" i="1"/>
  <c r="B23" i="1"/>
  <c r="AD23" i="1" s="1"/>
  <c r="AE22" i="1"/>
  <c r="Y22" i="1"/>
  <c r="L22" i="1"/>
  <c r="J22" i="1"/>
  <c r="H22" i="1"/>
  <c r="AC22" i="1" s="1"/>
  <c r="F22" i="1"/>
  <c r="D22" i="1"/>
  <c r="B22" i="1"/>
  <c r="AD22" i="1" s="1"/>
  <c r="AE21" i="1"/>
  <c r="AC21" i="1"/>
  <c r="Y21" i="1"/>
  <c r="L21" i="1"/>
  <c r="J21" i="1"/>
  <c r="H21" i="1"/>
  <c r="F21" i="1"/>
  <c r="D21" i="1"/>
  <c r="B21" i="1"/>
  <c r="AD21" i="1" s="1"/>
  <c r="AE20" i="1"/>
  <c r="AC20" i="1"/>
  <c r="Y20" i="1"/>
  <c r="L20" i="1"/>
  <c r="J20" i="1"/>
  <c r="H20" i="1"/>
  <c r="F20" i="1"/>
  <c r="D20" i="1"/>
  <c r="B20" i="1"/>
  <c r="AD20" i="1" s="1"/>
  <c r="AE19" i="1"/>
  <c r="Y19" i="1"/>
  <c r="L19" i="1"/>
  <c r="J19" i="1"/>
  <c r="H19" i="1"/>
  <c r="AC19" i="1" s="1"/>
  <c r="F19" i="1"/>
  <c r="D19" i="1"/>
  <c r="B19" i="1"/>
  <c r="AD19" i="1" s="1"/>
  <c r="AE18" i="1"/>
  <c r="Y18" i="1"/>
  <c r="L18" i="1"/>
  <c r="J18" i="1"/>
  <c r="H18" i="1"/>
  <c r="AC18" i="1" s="1"/>
  <c r="F18" i="1"/>
  <c r="D18" i="1"/>
  <c r="B18" i="1"/>
  <c r="AD18" i="1" s="1"/>
  <c r="AE17" i="1"/>
  <c r="AC17" i="1"/>
  <c r="Y17" i="1"/>
  <c r="L17" i="1"/>
  <c r="J17" i="1"/>
  <c r="H17" i="1"/>
  <c r="F17" i="1"/>
  <c r="D17" i="1"/>
  <c r="B17" i="1"/>
  <c r="AD17" i="1" s="1"/>
  <c r="AE16" i="1"/>
  <c r="AC16" i="1"/>
  <c r="Y16" i="1"/>
  <c r="L16" i="1"/>
  <c r="J16" i="1"/>
  <c r="H16" i="1"/>
  <c r="F16" i="1"/>
  <c r="D16" i="1"/>
  <c r="B16" i="1"/>
  <c r="AD16" i="1" s="1"/>
  <c r="AE15" i="1"/>
  <c r="Y15" i="1"/>
  <c r="L15" i="1"/>
  <c r="J15" i="1"/>
  <c r="H15" i="1"/>
  <c r="AC15" i="1" s="1"/>
  <c r="F15" i="1"/>
  <c r="D15" i="1"/>
  <c r="B15" i="1"/>
  <c r="AD15" i="1" s="1"/>
  <c r="AE14" i="1"/>
  <c r="Y14" i="1"/>
  <c r="L14" i="1"/>
  <c r="J14" i="1"/>
  <c r="H14" i="1"/>
  <c r="AC14" i="1" s="1"/>
  <c r="F14" i="1"/>
  <c r="D14" i="1"/>
  <c r="B14" i="1"/>
  <c r="AD14" i="1" s="1"/>
  <c r="AE13" i="1"/>
  <c r="AC13" i="1"/>
  <c r="Y13" i="1"/>
  <c r="L13" i="1"/>
  <c r="J13" i="1"/>
  <c r="H13" i="1"/>
  <c r="F13" i="1"/>
  <c r="D13" i="1"/>
  <c r="B13" i="1"/>
  <c r="AD13" i="1" s="1"/>
  <c r="AE12" i="1"/>
  <c r="AC12" i="1"/>
  <c r="Y12" i="1"/>
  <c r="L12" i="1"/>
  <c r="J12" i="1"/>
  <c r="H12" i="1"/>
  <c r="F12" i="1"/>
  <c r="D12" i="1"/>
  <c r="B12" i="1"/>
  <c r="AD12" i="1" s="1"/>
  <c r="AE11" i="1"/>
  <c r="Y11" i="1"/>
  <c r="L11" i="1"/>
  <c r="J11" i="1"/>
  <c r="H11" i="1"/>
  <c r="AC11" i="1" s="1"/>
  <c r="F11" i="1"/>
  <c r="D11" i="1"/>
  <c r="B11" i="1"/>
  <c r="AD11" i="1" s="1"/>
  <c r="AE10" i="1"/>
  <c r="Y10" i="1"/>
  <c r="L10" i="1"/>
  <c r="J10" i="1"/>
  <c r="H10" i="1"/>
  <c r="AC10" i="1" s="1"/>
  <c r="F10" i="1"/>
  <c r="D10" i="1"/>
  <c r="B10" i="1"/>
  <c r="AD10" i="1" s="1"/>
  <c r="AE9" i="1"/>
  <c r="AC9" i="1"/>
  <c r="Y9" i="1"/>
  <c r="L9" i="1"/>
  <c r="J9" i="1"/>
  <c r="H9" i="1"/>
  <c r="F9" i="1"/>
  <c r="D9" i="1"/>
  <c r="B9" i="1"/>
  <c r="AD9" i="1" s="1"/>
  <c r="AE8" i="1"/>
  <c r="AC8" i="1"/>
  <c r="Y8" i="1"/>
  <c r="L8" i="1"/>
  <c r="J8" i="1"/>
  <c r="H8" i="1"/>
  <c r="F8" i="1"/>
  <c r="D8" i="1"/>
  <c r="B8" i="1"/>
  <c r="AD8" i="1" s="1"/>
  <c r="AE7" i="1"/>
  <c r="Y7" i="1"/>
  <c r="L7" i="1"/>
  <c r="J7" i="1"/>
  <c r="H7" i="1"/>
  <c r="AC7" i="1" s="1"/>
  <c r="F7" i="1"/>
  <c r="D7" i="1"/>
  <c r="B7" i="1"/>
  <c r="AD7" i="1" s="1"/>
  <c r="AE6" i="1"/>
  <c r="Y6" i="1"/>
  <c r="L6" i="1"/>
  <c r="J6" i="1"/>
  <c r="H6" i="1"/>
  <c r="AC6" i="1" s="1"/>
  <c r="F6" i="1"/>
  <c r="D6" i="1"/>
  <c r="B6" i="1"/>
  <c r="AD6" i="1" s="1"/>
  <c r="AE5" i="1"/>
  <c r="AC5" i="1"/>
  <c r="Y5" i="1"/>
  <c r="L5" i="1"/>
  <c r="J5" i="1"/>
  <c r="H5" i="1"/>
  <c r="F5" i="1"/>
  <c r="D5" i="1"/>
  <c r="B5" i="1"/>
  <c r="AD5" i="1" s="1"/>
  <c r="X1" i="1"/>
</calcChain>
</file>

<file path=xl/comments1.xml><?xml version="1.0" encoding="utf-8"?>
<comments xmlns="http://schemas.openxmlformats.org/spreadsheetml/2006/main">
  <authors>
    <author>MCozzini</author>
  </authors>
  <commentList>
    <comment ref="X1" authorId="0" shapeId="0">
      <text>
        <r>
          <rPr>
            <b/>
            <sz val="9"/>
            <color indexed="81"/>
            <rFont val="Tahoma"/>
            <family val="2"/>
          </rPr>
          <t>MCozzini:</t>
        </r>
        <r>
          <rPr>
            <sz val="9"/>
            <color indexed="81"/>
            <rFont val="Tahoma"/>
            <family val="2"/>
          </rPr>
          <t xml:space="preserve">
Maximum possible yearly export in TWh</t>
        </r>
      </text>
    </comment>
  </commentList>
</comments>
</file>

<file path=xl/sharedStrings.xml><?xml version="1.0" encoding="utf-8"?>
<sst xmlns="http://schemas.openxmlformats.org/spreadsheetml/2006/main" count="84" uniqueCount="55">
  <si>
    <t>CHP3</t>
  </si>
  <si>
    <t>HP3</t>
  </si>
  <si>
    <t>PP</t>
  </si>
  <si>
    <t>wind</t>
  </si>
  <si>
    <t>Off-Shore Wind</t>
  </si>
  <si>
    <t>PV</t>
  </si>
  <si>
    <t>Annual cost (DKK)</t>
  </si>
  <si>
    <t>CO2 Emission (Mt)</t>
  </si>
  <si>
    <t>Total power</t>
  </si>
  <si>
    <t>Total wind</t>
  </si>
  <si>
    <t>Aalborg "manual" configuration</t>
  </si>
  <si>
    <t>Total wind power</t>
  </si>
  <si>
    <t>[MW]</t>
  </si>
  <si>
    <t>[Mt]</t>
  </si>
  <si>
    <t>[DKK]</t>
  </si>
  <si>
    <t>Anl_CHP3_heat_P</t>
  </si>
  <si>
    <t>Anl_HP3_heat_P</t>
  </si>
  <si>
    <t>Anl_PP_P</t>
  </si>
  <si>
    <t>Anl_Wind_P</t>
  </si>
  <si>
    <t>Anl_OffShoreWind_P</t>
  </si>
  <si>
    <t>Anl_PV_P</t>
  </si>
  <si>
    <t>Anl_Boiler_P</t>
  </si>
  <si>
    <t>Import</t>
  </si>
  <si>
    <t>Export</t>
  </si>
  <si>
    <t>(MJ)</t>
  </si>
  <si>
    <t>(TWh)</t>
  </si>
  <si>
    <t>Boiler3_C</t>
  </si>
  <si>
    <t>CHP3_C</t>
  </si>
  <si>
    <t>HP3_C</t>
  </si>
  <si>
    <t>PP_C</t>
  </si>
  <si>
    <t>wind_C</t>
  </si>
  <si>
    <t>Off-Shore Wind_C</t>
  </si>
  <si>
    <t xml:space="preserve">Annual cost </t>
  </si>
  <si>
    <t>CO2 Emission</t>
  </si>
  <si>
    <t>Objectives</t>
  </si>
  <si>
    <t>Annual Production and Import &amp; Export</t>
  </si>
  <si>
    <t>Decision variabls (Capacities)</t>
  </si>
  <si>
    <t>Anl_CHP_elec_P</t>
  </si>
  <si>
    <t>boiler</t>
  </si>
  <si>
    <t>cost</t>
  </si>
  <si>
    <t>invest (1 year)</t>
  </si>
  <si>
    <t>cost/MWh</t>
  </si>
  <si>
    <t>interest</t>
  </si>
  <si>
    <t>lifetime</t>
  </si>
  <si>
    <t>Fixed O&amp;M</t>
  </si>
  <si>
    <t>F O&amp;M (1 year)</t>
  </si>
  <si>
    <t>V o&amp;M</t>
  </si>
  <si>
    <t>P (TWh)</t>
  </si>
  <si>
    <t>P (MWh)</t>
  </si>
  <si>
    <t>DKK</t>
  </si>
  <si>
    <t>MDKK</t>
  </si>
  <si>
    <t>results when regulation is (minimim chp in group 3 is 10 MW), if we want to use it, we nned to resimulate it</t>
  </si>
  <si>
    <t>Int. demand</t>
  </si>
  <si>
    <t>TWh</t>
  </si>
  <si>
    <t>Anl_Wind_Tot_P</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</si>
</sst>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333333"/>
      <name val="Calibri"/>
      <family val="2"/>
      <scheme val="minor"/>
    </font>
    <font>
      <sz val="10"/>
      <color theme="1"/>
      <name val="Calibri"/>
      <family val="2"/>
      <scheme val="minor"/>
    </font>
    <font>
      <b/>
      <sz val="20"/>
      <color theme="1"/>
      <name val="Calibri"/>
      <family val="2"/>
      <scheme val="minor"/>
    </font>
    <font>
      <b/>
      <sz val="16"/>
      <color theme="1"/>
      <name val="Calibri"/>
      <family val="2"/>
      <scheme val="minor"/>
    </font>
    <font>
      <sz val="11"/>
      <color theme="3" tint="0.59999389629810485"/>
      <name val="Calibri"/>
      <family val="2"/>
      <scheme val="minor"/>
    </font>
    <font>
      <sz val="11"/>
      <color rgb="FFFF0000"/>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Font="1" applyAlignment="1">
      <alignment horizontal="center"/>
    </xf>
    <xf numFmtId="1" fontId="1" fillId="0" borderId="0" xfId="0" applyNumberFormat="1" applyFont="1" applyAlignment="1">
      <alignment horizontal="center"/>
    </xf>
    <xf numFmtId="1" fontId="0" fillId="0" borderId="0" xfId="0" applyNumberFormat="1" applyFont="1" applyAlignment="1">
      <alignment horizontal="center"/>
    </xf>
    <xf numFmtId="0" fontId="1" fillId="0" borderId="0" xfId="0" applyFont="1" applyAlignment="1">
      <alignment horizontal="center"/>
    </xf>
    <xf numFmtId="1" fontId="1" fillId="2" borderId="0" xfId="0" applyNumberFormat="1" applyFont="1" applyFill="1" applyAlignment="1">
      <alignment horizontal="center"/>
    </xf>
    <xf numFmtId="1" fontId="0" fillId="2" borderId="0" xfId="0" applyNumberFormat="1" applyFont="1" applyFill="1" applyAlignment="1">
      <alignment horizontal="center"/>
    </xf>
    <xf numFmtId="0" fontId="1" fillId="2" borderId="0" xfId="0" applyFont="1" applyFill="1" applyAlignment="1">
      <alignment horizontal="center"/>
    </xf>
    <xf numFmtId="0" fontId="0" fillId="2" borderId="0" xfId="0" applyFont="1" applyFill="1" applyAlignment="1">
      <alignment horizontal="center"/>
    </xf>
    <xf numFmtId="0" fontId="0" fillId="0" borderId="0" xfId="0" applyFont="1" applyAlignment="1">
      <alignment horizontal="left"/>
    </xf>
    <xf numFmtId="2" fontId="1" fillId="0" borderId="0" xfId="0" applyNumberFormat="1" applyFont="1" applyAlignment="1">
      <alignment horizontal="left"/>
    </xf>
    <xf numFmtId="1" fontId="1" fillId="0" borderId="0" xfId="0" applyNumberFormat="1" applyFont="1" applyAlignment="1">
      <alignment horizontal="left"/>
    </xf>
    <xf numFmtId="1" fontId="0" fillId="0" borderId="0" xfId="0" applyNumberFormat="1" applyFont="1" applyAlignment="1">
      <alignment horizontal="left"/>
    </xf>
    <xf numFmtId="0" fontId="0" fillId="0" borderId="0" xfId="0" applyFont="1" applyFill="1" applyAlignment="1">
      <alignment horizontal="left"/>
    </xf>
    <xf numFmtId="1" fontId="1" fillId="4" borderId="0" xfId="0" applyNumberFormat="1" applyFont="1" applyFill="1" applyAlignment="1">
      <alignment horizontal="center"/>
    </xf>
    <xf numFmtId="1" fontId="0" fillId="4" borderId="0" xfId="0" applyNumberFormat="1" applyFont="1" applyFill="1" applyAlignment="1">
      <alignment horizontal="center"/>
    </xf>
    <xf numFmtId="0" fontId="1" fillId="4" borderId="0" xfId="0" applyFont="1" applyFill="1" applyAlignment="1">
      <alignment horizontal="center"/>
    </xf>
    <xf numFmtId="0" fontId="0" fillId="4" borderId="0" xfId="0" applyFont="1" applyFill="1" applyAlignment="1">
      <alignment horizontal="center"/>
    </xf>
    <xf numFmtId="1" fontId="1" fillId="5" borderId="0" xfId="0" applyNumberFormat="1" applyFont="1" applyFill="1" applyAlignment="1">
      <alignment horizontal="center"/>
    </xf>
    <xf numFmtId="1" fontId="0" fillId="5" borderId="0" xfId="0" applyNumberFormat="1" applyFont="1" applyFill="1" applyAlignment="1">
      <alignment horizontal="center"/>
    </xf>
    <xf numFmtId="1" fontId="1" fillId="0" borderId="0" xfId="0" applyNumberFormat="1" applyFont="1" applyFill="1" applyAlignment="1">
      <alignment horizontal="left"/>
    </xf>
    <xf numFmtId="1" fontId="1" fillId="0" borderId="0" xfId="0" applyNumberFormat="1" applyFont="1" applyFill="1" applyAlignment="1">
      <alignment horizontal="center"/>
    </xf>
    <xf numFmtId="1" fontId="0" fillId="0" borderId="0" xfId="0" applyNumberFormat="1" applyFont="1" applyFill="1" applyAlignment="1">
      <alignment horizontal="center"/>
    </xf>
    <xf numFmtId="0" fontId="1" fillId="0" borderId="0" xfId="0" applyFont="1" applyFill="1" applyAlignment="1">
      <alignment horizontal="center"/>
    </xf>
    <xf numFmtId="0" fontId="0" fillId="0" borderId="0" xfId="0" applyFont="1" applyFill="1" applyAlignment="1">
      <alignment horizontal="center"/>
    </xf>
    <xf numFmtId="1" fontId="1" fillId="6" borderId="0" xfId="0" applyNumberFormat="1" applyFont="1" applyFill="1" applyAlignment="1">
      <alignment horizontal="center"/>
    </xf>
    <xf numFmtId="1" fontId="0" fillId="6" borderId="0" xfId="0" applyNumberFormat="1" applyFont="1" applyFill="1" applyAlignment="1">
      <alignment horizontal="center"/>
    </xf>
    <xf numFmtId="0" fontId="1" fillId="6" borderId="0" xfId="0" applyFont="1" applyFill="1" applyAlignment="1">
      <alignment horizontal="center"/>
    </xf>
    <xf numFmtId="0" fontId="0" fillId="6"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1" fontId="1" fillId="3" borderId="0" xfId="0" applyNumberFormat="1" applyFont="1" applyFill="1" applyAlignment="1">
      <alignment horizontal="center"/>
    </xf>
    <xf numFmtId="0" fontId="0" fillId="3" borderId="0" xfId="0" applyFill="1" applyAlignment="1">
      <alignment horizontal="center"/>
    </xf>
    <xf numFmtId="0" fontId="0" fillId="0" borderId="0" xfId="0" applyFill="1" applyAlignment="1">
      <alignment horizontal="center"/>
    </xf>
    <xf numFmtId="0" fontId="3" fillId="7" borderId="0" xfId="0" applyFont="1" applyFill="1" applyAlignment="1">
      <alignment vertical="top" textRotation="255"/>
    </xf>
    <xf numFmtId="0" fontId="5" fillId="8" borderId="0" xfId="0" applyFont="1" applyFill="1" applyAlignment="1"/>
    <xf numFmtId="0" fontId="0" fillId="9" borderId="0" xfId="0" applyFill="1" applyAlignment="1">
      <alignment horizontal="center"/>
    </xf>
    <xf numFmtId="0" fontId="6" fillId="0" borderId="0" xfId="0" applyFont="1" applyAlignment="1">
      <alignment horizontal="left"/>
    </xf>
    <xf numFmtId="0" fontId="4" fillId="7" borderId="0" xfId="0" applyFont="1" applyFill="1" applyAlignment="1">
      <alignment horizontal="center"/>
    </xf>
    <xf numFmtId="0" fontId="4" fillId="7" borderId="0" xfId="0" applyFont="1" applyFill="1" applyAlignment="1">
      <alignment horizontal="center"/>
    </xf>
    <xf numFmtId="0" fontId="0" fillId="3"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Pareto-optimal</a:t>
            </a:r>
            <a:r>
              <a:rPr lang="en-US" baseline="0"/>
              <a:t> Front</a:t>
            </a:r>
          </a:p>
        </c:rich>
      </c:tx>
      <c:layout/>
      <c:overlay val="0"/>
    </c:title>
    <c:autoTitleDeleted val="0"/>
    <c:plotArea>
      <c:layout>
        <c:manualLayout>
          <c:layoutTarget val="inner"/>
          <c:xMode val="edge"/>
          <c:yMode val="edge"/>
          <c:x val="7.8392631181236502E-2"/>
          <c:y val="0.21578235412881083"/>
          <c:w val="0.8421458028882437"/>
          <c:h val="0.5470038360589542"/>
        </c:manualLayout>
      </c:layout>
      <c:scatterChart>
        <c:scatterStyle val="lineMarker"/>
        <c:varyColors val="0"/>
        <c:ser>
          <c:idx val="0"/>
          <c:order val="0"/>
          <c:tx>
            <c:v>Pareto-front obtained by MOEA</c:v>
          </c:tx>
          <c:spPr>
            <a:ln w="28575">
              <a:noFill/>
            </a:ln>
          </c:spPr>
          <c:marker>
            <c:symbol val="circl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Sheet1!$AB$5:$AB$104</c:f>
              <c:numCache>
                <c:formatCode>General</c:formatCode>
                <c:ptCount val="100"/>
                <c:pt idx="0">
                  <c:v>6001</c:v>
                </c:pt>
                <c:pt idx="1">
                  <c:v>6001</c:v>
                </c:pt>
                <c:pt idx="2">
                  <c:v>5920</c:v>
                </c:pt>
                <c:pt idx="3">
                  <c:v>5920</c:v>
                </c:pt>
                <c:pt idx="4">
                  <c:v>5834</c:v>
                </c:pt>
                <c:pt idx="5">
                  <c:v>5834</c:v>
                </c:pt>
                <c:pt idx="6">
                  <c:v>5751</c:v>
                </c:pt>
                <c:pt idx="7">
                  <c:v>5696</c:v>
                </c:pt>
                <c:pt idx="8">
                  <c:v>5603</c:v>
                </c:pt>
                <c:pt idx="9">
                  <c:v>5603</c:v>
                </c:pt>
                <c:pt idx="10">
                  <c:v>5497</c:v>
                </c:pt>
                <c:pt idx="11">
                  <c:v>5495</c:v>
                </c:pt>
                <c:pt idx="12">
                  <c:v>5379</c:v>
                </c:pt>
                <c:pt idx="13">
                  <c:v>5324</c:v>
                </c:pt>
                <c:pt idx="14">
                  <c:v>5270</c:v>
                </c:pt>
                <c:pt idx="15">
                  <c:v>5190</c:v>
                </c:pt>
                <c:pt idx="16">
                  <c:v>5118</c:v>
                </c:pt>
                <c:pt idx="17">
                  <c:v>5079</c:v>
                </c:pt>
                <c:pt idx="18">
                  <c:v>5051</c:v>
                </c:pt>
                <c:pt idx="19">
                  <c:v>4996</c:v>
                </c:pt>
                <c:pt idx="20">
                  <c:v>4934</c:v>
                </c:pt>
                <c:pt idx="21">
                  <c:v>4878</c:v>
                </c:pt>
                <c:pt idx="22">
                  <c:v>4850</c:v>
                </c:pt>
                <c:pt idx="23">
                  <c:v>4771</c:v>
                </c:pt>
                <c:pt idx="24">
                  <c:v>4716</c:v>
                </c:pt>
                <c:pt idx="25">
                  <c:v>4648</c:v>
                </c:pt>
                <c:pt idx="26">
                  <c:v>4588</c:v>
                </c:pt>
                <c:pt idx="27">
                  <c:v>4537</c:v>
                </c:pt>
                <c:pt idx="28">
                  <c:v>4497</c:v>
                </c:pt>
                <c:pt idx="29">
                  <c:v>4438</c:v>
                </c:pt>
                <c:pt idx="30">
                  <c:v>4397</c:v>
                </c:pt>
                <c:pt idx="31">
                  <c:v>4313</c:v>
                </c:pt>
                <c:pt idx="32">
                  <c:v>4290</c:v>
                </c:pt>
                <c:pt idx="33">
                  <c:v>4195</c:v>
                </c:pt>
                <c:pt idx="34">
                  <c:v>4195</c:v>
                </c:pt>
                <c:pt idx="35">
                  <c:v>4130</c:v>
                </c:pt>
                <c:pt idx="36">
                  <c:v>4074</c:v>
                </c:pt>
                <c:pt idx="37">
                  <c:v>4033</c:v>
                </c:pt>
                <c:pt idx="38">
                  <c:v>3992</c:v>
                </c:pt>
                <c:pt idx="39">
                  <c:v>3941</c:v>
                </c:pt>
                <c:pt idx="40">
                  <c:v>3887</c:v>
                </c:pt>
                <c:pt idx="41">
                  <c:v>3829</c:v>
                </c:pt>
                <c:pt idx="42">
                  <c:v>3816</c:v>
                </c:pt>
                <c:pt idx="43">
                  <c:v>3748</c:v>
                </c:pt>
                <c:pt idx="44">
                  <c:v>3716</c:v>
                </c:pt>
                <c:pt idx="45">
                  <c:v>3682</c:v>
                </c:pt>
                <c:pt idx="46">
                  <c:v>3638</c:v>
                </c:pt>
                <c:pt idx="47">
                  <c:v>3601</c:v>
                </c:pt>
                <c:pt idx="48">
                  <c:v>3597</c:v>
                </c:pt>
                <c:pt idx="49">
                  <c:v>3550</c:v>
                </c:pt>
                <c:pt idx="50">
                  <c:v>3545</c:v>
                </c:pt>
                <c:pt idx="51">
                  <c:v>3522</c:v>
                </c:pt>
                <c:pt idx="52">
                  <c:v>3515</c:v>
                </c:pt>
                <c:pt idx="53">
                  <c:v>3482</c:v>
                </c:pt>
                <c:pt idx="54">
                  <c:v>3462</c:v>
                </c:pt>
                <c:pt idx="55">
                  <c:v>3451</c:v>
                </c:pt>
                <c:pt idx="56">
                  <c:v>3447</c:v>
                </c:pt>
                <c:pt idx="57">
                  <c:v>3417</c:v>
                </c:pt>
                <c:pt idx="58">
                  <c:v>3413</c:v>
                </c:pt>
                <c:pt idx="59">
                  <c:v>3387</c:v>
                </c:pt>
                <c:pt idx="60">
                  <c:v>3375</c:v>
                </c:pt>
                <c:pt idx="61">
                  <c:v>3352</c:v>
                </c:pt>
                <c:pt idx="62">
                  <c:v>3348</c:v>
                </c:pt>
                <c:pt idx="63">
                  <c:v>3332</c:v>
                </c:pt>
                <c:pt idx="64">
                  <c:v>3315</c:v>
                </c:pt>
                <c:pt idx="65">
                  <c:v>3308</c:v>
                </c:pt>
                <c:pt idx="66">
                  <c:v>3297</c:v>
                </c:pt>
                <c:pt idx="67">
                  <c:v>3280</c:v>
                </c:pt>
                <c:pt idx="68">
                  <c:v>3263</c:v>
                </c:pt>
                <c:pt idx="69">
                  <c:v>3257</c:v>
                </c:pt>
                <c:pt idx="70">
                  <c:v>3228</c:v>
                </c:pt>
                <c:pt idx="71">
                  <c:v>3221</c:v>
                </c:pt>
                <c:pt idx="72">
                  <c:v>3217</c:v>
                </c:pt>
                <c:pt idx="73">
                  <c:v>3189</c:v>
                </c:pt>
                <c:pt idx="74">
                  <c:v>3184</c:v>
                </c:pt>
                <c:pt idx="75">
                  <c:v>3168</c:v>
                </c:pt>
                <c:pt idx="76">
                  <c:v>3156</c:v>
                </c:pt>
                <c:pt idx="77">
                  <c:v>3137</c:v>
                </c:pt>
                <c:pt idx="78">
                  <c:v>3112</c:v>
                </c:pt>
                <c:pt idx="79">
                  <c:v>3088</c:v>
                </c:pt>
                <c:pt idx="80">
                  <c:v>3080</c:v>
                </c:pt>
                <c:pt idx="81">
                  <c:v>3051</c:v>
                </c:pt>
                <c:pt idx="82">
                  <c:v>3044</c:v>
                </c:pt>
                <c:pt idx="83">
                  <c:v>3041</c:v>
                </c:pt>
                <c:pt idx="84">
                  <c:v>3031</c:v>
                </c:pt>
                <c:pt idx="85">
                  <c:v>3020</c:v>
                </c:pt>
                <c:pt idx="86">
                  <c:v>3007</c:v>
                </c:pt>
                <c:pt idx="87">
                  <c:v>2977</c:v>
                </c:pt>
                <c:pt idx="88">
                  <c:v>2961</c:v>
                </c:pt>
                <c:pt idx="89">
                  <c:v>2961</c:v>
                </c:pt>
                <c:pt idx="90">
                  <c:v>2951</c:v>
                </c:pt>
                <c:pt idx="91">
                  <c:v>2937</c:v>
                </c:pt>
                <c:pt idx="92">
                  <c:v>2933</c:v>
                </c:pt>
                <c:pt idx="93">
                  <c:v>2912</c:v>
                </c:pt>
                <c:pt idx="94">
                  <c:v>2901</c:v>
                </c:pt>
                <c:pt idx="95">
                  <c:v>2875</c:v>
                </c:pt>
                <c:pt idx="96">
                  <c:v>2853</c:v>
                </c:pt>
                <c:pt idx="97">
                  <c:v>2835</c:v>
                </c:pt>
                <c:pt idx="98">
                  <c:v>2832</c:v>
                </c:pt>
                <c:pt idx="99">
                  <c:v>2832</c:v>
                </c:pt>
              </c:numCache>
            </c:numRef>
          </c:yVal>
          <c:smooth val="0"/>
        </c:ser>
        <c:ser>
          <c:idx val="1"/>
          <c:order val="1"/>
          <c:tx>
            <c:strRef>
              <c:f>Sheet1!$AG$35</c:f>
              <c:strCache>
                <c:ptCount val="1"/>
                <c:pt idx="0">
                  <c:v>Aalborg "manual" configuration</c:v>
                </c:pt>
              </c:strCache>
            </c:strRef>
          </c:tx>
          <c:spPr>
            <a:ln w="28575">
              <a:noFill/>
            </a:ln>
          </c:spPr>
          <c:marker>
            <c:symbol val="square"/>
            <c:size val="5"/>
            <c:spPr>
              <a:solidFill>
                <a:srgbClr val="92D050"/>
              </a:solidFill>
              <a:ln>
                <a:solidFill>
                  <a:srgbClr val="92D050"/>
                </a:solidFill>
              </a:ln>
            </c:spPr>
          </c:marker>
          <c:xVal>
            <c:numRef>
              <c:f>Sheet1!$AM$38</c:f>
              <c:numCache>
                <c:formatCode>General</c:formatCode>
                <c:ptCount val="1"/>
                <c:pt idx="0">
                  <c:v>-5.0000000000000001E-3</c:v>
                </c:pt>
              </c:numCache>
            </c:numRef>
          </c:xVal>
          <c:yVal>
            <c:numRef>
              <c:f>Sheet1!$AN$38</c:f>
              <c:numCache>
                <c:formatCode>General</c:formatCode>
                <c:ptCount val="1"/>
                <c:pt idx="0">
                  <c:v>3329</c:v>
                </c:pt>
              </c:numCache>
            </c:numRef>
          </c:yVal>
          <c:smooth val="0"/>
        </c:ser>
        <c:dLbls>
          <c:showLegendKey val="0"/>
          <c:showVal val="0"/>
          <c:showCatName val="0"/>
          <c:showSerName val="0"/>
          <c:showPercent val="0"/>
          <c:showBubbleSize val="0"/>
        </c:dLbls>
        <c:axId val="551843808"/>
        <c:axId val="551844592"/>
      </c:scatterChart>
      <c:valAx>
        <c:axId val="551843808"/>
        <c:scaling>
          <c:orientation val="minMax"/>
          <c:max val="0.60000000000000009"/>
          <c:min val="-0.60000000000000009"/>
        </c:scaling>
        <c:delete val="0"/>
        <c:axPos val="b"/>
        <c:title>
          <c:tx>
            <c:rich>
              <a:bodyPr/>
              <a:lstStyle/>
              <a:p>
                <a:pPr>
                  <a:defRPr/>
                </a:pPr>
                <a:r>
                  <a:rPr lang="it-IT"/>
                  <a:t>CO2 emission [Mt]</a:t>
                </a:r>
              </a:p>
            </c:rich>
          </c:tx>
          <c:layout/>
          <c:overlay val="0"/>
        </c:title>
        <c:numFmt formatCode="General" sourceLinked="1"/>
        <c:majorTickMark val="out"/>
        <c:minorTickMark val="none"/>
        <c:tickLblPos val="nextTo"/>
        <c:crossAx val="551844592"/>
        <c:crosses val="autoZero"/>
        <c:crossBetween val="midCat"/>
        <c:majorUnit val="0.2"/>
        <c:minorUnit val="0.1"/>
      </c:valAx>
      <c:valAx>
        <c:axId val="551844592"/>
        <c:scaling>
          <c:orientation val="minMax"/>
          <c:min val="2000"/>
        </c:scaling>
        <c:delete val="0"/>
        <c:axPos val="l"/>
        <c:majorGridlines/>
        <c:minorGridlines/>
        <c:title>
          <c:tx>
            <c:rich>
              <a:bodyPr rot="-5400000" vert="horz"/>
              <a:lstStyle/>
              <a:p>
                <a:pPr>
                  <a:defRPr/>
                </a:pPr>
                <a:r>
                  <a:rPr lang="en-US"/>
                  <a:t>Annual cost  in Million DKK</a:t>
                </a:r>
              </a:p>
            </c:rich>
          </c:tx>
          <c:layout/>
          <c:overlay val="0"/>
        </c:title>
        <c:numFmt formatCode="General" sourceLinked="1"/>
        <c:majorTickMark val="out"/>
        <c:minorTickMark val="none"/>
        <c:tickLblPos val="nextTo"/>
        <c:crossAx val="551843808"/>
        <c:crossesAt val="0"/>
        <c:crossBetween val="midCat"/>
        <c:majorUnit val="1000"/>
        <c:minorUnit val="500"/>
      </c:valAx>
    </c:plotArea>
    <c:legend>
      <c:legendPos val="r"/>
      <c:layout>
        <c:manualLayout>
          <c:xMode val="edge"/>
          <c:yMode val="edge"/>
          <c:x val="0.61939068363771355"/>
          <c:y val="0.24011104381183121"/>
          <c:w val="0.26693194527280212"/>
          <c:h val="0.28375206945285686"/>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40394251418"/>
          <c:y val="7.4012231616843172E-2"/>
          <c:w val="0.78727250702053853"/>
          <c:h val="0.74859487178087747"/>
        </c:manualLayout>
      </c:layout>
      <c:scatterChart>
        <c:scatterStyle val="lineMarker"/>
        <c:varyColors val="0"/>
        <c:ser>
          <c:idx val="0"/>
          <c:order val="0"/>
          <c:tx>
            <c:v>Offshore</c:v>
          </c:tx>
          <c:spPr>
            <a:ln w="25400" cap="rnd">
              <a:noFill/>
              <a:round/>
            </a:ln>
            <a:effectLst/>
          </c:spPr>
          <c:marker>
            <c:symbol val="square"/>
            <c:size val="4"/>
            <c:spPr>
              <a:solidFill>
                <a:schemeClr val="accent2"/>
              </a:solidFill>
              <a:ln w="9525">
                <a:solidFill>
                  <a:schemeClr val="accent2"/>
                </a:solidFill>
              </a:ln>
              <a:effectLst/>
            </c:spPr>
          </c:marker>
          <c:x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xVal>
          <c:yVal>
            <c:numRef>
              <c:f>Sheet1!$T$5:$T$104</c:f>
              <c:numCache>
                <c:formatCode>General</c:formatCode>
                <c:ptCount val="100"/>
                <c:pt idx="0">
                  <c:v>2.2000000000000002</c:v>
                </c:pt>
                <c:pt idx="1">
                  <c:v>2.2000000000000002</c:v>
                </c:pt>
                <c:pt idx="2">
                  <c:v>2.1800000000000002</c:v>
                </c:pt>
                <c:pt idx="3">
                  <c:v>2.1800000000000002</c:v>
                </c:pt>
                <c:pt idx="4">
                  <c:v>2.1800000000000002</c:v>
                </c:pt>
                <c:pt idx="5">
                  <c:v>2.1800000000000002</c:v>
                </c:pt>
                <c:pt idx="6">
                  <c:v>2.17</c:v>
                </c:pt>
                <c:pt idx="7">
                  <c:v>2.1800000000000002</c:v>
                </c:pt>
                <c:pt idx="8">
                  <c:v>2.12</c:v>
                </c:pt>
                <c:pt idx="9">
                  <c:v>2.12</c:v>
                </c:pt>
                <c:pt idx="10">
                  <c:v>2.12</c:v>
                </c:pt>
                <c:pt idx="11">
                  <c:v>2.12</c:v>
                </c:pt>
                <c:pt idx="12">
                  <c:v>2.0299999999999998</c:v>
                </c:pt>
                <c:pt idx="13">
                  <c:v>2.04</c:v>
                </c:pt>
                <c:pt idx="14">
                  <c:v>2.02</c:v>
                </c:pt>
                <c:pt idx="15">
                  <c:v>2</c:v>
                </c:pt>
                <c:pt idx="16">
                  <c:v>1.93</c:v>
                </c:pt>
                <c:pt idx="17">
                  <c:v>1.9</c:v>
                </c:pt>
                <c:pt idx="18">
                  <c:v>1.89</c:v>
                </c:pt>
                <c:pt idx="19">
                  <c:v>1.85</c:v>
                </c:pt>
                <c:pt idx="20">
                  <c:v>1.8</c:v>
                </c:pt>
                <c:pt idx="21">
                  <c:v>1.75</c:v>
                </c:pt>
                <c:pt idx="22">
                  <c:v>1.71</c:v>
                </c:pt>
                <c:pt idx="23">
                  <c:v>1.62</c:v>
                </c:pt>
                <c:pt idx="24">
                  <c:v>1.65</c:v>
                </c:pt>
                <c:pt idx="25">
                  <c:v>1.62</c:v>
                </c:pt>
                <c:pt idx="26">
                  <c:v>1.47</c:v>
                </c:pt>
                <c:pt idx="27">
                  <c:v>1.47</c:v>
                </c:pt>
                <c:pt idx="28">
                  <c:v>1.38</c:v>
                </c:pt>
                <c:pt idx="29">
                  <c:v>1.65</c:v>
                </c:pt>
                <c:pt idx="30">
                  <c:v>1.65</c:v>
                </c:pt>
                <c:pt idx="31">
                  <c:v>1.66</c:v>
                </c:pt>
                <c:pt idx="32">
                  <c:v>1.35</c:v>
                </c:pt>
                <c:pt idx="33">
                  <c:v>1.67</c:v>
                </c:pt>
                <c:pt idx="34">
                  <c:v>1.67</c:v>
                </c:pt>
                <c:pt idx="35">
                  <c:v>1.68</c:v>
                </c:pt>
                <c:pt idx="36">
                  <c:v>1.68</c:v>
                </c:pt>
                <c:pt idx="37">
                  <c:v>1.69</c:v>
                </c:pt>
                <c:pt idx="38">
                  <c:v>1.66</c:v>
                </c:pt>
                <c:pt idx="39">
                  <c:v>1.31</c:v>
                </c:pt>
                <c:pt idx="40">
                  <c:v>1.4</c:v>
                </c:pt>
                <c:pt idx="41">
                  <c:v>1.28</c:v>
                </c:pt>
                <c:pt idx="42">
                  <c:v>1.58</c:v>
                </c:pt>
                <c:pt idx="43">
                  <c:v>1.38</c:v>
                </c:pt>
                <c:pt idx="44">
                  <c:v>1.41</c:v>
                </c:pt>
                <c:pt idx="45">
                  <c:v>1.38</c:v>
                </c:pt>
                <c:pt idx="46">
                  <c:v>1.25</c:v>
                </c:pt>
                <c:pt idx="47">
                  <c:v>1.31</c:v>
                </c:pt>
                <c:pt idx="48">
                  <c:v>1.32</c:v>
                </c:pt>
                <c:pt idx="49">
                  <c:v>1.25</c:v>
                </c:pt>
                <c:pt idx="50">
                  <c:v>1.1100000000000001</c:v>
                </c:pt>
                <c:pt idx="51">
                  <c:v>1.17</c:v>
                </c:pt>
                <c:pt idx="52">
                  <c:v>1.17</c:v>
                </c:pt>
                <c:pt idx="53">
                  <c:v>1.23</c:v>
                </c:pt>
                <c:pt idx="54">
                  <c:v>1.24</c:v>
                </c:pt>
                <c:pt idx="55">
                  <c:v>1.24</c:v>
                </c:pt>
                <c:pt idx="56">
                  <c:v>1.41</c:v>
                </c:pt>
                <c:pt idx="57">
                  <c:v>1.21</c:v>
                </c:pt>
                <c:pt idx="58">
                  <c:v>1.1100000000000001</c:v>
                </c:pt>
                <c:pt idx="59">
                  <c:v>1.1100000000000001</c:v>
                </c:pt>
                <c:pt idx="60">
                  <c:v>1.2</c:v>
                </c:pt>
                <c:pt idx="61">
                  <c:v>1.18</c:v>
                </c:pt>
                <c:pt idx="62">
                  <c:v>1.18</c:v>
                </c:pt>
                <c:pt idx="63">
                  <c:v>0.91</c:v>
                </c:pt>
                <c:pt idx="64">
                  <c:v>1.35</c:v>
                </c:pt>
                <c:pt idx="65">
                  <c:v>1.32</c:v>
                </c:pt>
                <c:pt idx="66">
                  <c:v>1.43</c:v>
                </c:pt>
                <c:pt idx="67">
                  <c:v>1.36</c:v>
                </c:pt>
                <c:pt idx="68">
                  <c:v>1.44</c:v>
                </c:pt>
                <c:pt idx="69">
                  <c:v>1.44</c:v>
                </c:pt>
                <c:pt idx="70">
                  <c:v>1.34</c:v>
                </c:pt>
                <c:pt idx="71">
                  <c:v>1.36</c:v>
                </c:pt>
                <c:pt idx="72">
                  <c:v>1.1299999999999999</c:v>
                </c:pt>
                <c:pt idx="73">
                  <c:v>1.28</c:v>
                </c:pt>
                <c:pt idx="74">
                  <c:v>1.27</c:v>
                </c:pt>
                <c:pt idx="75">
                  <c:v>1.21</c:v>
                </c:pt>
                <c:pt idx="76">
                  <c:v>1.18</c:v>
                </c:pt>
                <c:pt idx="77">
                  <c:v>1</c:v>
                </c:pt>
                <c:pt idx="78">
                  <c:v>1.01</c:v>
                </c:pt>
                <c:pt idx="79">
                  <c:v>0.93</c:v>
                </c:pt>
                <c:pt idx="80">
                  <c:v>0.9</c:v>
                </c:pt>
                <c:pt idx="81">
                  <c:v>0.79</c:v>
                </c:pt>
                <c:pt idx="82">
                  <c:v>0.77</c:v>
                </c:pt>
                <c:pt idx="83">
                  <c:v>0.56999999999999995</c:v>
                </c:pt>
                <c:pt idx="84">
                  <c:v>0.46</c:v>
                </c:pt>
                <c:pt idx="85">
                  <c:v>0.52</c:v>
                </c:pt>
                <c:pt idx="86">
                  <c:v>0.38</c:v>
                </c:pt>
                <c:pt idx="87">
                  <c:v>0.51</c:v>
                </c:pt>
                <c:pt idx="88">
                  <c:v>0.44</c:v>
                </c:pt>
                <c:pt idx="89">
                  <c:v>0.44</c:v>
                </c:pt>
                <c:pt idx="90">
                  <c:v>0.26</c:v>
                </c:pt>
                <c:pt idx="91">
                  <c:v>0.37</c:v>
                </c:pt>
                <c:pt idx="92">
                  <c:v>0.24</c:v>
                </c:pt>
                <c:pt idx="93">
                  <c:v>0.28000000000000003</c:v>
                </c:pt>
                <c:pt idx="94">
                  <c:v>0.25</c:v>
                </c:pt>
                <c:pt idx="95">
                  <c:v>0.15</c:v>
                </c:pt>
                <c:pt idx="96">
                  <c:v>7.0000000000000007E-2</c:v>
                </c:pt>
                <c:pt idx="97">
                  <c:v>0.01</c:v>
                </c:pt>
                <c:pt idx="98">
                  <c:v>0</c:v>
                </c:pt>
                <c:pt idx="99">
                  <c:v>0</c:v>
                </c:pt>
              </c:numCache>
            </c:numRef>
          </c:yVal>
          <c:smooth val="0"/>
        </c:ser>
        <c:ser>
          <c:idx val="1"/>
          <c:order val="1"/>
          <c:tx>
            <c:v>Onshore</c:v>
          </c:tx>
          <c:spPr>
            <a:ln w="25400" cap="rnd">
              <a:noFill/>
              <a:round/>
            </a:ln>
            <a:effectLst/>
          </c:spPr>
          <c:marker>
            <c:symbol val="diamond"/>
            <c:size val="4"/>
            <c:spPr>
              <a:solidFill>
                <a:schemeClr val="accent1"/>
              </a:solidFill>
              <a:ln w="9525">
                <a:solidFill>
                  <a:schemeClr val="accent1"/>
                </a:solidFill>
              </a:ln>
              <a:effectLst/>
            </c:spPr>
          </c:marker>
          <c:x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xVal>
          <c:yVal>
            <c:numRef>
              <c:f>Sheet1!$S$5:$S$104</c:f>
              <c:numCache>
                <c:formatCode>General</c:formatCode>
                <c:ptCount val="100"/>
                <c:pt idx="0">
                  <c:v>0.64</c:v>
                </c:pt>
                <c:pt idx="1">
                  <c:v>0.64</c:v>
                </c:pt>
                <c:pt idx="2">
                  <c:v>0.65</c:v>
                </c:pt>
                <c:pt idx="3">
                  <c:v>0.65</c:v>
                </c:pt>
                <c:pt idx="4">
                  <c:v>0.65</c:v>
                </c:pt>
                <c:pt idx="5">
                  <c:v>0.65</c:v>
                </c:pt>
                <c:pt idx="6">
                  <c:v>0.67</c:v>
                </c:pt>
                <c:pt idx="7">
                  <c:v>0.66</c:v>
                </c:pt>
                <c:pt idx="8">
                  <c:v>0.7</c:v>
                </c:pt>
                <c:pt idx="9">
                  <c:v>0.7</c:v>
                </c:pt>
                <c:pt idx="10">
                  <c:v>0.71</c:v>
                </c:pt>
                <c:pt idx="11">
                  <c:v>0.71</c:v>
                </c:pt>
                <c:pt idx="12">
                  <c:v>0.77</c:v>
                </c:pt>
                <c:pt idx="13">
                  <c:v>0.77</c:v>
                </c:pt>
                <c:pt idx="14">
                  <c:v>0.78</c:v>
                </c:pt>
                <c:pt idx="15">
                  <c:v>0.78</c:v>
                </c:pt>
                <c:pt idx="16">
                  <c:v>0.85</c:v>
                </c:pt>
                <c:pt idx="17">
                  <c:v>0.87</c:v>
                </c:pt>
                <c:pt idx="18">
                  <c:v>0.88</c:v>
                </c:pt>
                <c:pt idx="19">
                  <c:v>0.9</c:v>
                </c:pt>
                <c:pt idx="20">
                  <c:v>0.94</c:v>
                </c:pt>
                <c:pt idx="21">
                  <c:v>0.98</c:v>
                </c:pt>
                <c:pt idx="22">
                  <c:v>1.01</c:v>
                </c:pt>
                <c:pt idx="23">
                  <c:v>1.08</c:v>
                </c:pt>
                <c:pt idx="24">
                  <c:v>1.05</c:v>
                </c:pt>
                <c:pt idx="25">
                  <c:v>1.04</c:v>
                </c:pt>
                <c:pt idx="26">
                  <c:v>1.19</c:v>
                </c:pt>
                <c:pt idx="27">
                  <c:v>1.18</c:v>
                </c:pt>
                <c:pt idx="28">
                  <c:v>1.19</c:v>
                </c:pt>
                <c:pt idx="29">
                  <c:v>0.95</c:v>
                </c:pt>
                <c:pt idx="30">
                  <c:v>0.93</c:v>
                </c:pt>
                <c:pt idx="31">
                  <c:v>0.93</c:v>
                </c:pt>
                <c:pt idx="32">
                  <c:v>1.03</c:v>
                </c:pt>
                <c:pt idx="33">
                  <c:v>0.92</c:v>
                </c:pt>
                <c:pt idx="34">
                  <c:v>0.92</c:v>
                </c:pt>
                <c:pt idx="35">
                  <c:v>0.91</c:v>
                </c:pt>
                <c:pt idx="36">
                  <c:v>0.84</c:v>
                </c:pt>
                <c:pt idx="37">
                  <c:v>0.81</c:v>
                </c:pt>
                <c:pt idx="38">
                  <c:v>0.85</c:v>
                </c:pt>
                <c:pt idx="39">
                  <c:v>1.08</c:v>
                </c:pt>
                <c:pt idx="40">
                  <c:v>1.03</c:v>
                </c:pt>
                <c:pt idx="41">
                  <c:v>0.93</c:v>
                </c:pt>
                <c:pt idx="42">
                  <c:v>0.6</c:v>
                </c:pt>
                <c:pt idx="43">
                  <c:v>0.84</c:v>
                </c:pt>
                <c:pt idx="44">
                  <c:v>0.81</c:v>
                </c:pt>
                <c:pt idx="45">
                  <c:v>0.78</c:v>
                </c:pt>
                <c:pt idx="46">
                  <c:v>0.79</c:v>
                </c:pt>
                <c:pt idx="47">
                  <c:v>0.81</c:v>
                </c:pt>
                <c:pt idx="48">
                  <c:v>0.86</c:v>
                </c:pt>
                <c:pt idx="49">
                  <c:v>0.82</c:v>
                </c:pt>
                <c:pt idx="50">
                  <c:v>0.95</c:v>
                </c:pt>
                <c:pt idx="51">
                  <c:v>0.86</c:v>
                </c:pt>
                <c:pt idx="52">
                  <c:v>0.86</c:v>
                </c:pt>
                <c:pt idx="53">
                  <c:v>0.74</c:v>
                </c:pt>
                <c:pt idx="54">
                  <c:v>0.7</c:v>
                </c:pt>
                <c:pt idx="55">
                  <c:v>0.68</c:v>
                </c:pt>
                <c:pt idx="56">
                  <c:v>0.47</c:v>
                </c:pt>
                <c:pt idx="57">
                  <c:v>0.74</c:v>
                </c:pt>
                <c:pt idx="58">
                  <c:v>0.73</c:v>
                </c:pt>
                <c:pt idx="59">
                  <c:v>0.77</c:v>
                </c:pt>
                <c:pt idx="60">
                  <c:v>0.54</c:v>
                </c:pt>
                <c:pt idx="61">
                  <c:v>0.51</c:v>
                </c:pt>
                <c:pt idx="62">
                  <c:v>0.51</c:v>
                </c:pt>
                <c:pt idx="63">
                  <c:v>0.82</c:v>
                </c:pt>
                <c:pt idx="64">
                  <c:v>0.24</c:v>
                </c:pt>
                <c:pt idx="65">
                  <c:v>0.25</c:v>
                </c:pt>
                <c:pt idx="66">
                  <c:v>0.1</c:v>
                </c:pt>
                <c:pt idx="67">
                  <c:v>0.24</c:v>
                </c:pt>
                <c:pt idx="68">
                  <c:v>0.1</c:v>
                </c:pt>
                <c:pt idx="69">
                  <c:v>0.08</c:v>
                </c:pt>
                <c:pt idx="70">
                  <c:v>0.1</c:v>
                </c:pt>
                <c:pt idx="71">
                  <c:v>0.05</c:v>
                </c:pt>
                <c:pt idx="72">
                  <c:v>0.25</c:v>
                </c:pt>
                <c:pt idx="73">
                  <c:v>0.02</c:v>
                </c:pt>
                <c:pt idx="74">
                  <c:v>0</c:v>
                </c:pt>
                <c:pt idx="75">
                  <c:v>0.01</c:v>
                </c:pt>
                <c:pt idx="76">
                  <c:v>0</c:v>
                </c:pt>
                <c:pt idx="77">
                  <c:v>7.0000000000000007E-2</c:v>
                </c:pt>
                <c:pt idx="78">
                  <c:v>0</c:v>
                </c:pt>
                <c:pt idx="79">
                  <c:v>0</c:v>
                </c:pt>
                <c:pt idx="80">
                  <c:v>0.01</c:v>
                </c:pt>
                <c:pt idx="81">
                  <c:v>0</c:v>
                </c:pt>
                <c:pt idx="82">
                  <c:v>0</c:v>
                </c:pt>
                <c:pt idx="83">
                  <c:v>0.14000000000000001</c:v>
                </c:pt>
                <c:pt idx="84">
                  <c:v>0.24</c:v>
                </c:pt>
                <c:pt idx="85">
                  <c:v>0.15</c:v>
                </c:pt>
                <c:pt idx="86">
                  <c:v>0.24</c:v>
                </c:pt>
                <c:pt idx="87">
                  <c:v>0.02</c:v>
                </c:pt>
                <c:pt idx="88">
                  <c:v>0.02</c:v>
                </c:pt>
                <c:pt idx="89">
                  <c:v>0.02</c:v>
                </c:pt>
                <c:pt idx="90">
                  <c:v>0.15</c:v>
                </c:pt>
                <c:pt idx="91">
                  <c:v>0.01</c:v>
                </c:pt>
                <c:pt idx="92">
                  <c:v>0.1</c:v>
                </c:pt>
                <c:pt idx="93">
                  <c:v>0.01</c:v>
                </c:pt>
                <c:pt idx="94">
                  <c:v>0</c:v>
                </c:pt>
                <c:pt idx="95">
                  <c:v>0</c:v>
                </c:pt>
                <c:pt idx="96">
                  <c:v>0</c:v>
                </c:pt>
                <c:pt idx="97">
                  <c:v>0</c:v>
                </c:pt>
                <c:pt idx="98">
                  <c:v>0</c:v>
                </c:pt>
                <c:pt idx="99">
                  <c:v>0</c:v>
                </c:pt>
              </c:numCache>
            </c:numRef>
          </c:yVal>
          <c:smooth val="0"/>
        </c:ser>
        <c:dLbls>
          <c:showLegendKey val="0"/>
          <c:showVal val="0"/>
          <c:showCatName val="0"/>
          <c:showSerName val="0"/>
          <c:showPercent val="0"/>
          <c:showBubbleSize val="0"/>
        </c:dLbls>
        <c:axId val="551854784"/>
        <c:axId val="551859488"/>
      </c:scatterChart>
      <c:valAx>
        <c:axId val="551854784"/>
        <c:scaling>
          <c:orientation val="minMax"/>
          <c:max val="1500"/>
        </c:scaling>
        <c:delete val="0"/>
        <c:axPos val="b"/>
        <c:majorGridlines>
          <c:spPr>
            <a:ln w="9525" cap="flat" cmpd="sng" algn="ctr">
              <a:solidFill>
                <a:schemeClr val="bg1">
                  <a:lumMod val="7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it-IT" b="1">
                    <a:solidFill>
                      <a:schemeClr val="tx1"/>
                    </a:solidFill>
                  </a:rPr>
                  <a:t>Capacity [MW]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crossAx val="551859488"/>
        <c:crosses val="autoZero"/>
        <c:crossBetween val="midCat"/>
        <c:majorUnit val="500"/>
      </c:valAx>
      <c:valAx>
        <c:axId val="551859488"/>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Production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crossAx val="551854784"/>
        <c:crossesAt val="-0.60000000000000009"/>
        <c:crossBetween val="midCat"/>
      </c:valAx>
      <c:spPr>
        <a:noFill/>
        <a:ln>
          <a:noFill/>
        </a:ln>
        <a:effectLst/>
      </c:spPr>
    </c:plotArea>
    <c:legend>
      <c:legendPos val="r"/>
      <c:layout>
        <c:manualLayout>
          <c:xMode val="edge"/>
          <c:yMode val="edge"/>
          <c:x val="0.17299447673464602"/>
          <c:y val="0.13570790934454185"/>
          <c:w val="0.13413052896438057"/>
          <c:h val="0.14621042624411454"/>
        </c:manualLayout>
      </c:layout>
      <c:overlay val="0"/>
      <c:spPr>
        <a:solidFill>
          <a:schemeClr val="bg1"/>
        </a:solidFill>
        <a:ln>
          <a:solidFill>
            <a:schemeClr val="tx1"/>
          </a:solid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it-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74150395455442"/>
          <c:y val="6.3930592009332168E-2"/>
          <c:w val="0.76819299700020383"/>
          <c:h val="0.74700379119276761"/>
        </c:manualLayout>
      </c:layout>
      <c:scatterChart>
        <c:scatterStyle val="lineMarker"/>
        <c:varyColors val="0"/>
        <c:ser>
          <c:idx val="0"/>
          <c:order val="0"/>
          <c:tx>
            <c:v>Onshore Wind</c:v>
          </c:tx>
          <c:spPr>
            <a:ln w="28575">
              <a:noFill/>
            </a:ln>
          </c:spPr>
          <c:marker>
            <c:symbol val="diamond"/>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yVal>
          <c:smooth val="0"/>
        </c:ser>
        <c:ser>
          <c:idx val="1"/>
          <c:order val="1"/>
          <c:tx>
            <c:v>Offshore wind</c:v>
          </c:tx>
          <c:spPr>
            <a:ln w="28575">
              <a:noFill/>
            </a:ln>
          </c:spPr>
          <c:marker>
            <c:symbol val="squar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yVal>
          <c:smooth val="0"/>
        </c:ser>
        <c:dLbls>
          <c:showLegendKey val="0"/>
          <c:showVal val="0"/>
          <c:showCatName val="0"/>
          <c:showSerName val="0"/>
          <c:showPercent val="0"/>
          <c:showBubbleSize val="0"/>
        </c:dLbls>
        <c:axId val="551859880"/>
        <c:axId val="551855176"/>
      </c:scatterChart>
      <c:valAx>
        <c:axId val="551859880"/>
        <c:scaling>
          <c:orientation val="minMax"/>
          <c:max val="0.60000000000000009"/>
          <c:min val="-0.60000000000000009"/>
        </c:scaling>
        <c:delete val="0"/>
        <c:axPos val="b"/>
        <c:majorGridlines>
          <c:spPr>
            <a:ln>
              <a:solidFill>
                <a:schemeClr val="bg1">
                  <a:lumMod val="75000"/>
                </a:schemeClr>
              </a:solidFill>
            </a:ln>
          </c:spPr>
        </c:majorGridlines>
        <c:title>
          <c:tx>
            <c:rich>
              <a:bodyPr/>
              <a:lstStyle/>
              <a:p>
                <a:pPr>
                  <a:defRPr/>
                </a:pPr>
                <a:r>
                  <a:rPr lang="it-IT"/>
                  <a:t>CO</a:t>
                </a:r>
                <a:r>
                  <a:rPr lang="it-IT" baseline="-25000"/>
                  <a:t>2</a:t>
                </a:r>
                <a:r>
                  <a:rPr lang="it-IT"/>
                  <a:t> Emission [Mt]</a:t>
                </a:r>
              </a:p>
            </c:rich>
          </c:tx>
          <c:overlay val="0"/>
        </c:title>
        <c:numFmt formatCode="General" sourceLinked="1"/>
        <c:majorTickMark val="out"/>
        <c:minorTickMark val="none"/>
        <c:tickLblPos val="nextTo"/>
        <c:crossAx val="551855176"/>
        <c:crosses val="autoZero"/>
        <c:crossBetween val="midCat"/>
        <c:majorUnit val="0.2"/>
        <c:minorUnit val="0.1"/>
      </c:valAx>
      <c:valAx>
        <c:axId val="551855176"/>
        <c:scaling>
          <c:orientation val="minMax"/>
        </c:scaling>
        <c:delete val="0"/>
        <c:axPos val="l"/>
        <c:majorGridlines/>
        <c:title>
          <c:tx>
            <c:rich>
              <a:bodyPr rot="-5400000" vert="horz"/>
              <a:lstStyle/>
              <a:p>
                <a:pPr>
                  <a:defRPr/>
                </a:pPr>
                <a:r>
                  <a:rPr lang="en-US"/>
                  <a:t>Capacity</a:t>
                </a:r>
                <a:r>
                  <a:rPr lang="en-US" baseline="0"/>
                  <a:t> [MW]</a:t>
                </a:r>
                <a:endParaRPr lang="en-US"/>
              </a:p>
            </c:rich>
          </c:tx>
          <c:overlay val="0"/>
        </c:title>
        <c:numFmt formatCode="0" sourceLinked="1"/>
        <c:majorTickMark val="out"/>
        <c:minorTickMark val="none"/>
        <c:tickLblPos val="nextTo"/>
        <c:crossAx val="551859880"/>
        <c:crossesAt val="-0.60000000000000009"/>
        <c:crossBetween val="midCat"/>
      </c:valAx>
    </c:plotArea>
    <c:legend>
      <c:legendPos val="r"/>
      <c:layout>
        <c:manualLayout>
          <c:xMode val="edge"/>
          <c:yMode val="edge"/>
          <c:x val="0.57035877203646668"/>
          <c:y val="0.18248877223680374"/>
          <c:w val="0.22806433423402564"/>
          <c:h val="0.13456167979002623"/>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15529723355299"/>
          <c:y val="6.3930592009332168E-2"/>
          <c:w val="0.77077920372120534"/>
          <c:h val="0.74700379119276761"/>
        </c:manualLayout>
      </c:layout>
      <c:scatterChart>
        <c:scatterStyle val="lineMarker"/>
        <c:varyColors val="0"/>
        <c:ser>
          <c:idx val="2"/>
          <c:order val="0"/>
          <c:tx>
            <c:strRef>
              <c:f>Sheet1!$AC$3</c:f>
              <c:strCache>
                <c:ptCount val="1"/>
                <c:pt idx="0">
                  <c:v>Total wind power</c:v>
                </c:pt>
              </c:strCache>
            </c:strRef>
          </c:tx>
          <c:spPr>
            <a:ln w="28575">
              <a:noFill/>
            </a:ln>
          </c:spPr>
          <c:marker>
            <c:symbol val="triangle"/>
            <c:size val="4"/>
          </c:marker>
          <c:trendline>
            <c:trendlineType val="log"/>
            <c:dispRSqr val="0"/>
            <c:dispEq val="0"/>
          </c:trendline>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Sheet1!$AC$5:$AC$104</c:f>
              <c:numCache>
                <c:formatCode>0</c:formatCode>
                <c:ptCount val="100"/>
                <c:pt idx="0">
                  <c:v>2972</c:v>
                </c:pt>
                <c:pt idx="1">
                  <c:v>2972</c:v>
                </c:pt>
                <c:pt idx="2">
                  <c:v>2921</c:v>
                </c:pt>
                <c:pt idx="3">
                  <c:v>2921</c:v>
                </c:pt>
                <c:pt idx="4">
                  <c:v>2924</c:v>
                </c:pt>
                <c:pt idx="5">
                  <c:v>2924</c:v>
                </c:pt>
                <c:pt idx="6">
                  <c:v>2857</c:v>
                </c:pt>
                <c:pt idx="7">
                  <c:v>2896</c:v>
                </c:pt>
                <c:pt idx="8">
                  <c:v>2719</c:v>
                </c:pt>
                <c:pt idx="9">
                  <c:v>2719</c:v>
                </c:pt>
                <c:pt idx="10">
                  <c:v>2698</c:v>
                </c:pt>
                <c:pt idx="11">
                  <c:v>2698</c:v>
                </c:pt>
                <c:pt idx="12">
                  <c:v>2504</c:v>
                </c:pt>
                <c:pt idx="13">
                  <c:v>2504</c:v>
                </c:pt>
                <c:pt idx="14">
                  <c:v>2469</c:v>
                </c:pt>
                <c:pt idx="15">
                  <c:v>2362</c:v>
                </c:pt>
                <c:pt idx="16">
                  <c:v>2314</c:v>
                </c:pt>
                <c:pt idx="17">
                  <c:v>2268</c:v>
                </c:pt>
                <c:pt idx="18">
                  <c:v>2260</c:v>
                </c:pt>
                <c:pt idx="19">
                  <c:v>2193</c:v>
                </c:pt>
                <c:pt idx="20">
                  <c:v>2134</c:v>
                </c:pt>
                <c:pt idx="21">
                  <c:v>2092</c:v>
                </c:pt>
                <c:pt idx="22">
                  <c:v>2057</c:v>
                </c:pt>
                <c:pt idx="23">
                  <c:v>1986</c:v>
                </c:pt>
                <c:pt idx="24">
                  <c:v>1963</c:v>
                </c:pt>
                <c:pt idx="25">
                  <c:v>2005</c:v>
                </c:pt>
                <c:pt idx="26">
                  <c:v>1866</c:v>
                </c:pt>
                <c:pt idx="27">
                  <c:v>1833</c:v>
                </c:pt>
                <c:pt idx="28">
                  <c:v>1856</c:v>
                </c:pt>
                <c:pt idx="29">
                  <c:v>1619</c:v>
                </c:pt>
                <c:pt idx="30">
                  <c:v>1566</c:v>
                </c:pt>
                <c:pt idx="31">
                  <c:v>1573</c:v>
                </c:pt>
                <c:pt idx="32">
                  <c:v>1588</c:v>
                </c:pt>
                <c:pt idx="33">
                  <c:v>1443</c:v>
                </c:pt>
                <c:pt idx="34">
                  <c:v>1443</c:v>
                </c:pt>
                <c:pt idx="35">
                  <c:v>1398</c:v>
                </c:pt>
                <c:pt idx="36">
                  <c:v>1269</c:v>
                </c:pt>
                <c:pt idx="37">
                  <c:v>1229</c:v>
                </c:pt>
                <c:pt idx="38">
                  <c:v>1266</c:v>
                </c:pt>
                <c:pt idx="39" formatCode="General">
                  <c:v>1141</c:v>
                </c:pt>
                <c:pt idx="40" formatCode="General">
                  <c:v>1162</c:v>
                </c:pt>
                <c:pt idx="41" formatCode="General">
                  <c:v>1058</c:v>
                </c:pt>
                <c:pt idx="42" formatCode="General">
                  <c:v>958</c:v>
                </c:pt>
                <c:pt idx="43" formatCode="General">
                  <c:v>994</c:v>
                </c:pt>
                <c:pt idx="44" formatCode="General">
                  <c:v>901</c:v>
                </c:pt>
                <c:pt idx="45" formatCode="General">
                  <c:v>901</c:v>
                </c:pt>
                <c:pt idx="46" formatCode="General">
                  <c:v>787</c:v>
                </c:pt>
                <c:pt idx="47" formatCode="General">
                  <c:v>845</c:v>
                </c:pt>
                <c:pt idx="48" formatCode="General">
                  <c:v>855</c:v>
                </c:pt>
                <c:pt idx="49" formatCode="General">
                  <c:v>786</c:v>
                </c:pt>
                <c:pt idx="50" formatCode="General">
                  <c:v>801</c:v>
                </c:pt>
                <c:pt idx="51" formatCode="General">
                  <c:v>757</c:v>
                </c:pt>
                <c:pt idx="52" formatCode="General">
                  <c:v>752</c:v>
                </c:pt>
                <c:pt idx="53" formatCode="General">
                  <c:v>694</c:v>
                </c:pt>
                <c:pt idx="54" formatCode="General">
                  <c:v>671</c:v>
                </c:pt>
                <c:pt idx="55" formatCode="General">
                  <c:v>656</c:v>
                </c:pt>
                <c:pt idx="56" formatCode="General">
                  <c:v>615</c:v>
                </c:pt>
                <c:pt idx="57" formatCode="General">
                  <c:v>664</c:v>
                </c:pt>
                <c:pt idx="58" formatCode="General">
                  <c:v>620</c:v>
                </c:pt>
                <c:pt idx="59" formatCode="General">
                  <c:v>630</c:v>
                </c:pt>
                <c:pt idx="60" formatCode="General">
                  <c:v>549</c:v>
                </c:pt>
                <c:pt idx="61" formatCode="General">
                  <c:v>523</c:v>
                </c:pt>
                <c:pt idx="62" formatCode="General">
                  <c:v>523</c:v>
                </c:pt>
                <c:pt idx="63" formatCode="General">
                  <c:v>577</c:v>
                </c:pt>
                <c:pt idx="64" formatCode="General">
                  <c:v>454</c:v>
                </c:pt>
                <c:pt idx="65" formatCode="General">
                  <c:v>447</c:v>
                </c:pt>
                <c:pt idx="66" formatCode="General">
                  <c:v>417</c:v>
                </c:pt>
                <c:pt idx="67" formatCode="General">
                  <c:v>455</c:v>
                </c:pt>
                <c:pt idx="68" formatCode="General">
                  <c:v>418</c:v>
                </c:pt>
                <c:pt idx="69" formatCode="General">
                  <c:v>410</c:v>
                </c:pt>
                <c:pt idx="70" formatCode="General">
                  <c:v>389</c:v>
                </c:pt>
                <c:pt idx="71" formatCode="General">
                  <c:v>374</c:v>
                </c:pt>
                <c:pt idx="72" formatCode="General">
                  <c:v>395</c:v>
                </c:pt>
                <c:pt idx="73" formatCode="General">
                  <c:v>342</c:v>
                </c:pt>
                <c:pt idx="74" formatCode="General">
                  <c:v>333</c:v>
                </c:pt>
                <c:pt idx="75" formatCode="General">
                  <c:v>322</c:v>
                </c:pt>
                <c:pt idx="76" formatCode="General">
                  <c:v>309</c:v>
                </c:pt>
                <c:pt idx="77" formatCode="General">
                  <c:v>288</c:v>
                </c:pt>
                <c:pt idx="78" formatCode="General">
                  <c:v>264</c:v>
                </c:pt>
                <c:pt idx="79" formatCode="General">
                  <c:v>242</c:v>
                </c:pt>
                <c:pt idx="80" formatCode="General">
                  <c:v>237</c:v>
                </c:pt>
                <c:pt idx="81" formatCode="General">
                  <c:v>206</c:v>
                </c:pt>
                <c:pt idx="82" formatCode="General">
                  <c:v>200</c:v>
                </c:pt>
                <c:pt idx="83" formatCode="General">
                  <c:v>204</c:v>
                </c:pt>
                <c:pt idx="84" formatCode="General">
                  <c:v>216</c:v>
                </c:pt>
                <c:pt idx="85" formatCode="General">
                  <c:v>197</c:v>
                </c:pt>
                <c:pt idx="86" formatCode="General">
                  <c:v>194</c:v>
                </c:pt>
                <c:pt idx="87" formatCode="General">
                  <c:v>139</c:v>
                </c:pt>
                <c:pt idx="88" formatCode="General">
                  <c:v>122</c:v>
                </c:pt>
                <c:pt idx="89" formatCode="General">
                  <c:v>122</c:v>
                </c:pt>
                <c:pt idx="90" formatCode="General">
                  <c:v>129</c:v>
                </c:pt>
                <c:pt idx="91" formatCode="General">
                  <c:v>101</c:v>
                </c:pt>
                <c:pt idx="92" formatCode="General">
                  <c:v>102</c:v>
                </c:pt>
                <c:pt idx="93" formatCode="General">
                  <c:v>77</c:v>
                </c:pt>
                <c:pt idx="94">
                  <c:v>66</c:v>
                </c:pt>
                <c:pt idx="95" formatCode="General">
                  <c:v>38</c:v>
                </c:pt>
                <c:pt idx="96" formatCode="General">
                  <c:v>20</c:v>
                </c:pt>
                <c:pt idx="97" formatCode="General">
                  <c:v>2</c:v>
                </c:pt>
                <c:pt idx="98" formatCode="General">
                  <c:v>0</c:v>
                </c:pt>
                <c:pt idx="99" formatCode="General">
                  <c:v>0</c:v>
                </c:pt>
              </c:numCache>
            </c:numRef>
          </c:yVal>
          <c:smooth val="0"/>
        </c:ser>
        <c:ser>
          <c:idx val="3"/>
          <c:order val="1"/>
          <c:tx>
            <c:v>PV</c:v>
          </c:tx>
          <c:spPr>
            <a:ln w="28575">
              <a:noFill/>
            </a:ln>
          </c:spPr>
          <c:marker>
            <c:symbol val="circle"/>
            <c:size val="4"/>
            <c:spPr>
              <a:solidFill>
                <a:schemeClr val="accent6">
                  <a:lumMod val="75000"/>
                </a:schemeClr>
              </a:solidFill>
              <a:ln>
                <a:solidFill>
                  <a:schemeClr val="accent6">
                    <a:lumMod val="75000"/>
                  </a:schemeClr>
                </a:solidFill>
              </a:ln>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Sheet1!$L$5:$L$104</c:f>
              <c:numCache>
                <c:formatCode>0</c:formatCode>
                <c:ptCount val="100"/>
                <c:pt idx="0">
                  <c:v>979</c:v>
                </c:pt>
                <c:pt idx="1">
                  <c:v>979</c:v>
                </c:pt>
                <c:pt idx="2">
                  <c:v>867</c:v>
                </c:pt>
                <c:pt idx="3">
                  <c:v>867</c:v>
                </c:pt>
                <c:pt idx="4">
                  <c:v>641</c:v>
                </c:pt>
                <c:pt idx="5">
                  <c:v>641</c:v>
                </c:pt>
                <c:pt idx="6">
                  <c:v>614</c:v>
                </c:pt>
                <c:pt idx="7">
                  <c:v>482</c:v>
                </c:pt>
                <c:pt idx="8">
                  <c:v>648</c:v>
                </c:pt>
                <c:pt idx="9">
                  <c:v>648</c:v>
                </c:pt>
                <c:pt idx="10">
                  <c:v>483</c:v>
                </c:pt>
                <c:pt idx="11">
                  <c:v>374</c:v>
                </c:pt>
                <c:pt idx="12">
                  <c:v>653</c:v>
                </c:pt>
                <c:pt idx="13">
                  <c:v>549</c:v>
                </c:pt>
                <c:pt idx="14">
                  <c:v>531</c:v>
                </c:pt>
                <c:pt idx="15">
                  <c:v>546</c:v>
                </c:pt>
                <c:pt idx="16">
                  <c:v>533</c:v>
                </c:pt>
                <c:pt idx="17">
                  <c:v>549</c:v>
                </c:pt>
                <c:pt idx="18">
                  <c:v>500</c:v>
                </c:pt>
                <c:pt idx="19">
                  <c:v>533</c:v>
                </c:pt>
                <c:pt idx="20">
                  <c:v>533</c:v>
                </c:pt>
                <c:pt idx="21">
                  <c:v>500</c:v>
                </c:pt>
                <c:pt idx="22">
                  <c:v>425</c:v>
                </c:pt>
                <c:pt idx="23">
                  <c:v>500</c:v>
                </c:pt>
                <c:pt idx="24">
                  <c:v>404</c:v>
                </c:pt>
                <c:pt idx="25">
                  <c:v>328</c:v>
                </c:pt>
                <c:pt idx="26">
                  <c:v>327</c:v>
                </c:pt>
                <c:pt idx="27">
                  <c:v>257</c:v>
                </c:pt>
                <c:pt idx="28">
                  <c:v>177</c:v>
                </c:pt>
                <c:pt idx="29">
                  <c:v>335</c:v>
                </c:pt>
                <c:pt idx="30">
                  <c:v>335</c:v>
                </c:pt>
                <c:pt idx="31">
                  <c:v>106</c:v>
                </c:pt>
                <c:pt idx="32">
                  <c:v>252</c:v>
                </c:pt>
                <c:pt idx="33">
                  <c:v>116</c:v>
                </c:pt>
                <c:pt idx="34">
                  <c:v>116</c:v>
                </c:pt>
                <c:pt idx="35">
                  <c:v>30</c:v>
                </c:pt>
                <c:pt idx="36">
                  <c:v>116</c:v>
                </c:pt>
                <c:pt idx="37">
                  <c:v>116</c:v>
                </c:pt>
                <c:pt idx="38" formatCode="General">
                  <c:v>0</c:v>
                </c:pt>
                <c:pt idx="39">
                  <c:v>196</c:v>
                </c:pt>
                <c:pt idx="40">
                  <c:v>15</c:v>
                </c:pt>
                <c:pt idx="41">
                  <c:v>196</c:v>
                </c:pt>
                <c:pt idx="42">
                  <c:v>211</c:v>
                </c:pt>
                <c:pt idx="43">
                  <c:v>79</c:v>
                </c:pt>
                <c:pt idx="44">
                  <c:v>79</c:v>
                </c:pt>
                <c:pt idx="45">
                  <c:v>79</c:v>
                </c:pt>
                <c:pt idx="46">
                  <c:v>217</c:v>
                </c:pt>
                <c:pt idx="47">
                  <c:v>6</c:v>
                </c:pt>
                <c:pt idx="48">
                  <c:v>38</c:v>
                </c:pt>
                <c:pt idx="49">
                  <c:v>0</c:v>
                </c:pt>
                <c:pt idx="50">
                  <c:v>0</c:v>
                </c:pt>
                <c:pt idx="51">
                  <c:v>8</c:v>
                </c:pt>
                <c:pt idx="52">
                  <c:v>0</c:v>
                </c:pt>
                <c:pt idx="53">
                  <c:v>0</c:v>
                </c:pt>
                <c:pt idx="54">
                  <c:v>1</c:v>
                </c:pt>
                <c:pt idx="55">
                  <c:v>1</c:v>
                </c:pt>
                <c:pt idx="56">
                  <c:v>22</c:v>
                </c:pt>
                <c:pt idx="57">
                  <c:v>0</c:v>
                </c:pt>
                <c:pt idx="58">
                  <c:v>0</c:v>
                </c:pt>
                <c:pt idx="59">
                  <c:v>4</c:v>
                </c:pt>
                <c:pt idx="60">
                  <c:v>15</c:v>
                </c:pt>
                <c:pt idx="61">
                  <c:v>0</c:v>
                </c:pt>
                <c:pt idx="62">
                  <c:v>0</c:v>
                </c:pt>
                <c:pt idx="63">
                  <c:v>4</c:v>
                </c:pt>
                <c:pt idx="64">
                  <c:v>6</c:v>
                </c:pt>
                <c:pt idx="65">
                  <c:v>10</c:v>
                </c:pt>
                <c:pt idx="66">
                  <c:v>15</c:v>
                </c:pt>
                <c:pt idx="67">
                  <c:v>6</c:v>
                </c:pt>
                <c:pt idx="68" formatCode="General">
                  <c:v>15</c:v>
                </c:pt>
                <c:pt idx="69" formatCode="General">
                  <c:v>15</c:v>
                </c:pt>
                <c:pt idx="70" formatCode="General">
                  <c:v>0</c:v>
                </c:pt>
                <c:pt idx="71">
                  <c:v>6</c:v>
                </c:pt>
                <c:pt idx="72">
                  <c:v>6</c:v>
                </c:pt>
                <c:pt idx="73">
                  <c:v>0</c:v>
                </c:pt>
                <c:pt idx="74">
                  <c:v>8</c:v>
                </c:pt>
                <c:pt idx="75">
                  <c:v>0</c:v>
                </c:pt>
                <c:pt idx="76">
                  <c:v>0</c:v>
                </c:pt>
                <c:pt idx="77">
                  <c:v>27</c:v>
                </c:pt>
                <c:pt idx="78">
                  <c:v>1</c:v>
                </c:pt>
                <c:pt idx="79">
                  <c:v>3</c:v>
                </c:pt>
                <c:pt idx="80">
                  <c:v>0</c:v>
                </c:pt>
                <c:pt idx="81">
                  <c:v>0</c:v>
                </c:pt>
                <c:pt idx="82">
                  <c:v>0</c:v>
                </c:pt>
                <c:pt idx="83">
                  <c:v>7</c:v>
                </c:pt>
                <c:pt idx="84">
                  <c:v>4</c:v>
                </c:pt>
                <c:pt idx="85">
                  <c:v>0</c:v>
                </c:pt>
                <c:pt idx="86">
                  <c:v>0</c:v>
                </c:pt>
                <c:pt idx="87">
                  <c:v>0</c:v>
                </c:pt>
                <c:pt idx="88">
                  <c:v>7</c:v>
                </c:pt>
                <c:pt idx="89">
                  <c:v>7</c:v>
                </c:pt>
                <c:pt idx="90">
                  <c:v>0</c:v>
                </c:pt>
                <c:pt idx="91">
                  <c:v>0</c:v>
                </c:pt>
                <c:pt idx="92">
                  <c:v>15</c:v>
                </c:pt>
                <c:pt idx="93">
                  <c:v>0</c:v>
                </c:pt>
                <c:pt idx="94">
                  <c:v>0</c:v>
                </c:pt>
                <c:pt idx="95">
                  <c:v>7</c:v>
                </c:pt>
                <c:pt idx="96">
                  <c:v>0</c:v>
                </c:pt>
                <c:pt idx="97">
                  <c:v>0</c:v>
                </c:pt>
                <c:pt idx="98">
                  <c:v>0</c:v>
                </c:pt>
                <c:pt idx="99">
                  <c:v>0</c:v>
                </c:pt>
              </c:numCache>
            </c:numRef>
          </c:yVal>
          <c:smooth val="0"/>
        </c:ser>
        <c:dLbls>
          <c:showLegendKey val="0"/>
          <c:showVal val="0"/>
          <c:showCatName val="0"/>
          <c:showSerName val="0"/>
          <c:showPercent val="0"/>
          <c:showBubbleSize val="0"/>
        </c:dLbls>
        <c:axId val="551860272"/>
        <c:axId val="551860664"/>
      </c:scatterChart>
      <c:valAx>
        <c:axId val="551860272"/>
        <c:scaling>
          <c:orientation val="minMax"/>
          <c:max val="0.60000000000000009"/>
          <c:min val="-0.60000000000000009"/>
        </c:scaling>
        <c:delete val="0"/>
        <c:axPos val="b"/>
        <c:majorGridlines>
          <c:spPr>
            <a:ln>
              <a:solidFill>
                <a:schemeClr val="bg1">
                  <a:lumMod val="75000"/>
                </a:schemeClr>
              </a:solidFill>
            </a:ln>
          </c:spPr>
        </c:majorGridlines>
        <c:title>
          <c:tx>
            <c:rich>
              <a:bodyPr/>
              <a:lstStyle/>
              <a:p>
                <a:pPr>
                  <a:defRPr/>
                </a:pPr>
                <a:r>
                  <a:rPr lang="it-IT"/>
                  <a:t>CO</a:t>
                </a:r>
                <a:r>
                  <a:rPr lang="it-IT" baseline="-25000"/>
                  <a:t>2</a:t>
                </a:r>
                <a:r>
                  <a:rPr lang="it-IT"/>
                  <a:t> Emission [Mt]</a:t>
                </a:r>
              </a:p>
            </c:rich>
          </c:tx>
          <c:layout/>
          <c:overlay val="0"/>
        </c:title>
        <c:numFmt formatCode="General" sourceLinked="1"/>
        <c:majorTickMark val="out"/>
        <c:minorTickMark val="none"/>
        <c:tickLblPos val="nextTo"/>
        <c:crossAx val="551860664"/>
        <c:crosses val="autoZero"/>
        <c:crossBetween val="midCat"/>
        <c:majorUnit val="0.2"/>
        <c:minorUnit val="0.1"/>
      </c:valAx>
      <c:valAx>
        <c:axId val="551860664"/>
        <c:scaling>
          <c:orientation val="minMax"/>
        </c:scaling>
        <c:delete val="0"/>
        <c:axPos val="l"/>
        <c:majorGridlines/>
        <c:title>
          <c:tx>
            <c:rich>
              <a:bodyPr rot="-5400000" vert="horz"/>
              <a:lstStyle/>
              <a:p>
                <a:pPr>
                  <a:defRPr/>
                </a:pPr>
                <a:r>
                  <a:rPr lang="en-US"/>
                  <a:t>Capacity</a:t>
                </a:r>
                <a:r>
                  <a:rPr lang="en-US" baseline="0"/>
                  <a:t> [MW]</a:t>
                </a:r>
                <a:endParaRPr lang="en-US"/>
              </a:p>
            </c:rich>
          </c:tx>
          <c:layout/>
          <c:overlay val="0"/>
        </c:title>
        <c:numFmt formatCode="0" sourceLinked="1"/>
        <c:majorTickMark val="out"/>
        <c:minorTickMark val="none"/>
        <c:tickLblPos val="nextTo"/>
        <c:crossAx val="551860272"/>
        <c:crossesAt val="-0.60000000000000009"/>
        <c:crossBetween val="midCat"/>
      </c:valAx>
    </c:plotArea>
    <c:legend>
      <c:legendPos val="r"/>
      <c:legendEntry>
        <c:idx val="2"/>
        <c:delete val="1"/>
      </c:legendEntry>
      <c:layout>
        <c:manualLayout>
          <c:xMode val="edge"/>
          <c:yMode val="edge"/>
          <c:x val="0.56777256531546516"/>
          <c:y val="0.20100729075532225"/>
          <c:w val="0.22806433423402564"/>
          <c:h val="0.14567279090113736"/>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PP capacity with respect</a:t>
            </a:r>
            <a:r>
              <a:rPr lang="en-US" baseline="0"/>
              <a:t> to CO2</a:t>
            </a:r>
          </a:p>
        </c:rich>
      </c:tx>
      <c:layout/>
      <c:overlay val="0"/>
    </c:title>
    <c:autoTitleDeleted val="0"/>
    <c:plotArea>
      <c:layout/>
      <c:scatterChart>
        <c:scatterStyle val="lineMarker"/>
        <c:varyColors val="0"/>
        <c:ser>
          <c:idx val="0"/>
          <c:order val="0"/>
          <c:tx>
            <c:v>PP</c:v>
          </c:tx>
          <c:spPr>
            <a:ln w="28575">
              <a:noFill/>
            </a:ln>
          </c:spPr>
          <c:marker>
            <c:symbol val="diamond"/>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Sheet1!$F$5:$F$104</c:f>
              <c:numCache>
                <c:formatCode>0</c:formatCode>
                <c:ptCount val="100"/>
                <c:pt idx="0">
                  <c:v>132</c:v>
                </c:pt>
                <c:pt idx="1">
                  <c:v>132</c:v>
                </c:pt>
                <c:pt idx="2">
                  <c:v>259</c:v>
                </c:pt>
                <c:pt idx="3">
                  <c:v>213</c:v>
                </c:pt>
                <c:pt idx="4">
                  <c:v>311</c:v>
                </c:pt>
                <c:pt idx="5">
                  <c:v>252</c:v>
                </c:pt>
                <c:pt idx="6">
                  <c:v>350</c:v>
                </c:pt>
                <c:pt idx="7">
                  <c:v>123</c:v>
                </c:pt>
                <c:pt idx="8">
                  <c:v>163</c:v>
                </c:pt>
                <c:pt idx="9">
                  <c:v>250</c:v>
                </c:pt>
                <c:pt idx="10">
                  <c:v>276</c:v>
                </c:pt>
                <c:pt idx="11">
                  <c:v>138</c:v>
                </c:pt>
                <c:pt idx="12">
                  <c:v>564</c:v>
                </c:pt>
                <c:pt idx="13">
                  <c:v>343</c:v>
                </c:pt>
                <c:pt idx="14">
                  <c:v>248</c:v>
                </c:pt>
                <c:pt idx="15">
                  <c:v>125</c:v>
                </c:pt>
                <c:pt idx="16">
                  <c:v>153</c:v>
                </c:pt>
                <c:pt idx="17">
                  <c:v>301</c:v>
                </c:pt>
                <c:pt idx="18">
                  <c:v>256</c:v>
                </c:pt>
                <c:pt idx="19">
                  <c:v>253</c:v>
                </c:pt>
                <c:pt idx="20">
                  <c:v>253</c:v>
                </c:pt>
                <c:pt idx="21">
                  <c:v>256</c:v>
                </c:pt>
                <c:pt idx="22">
                  <c:v>921</c:v>
                </c:pt>
                <c:pt idx="23">
                  <c:v>279</c:v>
                </c:pt>
                <c:pt idx="24">
                  <c:v>241</c:v>
                </c:pt>
                <c:pt idx="25">
                  <c:v>263</c:v>
                </c:pt>
                <c:pt idx="26">
                  <c:v>890</c:v>
                </c:pt>
                <c:pt idx="27">
                  <c:v>890</c:v>
                </c:pt>
                <c:pt idx="28">
                  <c:v>353</c:v>
                </c:pt>
                <c:pt idx="29">
                  <c:v>263</c:v>
                </c:pt>
                <c:pt idx="30">
                  <c:v>263</c:v>
                </c:pt>
                <c:pt idx="31">
                  <c:v>261</c:v>
                </c:pt>
                <c:pt idx="32">
                  <c:v>993</c:v>
                </c:pt>
                <c:pt idx="33">
                  <c:v>394</c:v>
                </c:pt>
                <c:pt idx="34">
                  <c:v>255</c:v>
                </c:pt>
                <c:pt idx="35">
                  <c:v>376</c:v>
                </c:pt>
                <c:pt idx="36">
                  <c:v>255</c:v>
                </c:pt>
                <c:pt idx="37">
                  <c:v>278</c:v>
                </c:pt>
                <c:pt idx="38">
                  <c:v>114</c:v>
                </c:pt>
                <c:pt idx="39">
                  <c:v>250</c:v>
                </c:pt>
                <c:pt idx="40">
                  <c:v>381</c:v>
                </c:pt>
                <c:pt idx="41">
                  <c:v>127</c:v>
                </c:pt>
                <c:pt idx="42">
                  <c:v>177</c:v>
                </c:pt>
                <c:pt idx="43">
                  <c:v>111</c:v>
                </c:pt>
                <c:pt idx="44">
                  <c:v>368</c:v>
                </c:pt>
                <c:pt idx="45">
                  <c:v>110</c:v>
                </c:pt>
                <c:pt idx="46">
                  <c:v>177</c:v>
                </c:pt>
                <c:pt idx="47">
                  <c:v>248</c:v>
                </c:pt>
                <c:pt idx="48">
                  <c:v>128</c:v>
                </c:pt>
                <c:pt idx="49">
                  <c:v>211</c:v>
                </c:pt>
                <c:pt idx="50">
                  <c:v>163</c:v>
                </c:pt>
                <c:pt idx="51">
                  <c:v>775</c:v>
                </c:pt>
                <c:pt idx="52">
                  <c:v>775</c:v>
                </c:pt>
                <c:pt idx="53">
                  <c:v>252</c:v>
                </c:pt>
                <c:pt idx="54">
                  <c:v>275</c:v>
                </c:pt>
                <c:pt idx="55">
                  <c:v>246</c:v>
                </c:pt>
                <c:pt idx="56">
                  <c:v>108</c:v>
                </c:pt>
                <c:pt idx="57">
                  <c:v>246</c:v>
                </c:pt>
                <c:pt idx="58">
                  <c:v>246</c:v>
                </c:pt>
                <c:pt idx="59">
                  <c:v>119</c:v>
                </c:pt>
                <c:pt idx="60">
                  <c:v>332</c:v>
                </c:pt>
                <c:pt idx="61">
                  <c:v>291</c:v>
                </c:pt>
                <c:pt idx="62">
                  <c:v>193</c:v>
                </c:pt>
                <c:pt idx="63">
                  <c:v>119</c:v>
                </c:pt>
                <c:pt idx="64">
                  <c:v>403</c:v>
                </c:pt>
                <c:pt idx="65">
                  <c:v>397</c:v>
                </c:pt>
                <c:pt idx="66">
                  <c:v>329</c:v>
                </c:pt>
                <c:pt idx="67">
                  <c:v>798</c:v>
                </c:pt>
                <c:pt idx="68">
                  <c:v>329</c:v>
                </c:pt>
                <c:pt idx="69">
                  <c:v>249</c:v>
                </c:pt>
                <c:pt idx="70">
                  <c:v>940</c:v>
                </c:pt>
                <c:pt idx="71">
                  <c:v>798</c:v>
                </c:pt>
                <c:pt idx="72">
                  <c:v>804</c:v>
                </c:pt>
                <c:pt idx="73">
                  <c:v>270</c:v>
                </c:pt>
                <c:pt idx="74">
                  <c:v>299</c:v>
                </c:pt>
                <c:pt idx="75">
                  <c:v>195</c:v>
                </c:pt>
                <c:pt idx="76">
                  <c:v>209</c:v>
                </c:pt>
                <c:pt idx="77">
                  <c:v>274</c:v>
                </c:pt>
                <c:pt idx="78">
                  <c:v>281</c:v>
                </c:pt>
                <c:pt idx="79">
                  <c:v>355</c:v>
                </c:pt>
                <c:pt idx="80">
                  <c:v>816</c:v>
                </c:pt>
                <c:pt idx="81">
                  <c:v>270</c:v>
                </c:pt>
                <c:pt idx="82">
                  <c:v>281</c:v>
                </c:pt>
                <c:pt idx="83">
                  <c:v>353</c:v>
                </c:pt>
                <c:pt idx="84">
                  <c:v>134</c:v>
                </c:pt>
                <c:pt idx="85">
                  <c:v>821</c:v>
                </c:pt>
                <c:pt idx="86">
                  <c:v>138</c:v>
                </c:pt>
                <c:pt idx="87">
                  <c:v>265</c:v>
                </c:pt>
                <c:pt idx="88">
                  <c:v>265</c:v>
                </c:pt>
                <c:pt idx="89">
                  <c:v>265</c:v>
                </c:pt>
                <c:pt idx="90">
                  <c:v>818</c:v>
                </c:pt>
                <c:pt idx="91">
                  <c:v>195</c:v>
                </c:pt>
                <c:pt idx="92">
                  <c:v>294</c:v>
                </c:pt>
                <c:pt idx="93">
                  <c:v>195</c:v>
                </c:pt>
                <c:pt idx="94">
                  <c:v>198</c:v>
                </c:pt>
                <c:pt idx="95">
                  <c:v>350</c:v>
                </c:pt>
                <c:pt idx="96">
                  <c:v>280</c:v>
                </c:pt>
                <c:pt idx="97">
                  <c:v>168</c:v>
                </c:pt>
                <c:pt idx="98">
                  <c:v>270</c:v>
                </c:pt>
                <c:pt idx="99">
                  <c:v>168</c:v>
                </c:pt>
              </c:numCache>
            </c:numRef>
          </c:yVal>
          <c:smooth val="0"/>
        </c:ser>
        <c:dLbls>
          <c:showLegendKey val="0"/>
          <c:showVal val="0"/>
          <c:showCatName val="0"/>
          <c:showSerName val="0"/>
          <c:showPercent val="0"/>
          <c:showBubbleSize val="0"/>
        </c:dLbls>
        <c:axId val="551848904"/>
        <c:axId val="551842632"/>
      </c:scatterChart>
      <c:valAx>
        <c:axId val="551848904"/>
        <c:scaling>
          <c:orientation val="minMax"/>
          <c:max val="0.60000000000000009"/>
          <c:min val="-0.60000000000000009"/>
        </c:scaling>
        <c:delete val="0"/>
        <c:axPos val="b"/>
        <c:title>
          <c:tx>
            <c:rich>
              <a:bodyPr/>
              <a:lstStyle/>
              <a:p>
                <a:pPr>
                  <a:defRPr/>
                </a:pPr>
                <a:r>
                  <a:rPr lang="it-IT"/>
                  <a:t>CO2 Emission [Mt]</a:t>
                </a:r>
              </a:p>
            </c:rich>
          </c:tx>
          <c:layout/>
          <c:overlay val="0"/>
        </c:title>
        <c:numFmt formatCode="General" sourceLinked="1"/>
        <c:majorTickMark val="out"/>
        <c:minorTickMark val="none"/>
        <c:tickLblPos val="nextTo"/>
        <c:crossAx val="551842632"/>
        <c:crosses val="autoZero"/>
        <c:crossBetween val="midCat"/>
        <c:minorUnit val="0.1"/>
      </c:valAx>
      <c:valAx>
        <c:axId val="551842632"/>
        <c:scaling>
          <c:orientation val="minMax"/>
        </c:scaling>
        <c:delete val="0"/>
        <c:axPos val="l"/>
        <c:majorGridlines/>
        <c:title>
          <c:tx>
            <c:rich>
              <a:bodyPr rot="-5400000" vert="horz"/>
              <a:lstStyle/>
              <a:p>
                <a:pPr>
                  <a:defRPr/>
                </a:pPr>
                <a:r>
                  <a:rPr lang="it-IT"/>
                  <a:t>Capacity [MW]</a:t>
                </a:r>
              </a:p>
            </c:rich>
          </c:tx>
          <c:layout/>
          <c:overlay val="0"/>
        </c:title>
        <c:numFmt formatCode="0" sourceLinked="1"/>
        <c:majorTickMark val="out"/>
        <c:minorTickMark val="none"/>
        <c:tickLblPos val="nextTo"/>
        <c:crossAx val="551848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wind, off-shore and total wind capacity with respect to CO2 emission</a:t>
            </a:r>
            <a:endParaRPr lang="it-IT">
              <a:effectLst/>
            </a:endParaRPr>
          </a:p>
        </c:rich>
      </c:tx>
      <c:layout/>
      <c:overlay val="0"/>
    </c:title>
    <c:autoTitleDeleted val="0"/>
    <c:plotArea>
      <c:layout>
        <c:manualLayout>
          <c:layoutTarget val="inner"/>
          <c:xMode val="edge"/>
          <c:yMode val="edge"/>
          <c:x val="0.17150016331372389"/>
          <c:y val="0.21578244126082829"/>
          <c:w val="0.63272524028342314"/>
          <c:h val="0.54700365314098653"/>
        </c:manualLayout>
      </c:layout>
      <c:scatterChart>
        <c:scatterStyle val="lineMarker"/>
        <c:varyColors val="0"/>
        <c:ser>
          <c:idx val="0"/>
          <c:order val="0"/>
          <c:tx>
            <c:v>Onshore Wind</c:v>
          </c:tx>
          <c:spPr>
            <a:ln w="28575">
              <a:noFill/>
            </a:ln>
          </c:spPr>
          <c:marker>
            <c:symbol val="diamond"/>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yVal>
          <c:smooth val="0"/>
        </c:ser>
        <c:ser>
          <c:idx val="1"/>
          <c:order val="1"/>
          <c:tx>
            <c:v>Offshore wind</c:v>
          </c:tx>
          <c:spPr>
            <a:ln w="28575">
              <a:noFill/>
            </a:ln>
          </c:spPr>
          <c:marker>
            <c:symbol val="squar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yVal>
          <c:smooth val="0"/>
        </c:ser>
        <c:dLbls>
          <c:showLegendKey val="0"/>
          <c:showVal val="0"/>
          <c:showCatName val="0"/>
          <c:showSerName val="0"/>
          <c:showPercent val="0"/>
          <c:showBubbleSize val="0"/>
        </c:dLbls>
        <c:axId val="551854000"/>
        <c:axId val="551850080"/>
      </c:scatterChart>
      <c:scatterChart>
        <c:scatterStyle val="lineMarker"/>
        <c:varyColors val="0"/>
        <c:ser>
          <c:idx val="2"/>
          <c:order val="2"/>
          <c:tx>
            <c:strRef>
              <c:f>Sheet1!$AC$3</c:f>
              <c:strCache>
                <c:ptCount val="1"/>
                <c:pt idx="0">
                  <c:v>Total wind power</c:v>
                </c:pt>
              </c:strCache>
            </c:strRef>
          </c:tx>
          <c:spPr>
            <a:ln w="28575">
              <a:noFill/>
            </a:ln>
          </c:spPr>
          <c:marker>
            <c:symbol val="triangl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Sheet1!$AC$5:$AC$104</c:f>
              <c:numCache>
                <c:formatCode>0</c:formatCode>
                <c:ptCount val="100"/>
                <c:pt idx="0">
                  <c:v>2972</c:v>
                </c:pt>
                <c:pt idx="1">
                  <c:v>2972</c:v>
                </c:pt>
                <c:pt idx="2">
                  <c:v>2921</c:v>
                </c:pt>
                <c:pt idx="3">
                  <c:v>2921</c:v>
                </c:pt>
                <c:pt idx="4">
                  <c:v>2924</c:v>
                </c:pt>
                <c:pt idx="5">
                  <c:v>2924</c:v>
                </c:pt>
                <c:pt idx="6">
                  <c:v>2857</c:v>
                </c:pt>
                <c:pt idx="7">
                  <c:v>2896</c:v>
                </c:pt>
                <c:pt idx="8">
                  <c:v>2719</c:v>
                </c:pt>
                <c:pt idx="9">
                  <c:v>2719</c:v>
                </c:pt>
                <c:pt idx="10">
                  <c:v>2698</c:v>
                </c:pt>
                <c:pt idx="11">
                  <c:v>2698</c:v>
                </c:pt>
                <c:pt idx="12">
                  <c:v>2504</c:v>
                </c:pt>
                <c:pt idx="13">
                  <c:v>2504</c:v>
                </c:pt>
                <c:pt idx="14">
                  <c:v>2469</c:v>
                </c:pt>
                <c:pt idx="15">
                  <c:v>2362</c:v>
                </c:pt>
                <c:pt idx="16">
                  <c:v>2314</c:v>
                </c:pt>
                <c:pt idx="17">
                  <c:v>2268</c:v>
                </c:pt>
                <c:pt idx="18">
                  <c:v>2260</c:v>
                </c:pt>
                <c:pt idx="19">
                  <c:v>2193</c:v>
                </c:pt>
                <c:pt idx="20">
                  <c:v>2134</c:v>
                </c:pt>
                <c:pt idx="21">
                  <c:v>2092</c:v>
                </c:pt>
                <c:pt idx="22">
                  <c:v>2057</c:v>
                </c:pt>
                <c:pt idx="23">
                  <c:v>1986</c:v>
                </c:pt>
                <c:pt idx="24">
                  <c:v>1963</c:v>
                </c:pt>
                <c:pt idx="25">
                  <c:v>2005</c:v>
                </c:pt>
                <c:pt idx="26">
                  <c:v>1866</c:v>
                </c:pt>
                <c:pt idx="27">
                  <c:v>1833</c:v>
                </c:pt>
                <c:pt idx="28">
                  <c:v>1856</c:v>
                </c:pt>
                <c:pt idx="29">
                  <c:v>1619</c:v>
                </c:pt>
                <c:pt idx="30">
                  <c:v>1566</c:v>
                </c:pt>
                <c:pt idx="31">
                  <c:v>1573</c:v>
                </c:pt>
                <c:pt idx="32">
                  <c:v>1588</c:v>
                </c:pt>
                <c:pt idx="33">
                  <c:v>1443</c:v>
                </c:pt>
                <c:pt idx="34">
                  <c:v>1443</c:v>
                </c:pt>
                <c:pt idx="35">
                  <c:v>1398</c:v>
                </c:pt>
                <c:pt idx="36">
                  <c:v>1269</c:v>
                </c:pt>
                <c:pt idx="37">
                  <c:v>1229</c:v>
                </c:pt>
                <c:pt idx="38">
                  <c:v>1266</c:v>
                </c:pt>
                <c:pt idx="39" formatCode="General">
                  <c:v>1141</c:v>
                </c:pt>
                <c:pt idx="40" formatCode="General">
                  <c:v>1162</c:v>
                </c:pt>
                <c:pt idx="41" formatCode="General">
                  <c:v>1058</c:v>
                </c:pt>
                <c:pt idx="42" formatCode="General">
                  <c:v>958</c:v>
                </c:pt>
                <c:pt idx="43" formatCode="General">
                  <c:v>994</c:v>
                </c:pt>
                <c:pt idx="44" formatCode="General">
                  <c:v>901</c:v>
                </c:pt>
                <c:pt idx="45" formatCode="General">
                  <c:v>901</c:v>
                </c:pt>
                <c:pt idx="46" formatCode="General">
                  <c:v>787</c:v>
                </c:pt>
                <c:pt idx="47" formatCode="General">
                  <c:v>845</c:v>
                </c:pt>
                <c:pt idx="48" formatCode="General">
                  <c:v>855</c:v>
                </c:pt>
                <c:pt idx="49" formatCode="General">
                  <c:v>786</c:v>
                </c:pt>
                <c:pt idx="50" formatCode="General">
                  <c:v>801</c:v>
                </c:pt>
                <c:pt idx="51" formatCode="General">
                  <c:v>757</c:v>
                </c:pt>
                <c:pt idx="52" formatCode="General">
                  <c:v>752</c:v>
                </c:pt>
                <c:pt idx="53" formatCode="General">
                  <c:v>694</c:v>
                </c:pt>
                <c:pt idx="54" formatCode="General">
                  <c:v>671</c:v>
                </c:pt>
                <c:pt idx="55" formatCode="General">
                  <c:v>656</c:v>
                </c:pt>
                <c:pt idx="56" formatCode="General">
                  <c:v>615</c:v>
                </c:pt>
                <c:pt idx="57" formatCode="General">
                  <c:v>664</c:v>
                </c:pt>
                <c:pt idx="58" formatCode="General">
                  <c:v>620</c:v>
                </c:pt>
                <c:pt idx="59" formatCode="General">
                  <c:v>630</c:v>
                </c:pt>
                <c:pt idx="60" formatCode="General">
                  <c:v>549</c:v>
                </c:pt>
                <c:pt idx="61" formatCode="General">
                  <c:v>523</c:v>
                </c:pt>
                <c:pt idx="62" formatCode="General">
                  <c:v>523</c:v>
                </c:pt>
                <c:pt idx="63" formatCode="General">
                  <c:v>577</c:v>
                </c:pt>
                <c:pt idx="64" formatCode="General">
                  <c:v>454</c:v>
                </c:pt>
                <c:pt idx="65" formatCode="General">
                  <c:v>447</c:v>
                </c:pt>
                <c:pt idx="66" formatCode="General">
                  <c:v>417</c:v>
                </c:pt>
                <c:pt idx="67" formatCode="General">
                  <c:v>455</c:v>
                </c:pt>
                <c:pt idx="68" formatCode="General">
                  <c:v>418</c:v>
                </c:pt>
                <c:pt idx="69" formatCode="General">
                  <c:v>410</c:v>
                </c:pt>
                <c:pt idx="70" formatCode="General">
                  <c:v>389</c:v>
                </c:pt>
                <c:pt idx="71" formatCode="General">
                  <c:v>374</c:v>
                </c:pt>
                <c:pt idx="72" formatCode="General">
                  <c:v>395</c:v>
                </c:pt>
                <c:pt idx="73" formatCode="General">
                  <c:v>342</c:v>
                </c:pt>
                <c:pt idx="74" formatCode="General">
                  <c:v>333</c:v>
                </c:pt>
                <c:pt idx="75" formatCode="General">
                  <c:v>322</c:v>
                </c:pt>
                <c:pt idx="76" formatCode="General">
                  <c:v>309</c:v>
                </c:pt>
                <c:pt idx="77" formatCode="General">
                  <c:v>288</c:v>
                </c:pt>
                <c:pt idx="78" formatCode="General">
                  <c:v>264</c:v>
                </c:pt>
                <c:pt idx="79" formatCode="General">
                  <c:v>242</c:v>
                </c:pt>
                <c:pt idx="80" formatCode="General">
                  <c:v>237</c:v>
                </c:pt>
                <c:pt idx="81" formatCode="General">
                  <c:v>206</c:v>
                </c:pt>
                <c:pt idx="82" formatCode="General">
                  <c:v>200</c:v>
                </c:pt>
                <c:pt idx="83" formatCode="General">
                  <c:v>204</c:v>
                </c:pt>
                <c:pt idx="84" formatCode="General">
                  <c:v>216</c:v>
                </c:pt>
                <c:pt idx="85" formatCode="General">
                  <c:v>197</c:v>
                </c:pt>
                <c:pt idx="86" formatCode="General">
                  <c:v>194</c:v>
                </c:pt>
                <c:pt idx="87" formatCode="General">
                  <c:v>139</c:v>
                </c:pt>
                <c:pt idx="88" formatCode="General">
                  <c:v>122</c:v>
                </c:pt>
                <c:pt idx="89" formatCode="General">
                  <c:v>122</c:v>
                </c:pt>
                <c:pt idx="90" formatCode="General">
                  <c:v>129</c:v>
                </c:pt>
                <c:pt idx="91" formatCode="General">
                  <c:v>101</c:v>
                </c:pt>
                <c:pt idx="92" formatCode="General">
                  <c:v>102</c:v>
                </c:pt>
                <c:pt idx="93" formatCode="General">
                  <c:v>77</c:v>
                </c:pt>
                <c:pt idx="94">
                  <c:v>66</c:v>
                </c:pt>
                <c:pt idx="95" formatCode="General">
                  <c:v>38</c:v>
                </c:pt>
                <c:pt idx="96" formatCode="General">
                  <c:v>20</c:v>
                </c:pt>
                <c:pt idx="97" formatCode="General">
                  <c:v>2</c:v>
                </c:pt>
                <c:pt idx="98" formatCode="General">
                  <c:v>0</c:v>
                </c:pt>
                <c:pt idx="99" formatCode="General">
                  <c:v>0</c:v>
                </c:pt>
              </c:numCache>
            </c:numRef>
          </c:yVal>
          <c:smooth val="0"/>
        </c:ser>
        <c:dLbls>
          <c:showLegendKey val="0"/>
          <c:showVal val="0"/>
          <c:showCatName val="0"/>
          <c:showSerName val="0"/>
          <c:showPercent val="0"/>
          <c:showBubbleSize val="0"/>
        </c:dLbls>
        <c:axId val="551846944"/>
        <c:axId val="551846160"/>
      </c:scatterChart>
      <c:valAx>
        <c:axId val="551854000"/>
        <c:scaling>
          <c:orientation val="minMax"/>
          <c:max val="0.60000000000000009"/>
          <c:min val="-0.60000000000000009"/>
        </c:scaling>
        <c:delete val="0"/>
        <c:axPos val="b"/>
        <c:title>
          <c:tx>
            <c:rich>
              <a:bodyPr/>
              <a:lstStyle/>
              <a:p>
                <a:pPr>
                  <a:defRPr/>
                </a:pPr>
                <a:r>
                  <a:rPr lang="it-IT"/>
                  <a:t>CO2 Emission [Mt]</a:t>
                </a:r>
              </a:p>
            </c:rich>
          </c:tx>
          <c:layout/>
          <c:overlay val="0"/>
        </c:title>
        <c:numFmt formatCode="General" sourceLinked="1"/>
        <c:majorTickMark val="out"/>
        <c:minorTickMark val="none"/>
        <c:tickLblPos val="nextTo"/>
        <c:crossAx val="551850080"/>
        <c:crosses val="autoZero"/>
        <c:crossBetween val="midCat"/>
        <c:majorUnit val="0.2"/>
        <c:minorUnit val="0.1"/>
      </c:valAx>
      <c:valAx>
        <c:axId val="551850080"/>
        <c:scaling>
          <c:orientation val="minMax"/>
        </c:scaling>
        <c:delete val="0"/>
        <c:axPos val="l"/>
        <c:majorGridlines/>
        <c:title>
          <c:tx>
            <c:rich>
              <a:bodyPr rot="-5400000" vert="horz"/>
              <a:lstStyle/>
              <a:p>
                <a:pPr>
                  <a:defRPr/>
                </a:pPr>
                <a:r>
                  <a:rPr lang="en-US"/>
                  <a:t>Capacity</a:t>
                </a:r>
                <a:r>
                  <a:rPr lang="en-US" baseline="0"/>
                  <a:t> [MW]</a:t>
                </a:r>
                <a:endParaRPr lang="en-US"/>
              </a:p>
            </c:rich>
          </c:tx>
          <c:layout/>
          <c:overlay val="0"/>
        </c:title>
        <c:numFmt formatCode="0" sourceLinked="1"/>
        <c:majorTickMark val="out"/>
        <c:minorTickMark val="none"/>
        <c:tickLblPos val="nextTo"/>
        <c:crossAx val="551854000"/>
        <c:crossesAt val="-0.60000000000000009"/>
        <c:crossBetween val="midCat"/>
      </c:valAx>
      <c:valAx>
        <c:axId val="551846160"/>
        <c:scaling>
          <c:orientation val="minMax"/>
        </c:scaling>
        <c:delete val="0"/>
        <c:axPos val="r"/>
        <c:numFmt formatCode="0" sourceLinked="1"/>
        <c:majorTickMark val="out"/>
        <c:minorTickMark val="none"/>
        <c:tickLblPos val="nextTo"/>
        <c:crossAx val="551846944"/>
        <c:crosses val="max"/>
        <c:crossBetween val="midCat"/>
      </c:valAx>
      <c:valAx>
        <c:axId val="551846944"/>
        <c:scaling>
          <c:orientation val="minMax"/>
        </c:scaling>
        <c:delete val="1"/>
        <c:axPos val="b"/>
        <c:numFmt formatCode="General" sourceLinked="1"/>
        <c:majorTickMark val="out"/>
        <c:minorTickMark val="none"/>
        <c:tickLblPos val="nextTo"/>
        <c:crossAx val="551846160"/>
        <c:crosses val="autoZero"/>
        <c:crossBetween val="midCat"/>
      </c:valAx>
    </c:plotArea>
    <c:legend>
      <c:legendPos val="r"/>
      <c:layout>
        <c:manualLayout>
          <c:xMode val="edge"/>
          <c:yMode val="edge"/>
          <c:x val="0.51087598651512101"/>
          <c:y val="0.24545174457974742"/>
          <c:w val="0.2641196800701836"/>
          <c:h val="0.2781987798097233"/>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CHP and HP capacity with respect to CO2</a:t>
            </a:r>
            <a:endParaRPr lang="en-US" baseline="0"/>
          </a:p>
        </c:rich>
      </c:tx>
      <c:layout/>
      <c:overlay val="0"/>
    </c:title>
    <c:autoTitleDeleted val="0"/>
    <c:plotArea>
      <c:layout/>
      <c:scatterChart>
        <c:scatterStyle val="lineMarker"/>
        <c:varyColors val="0"/>
        <c:ser>
          <c:idx val="0"/>
          <c:order val="0"/>
          <c:tx>
            <c:v>HP</c:v>
          </c:tx>
          <c:spPr>
            <a:ln w="28575">
              <a:noFill/>
            </a:ln>
          </c:spPr>
          <c:marker>
            <c:symbol val="diamond"/>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Sheet1!$D$5:$D$104</c:f>
              <c:numCache>
                <c:formatCode>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5</c:v>
                </c:pt>
                <c:pt idx="26">
                  <c:v>0</c:v>
                </c:pt>
                <c:pt idx="27">
                  <c:v>0</c:v>
                </c:pt>
                <c:pt idx="28">
                  <c:v>9</c:v>
                </c:pt>
                <c:pt idx="29">
                  <c:v>3</c:v>
                </c:pt>
                <c:pt idx="30">
                  <c:v>4</c:v>
                </c:pt>
                <c:pt idx="31">
                  <c:v>4</c:v>
                </c:pt>
                <c:pt idx="32">
                  <c:v>47</c:v>
                </c:pt>
                <c:pt idx="33">
                  <c:v>0</c:v>
                </c:pt>
                <c:pt idx="34">
                  <c:v>0</c:v>
                </c:pt>
                <c:pt idx="35">
                  <c:v>0</c:v>
                </c:pt>
                <c:pt idx="36">
                  <c:v>0</c:v>
                </c:pt>
                <c:pt idx="37">
                  <c:v>0</c:v>
                </c:pt>
                <c:pt idx="38">
                  <c:v>3</c:v>
                </c:pt>
                <c:pt idx="39">
                  <c:v>2</c:v>
                </c:pt>
                <c:pt idx="40">
                  <c:v>4</c:v>
                </c:pt>
                <c:pt idx="41">
                  <c:v>56</c:v>
                </c:pt>
                <c:pt idx="42">
                  <c:v>64</c:v>
                </c:pt>
                <c:pt idx="43">
                  <c:v>39</c:v>
                </c:pt>
                <c:pt idx="44">
                  <c:v>12</c:v>
                </c:pt>
                <c:pt idx="45">
                  <c:v>63</c:v>
                </c:pt>
                <c:pt idx="46">
                  <c:v>65</c:v>
                </c:pt>
                <c:pt idx="47">
                  <c:v>50</c:v>
                </c:pt>
                <c:pt idx="48">
                  <c:v>27</c:v>
                </c:pt>
                <c:pt idx="49">
                  <c:v>65</c:v>
                </c:pt>
                <c:pt idx="50">
                  <c:v>43</c:v>
                </c:pt>
                <c:pt idx="51">
                  <c:v>57</c:v>
                </c:pt>
                <c:pt idx="52">
                  <c:v>57</c:v>
                </c:pt>
                <c:pt idx="53">
                  <c:v>52</c:v>
                </c:pt>
                <c:pt idx="54">
                  <c:v>55</c:v>
                </c:pt>
                <c:pt idx="55">
                  <c:v>55</c:v>
                </c:pt>
                <c:pt idx="56">
                  <c:v>46</c:v>
                </c:pt>
                <c:pt idx="57">
                  <c:v>52</c:v>
                </c:pt>
                <c:pt idx="58">
                  <c:v>52</c:v>
                </c:pt>
                <c:pt idx="59">
                  <c:v>40</c:v>
                </c:pt>
                <c:pt idx="60">
                  <c:v>46</c:v>
                </c:pt>
                <c:pt idx="61">
                  <c:v>35</c:v>
                </c:pt>
                <c:pt idx="62">
                  <c:v>55</c:v>
                </c:pt>
                <c:pt idx="63">
                  <c:v>40</c:v>
                </c:pt>
                <c:pt idx="64">
                  <c:v>47</c:v>
                </c:pt>
                <c:pt idx="65">
                  <c:v>47</c:v>
                </c:pt>
                <c:pt idx="66">
                  <c:v>46</c:v>
                </c:pt>
                <c:pt idx="67">
                  <c:v>45</c:v>
                </c:pt>
                <c:pt idx="68">
                  <c:v>46</c:v>
                </c:pt>
                <c:pt idx="69">
                  <c:v>46</c:v>
                </c:pt>
                <c:pt idx="70">
                  <c:v>55</c:v>
                </c:pt>
                <c:pt idx="71">
                  <c:v>45</c:v>
                </c:pt>
                <c:pt idx="72">
                  <c:v>45</c:v>
                </c:pt>
                <c:pt idx="73">
                  <c:v>54</c:v>
                </c:pt>
                <c:pt idx="74">
                  <c:v>57</c:v>
                </c:pt>
                <c:pt idx="75">
                  <c:v>57</c:v>
                </c:pt>
                <c:pt idx="76">
                  <c:v>57</c:v>
                </c:pt>
                <c:pt idx="77">
                  <c:v>55</c:v>
                </c:pt>
                <c:pt idx="78">
                  <c:v>39</c:v>
                </c:pt>
                <c:pt idx="79">
                  <c:v>55</c:v>
                </c:pt>
                <c:pt idx="80">
                  <c:v>55</c:v>
                </c:pt>
                <c:pt idx="81">
                  <c:v>39</c:v>
                </c:pt>
                <c:pt idx="82">
                  <c:v>42</c:v>
                </c:pt>
                <c:pt idx="83">
                  <c:v>32</c:v>
                </c:pt>
                <c:pt idx="84">
                  <c:v>44</c:v>
                </c:pt>
                <c:pt idx="85">
                  <c:v>59</c:v>
                </c:pt>
                <c:pt idx="86">
                  <c:v>44</c:v>
                </c:pt>
                <c:pt idx="87">
                  <c:v>51</c:v>
                </c:pt>
                <c:pt idx="88">
                  <c:v>57</c:v>
                </c:pt>
                <c:pt idx="89">
                  <c:v>50</c:v>
                </c:pt>
                <c:pt idx="90">
                  <c:v>41</c:v>
                </c:pt>
                <c:pt idx="91">
                  <c:v>57</c:v>
                </c:pt>
                <c:pt idx="92">
                  <c:v>54</c:v>
                </c:pt>
                <c:pt idx="93">
                  <c:v>57</c:v>
                </c:pt>
                <c:pt idx="94">
                  <c:v>57</c:v>
                </c:pt>
                <c:pt idx="95">
                  <c:v>53</c:v>
                </c:pt>
                <c:pt idx="96">
                  <c:v>59</c:v>
                </c:pt>
                <c:pt idx="97">
                  <c:v>54</c:v>
                </c:pt>
                <c:pt idx="98">
                  <c:v>54</c:v>
                </c:pt>
                <c:pt idx="99">
                  <c:v>54</c:v>
                </c:pt>
              </c:numCache>
            </c:numRef>
          </c:yVal>
          <c:smooth val="0"/>
        </c:ser>
        <c:ser>
          <c:idx val="1"/>
          <c:order val="1"/>
          <c:tx>
            <c:v>CHP</c:v>
          </c:tx>
          <c:spPr>
            <a:ln w="28575">
              <a:noFill/>
            </a:ln>
          </c:spPr>
          <c:marker>
            <c:symbol val="squar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Sheet1!$B$5:$B$104</c:f>
              <c:numCache>
                <c:formatCode>0</c:formatCode>
                <c:ptCount val="100"/>
                <c:pt idx="0">
                  <c:v>80</c:v>
                </c:pt>
                <c:pt idx="1">
                  <c:v>80</c:v>
                </c:pt>
                <c:pt idx="2">
                  <c:v>95</c:v>
                </c:pt>
                <c:pt idx="3">
                  <c:v>95</c:v>
                </c:pt>
                <c:pt idx="4">
                  <c:v>97</c:v>
                </c:pt>
                <c:pt idx="5">
                  <c:v>97</c:v>
                </c:pt>
                <c:pt idx="6">
                  <c:v>94</c:v>
                </c:pt>
                <c:pt idx="7">
                  <c:v>52</c:v>
                </c:pt>
                <c:pt idx="8">
                  <c:v>76</c:v>
                </c:pt>
                <c:pt idx="9">
                  <c:v>76</c:v>
                </c:pt>
                <c:pt idx="10">
                  <c:v>57</c:v>
                </c:pt>
                <c:pt idx="11">
                  <c:v>98</c:v>
                </c:pt>
                <c:pt idx="12">
                  <c:v>75</c:v>
                </c:pt>
                <c:pt idx="13">
                  <c:v>62</c:v>
                </c:pt>
                <c:pt idx="14">
                  <c:v>52</c:v>
                </c:pt>
                <c:pt idx="15">
                  <c:v>54</c:v>
                </c:pt>
                <c:pt idx="16">
                  <c:v>58</c:v>
                </c:pt>
                <c:pt idx="17">
                  <c:v>62</c:v>
                </c:pt>
                <c:pt idx="18">
                  <c:v>62</c:v>
                </c:pt>
                <c:pt idx="19">
                  <c:v>58</c:v>
                </c:pt>
                <c:pt idx="20">
                  <c:v>58</c:v>
                </c:pt>
                <c:pt idx="21">
                  <c:v>62</c:v>
                </c:pt>
                <c:pt idx="22">
                  <c:v>99</c:v>
                </c:pt>
                <c:pt idx="23">
                  <c:v>63</c:v>
                </c:pt>
                <c:pt idx="24">
                  <c:v>56</c:v>
                </c:pt>
                <c:pt idx="25">
                  <c:v>1</c:v>
                </c:pt>
                <c:pt idx="26">
                  <c:v>57</c:v>
                </c:pt>
                <c:pt idx="27">
                  <c:v>57</c:v>
                </c:pt>
                <c:pt idx="28">
                  <c:v>56</c:v>
                </c:pt>
                <c:pt idx="29">
                  <c:v>55</c:v>
                </c:pt>
                <c:pt idx="30">
                  <c:v>54</c:v>
                </c:pt>
                <c:pt idx="31">
                  <c:v>54</c:v>
                </c:pt>
                <c:pt idx="32">
                  <c:v>40</c:v>
                </c:pt>
                <c:pt idx="33">
                  <c:v>22</c:v>
                </c:pt>
                <c:pt idx="34">
                  <c:v>22</c:v>
                </c:pt>
                <c:pt idx="35">
                  <c:v>22</c:v>
                </c:pt>
                <c:pt idx="36">
                  <c:v>22</c:v>
                </c:pt>
                <c:pt idx="37">
                  <c:v>10</c:v>
                </c:pt>
                <c:pt idx="38">
                  <c:v>1</c:v>
                </c:pt>
                <c:pt idx="39">
                  <c:v>1</c:v>
                </c:pt>
                <c:pt idx="40">
                  <c:v>1</c:v>
                </c:pt>
                <c:pt idx="41">
                  <c:v>1</c:v>
                </c:pt>
                <c:pt idx="42">
                  <c:v>1</c:v>
                </c:pt>
                <c:pt idx="43">
                  <c:v>2</c:v>
                </c:pt>
                <c:pt idx="44">
                  <c:v>2</c:v>
                </c:pt>
                <c:pt idx="45">
                  <c:v>2</c:v>
                </c:pt>
                <c:pt idx="46">
                  <c:v>1</c:v>
                </c:pt>
                <c:pt idx="47">
                  <c:v>2</c:v>
                </c:pt>
                <c:pt idx="48">
                  <c:v>0</c:v>
                </c:pt>
                <c:pt idx="49">
                  <c:v>1</c:v>
                </c:pt>
                <c:pt idx="50">
                  <c:v>1</c:v>
                </c:pt>
                <c:pt idx="51">
                  <c:v>1</c:v>
                </c:pt>
                <c:pt idx="52">
                  <c:v>1</c:v>
                </c:pt>
                <c:pt idx="53">
                  <c:v>5</c:v>
                </c:pt>
                <c:pt idx="54">
                  <c:v>1</c:v>
                </c:pt>
                <c:pt idx="55">
                  <c:v>1</c:v>
                </c:pt>
                <c:pt idx="56">
                  <c:v>1</c:v>
                </c:pt>
                <c:pt idx="57">
                  <c:v>0</c:v>
                </c:pt>
                <c:pt idx="58">
                  <c:v>1</c:v>
                </c:pt>
                <c:pt idx="59">
                  <c:v>0</c:v>
                </c:pt>
                <c:pt idx="60">
                  <c:v>1</c:v>
                </c:pt>
                <c:pt idx="61">
                  <c:v>1</c:v>
                </c:pt>
                <c:pt idx="62">
                  <c:v>1</c:v>
                </c:pt>
                <c:pt idx="63">
                  <c:v>0</c:v>
                </c:pt>
                <c:pt idx="64">
                  <c:v>1</c:v>
                </c:pt>
                <c:pt idx="65">
                  <c:v>1</c:v>
                </c:pt>
                <c:pt idx="66">
                  <c:v>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ser>
        <c:dLbls>
          <c:showLegendKey val="0"/>
          <c:showVal val="0"/>
          <c:showCatName val="0"/>
          <c:showSerName val="0"/>
          <c:showPercent val="0"/>
          <c:showBubbleSize val="0"/>
        </c:dLbls>
        <c:axId val="551841848"/>
        <c:axId val="551850472"/>
      </c:scatterChart>
      <c:valAx>
        <c:axId val="551841848"/>
        <c:scaling>
          <c:orientation val="minMax"/>
          <c:max val="0.60000000000000009"/>
          <c:min val="-0.60000000000000009"/>
        </c:scaling>
        <c:delete val="0"/>
        <c:axPos val="b"/>
        <c:title>
          <c:tx>
            <c:rich>
              <a:bodyPr/>
              <a:lstStyle/>
              <a:p>
                <a:pPr>
                  <a:defRPr/>
                </a:pPr>
                <a:r>
                  <a:rPr lang="en-US"/>
                  <a:t>CO2 Emission [Mt]</a:t>
                </a:r>
              </a:p>
            </c:rich>
          </c:tx>
          <c:layout/>
          <c:overlay val="0"/>
        </c:title>
        <c:numFmt formatCode="General" sourceLinked="1"/>
        <c:majorTickMark val="out"/>
        <c:minorTickMark val="none"/>
        <c:tickLblPos val="nextTo"/>
        <c:crossAx val="551850472"/>
        <c:crosses val="autoZero"/>
        <c:crossBetween val="midCat"/>
        <c:majorUnit val="0.2"/>
        <c:minorUnit val="0.1"/>
      </c:valAx>
      <c:valAx>
        <c:axId val="551850472"/>
        <c:scaling>
          <c:orientation val="minMax"/>
        </c:scaling>
        <c:delete val="0"/>
        <c:axPos val="l"/>
        <c:majorGridlines/>
        <c:title>
          <c:tx>
            <c:rich>
              <a:bodyPr rot="-5400000" vert="horz"/>
              <a:lstStyle/>
              <a:p>
                <a:pPr>
                  <a:defRPr/>
                </a:pPr>
                <a:r>
                  <a:rPr lang="it-IT"/>
                  <a:t>Capacity [MW]</a:t>
                </a:r>
              </a:p>
            </c:rich>
          </c:tx>
          <c:layout/>
          <c:overlay val="0"/>
        </c:title>
        <c:numFmt formatCode="0" sourceLinked="1"/>
        <c:majorTickMark val="out"/>
        <c:minorTickMark val="none"/>
        <c:tickLblPos val="nextTo"/>
        <c:crossAx val="551841848"/>
        <c:crossesAt val="-1"/>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40394251418"/>
          <c:y val="7.4012231616843172E-2"/>
          <c:w val="0.78727250702053853"/>
          <c:h val="0.74859487178087747"/>
        </c:manualLayout>
      </c:layout>
      <c:scatterChart>
        <c:scatterStyle val="lineMarker"/>
        <c:varyColors val="0"/>
        <c:ser>
          <c:idx val="2"/>
          <c:order val="0"/>
          <c:tx>
            <c:strRef>
              <c:f>Sheet1!$AC$3</c:f>
              <c:strCache>
                <c:ptCount val="1"/>
                <c:pt idx="0">
                  <c:v>Total wind power</c:v>
                </c:pt>
              </c:strCache>
            </c:strRef>
          </c:tx>
          <c:spPr>
            <a:ln w="25400" cap="rnd">
              <a:noFill/>
              <a:round/>
            </a:ln>
            <a:effectLst/>
          </c:spPr>
          <c:marker>
            <c:symbol val="triangle"/>
            <c:size val="4"/>
            <c:spPr>
              <a:solidFill>
                <a:schemeClr val="accent3"/>
              </a:solidFill>
              <a:ln w="9525">
                <a:solidFill>
                  <a:schemeClr val="accent3"/>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Sheet1!$AC$5:$AC$104</c:f>
              <c:numCache>
                <c:formatCode>0</c:formatCode>
                <c:ptCount val="100"/>
                <c:pt idx="0">
                  <c:v>2972</c:v>
                </c:pt>
                <c:pt idx="1">
                  <c:v>2972</c:v>
                </c:pt>
                <c:pt idx="2">
                  <c:v>2921</c:v>
                </c:pt>
                <c:pt idx="3">
                  <c:v>2921</c:v>
                </c:pt>
                <c:pt idx="4">
                  <c:v>2924</c:v>
                </c:pt>
                <c:pt idx="5">
                  <c:v>2924</c:v>
                </c:pt>
                <c:pt idx="6">
                  <c:v>2857</c:v>
                </c:pt>
                <c:pt idx="7">
                  <c:v>2896</c:v>
                </c:pt>
                <c:pt idx="8">
                  <c:v>2719</c:v>
                </c:pt>
                <c:pt idx="9">
                  <c:v>2719</c:v>
                </c:pt>
                <c:pt idx="10">
                  <c:v>2698</c:v>
                </c:pt>
                <c:pt idx="11">
                  <c:v>2698</c:v>
                </c:pt>
                <c:pt idx="12">
                  <c:v>2504</c:v>
                </c:pt>
                <c:pt idx="13">
                  <c:v>2504</c:v>
                </c:pt>
                <c:pt idx="14">
                  <c:v>2469</c:v>
                </c:pt>
                <c:pt idx="15">
                  <c:v>2362</c:v>
                </c:pt>
                <c:pt idx="16">
                  <c:v>2314</c:v>
                </c:pt>
                <c:pt idx="17">
                  <c:v>2268</c:v>
                </c:pt>
                <c:pt idx="18">
                  <c:v>2260</c:v>
                </c:pt>
                <c:pt idx="19">
                  <c:v>2193</c:v>
                </c:pt>
                <c:pt idx="20">
                  <c:v>2134</c:v>
                </c:pt>
                <c:pt idx="21">
                  <c:v>2092</c:v>
                </c:pt>
                <c:pt idx="22">
                  <c:v>2057</c:v>
                </c:pt>
                <c:pt idx="23">
                  <c:v>1986</c:v>
                </c:pt>
                <c:pt idx="24">
                  <c:v>1963</c:v>
                </c:pt>
                <c:pt idx="25">
                  <c:v>2005</c:v>
                </c:pt>
                <c:pt idx="26">
                  <c:v>1866</c:v>
                </c:pt>
                <c:pt idx="27">
                  <c:v>1833</c:v>
                </c:pt>
                <c:pt idx="28">
                  <c:v>1856</c:v>
                </c:pt>
                <c:pt idx="29">
                  <c:v>1619</c:v>
                </c:pt>
                <c:pt idx="30">
                  <c:v>1566</c:v>
                </c:pt>
                <c:pt idx="31">
                  <c:v>1573</c:v>
                </c:pt>
                <c:pt idx="32">
                  <c:v>1588</c:v>
                </c:pt>
                <c:pt idx="33">
                  <c:v>1443</c:v>
                </c:pt>
                <c:pt idx="34">
                  <c:v>1443</c:v>
                </c:pt>
                <c:pt idx="35">
                  <c:v>1398</c:v>
                </c:pt>
                <c:pt idx="36">
                  <c:v>1269</c:v>
                </c:pt>
                <c:pt idx="37">
                  <c:v>1229</c:v>
                </c:pt>
                <c:pt idx="38">
                  <c:v>1266</c:v>
                </c:pt>
                <c:pt idx="39" formatCode="General">
                  <c:v>1141</c:v>
                </c:pt>
                <c:pt idx="40" formatCode="General">
                  <c:v>1162</c:v>
                </c:pt>
                <c:pt idx="41" formatCode="General">
                  <c:v>1058</c:v>
                </c:pt>
                <c:pt idx="42" formatCode="General">
                  <c:v>958</c:v>
                </c:pt>
                <c:pt idx="43" formatCode="General">
                  <c:v>994</c:v>
                </c:pt>
                <c:pt idx="44" formatCode="General">
                  <c:v>901</c:v>
                </c:pt>
                <c:pt idx="45" formatCode="General">
                  <c:v>901</c:v>
                </c:pt>
                <c:pt idx="46" formatCode="General">
                  <c:v>787</c:v>
                </c:pt>
                <c:pt idx="47" formatCode="General">
                  <c:v>845</c:v>
                </c:pt>
                <c:pt idx="48" formatCode="General">
                  <c:v>855</c:v>
                </c:pt>
                <c:pt idx="49" formatCode="General">
                  <c:v>786</c:v>
                </c:pt>
                <c:pt idx="50" formatCode="General">
                  <c:v>801</c:v>
                </c:pt>
                <c:pt idx="51" formatCode="General">
                  <c:v>757</c:v>
                </c:pt>
                <c:pt idx="52" formatCode="General">
                  <c:v>752</c:v>
                </c:pt>
                <c:pt idx="53" formatCode="General">
                  <c:v>694</c:v>
                </c:pt>
                <c:pt idx="54" formatCode="General">
                  <c:v>671</c:v>
                </c:pt>
                <c:pt idx="55" formatCode="General">
                  <c:v>656</c:v>
                </c:pt>
                <c:pt idx="56" formatCode="General">
                  <c:v>615</c:v>
                </c:pt>
                <c:pt idx="57" formatCode="General">
                  <c:v>664</c:v>
                </c:pt>
                <c:pt idx="58" formatCode="General">
                  <c:v>620</c:v>
                </c:pt>
                <c:pt idx="59" formatCode="General">
                  <c:v>630</c:v>
                </c:pt>
                <c:pt idx="60" formatCode="General">
                  <c:v>549</c:v>
                </c:pt>
                <c:pt idx="61" formatCode="General">
                  <c:v>523</c:v>
                </c:pt>
                <c:pt idx="62" formatCode="General">
                  <c:v>523</c:v>
                </c:pt>
                <c:pt idx="63" formatCode="General">
                  <c:v>577</c:v>
                </c:pt>
                <c:pt idx="64" formatCode="General">
                  <c:v>454</c:v>
                </c:pt>
                <c:pt idx="65" formatCode="General">
                  <c:v>447</c:v>
                </c:pt>
                <c:pt idx="66" formatCode="General">
                  <c:v>417</c:v>
                </c:pt>
                <c:pt idx="67" formatCode="General">
                  <c:v>455</c:v>
                </c:pt>
                <c:pt idx="68" formatCode="General">
                  <c:v>418</c:v>
                </c:pt>
                <c:pt idx="69" formatCode="General">
                  <c:v>410</c:v>
                </c:pt>
                <c:pt idx="70" formatCode="General">
                  <c:v>389</c:v>
                </c:pt>
                <c:pt idx="71" formatCode="General">
                  <c:v>374</c:v>
                </c:pt>
                <c:pt idx="72" formatCode="General">
                  <c:v>395</c:v>
                </c:pt>
                <c:pt idx="73" formatCode="General">
                  <c:v>342</c:v>
                </c:pt>
                <c:pt idx="74" formatCode="General">
                  <c:v>333</c:v>
                </c:pt>
                <c:pt idx="75" formatCode="General">
                  <c:v>322</c:v>
                </c:pt>
                <c:pt idx="76" formatCode="General">
                  <c:v>309</c:v>
                </c:pt>
                <c:pt idx="77" formatCode="General">
                  <c:v>288</c:v>
                </c:pt>
                <c:pt idx="78" formatCode="General">
                  <c:v>264</c:v>
                </c:pt>
                <c:pt idx="79" formatCode="General">
                  <c:v>242</c:v>
                </c:pt>
                <c:pt idx="80" formatCode="General">
                  <c:v>237</c:v>
                </c:pt>
                <c:pt idx="81" formatCode="General">
                  <c:v>206</c:v>
                </c:pt>
                <c:pt idx="82" formatCode="General">
                  <c:v>200</c:v>
                </c:pt>
                <c:pt idx="83" formatCode="General">
                  <c:v>204</c:v>
                </c:pt>
                <c:pt idx="84" formatCode="General">
                  <c:v>216</c:v>
                </c:pt>
                <c:pt idx="85" formatCode="General">
                  <c:v>197</c:v>
                </c:pt>
                <c:pt idx="86" formatCode="General">
                  <c:v>194</c:v>
                </c:pt>
                <c:pt idx="87" formatCode="General">
                  <c:v>139</c:v>
                </c:pt>
                <c:pt idx="88" formatCode="General">
                  <c:v>122</c:v>
                </c:pt>
                <c:pt idx="89" formatCode="General">
                  <c:v>122</c:v>
                </c:pt>
                <c:pt idx="90" formatCode="General">
                  <c:v>129</c:v>
                </c:pt>
                <c:pt idx="91" formatCode="General">
                  <c:v>101</c:v>
                </c:pt>
                <c:pt idx="92" formatCode="General">
                  <c:v>102</c:v>
                </c:pt>
                <c:pt idx="93" formatCode="General">
                  <c:v>77</c:v>
                </c:pt>
                <c:pt idx="94">
                  <c:v>66</c:v>
                </c:pt>
                <c:pt idx="95" formatCode="General">
                  <c:v>38</c:v>
                </c:pt>
                <c:pt idx="96" formatCode="General">
                  <c:v>20</c:v>
                </c:pt>
                <c:pt idx="97" formatCode="General">
                  <c:v>2</c:v>
                </c:pt>
                <c:pt idx="98" formatCode="General">
                  <c:v>0</c:v>
                </c:pt>
                <c:pt idx="99" formatCode="General">
                  <c:v>0</c:v>
                </c:pt>
              </c:numCache>
            </c:numRef>
          </c:yVal>
          <c:smooth val="0"/>
        </c:ser>
        <c:ser>
          <c:idx val="0"/>
          <c:order val="1"/>
          <c:tx>
            <c:strRef>
              <c:f>Sheet1!$L$3</c:f>
              <c:strCache>
                <c:ptCount val="1"/>
                <c:pt idx="0">
                  <c:v>PV</c:v>
                </c:pt>
              </c:strCache>
            </c:strRef>
          </c:tx>
          <c:spPr>
            <a:ln w="25400" cap="rnd">
              <a:noFill/>
              <a:round/>
            </a:ln>
            <a:effectLst/>
          </c:spPr>
          <c:marker>
            <c:symbol val="diamond"/>
            <c:size val="4"/>
            <c:spPr>
              <a:solidFill>
                <a:schemeClr val="accent1"/>
              </a:solidFill>
              <a:ln w="9525">
                <a:solidFill>
                  <a:schemeClr val="accent1"/>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Sheet1!$L$5:$L$104</c:f>
              <c:numCache>
                <c:formatCode>0</c:formatCode>
                <c:ptCount val="100"/>
                <c:pt idx="0">
                  <c:v>979</c:v>
                </c:pt>
                <c:pt idx="1">
                  <c:v>979</c:v>
                </c:pt>
                <c:pt idx="2">
                  <c:v>867</c:v>
                </c:pt>
                <c:pt idx="3">
                  <c:v>867</c:v>
                </c:pt>
                <c:pt idx="4">
                  <c:v>641</c:v>
                </c:pt>
                <c:pt idx="5">
                  <c:v>641</c:v>
                </c:pt>
                <c:pt idx="6">
                  <c:v>614</c:v>
                </c:pt>
                <c:pt idx="7">
                  <c:v>482</c:v>
                </c:pt>
                <c:pt idx="8">
                  <c:v>648</c:v>
                </c:pt>
                <c:pt idx="9">
                  <c:v>648</c:v>
                </c:pt>
                <c:pt idx="10">
                  <c:v>483</c:v>
                </c:pt>
                <c:pt idx="11">
                  <c:v>374</c:v>
                </c:pt>
                <c:pt idx="12">
                  <c:v>653</c:v>
                </c:pt>
                <c:pt idx="13">
                  <c:v>549</c:v>
                </c:pt>
                <c:pt idx="14">
                  <c:v>531</c:v>
                </c:pt>
                <c:pt idx="15">
                  <c:v>546</c:v>
                </c:pt>
                <c:pt idx="16">
                  <c:v>533</c:v>
                </c:pt>
                <c:pt idx="17">
                  <c:v>549</c:v>
                </c:pt>
                <c:pt idx="18">
                  <c:v>500</c:v>
                </c:pt>
                <c:pt idx="19">
                  <c:v>533</c:v>
                </c:pt>
                <c:pt idx="20">
                  <c:v>533</c:v>
                </c:pt>
                <c:pt idx="21">
                  <c:v>500</c:v>
                </c:pt>
                <c:pt idx="22">
                  <c:v>425</c:v>
                </c:pt>
                <c:pt idx="23">
                  <c:v>500</c:v>
                </c:pt>
                <c:pt idx="24">
                  <c:v>404</c:v>
                </c:pt>
                <c:pt idx="25">
                  <c:v>328</c:v>
                </c:pt>
                <c:pt idx="26">
                  <c:v>327</c:v>
                </c:pt>
                <c:pt idx="27">
                  <c:v>257</c:v>
                </c:pt>
                <c:pt idx="28">
                  <c:v>177</c:v>
                </c:pt>
                <c:pt idx="29">
                  <c:v>335</c:v>
                </c:pt>
                <c:pt idx="30">
                  <c:v>335</c:v>
                </c:pt>
                <c:pt idx="31">
                  <c:v>106</c:v>
                </c:pt>
                <c:pt idx="32">
                  <c:v>252</c:v>
                </c:pt>
                <c:pt idx="33">
                  <c:v>116</c:v>
                </c:pt>
                <c:pt idx="34">
                  <c:v>116</c:v>
                </c:pt>
                <c:pt idx="35">
                  <c:v>30</c:v>
                </c:pt>
                <c:pt idx="36">
                  <c:v>116</c:v>
                </c:pt>
                <c:pt idx="37">
                  <c:v>116</c:v>
                </c:pt>
                <c:pt idx="38" formatCode="General">
                  <c:v>0</c:v>
                </c:pt>
                <c:pt idx="39">
                  <c:v>196</c:v>
                </c:pt>
                <c:pt idx="40">
                  <c:v>15</c:v>
                </c:pt>
                <c:pt idx="41">
                  <c:v>196</c:v>
                </c:pt>
                <c:pt idx="42">
                  <c:v>211</c:v>
                </c:pt>
                <c:pt idx="43">
                  <c:v>79</c:v>
                </c:pt>
                <c:pt idx="44">
                  <c:v>79</c:v>
                </c:pt>
                <c:pt idx="45">
                  <c:v>79</c:v>
                </c:pt>
                <c:pt idx="46">
                  <c:v>217</c:v>
                </c:pt>
                <c:pt idx="47">
                  <c:v>6</c:v>
                </c:pt>
                <c:pt idx="48">
                  <c:v>38</c:v>
                </c:pt>
                <c:pt idx="49">
                  <c:v>0</c:v>
                </c:pt>
                <c:pt idx="50">
                  <c:v>0</c:v>
                </c:pt>
                <c:pt idx="51">
                  <c:v>8</c:v>
                </c:pt>
                <c:pt idx="52">
                  <c:v>0</c:v>
                </c:pt>
                <c:pt idx="53">
                  <c:v>0</c:v>
                </c:pt>
                <c:pt idx="54">
                  <c:v>1</c:v>
                </c:pt>
                <c:pt idx="55">
                  <c:v>1</c:v>
                </c:pt>
                <c:pt idx="56">
                  <c:v>22</c:v>
                </c:pt>
                <c:pt idx="57">
                  <c:v>0</c:v>
                </c:pt>
                <c:pt idx="58">
                  <c:v>0</c:v>
                </c:pt>
                <c:pt idx="59">
                  <c:v>4</c:v>
                </c:pt>
                <c:pt idx="60">
                  <c:v>15</c:v>
                </c:pt>
                <c:pt idx="61">
                  <c:v>0</c:v>
                </c:pt>
                <c:pt idx="62">
                  <c:v>0</c:v>
                </c:pt>
                <c:pt idx="63">
                  <c:v>4</c:v>
                </c:pt>
                <c:pt idx="64">
                  <c:v>6</c:v>
                </c:pt>
                <c:pt idx="65">
                  <c:v>10</c:v>
                </c:pt>
                <c:pt idx="66">
                  <c:v>15</c:v>
                </c:pt>
                <c:pt idx="67">
                  <c:v>6</c:v>
                </c:pt>
                <c:pt idx="68" formatCode="General">
                  <c:v>15</c:v>
                </c:pt>
                <c:pt idx="69" formatCode="General">
                  <c:v>15</c:v>
                </c:pt>
                <c:pt idx="70" formatCode="General">
                  <c:v>0</c:v>
                </c:pt>
                <c:pt idx="71">
                  <c:v>6</c:v>
                </c:pt>
                <c:pt idx="72">
                  <c:v>6</c:v>
                </c:pt>
                <c:pt idx="73">
                  <c:v>0</c:v>
                </c:pt>
                <c:pt idx="74">
                  <c:v>8</c:v>
                </c:pt>
                <c:pt idx="75">
                  <c:v>0</c:v>
                </c:pt>
                <c:pt idx="76">
                  <c:v>0</c:v>
                </c:pt>
                <c:pt idx="77">
                  <c:v>27</c:v>
                </c:pt>
                <c:pt idx="78">
                  <c:v>1</c:v>
                </c:pt>
                <c:pt idx="79">
                  <c:v>3</c:v>
                </c:pt>
                <c:pt idx="80">
                  <c:v>0</c:v>
                </c:pt>
                <c:pt idx="81">
                  <c:v>0</c:v>
                </c:pt>
                <c:pt idx="82">
                  <c:v>0</c:v>
                </c:pt>
                <c:pt idx="83">
                  <c:v>7</c:v>
                </c:pt>
                <c:pt idx="84">
                  <c:v>4</c:v>
                </c:pt>
                <c:pt idx="85">
                  <c:v>0</c:v>
                </c:pt>
                <c:pt idx="86">
                  <c:v>0</c:v>
                </c:pt>
                <c:pt idx="87">
                  <c:v>0</c:v>
                </c:pt>
                <c:pt idx="88">
                  <c:v>7</c:v>
                </c:pt>
                <c:pt idx="89">
                  <c:v>7</c:v>
                </c:pt>
                <c:pt idx="90">
                  <c:v>0</c:v>
                </c:pt>
                <c:pt idx="91">
                  <c:v>0</c:v>
                </c:pt>
                <c:pt idx="92">
                  <c:v>15</c:v>
                </c:pt>
                <c:pt idx="93">
                  <c:v>0</c:v>
                </c:pt>
                <c:pt idx="94">
                  <c:v>0</c:v>
                </c:pt>
                <c:pt idx="95">
                  <c:v>7</c:v>
                </c:pt>
                <c:pt idx="96">
                  <c:v>0</c:v>
                </c:pt>
                <c:pt idx="97">
                  <c:v>0</c:v>
                </c:pt>
                <c:pt idx="98">
                  <c:v>0</c:v>
                </c:pt>
                <c:pt idx="99">
                  <c:v>0</c:v>
                </c:pt>
              </c:numCache>
            </c:numRef>
          </c:yVal>
          <c:smooth val="0"/>
        </c:ser>
        <c:dLbls>
          <c:showLegendKey val="0"/>
          <c:showVal val="0"/>
          <c:showCatName val="0"/>
          <c:showSerName val="0"/>
          <c:showPercent val="0"/>
          <c:showBubbleSize val="0"/>
        </c:dLbls>
        <c:axId val="551849296"/>
        <c:axId val="551850864"/>
      </c:scatterChart>
      <c:valAx>
        <c:axId val="551849296"/>
        <c:scaling>
          <c:orientation val="minMax"/>
          <c:max val="0.60000000000000009"/>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CO2 Emission [Mt]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50864"/>
        <c:crosses val="autoZero"/>
        <c:crossBetween val="midCat"/>
        <c:majorUnit val="0.2"/>
        <c:minorUnit val="0.1"/>
      </c:valAx>
      <c:valAx>
        <c:axId val="55185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 [MW]</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49296"/>
        <c:crossesAt val="-0.60000000000000009"/>
        <c:crossBetween val="midCat"/>
      </c:valAx>
      <c:spPr>
        <a:noFill/>
        <a:ln>
          <a:noFill/>
        </a:ln>
        <a:effectLst/>
      </c:spPr>
    </c:plotArea>
    <c:legend>
      <c:legendPos val="r"/>
      <c:layout>
        <c:manualLayout>
          <c:xMode val="edge"/>
          <c:yMode val="edge"/>
          <c:x val="0.62614151203127577"/>
          <c:y val="0.22235051847414861"/>
          <c:w val="0.22368376712378552"/>
          <c:h val="0.14621042624411454"/>
        </c:manualLayout>
      </c:layout>
      <c:overlay val="0"/>
      <c:spPr>
        <a:solidFill>
          <a:schemeClr val="bg1"/>
        </a:solid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40394251418"/>
          <c:y val="7.4012231616843172E-2"/>
          <c:w val="0.78727250702053853"/>
          <c:h val="0.74859487178087747"/>
        </c:manualLayout>
      </c:layout>
      <c:scatterChart>
        <c:scatterStyle val="lineMarker"/>
        <c:varyColors val="0"/>
        <c:ser>
          <c:idx val="0"/>
          <c:order val="0"/>
          <c:tx>
            <c:v>Offshore</c:v>
          </c:tx>
          <c:spPr>
            <a:ln w="25400" cap="rnd">
              <a:noFill/>
              <a:round/>
            </a:ln>
            <a:effectLst/>
          </c:spPr>
          <c:marker>
            <c:symbol val="square"/>
            <c:size val="4"/>
            <c:spPr>
              <a:solidFill>
                <a:schemeClr val="accent2"/>
              </a:solidFill>
              <a:ln w="9525">
                <a:solidFill>
                  <a:schemeClr val="accent2"/>
                </a:solidFill>
              </a:ln>
              <a:effectLst/>
            </c:spPr>
          </c:marker>
          <c:x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xVal>
          <c:yVal>
            <c:numRef>
              <c:f>Sheet1!$T$5:$T$104</c:f>
              <c:numCache>
                <c:formatCode>General</c:formatCode>
                <c:ptCount val="100"/>
                <c:pt idx="0">
                  <c:v>2.2000000000000002</c:v>
                </c:pt>
                <c:pt idx="1">
                  <c:v>2.2000000000000002</c:v>
                </c:pt>
                <c:pt idx="2">
                  <c:v>2.1800000000000002</c:v>
                </c:pt>
                <c:pt idx="3">
                  <c:v>2.1800000000000002</c:v>
                </c:pt>
                <c:pt idx="4">
                  <c:v>2.1800000000000002</c:v>
                </c:pt>
                <c:pt idx="5">
                  <c:v>2.1800000000000002</c:v>
                </c:pt>
                <c:pt idx="6">
                  <c:v>2.17</c:v>
                </c:pt>
                <c:pt idx="7">
                  <c:v>2.1800000000000002</c:v>
                </c:pt>
                <c:pt idx="8">
                  <c:v>2.12</c:v>
                </c:pt>
                <c:pt idx="9">
                  <c:v>2.12</c:v>
                </c:pt>
                <c:pt idx="10">
                  <c:v>2.12</c:v>
                </c:pt>
                <c:pt idx="11">
                  <c:v>2.12</c:v>
                </c:pt>
                <c:pt idx="12">
                  <c:v>2.0299999999999998</c:v>
                </c:pt>
                <c:pt idx="13">
                  <c:v>2.04</c:v>
                </c:pt>
                <c:pt idx="14">
                  <c:v>2.02</c:v>
                </c:pt>
                <c:pt idx="15">
                  <c:v>2</c:v>
                </c:pt>
                <c:pt idx="16">
                  <c:v>1.93</c:v>
                </c:pt>
                <c:pt idx="17">
                  <c:v>1.9</c:v>
                </c:pt>
                <c:pt idx="18">
                  <c:v>1.89</c:v>
                </c:pt>
                <c:pt idx="19">
                  <c:v>1.85</c:v>
                </c:pt>
                <c:pt idx="20">
                  <c:v>1.8</c:v>
                </c:pt>
                <c:pt idx="21">
                  <c:v>1.75</c:v>
                </c:pt>
                <c:pt idx="22">
                  <c:v>1.71</c:v>
                </c:pt>
                <c:pt idx="23">
                  <c:v>1.62</c:v>
                </c:pt>
                <c:pt idx="24">
                  <c:v>1.65</c:v>
                </c:pt>
                <c:pt idx="25">
                  <c:v>1.62</c:v>
                </c:pt>
                <c:pt idx="26">
                  <c:v>1.47</c:v>
                </c:pt>
                <c:pt idx="27">
                  <c:v>1.47</c:v>
                </c:pt>
                <c:pt idx="28">
                  <c:v>1.38</c:v>
                </c:pt>
                <c:pt idx="29">
                  <c:v>1.65</c:v>
                </c:pt>
                <c:pt idx="30">
                  <c:v>1.65</c:v>
                </c:pt>
                <c:pt idx="31">
                  <c:v>1.66</c:v>
                </c:pt>
                <c:pt idx="32">
                  <c:v>1.35</c:v>
                </c:pt>
                <c:pt idx="33">
                  <c:v>1.67</c:v>
                </c:pt>
                <c:pt idx="34">
                  <c:v>1.67</c:v>
                </c:pt>
                <c:pt idx="35">
                  <c:v>1.68</c:v>
                </c:pt>
                <c:pt idx="36">
                  <c:v>1.68</c:v>
                </c:pt>
                <c:pt idx="37">
                  <c:v>1.69</c:v>
                </c:pt>
                <c:pt idx="38">
                  <c:v>1.66</c:v>
                </c:pt>
                <c:pt idx="39">
                  <c:v>1.31</c:v>
                </c:pt>
                <c:pt idx="40">
                  <c:v>1.4</c:v>
                </c:pt>
                <c:pt idx="41">
                  <c:v>1.28</c:v>
                </c:pt>
                <c:pt idx="42">
                  <c:v>1.58</c:v>
                </c:pt>
                <c:pt idx="43">
                  <c:v>1.38</c:v>
                </c:pt>
                <c:pt idx="44">
                  <c:v>1.41</c:v>
                </c:pt>
                <c:pt idx="45">
                  <c:v>1.38</c:v>
                </c:pt>
                <c:pt idx="46">
                  <c:v>1.25</c:v>
                </c:pt>
                <c:pt idx="47">
                  <c:v>1.31</c:v>
                </c:pt>
                <c:pt idx="48">
                  <c:v>1.32</c:v>
                </c:pt>
                <c:pt idx="49">
                  <c:v>1.25</c:v>
                </c:pt>
                <c:pt idx="50">
                  <c:v>1.1100000000000001</c:v>
                </c:pt>
                <c:pt idx="51">
                  <c:v>1.17</c:v>
                </c:pt>
                <c:pt idx="52">
                  <c:v>1.17</c:v>
                </c:pt>
                <c:pt idx="53">
                  <c:v>1.23</c:v>
                </c:pt>
                <c:pt idx="54">
                  <c:v>1.24</c:v>
                </c:pt>
                <c:pt idx="55">
                  <c:v>1.24</c:v>
                </c:pt>
                <c:pt idx="56">
                  <c:v>1.41</c:v>
                </c:pt>
                <c:pt idx="57">
                  <c:v>1.21</c:v>
                </c:pt>
                <c:pt idx="58">
                  <c:v>1.1100000000000001</c:v>
                </c:pt>
                <c:pt idx="59">
                  <c:v>1.1100000000000001</c:v>
                </c:pt>
                <c:pt idx="60">
                  <c:v>1.2</c:v>
                </c:pt>
                <c:pt idx="61">
                  <c:v>1.18</c:v>
                </c:pt>
                <c:pt idx="62">
                  <c:v>1.18</c:v>
                </c:pt>
                <c:pt idx="63">
                  <c:v>0.91</c:v>
                </c:pt>
                <c:pt idx="64">
                  <c:v>1.35</c:v>
                </c:pt>
                <c:pt idx="65">
                  <c:v>1.32</c:v>
                </c:pt>
                <c:pt idx="66">
                  <c:v>1.43</c:v>
                </c:pt>
                <c:pt idx="67">
                  <c:v>1.36</c:v>
                </c:pt>
                <c:pt idx="68">
                  <c:v>1.44</c:v>
                </c:pt>
                <c:pt idx="69">
                  <c:v>1.44</c:v>
                </c:pt>
                <c:pt idx="70">
                  <c:v>1.34</c:v>
                </c:pt>
                <c:pt idx="71">
                  <c:v>1.36</c:v>
                </c:pt>
                <c:pt idx="72">
                  <c:v>1.1299999999999999</c:v>
                </c:pt>
                <c:pt idx="73">
                  <c:v>1.28</c:v>
                </c:pt>
                <c:pt idx="74">
                  <c:v>1.27</c:v>
                </c:pt>
                <c:pt idx="75">
                  <c:v>1.21</c:v>
                </c:pt>
                <c:pt idx="76">
                  <c:v>1.18</c:v>
                </c:pt>
                <c:pt idx="77">
                  <c:v>1</c:v>
                </c:pt>
                <c:pt idx="78">
                  <c:v>1.01</c:v>
                </c:pt>
                <c:pt idx="79">
                  <c:v>0.93</c:v>
                </c:pt>
                <c:pt idx="80">
                  <c:v>0.9</c:v>
                </c:pt>
                <c:pt idx="81">
                  <c:v>0.79</c:v>
                </c:pt>
                <c:pt idx="82">
                  <c:v>0.77</c:v>
                </c:pt>
                <c:pt idx="83">
                  <c:v>0.56999999999999995</c:v>
                </c:pt>
                <c:pt idx="84">
                  <c:v>0.46</c:v>
                </c:pt>
                <c:pt idx="85">
                  <c:v>0.52</c:v>
                </c:pt>
                <c:pt idx="86">
                  <c:v>0.38</c:v>
                </c:pt>
                <c:pt idx="87">
                  <c:v>0.51</c:v>
                </c:pt>
                <c:pt idx="88">
                  <c:v>0.44</c:v>
                </c:pt>
                <c:pt idx="89">
                  <c:v>0.44</c:v>
                </c:pt>
                <c:pt idx="90">
                  <c:v>0.26</c:v>
                </c:pt>
                <c:pt idx="91">
                  <c:v>0.37</c:v>
                </c:pt>
                <c:pt idx="92">
                  <c:v>0.24</c:v>
                </c:pt>
                <c:pt idx="93">
                  <c:v>0.28000000000000003</c:v>
                </c:pt>
                <c:pt idx="94">
                  <c:v>0.25</c:v>
                </c:pt>
                <c:pt idx="95">
                  <c:v>0.15</c:v>
                </c:pt>
                <c:pt idx="96">
                  <c:v>7.0000000000000007E-2</c:v>
                </c:pt>
                <c:pt idx="97">
                  <c:v>0.01</c:v>
                </c:pt>
                <c:pt idx="98">
                  <c:v>0</c:v>
                </c:pt>
                <c:pt idx="99">
                  <c:v>0</c:v>
                </c:pt>
              </c:numCache>
            </c:numRef>
          </c:yVal>
          <c:smooth val="0"/>
        </c:ser>
        <c:ser>
          <c:idx val="1"/>
          <c:order val="1"/>
          <c:tx>
            <c:v>Onshore</c:v>
          </c:tx>
          <c:spPr>
            <a:ln w="25400" cap="rnd">
              <a:noFill/>
              <a:round/>
            </a:ln>
            <a:effectLst/>
          </c:spPr>
          <c:marker>
            <c:symbol val="diamond"/>
            <c:size val="4"/>
            <c:spPr>
              <a:solidFill>
                <a:schemeClr val="accent1"/>
              </a:solidFill>
              <a:ln w="9525">
                <a:solidFill>
                  <a:schemeClr val="accent1"/>
                </a:solidFill>
              </a:ln>
              <a:effectLst/>
            </c:spPr>
          </c:marker>
          <c:x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xVal>
          <c:yVal>
            <c:numRef>
              <c:f>Sheet1!$S$5:$S$104</c:f>
              <c:numCache>
                <c:formatCode>General</c:formatCode>
                <c:ptCount val="100"/>
                <c:pt idx="0">
                  <c:v>0.64</c:v>
                </c:pt>
                <c:pt idx="1">
                  <c:v>0.64</c:v>
                </c:pt>
                <c:pt idx="2">
                  <c:v>0.65</c:v>
                </c:pt>
                <c:pt idx="3">
                  <c:v>0.65</c:v>
                </c:pt>
                <c:pt idx="4">
                  <c:v>0.65</c:v>
                </c:pt>
                <c:pt idx="5">
                  <c:v>0.65</c:v>
                </c:pt>
                <c:pt idx="6">
                  <c:v>0.67</c:v>
                </c:pt>
                <c:pt idx="7">
                  <c:v>0.66</c:v>
                </c:pt>
                <c:pt idx="8">
                  <c:v>0.7</c:v>
                </c:pt>
                <c:pt idx="9">
                  <c:v>0.7</c:v>
                </c:pt>
                <c:pt idx="10">
                  <c:v>0.71</c:v>
                </c:pt>
                <c:pt idx="11">
                  <c:v>0.71</c:v>
                </c:pt>
                <c:pt idx="12">
                  <c:v>0.77</c:v>
                </c:pt>
                <c:pt idx="13">
                  <c:v>0.77</c:v>
                </c:pt>
                <c:pt idx="14">
                  <c:v>0.78</c:v>
                </c:pt>
                <c:pt idx="15">
                  <c:v>0.78</c:v>
                </c:pt>
                <c:pt idx="16">
                  <c:v>0.85</c:v>
                </c:pt>
                <c:pt idx="17">
                  <c:v>0.87</c:v>
                </c:pt>
                <c:pt idx="18">
                  <c:v>0.88</c:v>
                </c:pt>
                <c:pt idx="19">
                  <c:v>0.9</c:v>
                </c:pt>
                <c:pt idx="20">
                  <c:v>0.94</c:v>
                </c:pt>
                <c:pt idx="21">
                  <c:v>0.98</c:v>
                </c:pt>
                <c:pt idx="22">
                  <c:v>1.01</c:v>
                </c:pt>
                <c:pt idx="23">
                  <c:v>1.08</c:v>
                </c:pt>
                <c:pt idx="24">
                  <c:v>1.05</c:v>
                </c:pt>
                <c:pt idx="25">
                  <c:v>1.04</c:v>
                </c:pt>
                <c:pt idx="26">
                  <c:v>1.19</c:v>
                </c:pt>
                <c:pt idx="27">
                  <c:v>1.18</c:v>
                </c:pt>
                <c:pt idx="28">
                  <c:v>1.19</c:v>
                </c:pt>
                <c:pt idx="29">
                  <c:v>0.95</c:v>
                </c:pt>
                <c:pt idx="30">
                  <c:v>0.93</c:v>
                </c:pt>
                <c:pt idx="31">
                  <c:v>0.93</c:v>
                </c:pt>
                <c:pt idx="32">
                  <c:v>1.03</c:v>
                </c:pt>
                <c:pt idx="33">
                  <c:v>0.92</c:v>
                </c:pt>
                <c:pt idx="34">
                  <c:v>0.92</c:v>
                </c:pt>
                <c:pt idx="35">
                  <c:v>0.91</c:v>
                </c:pt>
                <c:pt idx="36">
                  <c:v>0.84</c:v>
                </c:pt>
                <c:pt idx="37">
                  <c:v>0.81</c:v>
                </c:pt>
                <c:pt idx="38">
                  <c:v>0.85</c:v>
                </c:pt>
                <c:pt idx="39">
                  <c:v>1.08</c:v>
                </c:pt>
                <c:pt idx="40">
                  <c:v>1.03</c:v>
                </c:pt>
                <c:pt idx="41">
                  <c:v>0.93</c:v>
                </c:pt>
                <c:pt idx="42">
                  <c:v>0.6</c:v>
                </c:pt>
                <c:pt idx="43">
                  <c:v>0.84</c:v>
                </c:pt>
                <c:pt idx="44">
                  <c:v>0.81</c:v>
                </c:pt>
                <c:pt idx="45">
                  <c:v>0.78</c:v>
                </c:pt>
                <c:pt idx="46">
                  <c:v>0.79</c:v>
                </c:pt>
                <c:pt idx="47">
                  <c:v>0.81</c:v>
                </c:pt>
                <c:pt idx="48">
                  <c:v>0.86</c:v>
                </c:pt>
                <c:pt idx="49">
                  <c:v>0.82</c:v>
                </c:pt>
                <c:pt idx="50">
                  <c:v>0.95</c:v>
                </c:pt>
                <c:pt idx="51">
                  <c:v>0.86</c:v>
                </c:pt>
                <c:pt idx="52">
                  <c:v>0.86</c:v>
                </c:pt>
                <c:pt idx="53">
                  <c:v>0.74</c:v>
                </c:pt>
                <c:pt idx="54">
                  <c:v>0.7</c:v>
                </c:pt>
                <c:pt idx="55">
                  <c:v>0.68</c:v>
                </c:pt>
                <c:pt idx="56">
                  <c:v>0.47</c:v>
                </c:pt>
                <c:pt idx="57">
                  <c:v>0.74</c:v>
                </c:pt>
                <c:pt idx="58">
                  <c:v>0.73</c:v>
                </c:pt>
                <c:pt idx="59">
                  <c:v>0.77</c:v>
                </c:pt>
                <c:pt idx="60">
                  <c:v>0.54</c:v>
                </c:pt>
                <c:pt idx="61">
                  <c:v>0.51</c:v>
                </c:pt>
                <c:pt idx="62">
                  <c:v>0.51</c:v>
                </c:pt>
                <c:pt idx="63">
                  <c:v>0.82</c:v>
                </c:pt>
                <c:pt idx="64">
                  <c:v>0.24</c:v>
                </c:pt>
                <c:pt idx="65">
                  <c:v>0.25</c:v>
                </c:pt>
                <c:pt idx="66">
                  <c:v>0.1</c:v>
                </c:pt>
                <c:pt idx="67">
                  <c:v>0.24</c:v>
                </c:pt>
                <c:pt idx="68">
                  <c:v>0.1</c:v>
                </c:pt>
                <c:pt idx="69">
                  <c:v>0.08</c:v>
                </c:pt>
                <c:pt idx="70">
                  <c:v>0.1</c:v>
                </c:pt>
                <c:pt idx="71">
                  <c:v>0.05</c:v>
                </c:pt>
                <c:pt idx="72">
                  <c:v>0.25</c:v>
                </c:pt>
                <c:pt idx="73">
                  <c:v>0.02</c:v>
                </c:pt>
                <c:pt idx="74">
                  <c:v>0</c:v>
                </c:pt>
                <c:pt idx="75">
                  <c:v>0.01</c:v>
                </c:pt>
                <c:pt idx="76">
                  <c:v>0</c:v>
                </c:pt>
                <c:pt idx="77">
                  <c:v>7.0000000000000007E-2</c:v>
                </c:pt>
                <c:pt idx="78">
                  <c:v>0</c:v>
                </c:pt>
                <c:pt idx="79">
                  <c:v>0</c:v>
                </c:pt>
                <c:pt idx="80">
                  <c:v>0.01</c:v>
                </c:pt>
                <c:pt idx="81">
                  <c:v>0</c:v>
                </c:pt>
                <c:pt idx="82">
                  <c:v>0</c:v>
                </c:pt>
                <c:pt idx="83">
                  <c:v>0.14000000000000001</c:v>
                </c:pt>
                <c:pt idx="84">
                  <c:v>0.24</c:v>
                </c:pt>
                <c:pt idx="85">
                  <c:v>0.15</c:v>
                </c:pt>
                <c:pt idx="86">
                  <c:v>0.24</c:v>
                </c:pt>
                <c:pt idx="87">
                  <c:v>0.02</c:v>
                </c:pt>
                <c:pt idx="88">
                  <c:v>0.02</c:v>
                </c:pt>
                <c:pt idx="89">
                  <c:v>0.02</c:v>
                </c:pt>
                <c:pt idx="90">
                  <c:v>0.15</c:v>
                </c:pt>
                <c:pt idx="91">
                  <c:v>0.01</c:v>
                </c:pt>
                <c:pt idx="92">
                  <c:v>0.1</c:v>
                </c:pt>
                <c:pt idx="93">
                  <c:v>0.01</c:v>
                </c:pt>
                <c:pt idx="94">
                  <c:v>0</c:v>
                </c:pt>
                <c:pt idx="95">
                  <c:v>0</c:v>
                </c:pt>
                <c:pt idx="96">
                  <c:v>0</c:v>
                </c:pt>
                <c:pt idx="97">
                  <c:v>0</c:v>
                </c:pt>
                <c:pt idx="98">
                  <c:v>0</c:v>
                </c:pt>
                <c:pt idx="99">
                  <c:v>0</c:v>
                </c:pt>
              </c:numCache>
            </c:numRef>
          </c:yVal>
          <c:smooth val="0"/>
        </c:ser>
        <c:dLbls>
          <c:showLegendKey val="0"/>
          <c:showVal val="0"/>
          <c:showCatName val="0"/>
          <c:showSerName val="0"/>
          <c:showPercent val="0"/>
          <c:showBubbleSize val="0"/>
        </c:dLbls>
        <c:axId val="551853216"/>
        <c:axId val="551843416"/>
      </c:scatterChart>
      <c:valAx>
        <c:axId val="551853216"/>
        <c:scaling>
          <c:orientation val="minMax"/>
          <c:max val="15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Capacity [MW]</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43416"/>
        <c:crosses val="autoZero"/>
        <c:crossBetween val="midCat"/>
        <c:majorUnit val="500"/>
      </c:valAx>
      <c:valAx>
        <c:axId val="551843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[TWh]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53216"/>
        <c:crossesAt val="-0.60000000000000009"/>
        <c:crossBetween val="midCat"/>
      </c:valAx>
      <c:spPr>
        <a:noFill/>
        <a:ln>
          <a:noFill/>
        </a:ln>
        <a:effectLst/>
      </c:spPr>
    </c:plotArea>
    <c:legend>
      <c:legendPos val="r"/>
      <c:layout>
        <c:manualLayout>
          <c:xMode val="edge"/>
          <c:yMode val="edge"/>
          <c:x val="0.17299447673464602"/>
          <c:y val="0.13570790934454185"/>
          <c:w val="0.13413052896438057"/>
          <c:h val="0.14621042624411454"/>
        </c:manualLayout>
      </c:layout>
      <c:overlay val="0"/>
      <c:spPr>
        <a:solidFill>
          <a:schemeClr val="bg1"/>
        </a:solid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9561068127057"/>
          <c:y val="5.2819480898221055E-2"/>
          <c:w val="0.73486804680714335"/>
          <c:h val="0.78959645669291334"/>
        </c:manualLayout>
      </c:layout>
      <c:scatterChart>
        <c:scatterStyle val="lineMarker"/>
        <c:varyColors val="0"/>
        <c:ser>
          <c:idx val="0"/>
          <c:order val="0"/>
          <c:tx>
            <c:v>Onshore Cap</c:v>
          </c:tx>
          <c:spPr>
            <a:ln w="28575">
              <a:noFill/>
            </a:ln>
          </c:spPr>
          <c:marker>
            <c:symbol val="diamond"/>
            <c:size val="4"/>
          </c:marker>
          <c:trendline>
            <c:name>Onshore trend</c:name>
            <c:spPr>
              <a:ln w="15875">
                <a:solidFill>
                  <a:schemeClr val="accent1"/>
                </a:solidFill>
              </a:ln>
            </c:spPr>
            <c:trendlineType val="poly"/>
            <c:order val="6"/>
            <c:dispRSqr val="0"/>
            <c:dispEq val="0"/>
          </c:trendline>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yVal>
          <c:smooth val="0"/>
        </c:ser>
        <c:ser>
          <c:idx val="1"/>
          <c:order val="1"/>
          <c:tx>
            <c:v>Offshore Cap</c:v>
          </c:tx>
          <c:spPr>
            <a:ln w="28575">
              <a:noFill/>
            </a:ln>
          </c:spPr>
          <c:marker>
            <c:symbol val="squar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yVal>
          <c:smooth val="0"/>
        </c:ser>
        <c:dLbls>
          <c:showLegendKey val="0"/>
          <c:showVal val="0"/>
          <c:showCatName val="0"/>
          <c:showSerName val="0"/>
          <c:showPercent val="0"/>
          <c:showBubbleSize val="0"/>
        </c:dLbls>
        <c:axId val="551861056"/>
        <c:axId val="551864976"/>
      </c:scatterChart>
      <c:scatterChart>
        <c:scatterStyle val="lineMarker"/>
        <c:varyColors val="0"/>
        <c:ser>
          <c:idx val="2"/>
          <c:order val="2"/>
          <c:tx>
            <c:v>Onshore Prod</c:v>
          </c:tx>
          <c:spPr>
            <a:ln w="28575">
              <a:noFill/>
            </a:ln>
          </c:spPr>
          <c:marker>
            <c:symbol val="diamond"/>
            <c:size val="4"/>
            <c:spPr>
              <a:solidFill>
                <a:schemeClr val="accent3"/>
              </a:solidFill>
              <a:ln>
                <a:solidFill>
                  <a:schemeClr val="accent3"/>
                </a:solidFill>
              </a:ln>
            </c:spPr>
          </c:marker>
          <c:trendline>
            <c:name>Offshore trend</c:name>
            <c:spPr>
              <a:ln w="25400">
                <a:solidFill>
                  <a:schemeClr val="accent3"/>
                </a:solidFill>
              </a:ln>
            </c:spPr>
            <c:trendlineType val="poly"/>
            <c:order val="6"/>
            <c:dispRSqr val="0"/>
            <c:dispEq val="0"/>
          </c:trendline>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Sheet1!$S$5:$S$104</c:f>
              <c:numCache>
                <c:formatCode>General</c:formatCode>
                <c:ptCount val="100"/>
                <c:pt idx="0">
                  <c:v>0.64</c:v>
                </c:pt>
                <c:pt idx="1">
                  <c:v>0.64</c:v>
                </c:pt>
                <c:pt idx="2">
                  <c:v>0.65</c:v>
                </c:pt>
                <c:pt idx="3">
                  <c:v>0.65</c:v>
                </c:pt>
                <c:pt idx="4">
                  <c:v>0.65</c:v>
                </c:pt>
                <c:pt idx="5">
                  <c:v>0.65</c:v>
                </c:pt>
                <c:pt idx="6">
                  <c:v>0.67</c:v>
                </c:pt>
                <c:pt idx="7">
                  <c:v>0.66</c:v>
                </c:pt>
                <c:pt idx="8">
                  <c:v>0.7</c:v>
                </c:pt>
                <c:pt idx="9">
                  <c:v>0.7</c:v>
                </c:pt>
                <c:pt idx="10">
                  <c:v>0.71</c:v>
                </c:pt>
                <c:pt idx="11">
                  <c:v>0.71</c:v>
                </c:pt>
                <c:pt idx="12">
                  <c:v>0.77</c:v>
                </c:pt>
                <c:pt idx="13">
                  <c:v>0.77</c:v>
                </c:pt>
                <c:pt idx="14">
                  <c:v>0.78</c:v>
                </c:pt>
                <c:pt idx="15">
                  <c:v>0.78</c:v>
                </c:pt>
                <c:pt idx="16">
                  <c:v>0.85</c:v>
                </c:pt>
                <c:pt idx="17">
                  <c:v>0.87</c:v>
                </c:pt>
                <c:pt idx="18">
                  <c:v>0.88</c:v>
                </c:pt>
                <c:pt idx="19">
                  <c:v>0.9</c:v>
                </c:pt>
                <c:pt idx="20">
                  <c:v>0.94</c:v>
                </c:pt>
                <c:pt idx="21">
                  <c:v>0.98</c:v>
                </c:pt>
                <c:pt idx="22">
                  <c:v>1.01</c:v>
                </c:pt>
                <c:pt idx="23">
                  <c:v>1.08</c:v>
                </c:pt>
                <c:pt idx="24">
                  <c:v>1.05</c:v>
                </c:pt>
                <c:pt idx="25">
                  <c:v>1.04</c:v>
                </c:pt>
                <c:pt idx="26">
                  <c:v>1.19</c:v>
                </c:pt>
                <c:pt idx="27">
                  <c:v>1.18</c:v>
                </c:pt>
                <c:pt idx="28">
                  <c:v>1.19</c:v>
                </c:pt>
                <c:pt idx="29">
                  <c:v>0.95</c:v>
                </c:pt>
                <c:pt idx="30">
                  <c:v>0.93</c:v>
                </c:pt>
                <c:pt idx="31">
                  <c:v>0.93</c:v>
                </c:pt>
                <c:pt idx="32">
                  <c:v>1.03</c:v>
                </c:pt>
                <c:pt idx="33">
                  <c:v>0.92</c:v>
                </c:pt>
                <c:pt idx="34">
                  <c:v>0.92</c:v>
                </c:pt>
                <c:pt idx="35">
                  <c:v>0.91</c:v>
                </c:pt>
                <c:pt idx="36">
                  <c:v>0.84</c:v>
                </c:pt>
                <c:pt idx="37">
                  <c:v>0.81</c:v>
                </c:pt>
                <c:pt idx="38">
                  <c:v>0.85</c:v>
                </c:pt>
                <c:pt idx="39">
                  <c:v>1.08</c:v>
                </c:pt>
                <c:pt idx="40">
                  <c:v>1.03</c:v>
                </c:pt>
                <c:pt idx="41">
                  <c:v>0.93</c:v>
                </c:pt>
                <c:pt idx="42">
                  <c:v>0.6</c:v>
                </c:pt>
                <c:pt idx="43">
                  <c:v>0.84</c:v>
                </c:pt>
                <c:pt idx="44">
                  <c:v>0.81</c:v>
                </c:pt>
                <c:pt idx="45">
                  <c:v>0.78</c:v>
                </c:pt>
                <c:pt idx="46">
                  <c:v>0.79</c:v>
                </c:pt>
                <c:pt idx="47">
                  <c:v>0.81</c:v>
                </c:pt>
                <c:pt idx="48">
                  <c:v>0.86</c:v>
                </c:pt>
                <c:pt idx="49">
                  <c:v>0.82</c:v>
                </c:pt>
                <c:pt idx="50">
                  <c:v>0.95</c:v>
                </c:pt>
                <c:pt idx="51">
                  <c:v>0.86</c:v>
                </c:pt>
                <c:pt idx="52">
                  <c:v>0.86</c:v>
                </c:pt>
                <c:pt idx="53">
                  <c:v>0.74</c:v>
                </c:pt>
                <c:pt idx="54">
                  <c:v>0.7</c:v>
                </c:pt>
                <c:pt idx="55">
                  <c:v>0.68</c:v>
                </c:pt>
                <c:pt idx="56">
                  <c:v>0.47</c:v>
                </c:pt>
                <c:pt idx="57">
                  <c:v>0.74</c:v>
                </c:pt>
                <c:pt idx="58">
                  <c:v>0.73</c:v>
                </c:pt>
                <c:pt idx="59">
                  <c:v>0.77</c:v>
                </c:pt>
                <c:pt idx="60">
                  <c:v>0.54</c:v>
                </c:pt>
                <c:pt idx="61">
                  <c:v>0.51</c:v>
                </c:pt>
                <c:pt idx="62">
                  <c:v>0.51</c:v>
                </c:pt>
                <c:pt idx="63">
                  <c:v>0.82</c:v>
                </c:pt>
                <c:pt idx="64">
                  <c:v>0.24</c:v>
                </c:pt>
                <c:pt idx="65">
                  <c:v>0.25</c:v>
                </c:pt>
                <c:pt idx="66">
                  <c:v>0.1</c:v>
                </c:pt>
                <c:pt idx="67">
                  <c:v>0.24</c:v>
                </c:pt>
                <c:pt idx="68">
                  <c:v>0.1</c:v>
                </c:pt>
                <c:pt idx="69">
                  <c:v>0.08</c:v>
                </c:pt>
                <c:pt idx="70">
                  <c:v>0.1</c:v>
                </c:pt>
                <c:pt idx="71">
                  <c:v>0.05</c:v>
                </c:pt>
                <c:pt idx="72">
                  <c:v>0.25</c:v>
                </c:pt>
                <c:pt idx="73">
                  <c:v>0.02</c:v>
                </c:pt>
                <c:pt idx="74">
                  <c:v>0</c:v>
                </c:pt>
                <c:pt idx="75">
                  <c:v>0.01</c:v>
                </c:pt>
                <c:pt idx="76">
                  <c:v>0</c:v>
                </c:pt>
                <c:pt idx="77">
                  <c:v>7.0000000000000007E-2</c:v>
                </c:pt>
                <c:pt idx="78">
                  <c:v>0</c:v>
                </c:pt>
                <c:pt idx="79">
                  <c:v>0</c:v>
                </c:pt>
                <c:pt idx="80">
                  <c:v>0.01</c:v>
                </c:pt>
                <c:pt idx="81">
                  <c:v>0</c:v>
                </c:pt>
                <c:pt idx="82">
                  <c:v>0</c:v>
                </c:pt>
                <c:pt idx="83">
                  <c:v>0.14000000000000001</c:v>
                </c:pt>
                <c:pt idx="84">
                  <c:v>0.24</c:v>
                </c:pt>
                <c:pt idx="85">
                  <c:v>0.15</c:v>
                </c:pt>
                <c:pt idx="86">
                  <c:v>0.24</c:v>
                </c:pt>
                <c:pt idx="87">
                  <c:v>0.02</c:v>
                </c:pt>
                <c:pt idx="88">
                  <c:v>0.02</c:v>
                </c:pt>
                <c:pt idx="89">
                  <c:v>0.02</c:v>
                </c:pt>
                <c:pt idx="90">
                  <c:v>0.15</c:v>
                </c:pt>
                <c:pt idx="91">
                  <c:v>0.01</c:v>
                </c:pt>
                <c:pt idx="92">
                  <c:v>0.1</c:v>
                </c:pt>
                <c:pt idx="93">
                  <c:v>0.01</c:v>
                </c:pt>
                <c:pt idx="94">
                  <c:v>0</c:v>
                </c:pt>
                <c:pt idx="95">
                  <c:v>0</c:v>
                </c:pt>
                <c:pt idx="96">
                  <c:v>0</c:v>
                </c:pt>
                <c:pt idx="97">
                  <c:v>0</c:v>
                </c:pt>
                <c:pt idx="98">
                  <c:v>0</c:v>
                </c:pt>
                <c:pt idx="99">
                  <c:v>0</c:v>
                </c:pt>
              </c:numCache>
            </c:numRef>
          </c:yVal>
          <c:smooth val="0"/>
        </c:ser>
        <c:ser>
          <c:idx val="3"/>
          <c:order val="3"/>
          <c:tx>
            <c:v>Offshore Prod</c:v>
          </c:tx>
          <c:spPr>
            <a:ln w="28575">
              <a:noFill/>
            </a:ln>
          </c:spPr>
          <c:marker>
            <c:symbol val="square"/>
            <c:size val="4"/>
            <c:spPr>
              <a:solidFill>
                <a:schemeClr val="accent6"/>
              </a:solidFill>
              <a:ln>
                <a:solidFill>
                  <a:schemeClr val="accent6"/>
                </a:solidFill>
              </a:ln>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Sheet1!$T$5:$T$104</c:f>
              <c:numCache>
                <c:formatCode>General</c:formatCode>
                <c:ptCount val="100"/>
                <c:pt idx="0">
                  <c:v>2.2000000000000002</c:v>
                </c:pt>
                <c:pt idx="1">
                  <c:v>2.2000000000000002</c:v>
                </c:pt>
                <c:pt idx="2">
                  <c:v>2.1800000000000002</c:v>
                </c:pt>
                <c:pt idx="3">
                  <c:v>2.1800000000000002</c:v>
                </c:pt>
                <c:pt idx="4">
                  <c:v>2.1800000000000002</c:v>
                </c:pt>
                <c:pt idx="5">
                  <c:v>2.1800000000000002</c:v>
                </c:pt>
                <c:pt idx="6">
                  <c:v>2.17</c:v>
                </c:pt>
                <c:pt idx="7">
                  <c:v>2.1800000000000002</c:v>
                </c:pt>
                <c:pt idx="8">
                  <c:v>2.12</c:v>
                </c:pt>
                <c:pt idx="9">
                  <c:v>2.12</c:v>
                </c:pt>
                <c:pt idx="10">
                  <c:v>2.12</c:v>
                </c:pt>
                <c:pt idx="11">
                  <c:v>2.12</c:v>
                </c:pt>
                <c:pt idx="12">
                  <c:v>2.0299999999999998</c:v>
                </c:pt>
                <c:pt idx="13">
                  <c:v>2.04</c:v>
                </c:pt>
                <c:pt idx="14">
                  <c:v>2.02</c:v>
                </c:pt>
                <c:pt idx="15">
                  <c:v>2</c:v>
                </c:pt>
                <c:pt idx="16">
                  <c:v>1.93</c:v>
                </c:pt>
                <c:pt idx="17">
                  <c:v>1.9</c:v>
                </c:pt>
                <c:pt idx="18">
                  <c:v>1.89</c:v>
                </c:pt>
                <c:pt idx="19">
                  <c:v>1.85</c:v>
                </c:pt>
                <c:pt idx="20">
                  <c:v>1.8</c:v>
                </c:pt>
                <c:pt idx="21">
                  <c:v>1.75</c:v>
                </c:pt>
                <c:pt idx="22">
                  <c:v>1.71</c:v>
                </c:pt>
                <c:pt idx="23">
                  <c:v>1.62</c:v>
                </c:pt>
                <c:pt idx="24">
                  <c:v>1.65</c:v>
                </c:pt>
                <c:pt idx="25">
                  <c:v>1.62</c:v>
                </c:pt>
                <c:pt idx="26">
                  <c:v>1.47</c:v>
                </c:pt>
                <c:pt idx="27">
                  <c:v>1.47</c:v>
                </c:pt>
                <c:pt idx="28">
                  <c:v>1.38</c:v>
                </c:pt>
                <c:pt idx="29">
                  <c:v>1.65</c:v>
                </c:pt>
                <c:pt idx="30">
                  <c:v>1.65</c:v>
                </c:pt>
                <c:pt idx="31">
                  <c:v>1.66</c:v>
                </c:pt>
                <c:pt idx="32">
                  <c:v>1.35</c:v>
                </c:pt>
                <c:pt idx="33">
                  <c:v>1.67</c:v>
                </c:pt>
                <c:pt idx="34">
                  <c:v>1.67</c:v>
                </c:pt>
                <c:pt idx="35">
                  <c:v>1.68</c:v>
                </c:pt>
                <c:pt idx="36">
                  <c:v>1.68</c:v>
                </c:pt>
                <c:pt idx="37">
                  <c:v>1.69</c:v>
                </c:pt>
                <c:pt idx="38">
                  <c:v>1.66</c:v>
                </c:pt>
                <c:pt idx="39">
                  <c:v>1.31</c:v>
                </c:pt>
                <c:pt idx="40">
                  <c:v>1.4</c:v>
                </c:pt>
                <c:pt idx="41">
                  <c:v>1.28</c:v>
                </c:pt>
                <c:pt idx="42">
                  <c:v>1.58</c:v>
                </c:pt>
                <c:pt idx="43">
                  <c:v>1.38</c:v>
                </c:pt>
                <c:pt idx="44">
                  <c:v>1.41</c:v>
                </c:pt>
                <c:pt idx="45">
                  <c:v>1.38</c:v>
                </c:pt>
                <c:pt idx="46">
                  <c:v>1.25</c:v>
                </c:pt>
                <c:pt idx="47">
                  <c:v>1.31</c:v>
                </c:pt>
                <c:pt idx="48">
                  <c:v>1.32</c:v>
                </c:pt>
                <c:pt idx="49">
                  <c:v>1.25</c:v>
                </c:pt>
                <c:pt idx="50">
                  <c:v>1.1100000000000001</c:v>
                </c:pt>
                <c:pt idx="51">
                  <c:v>1.17</c:v>
                </c:pt>
                <c:pt idx="52">
                  <c:v>1.17</c:v>
                </c:pt>
                <c:pt idx="53">
                  <c:v>1.23</c:v>
                </c:pt>
                <c:pt idx="54">
                  <c:v>1.24</c:v>
                </c:pt>
                <c:pt idx="55">
                  <c:v>1.24</c:v>
                </c:pt>
                <c:pt idx="56">
                  <c:v>1.41</c:v>
                </c:pt>
                <c:pt idx="57">
                  <c:v>1.21</c:v>
                </c:pt>
                <c:pt idx="58">
                  <c:v>1.1100000000000001</c:v>
                </c:pt>
                <c:pt idx="59">
                  <c:v>1.1100000000000001</c:v>
                </c:pt>
                <c:pt idx="60">
                  <c:v>1.2</c:v>
                </c:pt>
                <c:pt idx="61">
                  <c:v>1.18</c:v>
                </c:pt>
                <c:pt idx="62">
                  <c:v>1.18</c:v>
                </c:pt>
                <c:pt idx="63">
                  <c:v>0.91</c:v>
                </c:pt>
                <c:pt idx="64">
                  <c:v>1.35</c:v>
                </c:pt>
                <c:pt idx="65">
                  <c:v>1.32</c:v>
                </c:pt>
                <c:pt idx="66">
                  <c:v>1.43</c:v>
                </c:pt>
                <c:pt idx="67">
                  <c:v>1.36</c:v>
                </c:pt>
                <c:pt idx="68">
                  <c:v>1.44</c:v>
                </c:pt>
                <c:pt idx="69">
                  <c:v>1.44</c:v>
                </c:pt>
                <c:pt idx="70">
                  <c:v>1.34</c:v>
                </c:pt>
                <c:pt idx="71">
                  <c:v>1.36</c:v>
                </c:pt>
                <c:pt idx="72">
                  <c:v>1.1299999999999999</c:v>
                </c:pt>
                <c:pt idx="73">
                  <c:v>1.28</c:v>
                </c:pt>
                <c:pt idx="74">
                  <c:v>1.27</c:v>
                </c:pt>
                <c:pt idx="75">
                  <c:v>1.21</c:v>
                </c:pt>
                <c:pt idx="76">
                  <c:v>1.18</c:v>
                </c:pt>
                <c:pt idx="77">
                  <c:v>1</c:v>
                </c:pt>
                <c:pt idx="78">
                  <c:v>1.01</c:v>
                </c:pt>
                <c:pt idx="79">
                  <c:v>0.93</c:v>
                </c:pt>
                <c:pt idx="80">
                  <c:v>0.9</c:v>
                </c:pt>
                <c:pt idx="81">
                  <c:v>0.79</c:v>
                </c:pt>
                <c:pt idx="82">
                  <c:v>0.77</c:v>
                </c:pt>
                <c:pt idx="83">
                  <c:v>0.56999999999999995</c:v>
                </c:pt>
                <c:pt idx="84">
                  <c:v>0.46</c:v>
                </c:pt>
                <c:pt idx="85">
                  <c:v>0.52</c:v>
                </c:pt>
                <c:pt idx="86">
                  <c:v>0.38</c:v>
                </c:pt>
                <c:pt idx="87">
                  <c:v>0.51</c:v>
                </c:pt>
                <c:pt idx="88">
                  <c:v>0.44</c:v>
                </c:pt>
                <c:pt idx="89">
                  <c:v>0.44</c:v>
                </c:pt>
                <c:pt idx="90">
                  <c:v>0.26</c:v>
                </c:pt>
                <c:pt idx="91">
                  <c:v>0.37</c:v>
                </c:pt>
                <c:pt idx="92">
                  <c:v>0.24</c:v>
                </c:pt>
                <c:pt idx="93">
                  <c:v>0.28000000000000003</c:v>
                </c:pt>
                <c:pt idx="94">
                  <c:v>0.25</c:v>
                </c:pt>
                <c:pt idx="95">
                  <c:v>0.15</c:v>
                </c:pt>
                <c:pt idx="96">
                  <c:v>7.0000000000000007E-2</c:v>
                </c:pt>
                <c:pt idx="97">
                  <c:v>0.01</c:v>
                </c:pt>
                <c:pt idx="98">
                  <c:v>0</c:v>
                </c:pt>
                <c:pt idx="99">
                  <c:v>0</c:v>
                </c:pt>
              </c:numCache>
            </c:numRef>
          </c:yVal>
          <c:smooth val="0"/>
        </c:ser>
        <c:dLbls>
          <c:showLegendKey val="0"/>
          <c:showVal val="0"/>
          <c:showCatName val="0"/>
          <c:showSerName val="0"/>
          <c:showPercent val="0"/>
          <c:showBubbleSize val="0"/>
        </c:dLbls>
        <c:axId val="551857920"/>
        <c:axId val="551865760"/>
      </c:scatterChart>
      <c:valAx>
        <c:axId val="551861056"/>
        <c:scaling>
          <c:orientation val="minMax"/>
          <c:max val="0.60000000000000009"/>
          <c:min val="-0.60000000000000009"/>
        </c:scaling>
        <c:delete val="0"/>
        <c:axPos val="b"/>
        <c:majorGridlines/>
        <c:title>
          <c:tx>
            <c:rich>
              <a:bodyPr/>
              <a:lstStyle/>
              <a:p>
                <a:pPr>
                  <a:defRPr/>
                </a:pPr>
                <a:r>
                  <a:rPr lang="it-IT"/>
                  <a:t>CO2 Emission [Mt]</a:t>
                </a:r>
              </a:p>
            </c:rich>
          </c:tx>
          <c:layout/>
          <c:overlay val="0"/>
        </c:title>
        <c:numFmt formatCode="General" sourceLinked="1"/>
        <c:majorTickMark val="out"/>
        <c:minorTickMark val="none"/>
        <c:tickLblPos val="nextTo"/>
        <c:crossAx val="551864976"/>
        <c:crosses val="autoZero"/>
        <c:crossBetween val="midCat"/>
        <c:majorUnit val="0.2"/>
        <c:minorUnit val="0.1"/>
      </c:valAx>
      <c:valAx>
        <c:axId val="551864976"/>
        <c:scaling>
          <c:orientation val="minMax"/>
          <c:max val="1500"/>
          <c:min val="0"/>
        </c:scaling>
        <c:delete val="0"/>
        <c:axPos val="l"/>
        <c:majorGridlines/>
        <c:minorGridlines/>
        <c:title>
          <c:tx>
            <c:rich>
              <a:bodyPr rot="-5400000" vert="horz"/>
              <a:lstStyle/>
              <a:p>
                <a:pPr>
                  <a:defRPr/>
                </a:pPr>
                <a:r>
                  <a:rPr lang="en-US"/>
                  <a:t>Capacity</a:t>
                </a:r>
                <a:r>
                  <a:rPr lang="en-US" baseline="0"/>
                  <a:t> [MW]</a:t>
                </a:r>
                <a:endParaRPr lang="en-US"/>
              </a:p>
            </c:rich>
          </c:tx>
          <c:layout/>
          <c:overlay val="0"/>
        </c:title>
        <c:numFmt formatCode="0" sourceLinked="1"/>
        <c:majorTickMark val="out"/>
        <c:minorTickMark val="none"/>
        <c:tickLblPos val="nextTo"/>
        <c:crossAx val="551861056"/>
        <c:crossesAt val="-0.60000000000000009"/>
        <c:crossBetween val="midCat"/>
        <c:majorUnit val="500"/>
        <c:minorUnit val="100"/>
      </c:valAx>
      <c:valAx>
        <c:axId val="551865760"/>
        <c:scaling>
          <c:orientation val="minMax"/>
          <c:min val="0"/>
        </c:scaling>
        <c:delete val="0"/>
        <c:axPos val="r"/>
        <c:title>
          <c:tx>
            <c:rich>
              <a:bodyPr/>
              <a:lstStyle/>
              <a:p>
                <a:pPr>
                  <a:defRPr/>
                </a:pPr>
                <a:r>
                  <a:rPr lang="en-US"/>
                  <a:t>Production [TWh]</a:t>
                </a:r>
              </a:p>
            </c:rich>
          </c:tx>
          <c:layout/>
          <c:overlay val="0"/>
        </c:title>
        <c:numFmt formatCode="General" sourceLinked="1"/>
        <c:majorTickMark val="out"/>
        <c:minorTickMark val="none"/>
        <c:tickLblPos val="nextTo"/>
        <c:crossAx val="551857920"/>
        <c:crosses val="max"/>
        <c:crossBetween val="midCat"/>
      </c:valAx>
      <c:valAx>
        <c:axId val="551857920"/>
        <c:scaling>
          <c:orientation val="minMax"/>
        </c:scaling>
        <c:delete val="1"/>
        <c:axPos val="b"/>
        <c:numFmt formatCode="General" sourceLinked="1"/>
        <c:majorTickMark val="out"/>
        <c:minorTickMark val="none"/>
        <c:tickLblPos val="nextTo"/>
        <c:crossAx val="551865760"/>
        <c:crosses val="autoZero"/>
        <c:crossBetween val="midCat"/>
      </c:valAx>
    </c:plotArea>
    <c:legend>
      <c:legendPos val="r"/>
      <c:layout>
        <c:manualLayout>
          <c:xMode val="edge"/>
          <c:yMode val="edge"/>
          <c:x val="0.63262369563000642"/>
          <c:y val="7.1377661125692618E-2"/>
          <c:w val="0.23345510624257002"/>
          <c:h val="0.35553689122193061"/>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40394251418"/>
          <c:y val="7.4012231616843172E-2"/>
          <c:w val="0.78727250702053853"/>
          <c:h val="0.74859487178087747"/>
        </c:manualLayout>
      </c:layout>
      <c:scatterChart>
        <c:scatterStyle val="lineMarker"/>
        <c:varyColors val="0"/>
        <c:ser>
          <c:idx val="0"/>
          <c:order val="0"/>
          <c:tx>
            <c:v>Offshore</c:v>
          </c:tx>
          <c:spPr>
            <a:ln w="25400" cap="rnd">
              <a:noFill/>
              <a:round/>
            </a:ln>
            <a:effectLst/>
          </c:spPr>
          <c:marker>
            <c:symbol val="square"/>
            <c:size val="4"/>
            <c:spPr>
              <a:solidFill>
                <a:schemeClr val="accent2"/>
              </a:solidFill>
              <a:ln w="9525">
                <a:solidFill>
                  <a:schemeClr val="accent2"/>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Sheet1!$T$5:$T$104</c:f>
              <c:numCache>
                <c:formatCode>General</c:formatCode>
                <c:ptCount val="100"/>
                <c:pt idx="0">
                  <c:v>2.2000000000000002</c:v>
                </c:pt>
                <c:pt idx="1">
                  <c:v>2.2000000000000002</c:v>
                </c:pt>
                <c:pt idx="2">
                  <c:v>2.1800000000000002</c:v>
                </c:pt>
                <c:pt idx="3">
                  <c:v>2.1800000000000002</c:v>
                </c:pt>
                <c:pt idx="4">
                  <c:v>2.1800000000000002</c:v>
                </c:pt>
                <c:pt idx="5">
                  <c:v>2.1800000000000002</c:v>
                </c:pt>
                <c:pt idx="6">
                  <c:v>2.17</c:v>
                </c:pt>
                <c:pt idx="7">
                  <c:v>2.1800000000000002</c:v>
                </c:pt>
                <c:pt idx="8">
                  <c:v>2.12</c:v>
                </c:pt>
                <c:pt idx="9">
                  <c:v>2.12</c:v>
                </c:pt>
                <c:pt idx="10">
                  <c:v>2.12</c:v>
                </c:pt>
                <c:pt idx="11">
                  <c:v>2.12</c:v>
                </c:pt>
                <c:pt idx="12">
                  <c:v>2.0299999999999998</c:v>
                </c:pt>
                <c:pt idx="13">
                  <c:v>2.04</c:v>
                </c:pt>
                <c:pt idx="14">
                  <c:v>2.02</c:v>
                </c:pt>
                <c:pt idx="15">
                  <c:v>2</c:v>
                </c:pt>
                <c:pt idx="16">
                  <c:v>1.93</c:v>
                </c:pt>
                <c:pt idx="17">
                  <c:v>1.9</c:v>
                </c:pt>
                <c:pt idx="18">
                  <c:v>1.89</c:v>
                </c:pt>
                <c:pt idx="19">
                  <c:v>1.85</c:v>
                </c:pt>
                <c:pt idx="20">
                  <c:v>1.8</c:v>
                </c:pt>
                <c:pt idx="21">
                  <c:v>1.75</c:v>
                </c:pt>
                <c:pt idx="22">
                  <c:v>1.71</c:v>
                </c:pt>
                <c:pt idx="23">
                  <c:v>1.62</c:v>
                </c:pt>
                <c:pt idx="24">
                  <c:v>1.65</c:v>
                </c:pt>
                <c:pt idx="25">
                  <c:v>1.62</c:v>
                </c:pt>
                <c:pt idx="26">
                  <c:v>1.47</c:v>
                </c:pt>
                <c:pt idx="27">
                  <c:v>1.47</c:v>
                </c:pt>
                <c:pt idx="28">
                  <c:v>1.38</c:v>
                </c:pt>
                <c:pt idx="29">
                  <c:v>1.65</c:v>
                </c:pt>
                <c:pt idx="30">
                  <c:v>1.65</c:v>
                </c:pt>
                <c:pt idx="31">
                  <c:v>1.66</c:v>
                </c:pt>
                <c:pt idx="32">
                  <c:v>1.35</c:v>
                </c:pt>
                <c:pt idx="33">
                  <c:v>1.67</c:v>
                </c:pt>
                <c:pt idx="34">
                  <c:v>1.67</c:v>
                </c:pt>
                <c:pt idx="35">
                  <c:v>1.68</c:v>
                </c:pt>
                <c:pt idx="36">
                  <c:v>1.68</c:v>
                </c:pt>
                <c:pt idx="37">
                  <c:v>1.69</c:v>
                </c:pt>
                <c:pt idx="38">
                  <c:v>1.66</c:v>
                </c:pt>
                <c:pt idx="39">
                  <c:v>1.31</c:v>
                </c:pt>
                <c:pt idx="40">
                  <c:v>1.4</c:v>
                </c:pt>
                <c:pt idx="41">
                  <c:v>1.28</c:v>
                </c:pt>
                <c:pt idx="42">
                  <c:v>1.58</c:v>
                </c:pt>
                <c:pt idx="43">
                  <c:v>1.38</c:v>
                </c:pt>
                <c:pt idx="44">
                  <c:v>1.41</c:v>
                </c:pt>
                <c:pt idx="45">
                  <c:v>1.38</c:v>
                </c:pt>
                <c:pt idx="46">
                  <c:v>1.25</c:v>
                </c:pt>
                <c:pt idx="47">
                  <c:v>1.31</c:v>
                </c:pt>
                <c:pt idx="48">
                  <c:v>1.32</c:v>
                </c:pt>
                <c:pt idx="49">
                  <c:v>1.25</c:v>
                </c:pt>
                <c:pt idx="50">
                  <c:v>1.1100000000000001</c:v>
                </c:pt>
                <c:pt idx="51">
                  <c:v>1.17</c:v>
                </c:pt>
                <c:pt idx="52">
                  <c:v>1.17</c:v>
                </c:pt>
                <c:pt idx="53">
                  <c:v>1.23</c:v>
                </c:pt>
                <c:pt idx="54">
                  <c:v>1.24</c:v>
                </c:pt>
                <c:pt idx="55">
                  <c:v>1.24</c:v>
                </c:pt>
                <c:pt idx="56">
                  <c:v>1.41</c:v>
                </c:pt>
                <c:pt idx="57">
                  <c:v>1.21</c:v>
                </c:pt>
                <c:pt idx="58">
                  <c:v>1.1100000000000001</c:v>
                </c:pt>
                <c:pt idx="59">
                  <c:v>1.1100000000000001</c:v>
                </c:pt>
                <c:pt idx="60">
                  <c:v>1.2</c:v>
                </c:pt>
                <c:pt idx="61">
                  <c:v>1.18</c:v>
                </c:pt>
                <c:pt idx="62">
                  <c:v>1.18</c:v>
                </c:pt>
                <c:pt idx="63">
                  <c:v>0.91</c:v>
                </c:pt>
                <c:pt idx="64">
                  <c:v>1.35</c:v>
                </c:pt>
                <c:pt idx="65">
                  <c:v>1.32</c:v>
                </c:pt>
                <c:pt idx="66">
                  <c:v>1.43</c:v>
                </c:pt>
                <c:pt idx="67">
                  <c:v>1.36</c:v>
                </c:pt>
                <c:pt idx="68">
                  <c:v>1.44</c:v>
                </c:pt>
                <c:pt idx="69">
                  <c:v>1.44</c:v>
                </c:pt>
                <c:pt idx="70">
                  <c:v>1.34</c:v>
                </c:pt>
                <c:pt idx="71">
                  <c:v>1.36</c:v>
                </c:pt>
                <c:pt idx="72">
                  <c:v>1.1299999999999999</c:v>
                </c:pt>
                <c:pt idx="73">
                  <c:v>1.28</c:v>
                </c:pt>
                <c:pt idx="74">
                  <c:v>1.27</c:v>
                </c:pt>
                <c:pt idx="75">
                  <c:v>1.21</c:v>
                </c:pt>
                <c:pt idx="76">
                  <c:v>1.18</c:v>
                </c:pt>
                <c:pt idx="77">
                  <c:v>1</c:v>
                </c:pt>
                <c:pt idx="78">
                  <c:v>1.01</c:v>
                </c:pt>
                <c:pt idx="79">
                  <c:v>0.93</c:v>
                </c:pt>
                <c:pt idx="80">
                  <c:v>0.9</c:v>
                </c:pt>
                <c:pt idx="81">
                  <c:v>0.79</c:v>
                </c:pt>
                <c:pt idx="82">
                  <c:v>0.77</c:v>
                </c:pt>
                <c:pt idx="83">
                  <c:v>0.56999999999999995</c:v>
                </c:pt>
                <c:pt idx="84">
                  <c:v>0.46</c:v>
                </c:pt>
                <c:pt idx="85">
                  <c:v>0.52</c:v>
                </c:pt>
                <c:pt idx="86">
                  <c:v>0.38</c:v>
                </c:pt>
                <c:pt idx="87">
                  <c:v>0.51</c:v>
                </c:pt>
                <c:pt idx="88">
                  <c:v>0.44</c:v>
                </c:pt>
                <c:pt idx="89">
                  <c:v>0.44</c:v>
                </c:pt>
                <c:pt idx="90">
                  <c:v>0.26</c:v>
                </c:pt>
                <c:pt idx="91">
                  <c:v>0.37</c:v>
                </c:pt>
                <c:pt idx="92">
                  <c:v>0.24</c:v>
                </c:pt>
                <c:pt idx="93">
                  <c:v>0.28000000000000003</c:v>
                </c:pt>
                <c:pt idx="94">
                  <c:v>0.25</c:v>
                </c:pt>
                <c:pt idx="95">
                  <c:v>0.15</c:v>
                </c:pt>
                <c:pt idx="96">
                  <c:v>7.0000000000000007E-2</c:v>
                </c:pt>
                <c:pt idx="97">
                  <c:v>0.01</c:v>
                </c:pt>
                <c:pt idx="98">
                  <c:v>0</c:v>
                </c:pt>
                <c:pt idx="99">
                  <c:v>0</c:v>
                </c:pt>
              </c:numCache>
            </c:numRef>
          </c:yVal>
          <c:smooth val="0"/>
        </c:ser>
        <c:ser>
          <c:idx val="1"/>
          <c:order val="1"/>
          <c:tx>
            <c:v>Onshore</c:v>
          </c:tx>
          <c:spPr>
            <a:ln w="25400" cap="rnd">
              <a:noFill/>
              <a:round/>
            </a:ln>
            <a:effectLst/>
          </c:spPr>
          <c:marker>
            <c:symbol val="diamond"/>
            <c:size val="4"/>
            <c:spPr>
              <a:solidFill>
                <a:schemeClr val="accent1"/>
              </a:solidFill>
              <a:ln w="9525">
                <a:solidFill>
                  <a:schemeClr val="accent1"/>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Sheet1!$S$5:$S$104</c:f>
              <c:numCache>
                <c:formatCode>General</c:formatCode>
                <c:ptCount val="100"/>
                <c:pt idx="0">
                  <c:v>0.64</c:v>
                </c:pt>
                <c:pt idx="1">
                  <c:v>0.64</c:v>
                </c:pt>
                <c:pt idx="2">
                  <c:v>0.65</c:v>
                </c:pt>
                <c:pt idx="3">
                  <c:v>0.65</c:v>
                </c:pt>
                <c:pt idx="4">
                  <c:v>0.65</c:v>
                </c:pt>
                <c:pt idx="5">
                  <c:v>0.65</c:v>
                </c:pt>
                <c:pt idx="6">
                  <c:v>0.67</c:v>
                </c:pt>
                <c:pt idx="7">
                  <c:v>0.66</c:v>
                </c:pt>
                <c:pt idx="8">
                  <c:v>0.7</c:v>
                </c:pt>
                <c:pt idx="9">
                  <c:v>0.7</c:v>
                </c:pt>
                <c:pt idx="10">
                  <c:v>0.71</c:v>
                </c:pt>
                <c:pt idx="11">
                  <c:v>0.71</c:v>
                </c:pt>
                <c:pt idx="12">
                  <c:v>0.77</c:v>
                </c:pt>
                <c:pt idx="13">
                  <c:v>0.77</c:v>
                </c:pt>
                <c:pt idx="14">
                  <c:v>0.78</c:v>
                </c:pt>
                <c:pt idx="15">
                  <c:v>0.78</c:v>
                </c:pt>
                <c:pt idx="16">
                  <c:v>0.85</c:v>
                </c:pt>
                <c:pt idx="17">
                  <c:v>0.87</c:v>
                </c:pt>
                <c:pt idx="18">
                  <c:v>0.88</c:v>
                </c:pt>
                <c:pt idx="19">
                  <c:v>0.9</c:v>
                </c:pt>
                <c:pt idx="20">
                  <c:v>0.94</c:v>
                </c:pt>
                <c:pt idx="21">
                  <c:v>0.98</c:v>
                </c:pt>
                <c:pt idx="22">
                  <c:v>1.01</c:v>
                </c:pt>
                <c:pt idx="23">
                  <c:v>1.08</c:v>
                </c:pt>
                <c:pt idx="24">
                  <c:v>1.05</c:v>
                </c:pt>
                <c:pt idx="25">
                  <c:v>1.04</c:v>
                </c:pt>
                <c:pt idx="26">
                  <c:v>1.19</c:v>
                </c:pt>
                <c:pt idx="27">
                  <c:v>1.18</c:v>
                </c:pt>
                <c:pt idx="28">
                  <c:v>1.19</c:v>
                </c:pt>
                <c:pt idx="29">
                  <c:v>0.95</c:v>
                </c:pt>
                <c:pt idx="30">
                  <c:v>0.93</c:v>
                </c:pt>
                <c:pt idx="31">
                  <c:v>0.93</c:v>
                </c:pt>
                <c:pt idx="32">
                  <c:v>1.03</c:v>
                </c:pt>
                <c:pt idx="33">
                  <c:v>0.92</c:v>
                </c:pt>
                <c:pt idx="34">
                  <c:v>0.92</c:v>
                </c:pt>
                <c:pt idx="35">
                  <c:v>0.91</c:v>
                </c:pt>
                <c:pt idx="36">
                  <c:v>0.84</c:v>
                </c:pt>
                <c:pt idx="37">
                  <c:v>0.81</c:v>
                </c:pt>
                <c:pt idx="38">
                  <c:v>0.85</c:v>
                </c:pt>
                <c:pt idx="39">
                  <c:v>1.08</c:v>
                </c:pt>
                <c:pt idx="40">
                  <c:v>1.03</c:v>
                </c:pt>
                <c:pt idx="41">
                  <c:v>0.93</c:v>
                </c:pt>
                <c:pt idx="42">
                  <c:v>0.6</c:v>
                </c:pt>
                <c:pt idx="43">
                  <c:v>0.84</c:v>
                </c:pt>
                <c:pt idx="44">
                  <c:v>0.81</c:v>
                </c:pt>
                <c:pt idx="45">
                  <c:v>0.78</c:v>
                </c:pt>
                <c:pt idx="46">
                  <c:v>0.79</c:v>
                </c:pt>
                <c:pt idx="47">
                  <c:v>0.81</c:v>
                </c:pt>
                <c:pt idx="48">
                  <c:v>0.86</c:v>
                </c:pt>
                <c:pt idx="49">
                  <c:v>0.82</c:v>
                </c:pt>
                <c:pt idx="50">
                  <c:v>0.95</c:v>
                </c:pt>
                <c:pt idx="51">
                  <c:v>0.86</c:v>
                </c:pt>
                <c:pt idx="52">
                  <c:v>0.86</c:v>
                </c:pt>
                <c:pt idx="53">
                  <c:v>0.74</c:v>
                </c:pt>
                <c:pt idx="54">
                  <c:v>0.7</c:v>
                </c:pt>
                <c:pt idx="55">
                  <c:v>0.68</c:v>
                </c:pt>
                <c:pt idx="56">
                  <c:v>0.47</c:v>
                </c:pt>
                <c:pt idx="57">
                  <c:v>0.74</c:v>
                </c:pt>
                <c:pt idx="58">
                  <c:v>0.73</c:v>
                </c:pt>
                <c:pt idx="59">
                  <c:v>0.77</c:v>
                </c:pt>
                <c:pt idx="60">
                  <c:v>0.54</c:v>
                </c:pt>
                <c:pt idx="61">
                  <c:v>0.51</c:v>
                </c:pt>
                <c:pt idx="62">
                  <c:v>0.51</c:v>
                </c:pt>
                <c:pt idx="63">
                  <c:v>0.82</c:v>
                </c:pt>
                <c:pt idx="64">
                  <c:v>0.24</c:v>
                </c:pt>
                <c:pt idx="65">
                  <c:v>0.25</c:v>
                </c:pt>
                <c:pt idx="66">
                  <c:v>0.1</c:v>
                </c:pt>
                <c:pt idx="67">
                  <c:v>0.24</c:v>
                </c:pt>
                <c:pt idx="68">
                  <c:v>0.1</c:v>
                </c:pt>
                <c:pt idx="69">
                  <c:v>0.08</c:v>
                </c:pt>
                <c:pt idx="70">
                  <c:v>0.1</c:v>
                </c:pt>
                <c:pt idx="71">
                  <c:v>0.05</c:v>
                </c:pt>
                <c:pt idx="72">
                  <c:v>0.25</c:v>
                </c:pt>
                <c:pt idx="73">
                  <c:v>0.02</c:v>
                </c:pt>
                <c:pt idx="74">
                  <c:v>0</c:v>
                </c:pt>
                <c:pt idx="75">
                  <c:v>0.01</c:v>
                </c:pt>
                <c:pt idx="76">
                  <c:v>0</c:v>
                </c:pt>
                <c:pt idx="77">
                  <c:v>7.0000000000000007E-2</c:v>
                </c:pt>
                <c:pt idx="78">
                  <c:v>0</c:v>
                </c:pt>
                <c:pt idx="79">
                  <c:v>0</c:v>
                </c:pt>
                <c:pt idx="80">
                  <c:v>0.01</c:v>
                </c:pt>
                <c:pt idx="81">
                  <c:v>0</c:v>
                </c:pt>
                <c:pt idx="82">
                  <c:v>0</c:v>
                </c:pt>
                <c:pt idx="83">
                  <c:v>0.14000000000000001</c:v>
                </c:pt>
                <c:pt idx="84">
                  <c:v>0.24</c:v>
                </c:pt>
                <c:pt idx="85">
                  <c:v>0.15</c:v>
                </c:pt>
                <c:pt idx="86">
                  <c:v>0.24</c:v>
                </c:pt>
                <c:pt idx="87">
                  <c:v>0.02</c:v>
                </c:pt>
                <c:pt idx="88">
                  <c:v>0.02</c:v>
                </c:pt>
                <c:pt idx="89">
                  <c:v>0.02</c:v>
                </c:pt>
                <c:pt idx="90">
                  <c:v>0.15</c:v>
                </c:pt>
                <c:pt idx="91">
                  <c:v>0.01</c:v>
                </c:pt>
                <c:pt idx="92">
                  <c:v>0.1</c:v>
                </c:pt>
                <c:pt idx="93">
                  <c:v>0.01</c:v>
                </c:pt>
                <c:pt idx="94">
                  <c:v>0</c:v>
                </c:pt>
                <c:pt idx="95">
                  <c:v>0</c:v>
                </c:pt>
                <c:pt idx="96">
                  <c:v>0</c:v>
                </c:pt>
                <c:pt idx="97">
                  <c:v>0</c:v>
                </c:pt>
                <c:pt idx="98">
                  <c:v>0</c:v>
                </c:pt>
                <c:pt idx="99">
                  <c:v>0</c:v>
                </c:pt>
              </c:numCache>
            </c:numRef>
          </c:yVal>
          <c:smooth val="0"/>
        </c:ser>
        <c:ser>
          <c:idx val="2"/>
          <c:order val="2"/>
          <c:tx>
            <c:v>Export</c:v>
          </c:tx>
          <c:spPr>
            <a:ln w="25400" cap="rnd">
              <a:noFill/>
              <a:round/>
            </a:ln>
            <a:effectLst/>
          </c:spPr>
          <c:marker>
            <c:symbol val="circle"/>
            <c:size val="4"/>
            <c:spPr>
              <a:solidFill>
                <a:srgbClr val="7030A0"/>
              </a:solidFill>
              <a:ln w="9525">
                <a:solidFill>
                  <a:srgbClr val="7030A0"/>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Sheet1!$X$5:$X$104</c:f>
              <c:numCache>
                <c:formatCode>General</c:formatCode>
                <c:ptCount val="100"/>
                <c:pt idx="0">
                  <c:v>1.3</c:v>
                </c:pt>
                <c:pt idx="1">
                  <c:v>1.3</c:v>
                </c:pt>
                <c:pt idx="2">
                  <c:v>1.3</c:v>
                </c:pt>
                <c:pt idx="3">
                  <c:v>1.3</c:v>
                </c:pt>
                <c:pt idx="4">
                  <c:v>1.3</c:v>
                </c:pt>
                <c:pt idx="5">
                  <c:v>1.3</c:v>
                </c:pt>
                <c:pt idx="6">
                  <c:v>1.3</c:v>
                </c:pt>
                <c:pt idx="7">
                  <c:v>1.3</c:v>
                </c:pt>
                <c:pt idx="8">
                  <c:v>1.29</c:v>
                </c:pt>
                <c:pt idx="9">
                  <c:v>1.29</c:v>
                </c:pt>
                <c:pt idx="10">
                  <c:v>1.29</c:v>
                </c:pt>
                <c:pt idx="11">
                  <c:v>1.29</c:v>
                </c:pt>
                <c:pt idx="12">
                  <c:v>1.28</c:v>
                </c:pt>
                <c:pt idx="13">
                  <c:v>1.28</c:v>
                </c:pt>
                <c:pt idx="14">
                  <c:v>1.28</c:v>
                </c:pt>
                <c:pt idx="15">
                  <c:v>1.27</c:v>
                </c:pt>
                <c:pt idx="16">
                  <c:v>1.27</c:v>
                </c:pt>
                <c:pt idx="17">
                  <c:v>1.27</c:v>
                </c:pt>
                <c:pt idx="18">
                  <c:v>1.27</c:v>
                </c:pt>
                <c:pt idx="19">
                  <c:v>1.26</c:v>
                </c:pt>
                <c:pt idx="20">
                  <c:v>1.26</c:v>
                </c:pt>
                <c:pt idx="21">
                  <c:v>1.25</c:v>
                </c:pt>
                <c:pt idx="22">
                  <c:v>1.25</c:v>
                </c:pt>
                <c:pt idx="23">
                  <c:v>1.24</c:v>
                </c:pt>
                <c:pt idx="24">
                  <c:v>1.24</c:v>
                </c:pt>
                <c:pt idx="25">
                  <c:v>1.23</c:v>
                </c:pt>
                <c:pt idx="26">
                  <c:v>1.22</c:v>
                </c:pt>
                <c:pt idx="27">
                  <c:v>1.21</c:v>
                </c:pt>
                <c:pt idx="28">
                  <c:v>1.19</c:v>
                </c:pt>
                <c:pt idx="29">
                  <c:v>1.19</c:v>
                </c:pt>
                <c:pt idx="30">
                  <c:v>1.18</c:v>
                </c:pt>
                <c:pt idx="31">
                  <c:v>1.1599999999999999</c:v>
                </c:pt>
                <c:pt idx="32">
                  <c:v>1.1499999999999999</c:v>
                </c:pt>
                <c:pt idx="33">
                  <c:v>1.1399999999999999</c:v>
                </c:pt>
                <c:pt idx="34">
                  <c:v>1.1399999999999999</c:v>
                </c:pt>
                <c:pt idx="35">
                  <c:v>1.1200000000000001</c:v>
                </c:pt>
                <c:pt idx="36">
                  <c:v>1.1100000000000001</c:v>
                </c:pt>
                <c:pt idx="37">
                  <c:v>1.1000000000000001</c:v>
                </c:pt>
                <c:pt idx="38">
                  <c:v>1.08</c:v>
                </c:pt>
                <c:pt idx="39">
                  <c:v>1.07</c:v>
                </c:pt>
                <c:pt idx="40">
                  <c:v>1.04</c:v>
                </c:pt>
                <c:pt idx="41">
                  <c:v>1.02</c:v>
                </c:pt>
                <c:pt idx="42">
                  <c:v>1</c:v>
                </c:pt>
                <c:pt idx="43">
                  <c:v>0.98</c:v>
                </c:pt>
                <c:pt idx="44">
                  <c:v>0.96</c:v>
                </c:pt>
                <c:pt idx="45">
                  <c:v>0.94</c:v>
                </c:pt>
                <c:pt idx="46">
                  <c:v>0.91</c:v>
                </c:pt>
                <c:pt idx="47">
                  <c:v>0.89</c:v>
                </c:pt>
                <c:pt idx="48">
                  <c:v>0.88</c:v>
                </c:pt>
                <c:pt idx="49">
                  <c:v>0.85</c:v>
                </c:pt>
                <c:pt idx="50">
                  <c:v>0.84</c:v>
                </c:pt>
                <c:pt idx="51">
                  <c:v>0.82</c:v>
                </c:pt>
                <c:pt idx="52">
                  <c:v>0.82</c:v>
                </c:pt>
                <c:pt idx="53">
                  <c:v>0.78</c:v>
                </c:pt>
                <c:pt idx="54">
                  <c:v>0.76</c:v>
                </c:pt>
                <c:pt idx="55">
                  <c:v>0.75</c:v>
                </c:pt>
                <c:pt idx="56">
                  <c:v>0.73</c:v>
                </c:pt>
                <c:pt idx="57">
                  <c:v>0.71</c:v>
                </c:pt>
                <c:pt idx="58">
                  <c:v>0.7</c:v>
                </c:pt>
                <c:pt idx="59">
                  <c:v>0.67</c:v>
                </c:pt>
                <c:pt idx="60">
                  <c:v>0.65</c:v>
                </c:pt>
                <c:pt idx="61">
                  <c:v>0.61</c:v>
                </c:pt>
                <c:pt idx="62">
                  <c:v>0.61</c:v>
                </c:pt>
                <c:pt idx="63">
                  <c:v>0.56999999999999995</c:v>
                </c:pt>
                <c:pt idx="64">
                  <c:v>0.57999999999999996</c:v>
                </c:pt>
                <c:pt idx="65">
                  <c:v>0.56000000000000005</c:v>
                </c:pt>
                <c:pt idx="66">
                  <c:v>0.56999999999999995</c:v>
                </c:pt>
                <c:pt idx="67">
                  <c:v>0.54</c:v>
                </c:pt>
                <c:pt idx="68">
                  <c:v>0.54</c:v>
                </c:pt>
                <c:pt idx="69">
                  <c:v>0.53</c:v>
                </c:pt>
                <c:pt idx="70">
                  <c:v>0.48</c:v>
                </c:pt>
                <c:pt idx="71">
                  <c:v>0.47</c:v>
                </c:pt>
                <c:pt idx="72">
                  <c:v>0.42</c:v>
                </c:pt>
                <c:pt idx="73">
                  <c:v>0.41</c:v>
                </c:pt>
                <c:pt idx="74">
                  <c:v>0.4</c:v>
                </c:pt>
                <c:pt idx="75">
                  <c:v>0.37</c:v>
                </c:pt>
                <c:pt idx="76">
                  <c:v>0.34</c:v>
                </c:pt>
                <c:pt idx="77">
                  <c:v>0.25</c:v>
                </c:pt>
                <c:pt idx="78">
                  <c:v>0.23</c:v>
                </c:pt>
                <c:pt idx="79">
                  <c:v>0.17</c:v>
                </c:pt>
                <c:pt idx="80">
                  <c:v>0.16</c:v>
                </c:pt>
                <c:pt idx="81">
                  <c:v>0.1</c:v>
                </c:pt>
                <c:pt idx="82">
                  <c:v>0.09</c:v>
                </c:pt>
                <c:pt idx="83">
                  <c:v>0.05</c:v>
                </c:pt>
                <c:pt idx="84">
                  <c:v>0.04</c:v>
                </c:pt>
                <c:pt idx="85">
                  <c:v>0.04</c:v>
                </c:pt>
                <c:pt idx="86">
                  <c:v>0.02</c:v>
                </c:pt>
                <c:pt idx="87">
                  <c:v>0.01</c:v>
                </c:pt>
                <c:pt idx="88">
                  <c:v>0.01</c:v>
                </c:pt>
                <c:pt idx="89">
                  <c:v>0.01</c:v>
                </c:pt>
                <c:pt idx="90">
                  <c:v>0</c:v>
                </c:pt>
                <c:pt idx="91">
                  <c:v>0</c:v>
                </c:pt>
                <c:pt idx="92">
                  <c:v>0</c:v>
                </c:pt>
                <c:pt idx="93">
                  <c:v>0</c:v>
                </c:pt>
                <c:pt idx="94">
                  <c:v>0</c:v>
                </c:pt>
                <c:pt idx="95">
                  <c:v>0</c:v>
                </c:pt>
                <c:pt idx="96">
                  <c:v>0</c:v>
                </c:pt>
                <c:pt idx="97">
                  <c:v>0</c:v>
                </c:pt>
                <c:pt idx="98">
                  <c:v>0</c:v>
                </c:pt>
                <c:pt idx="99">
                  <c:v>0</c:v>
                </c:pt>
              </c:numCache>
            </c:numRef>
          </c:yVal>
          <c:smooth val="0"/>
        </c:ser>
        <c:ser>
          <c:idx val="3"/>
          <c:order val="3"/>
          <c:tx>
            <c:v>Wind tot</c:v>
          </c:tx>
          <c:spPr>
            <a:ln w="25400" cap="rnd">
              <a:noFill/>
              <a:round/>
            </a:ln>
            <a:effectLst/>
          </c:spPr>
          <c:marker>
            <c:symbol val="circle"/>
            <c:size val="5"/>
            <c:spPr>
              <a:solidFill>
                <a:schemeClr val="accent4"/>
              </a:solidFill>
              <a:ln w="9525">
                <a:solidFill>
                  <a:schemeClr val="accent4"/>
                </a:solidFill>
              </a:ln>
              <a:effectLst/>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Sheet1!$Y$5:$Y$104</c:f>
              <c:numCache>
                <c:formatCode>General</c:formatCode>
                <c:ptCount val="100"/>
                <c:pt idx="0">
                  <c:v>2.8400000000000003</c:v>
                </c:pt>
                <c:pt idx="1">
                  <c:v>2.8400000000000003</c:v>
                </c:pt>
                <c:pt idx="2">
                  <c:v>2.83</c:v>
                </c:pt>
                <c:pt idx="3">
                  <c:v>2.83</c:v>
                </c:pt>
                <c:pt idx="4">
                  <c:v>2.83</c:v>
                </c:pt>
                <c:pt idx="5">
                  <c:v>2.83</c:v>
                </c:pt>
                <c:pt idx="6">
                  <c:v>2.84</c:v>
                </c:pt>
                <c:pt idx="7">
                  <c:v>2.8400000000000003</c:v>
                </c:pt>
                <c:pt idx="8">
                  <c:v>2.8200000000000003</c:v>
                </c:pt>
                <c:pt idx="9">
                  <c:v>2.8200000000000003</c:v>
                </c:pt>
                <c:pt idx="10">
                  <c:v>2.83</c:v>
                </c:pt>
                <c:pt idx="11">
                  <c:v>2.83</c:v>
                </c:pt>
                <c:pt idx="12">
                  <c:v>2.8</c:v>
                </c:pt>
                <c:pt idx="13">
                  <c:v>2.81</c:v>
                </c:pt>
                <c:pt idx="14">
                  <c:v>2.8</c:v>
                </c:pt>
                <c:pt idx="15">
                  <c:v>2.7800000000000002</c:v>
                </c:pt>
                <c:pt idx="16">
                  <c:v>2.78</c:v>
                </c:pt>
                <c:pt idx="17">
                  <c:v>2.77</c:v>
                </c:pt>
                <c:pt idx="18">
                  <c:v>2.77</c:v>
                </c:pt>
                <c:pt idx="19">
                  <c:v>2.75</c:v>
                </c:pt>
                <c:pt idx="20">
                  <c:v>2.74</c:v>
                </c:pt>
                <c:pt idx="21">
                  <c:v>2.73</c:v>
                </c:pt>
                <c:pt idx="22">
                  <c:v>2.7199999999999998</c:v>
                </c:pt>
                <c:pt idx="23">
                  <c:v>2.7</c:v>
                </c:pt>
                <c:pt idx="24">
                  <c:v>2.7</c:v>
                </c:pt>
                <c:pt idx="25">
                  <c:v>2.66</c:v>
                </c:pt>
                <c:pt idx="26">
                  <c:v>2.66</c:v>
                </c:pt>
                <c:pt idx="27">
                  <c:v>2.65</c:v>
                </c:pt>
                <c:pt idx="28">
                  <c:v>2.57</c:v>
                </c:pt>
                <c:pt idx="29">
                  <c:v>2.5999999999999996</c:v>
                </c:pt>
                <c:pt idx="30">
                  <c:v>2.58</c:v>
                </c:pt>
                <c:pt idx="31">
                  <c:v>2.59</c:v>
                </c:pt>
                <c:pt idx="32">
                  <c:v>2.38</c:v>
                </c:pt>
                <c:pt idx="33">
                  <c:v>2.59</c:v>
                </c:pt>
                <c:pt idx="34">
                  <c:v>2.59</c:v>
                </c:pt>
                <c:pt idx="35">
                  <c:v>2.59</c:v>
                </c:pt>
                <c:pt idx="36">
                  <c:v>2.52</c:v>
                </c:pt>
                <c:pt idx="37">
                  <c:v>2.5</c:v>
                </c:pt>
                <c:pt idx="38">
                  <c:v>2.5099999999999998</c:v>
                </c:pt>
                <c:pt idx="39">
                  <c:v>2.39</c:v>
                </c:pt>
                <c:pt idx="40">
                  <c:v>2.4299999999999997</c:v>
                </c:pt>
                <c:pt idx="41">
                  <c:v>2.21</c:v>
                </c:pt>
                <c:pt idx="42">
                  <c:v>2.1800000000000002</c:v>
                </c:pt>
                <c:pt idx="43">
                  <c:v>2.2199999999999998</c:v>
                </c:pt>
                <c:pt idx="44">
                  <c:v>2.2199999999999998</c:v>
                </c:pt>
                <c:pt idx="45">
                  <c:v>2.16</c:v>
                </c:pt>
                <c:pt idx="46">
                  <c:v>2.04</c:v>
                </c:pt>
                <c:pt idx="47">
                  <c:v>2.12</c:v>
                </c:pt>
                <c:pt idx="48">
                  <c:v>2.1800000000000002</c:v>
                </c:pt>
                <c:pt idx="49">
                  <c:v>2.0699999999999998</c:v>
                </c:pt>
                <c:pt idx="50">
                  <c:v>2.06</c:v>
                </c:pt>
                <c:pt idx="51">
                  <c:v>2.0299999999999998</c:v>
                </c:pt>
                <c:pt idx="52">
                  <c:v>2.0299999999999998</c:v>
                </c:pt>
                <c:pt idx="53">
                  <c:v>1.97</c:v>
                </c:pt>
                <c:pt idx="54">
                  <c:v>1.94</c:v>
                </c:pt>
                <c:pt idx="55">
                  <c:v>1.92</c:v>
                </c:pt>
                <c:pt idx="56">
                  <c:v>1.88</c:v>
                </c:pt>
                <c:pt idx="57">
                  <c:v>1.95</c:v>
                </c:pt>
                <c:pt idx="58">
                  <c:v>1.84</c:v>
                </c:pt>
                <c:pt idx="59">
                  <c:v>1.8800000000000001</c:v>
                </c:pt>
                <c:pt idx="60">
                  <c:v>1.74</c:v>
                </c:pt>
                <c:pt idx="61">
                  <c:v>1.69</c:v>
                </c:pt>
                <c:pt idx="62">
                  <c:v>1.69</c:v>
                </c:pt>
                <c:pt idx="63">
                  <c:v>1.73</c:v>
                </c:pt>
                <c:pt idx="64">
                  <c:v>1.59</c:v>
                </c:pt>
                <c:pt idx="65">
                  <c:v>1.57</c:v>
                </c:pt>
                <c:pt idx="66">
                  <c:v>1.53</c:v>
                </c:pt>
                <c:pt idx="67">
                  <c:v>1.6</c:v>
                </c:pt>
                <c:pt idx="68">
                  <c:v>1.54</c:v>
                </c:pt>
                <c:pt idx="69">
                  <c:v>1.52</c:v>
                </c:pt>
                <c:pt idx="70">
                  <c:v>1.4400000000000002</c:v>
                </c:pt>
                <c:pt idx="71">
                  <c:v>1.4100000000000001</c:v>
                </c:pt>
                <c:pt idx="72">
                  <c:v>1.38</c:v>
                </c:pt>
                <c:pt idx="73">
                  <c:v>1.3</c:v>
                </c:pt>
                <c:pt idx="74">
                  <c:v>1.27</c:v>
                </c:pt>
                <c:pt idx="75">
                  <c:v>1.22</c:v>
                </c:pt>
                <c:pt idx="76">
                  <c:v>1.18</c:v>
                </c:pt>
                <c:pt idx="77">
                  <c:v>1.07</c:v>
                </c:pt>
                <c:pt idx="78">
                  <c:v>1.01</c:v>
                </c:pt>
                <c:pt idx="79">
                  <c:v>0.93</c:v>
                </c:pt>
                <c:pt idx="80">
                  <c:v>0.91</c:v>
                </c:pt>
                <c:pt idx="81">
                  <c:v>0.79</c:v>
                </c:pt>
                <c:pt idx="82">
                  <c:v>0.77</c:v>
                </c:pt>
                <c:pt idx="83">
                  <c:v>0.71</c:v>
                </c:pt>
                <c:pt idx="84">
                  <c:v>0.7</c:v>
                </c:pt>
                <c:pt idx="85">
                  <c:v>0.67</c:v>
                </c:pt>
                <c:pt idx="86">
                  <c:v>0.62</c:v>
                </c:pt>
                <c:pt idx="87">
                  <c:v>0.53</c:v>
                </c:pt>
                <c:pt idx="88">
                  <c:v>0.46</c:v>
                </c:pt>
                <c:pt idx="89">
                  <c:v>0.46</c:v>
                </c:pt>
                <c:pt idx="90">
                  <c:v>0.41000000000000003</c:v>
                </c:pt>
                <c:pt idx="91">
                  <c:v>0.38</c:v>
                </c:pt>
                <c:pt idx="92">
                  <c:v>0.33999999999999997</c:v>
                </c:pt>
                <c:pt idx="93">
                  <c:v>0.29000000000000004</c:v>
                </c:pt>
                <c:pt idx="94">
                  <c:v>0.25</c:v>
                </c:pt>
                <c:pt idx="95">
                  <c:v>0.15</c:v>
                </c:pt>
                <c:pt idx="96">
                  <c:v>7.0000000000000007E-2</c:v>
                </c:pt>
                <c:pt idx="97">
                  <c:v>0.01</c:v>
                </c:pt>
                <c:pt idx="98">
                  <c:v>0</c:v>
                </c:pt>
                <c:pt idx="99">
                  <c:v>0</c:v>
                </c:pt>
              </c:numCache>
            </c:numRef>
          </c:yVal>
          <c:smooth val="0"/>
        </c:ser>
        <c:dLbls>
          <c:showLegendKey val="0"/>
          <c:showVal val="0"/>
          <c:showCatName val="0"/>
          <c:showSerName val="0"/>
          <c:showPercent val="0"/>
          <c:showBubbleSize val="0"/>
        </c:dLbls>
        <c:axId val="551866544"/>
        <c:axId val="551866152"/>
      </c:scatterChart>
      <c:valAx>
        <c:axId val="551866544"/>
        <c:scaling>
          <c:orientation val="minMax"/>
          <c:max val="0.60000000000000009"/>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a:t>
                </a:r>
                <a:r>
                  <a:rPr lang="it-IT" baseline="-25000"/>
                  <a:t>2</a:t>
                </a:r>
                <a:r>
                  <a:rPr lang="it-IT"/>
                  <a:t> emissions [Mt]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66152"/>
        <c:crosses val="autoZero"/>
        <c:crossBetween val="midCat"/>
      </c:valAx>
      <c:valAx>
        <c:axId val="55186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[TWh]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1866544"/>
        <c:crossesAt val="-0.60000000000000009"/>
        <c:crossBetween val="midCat"/>
      </c:valAx>
      <c:spPr>
        <a:noFill/>
        <a:ln>
          <a:noFill/>
        </a:ln>
        <a:effectLst/>
      </c:spPr>
    </c:plotArea>
    <c:legend>
      <c:legendPos val="r"/>
      <c:layout>
        <c:manualLayout>
          <c:xMode val="edge"/>
          <c:yMode val="edge"/>
          <c:x val="0.76879880376604881"/>
          <c:y val="0.11837938751862051"/>
          <c:w val="0.13490006056935192"/>
          <c:h val="0.29242085248822908"/>
        </c:manualLayout>
      </c:layout>
      <c:overlay val="0"/>
      <c:spPr>
        <a:solidFill>
          <a:schemeClr val="bg1"/>
        </a:solid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50016331372389"/>
          <c:y val="6.3930592009332168E-2"/>
          <c:w val="0.70612412619677756"/>
          <c:h val="0.74700379119276761"/>
        </c:manualLayout>
      </c:layout>
      <c:scatterChart>
        <c:scatterStyle val="lineMarker"/>
        <c:varyColors val="0"/>
        <c:ser>
          <c:idx val="0"/>
          <c:order val="0"/>
          <c:tx>
            <c:v>Onshore Wind</c:v>
          </c:tx>
          <c:spPr>
            <a:ln w="28575">
              <a:noFill/>
            </a:ln>
          </c:spPr>
          <c:marker>
            <c:symbol val="diamond"/>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Sheet1!$H$5:$H$104</c:f>
              <c:numCache>
                <c:formatCode>0</c:formatCode>
                <c:ptCount val="100"/>
                <c:pt idx="0">
                  <c:v>1498</c:v>
                </c:pt>
                <c:pt idx="1">
                  <c:v>1498</c:v>
                </c:pt>
                <c:pt idx="2">
                  <c:v>1496</c:v>
                </c:pt>
                <c:pt idx="3">
                  <c:v>1496</c:v>
                </c:pt>
                <c:pt idx="4">
                  <c:v>1499</c:v>
                </c:pt>
                <c:pt idx="5">
                  <c:v>1499</c:v>
                </c:pt>
                <c:pt idx="6">
                  <c:v>1495</c:v>
                </c:pt>
                <c:pt idx="7">
                  <c:v>1496</c:v>
                </c:pt>
                <c:pt idx="8">
                  <c:v>1495</c:v>
                </c:pt>
                <c:pt idx="9">
                  <c:v>1495</c:v>
                </c:pt>
                <c:pt idx="10">
                  <c:v>1491</c:v>
                </c:pt>
                <c:pt idx="11">
                  <c:v>1491</c:v>
                </c:pt>
                <c:pt idx="12">
                  <c:v>1498</c:v>
                </c:pt>
                <c:pt idx="13">
                  <c:v>1498</c:v>
                </c:pt>
                <c:pt idx="14">
                  <c:v>1498</c:v>
                </c:pt>
                <c:pt idx="15">
                  <c:v>1425</c:v>
                </c:pt>
                <c:pt idx="16">
                  <c:v>1493</c:v>
                </c:pt>
                <c:pt idx="17">
                  <c:v>1498</c:v>
                </c:pt>
                <c:pt idx="18">
                  <c:v>1498</c:v>
                </c:pt>
                <c:pt idx="19">
                  <c:v>1484</c:v>
                </c:pt>
                <c:pt idx="20">
                  <c:v>1486</c:v>
                </c:pt>
                <c:pt idx="21">
                  <c:v>1498</c:v>
                </c:pt>
                <c:pt idx="22">
                  <c:v>1499</c:v>
                </c:pt>
                <c:pt idx="23">
                  <c:v>1498</c:v>
                </c:pt>
                <c:pt idx="24">
                  <c:v>1453</c:v>
                </c:pt>
                <c:pt idx="25">
                  <c:v>1498</c:v>
                </c:pt>
                <c:pt idx="26">
                  <c:v>1454</c:v>
                </c:pt>
                <c:pt idx="27">
                  <c:v>1421</c:v>
                </c:pt>
                <c:pt idx="28">
                  <c:v>1474</c:v>
                </c:pt>
                <c:pt idx="29">
                  <c:v>1100</c:v>
                </c:pt>
                <c:pt idx="30">
                  <c:v>1047</c:v>
                </c:pt>
                <c:pt idx="31">
                  <c:v>1047</c:v>
                </c:pt>
                <c:pt idx="32">
                  <c:v>1208</c:v>
                </c:pt>
                <c:pt idx="33">
                  <c:v>928</c:v>
                </c:pt>
                <c:pt idx="34">
                  <c:v>928</c:v>
                </c:pt>
                <c:pt idx="35">
                  <c:v>883</c:v>
                </c:pt>
                <c:pt idx="36">
                  <c:v>754</c:v>
                </c:pt>
                <c:pt idx="37">
                  <c:v>710</c:v>
                </c:pt>
                <c:pt idx="38">
                  <c:v>762</c:v>
                </c:pt>
                <c:pt idx="39">
                  <c:v>793</c:v>
                </c:pt>
                <c:pt idx="40">
                  <c:v>785</c:v>
                </c:pt>
                <c:pt idx="41">
                  <c:v>710</c:v>
                </c:pt>
                <c:pt idx="42">
                  <c:v>451</c:v>
                </c:pt>
                <c:pt idx="43">
                  <c:v>612</c:v>
                </c:pt>
                <c:pt idx="44">
                  <c:v>519</c:v>
                </c:pt>
                <c:pt idx="45">
                  <c:v>519</c:v>
                </c:pt>
                <c:pt idx="46">
                  <c:v>454</c:v>
                </c:pt>
                <c:pt idx="47">
                  <c:v>491</c:v>
                </c:pt>
                <c:pt idx="48">
                  <c:v>503</c:v>
                </c:pt>
                <c:pt idx="49">
                  <c:v>453</c:v>
                </c:pt>
                <c:pt idx="50">
                  <c:v>510</c:v>
                </c:pt>
                <c:pt idx="51">
                  <c:v>450</c:v>
                </c:pt>
                <c:pt idx="52">
                  <c:v>445</c:v>
                </c:pt>
                <c:pt idx="53">
                  <c:v>369</c:v>
                </c:pt>
                <c:pt idx="54">
                  <c:v>344</c:v>
                </c:pt>
                <c:pt idx="55">
                  <c:v>329</c:v>
                </c:pt>
                <c:pt idx="56">
                  <c:v>234</c:v>
                </c:pt>
                <c:pt idx="57">
                  <c:v>347</c:v>
                </c:pt>
                <c:pt idx="58">
                  <c:v>329</c:v>
                </c:pt>
                <c:pt idx="59">
                  <c:v>339</c:v>
                </c:pt>
                <c:pt idx="60">
                  <c:v>234</c:v>
                </c:pt>
                <c:pt idx="61">
                  <c:v>214</c:v>
                </c:pt>
                <c:pt idx="62">
                  <c:v>214</c:v>
                </c:pt>
                <c:pt idx="63">
                  <c:v>339</c:v>
                </c:pt>
                <c:pt idx="64">
                  <c:v>98</c:v>
                </c:pt>
                <c:pt idx="65">
                  <c:v>102</c:v>
                </c:pt>
                <c:pt idx="66">
                  <c:v>40</c:v>
                </c:pt>
                <c:pt idx="67">
                  <c:v>99</c:v>
                </c:pt>
                <c:pt idx="68">
                  <c:v>40</c:v>
                </c:pt>
                <c:pt idx="69">
                  <c:v>32</c:v>
                </c:pt>
                <c:pt idx="70">
                  <c:v>39</c:v>
                </c:pt>
                <c:pt idx="71">
                  <c:v>18</c:v>
                </c:pt>
                <c:pt idx="72">
                  <c:v>100</c:v>
                </c:pt>
                <c:pt idx="73">
                  <c:v>8</c:v>
                </c:pt>
                <c:pt idx="74">
                  <c:v>1</c:v>
                </c:pt>
                <c:pt idx="75">
                  <c:v>5</c:v>
                </c:pt>
                <c:pt idx="76">
                  <c:v>0</c:v>
                </c:pt>
                <c:pt idx="77">
                  <c:v>28</c:v>
                </c:pt>
                <c:pt idx="78">
                  <c:v>0</c:v>
                </c:pt>
                <c:pt idx="79">
                  <c:v>0</c:v>
                </c:pt>
                <c:pt idx="80">
                  <c:v>2</c:v>
                </c:pt>
                <c:pt idx="81">
                  <c:v>0</c:v>
                </c:pt>
                <c:pt idx="82">
                  <c:v>0</c:v>
                </c:pt>
                <c:pt idx="83">
                  <c:v>54</c:v>
                </c:pt>
                <c:pt idx="84">
                  <c:v>95</c:v>
                </c:pt>
                <c:pt idx="85">
                  <c:v>60</c:v>
                </c:pt>
                <c:pt idx="86">
                  <c:v>95</c:v>
                </c:pt>
                <c:pt idx="87">
                  <c:v>6</c:v>
                </c:pt>
                <c:pt idx="88">
                  <c:v>7</c:v>
                </c:pt>
                <c:pt idx="89">
                  <c:v>7</c:v>
                </c:pt>
                <c:pt idx="90">
                  <c:v>60</c:v>
                </c:pt>
                <c:pt idx="91">
                  <c:v>4</c:v>
                </c:pt>
                <c:pt idx="92">
                  <c:v>40</c:v>
                </c:pt>
                <c:pt idx="93">
                  <c:v>4</c:v>
                </c:pt>
                <c:pt idx="94">
                  <c:v>1</c:v>
                </c:pt>
                <c:pt idx="95">
                  <c:v>0</c:v>
                </c:pt>
                <c:pt idx="96">
                  <c:v>1</c:v>
                </c:pt>
                <c:pt idx="97">
                  <c:v>0</c:v>
                </c:pt>
                <c:pt idx="98">
                  <c:v>0</c:v>
                </c:pt>
                <c:pt idx="99">
                  <c:v>0</c:v>
                </c:pt>
              </c:numCache>
            </c:numRef>
          </c:yVal>
          <c:smooth val="0"/>
        </c:ser>
        <c:ser>
          <c:idx val="1"/>
          <c:order val="1"/>
          <c:tx>
            <c:v>Offshore wind</c:v>
          </c:tx>
          <c:spPr>
            <a:ln w="28575">
              <a:noFill/>
            </a:ln>
          </c:spPr>
          <c:marker>
            <c:symbol val="square"/>
            <c:size val="4"/>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Sheet1!$J$5:$J$104</c:f>
              <c:numCache>
                <c:formatCode>0</c:formatCode>
                <c:ptCount val="100"/>
                <c:pt idx="0">
                  <c:v>1474</c:v>
                </c:pt>
                <c:pt idx="1">
                  <c:v>1474</c:v>
                </c:pt>
                <c:pt idx="2">
                  <c:v>1425</c:v>
                </c:pt>
                <c:pt idx="3">
                  <c:v>1425</c:v>
                </c:pt>
                <c:pt idx="4">
                  <c:v>1425</c:v>
                </c:pt>
                <c:pt idx="5">
                  <c:v>1425</c:v>
                </c:pt>
                <c:pt idx="6">
                  <c:v>1362</c:v>
                </c:pt>
                <c:pt idx="7">
                  <c:v>1400</c:v>
                </c:pt>
                <c:pt idx="8">
                  <c:v>1224</c:v>
                </c:pt>
                <c:pt idx="9">
                  <c:v>1224</c:v>
                </c:pt>
                <c:pt idx="10">
                  <c:v>1207</c:v>
                </c:pt>
                <c:pt idx="11">
                  <c:v>1207</c:v>
                </c:pt>
                <c:pt idx="12">
                  <c:v>1006</c:v>
                </c:pt>
                <c:pt idx="13">
                  <c:v>1006</c:v>
                </c:pt>
                <c:pt idx="14">
                  <c:v>971</c:v>
                </c:pt>
                <c:pt idx="15">
                  <c:v>937</c:v>
                </c:pt>
                <c:pt idx="16">
                  <c:v>821</c:v>
                </c:pt>
                <c:pt idx="17">
                  <c:v>770</c:v>
                </c:pt>
                <c:pt idx="18">
                  <c:v>762</c:v>
                </c:pt>
                <c:pt idx="19">
                  <c:v>709</c:v>
                </c:pt>
                <c:pt idx="20">
                  <c:v>648</c:v>
                </c:pt>
                <c:pt idx="21">
                  <c:v>594</c:v>
                </c:pt>
                <c:pt idx="22">
                  <c:v>558</c:v>
                </c:pt>
                <c:pt idx="23">
                  <c:v>488</c:v>
                </c:pt>
                <c:pt idx="24">
                  <c:v>510</c:v>
                </c:pt>
                <c:pt idx="25">
                  <c:v>507</c:v>
                </c:pt>
                <c:pt idx="26">
                  <c:v>412</c:v>
                </c:pt>
                <c:pt idx="27">
                  <c:v>412</c:v>
                </c:pt>
                <c:pt idx="28">
                  <c:v>382</c:v>
                </c:pt>
                <c:pt idx="29">
                  <c:v>519</c:v>
                </c:pt>
                <c:pt idx="30">
                  <c:v>519</c:v>
                </c:pt>
                <c:pt idx="31">
                  <c:v>526</c:v>
                </c:pt>
                <c:pt idx="32">
                  <c:v>380</c:v>
                </c:pt>
                <c:pt idx="33">
                  <c:v>515</c:v>
                </c:pt>
                <c:pt idx="34">
                  <c:v>515</c:v>
                </c:pt>
                <c:pt idx="35">
                  <c:v>515</c:v>
                </c:pt>
                <c:pt idx="36">
                  <c:v>515</c:v>
                </c:pt>
                <c:pt idx="37">
                  <c:v>519</c:v>
                </c:pt>
                <c:pt idx="38">
                  <c:v>504</c:v>
                </c:pt>
                <c:pt idx="39">
                  <c:v>348</c:v>
                </c:pt>
                <c:pt idx="40">
                  <c:v>377</c:v>
                </c:pt>
                <c:pt idx="41">
                  <c:v>348</c:v>
                </c:pt>
                <c:pt idx="42">
                  <c:v>507</c:v>
                </c:pt>
                <c:pt idx="43">
                  <c:v>382</c:v>
                </c:pt>
                <c:pt idx="44">
                  <c:v>382</c:v>
                </c:pt>
                <c:pt idx="45">
                  <c:v>382</c:v>
                </c:pt>
                <c:pt idx="46">
                  <c:v>333</c:v>
                </c:pt>
                <c:pt idx="47">
                  <c:v>354</c:v>
                </c:pt>
                <c:pt idx="48">
                  <c:v>352</c:v>
                </c:pt>
                <c:pt idx="49">
                  <c:v>333</c:v>
                </c:pt>
                <c:pt idx="50">
                  <c:v>291</c:v>
                </c:pt>
                <c:pt idx="51">
                  <c:v>307</c:v>
                </c:pt>
                <c:pt idx="52">
                  <c:v>307</c:v>
                </c:pt>
                <c:pt idx="53">
                  <c:v>325</c:v>
                </c:pt>
                <c:pt idx="54">
                  <c:v>327</c:v>
                </c:pt>
                <c:pt idx="55">
                  <c:v>327</c:v>
                </c:pt>
                <c:pt idx="56">
                  <c:v>381</c:v>
                </c:pt>
                <c:pt idx="57">
                  <c:v>317</c:v>
                </c:pt>
                <c:pt idx="58">
                  <c:v>291</c:v>
                </c:pt>
                <c:pt idx="59">
                  <c:v>291</c:v>
                </c:pt>
                <c:pt idx="60">
                  <c:v>315</c:v>
                </c:pt>
                <c:pt idx="61">
                  <c:v>309</c:v>
                </c:pt>
                <c:pt idx="62">
                  <c:v>309</c:v>
                </c:pt>
                <c:pt idx="63">
                  <c:v>238</c:v>
                </c:pt>
                <c:pt idx="64">
                  <c:v>356</c:v>
                </c:pt>
                <c:pt idx="65">
                  <c:v>345</c:v>
                </c:pt>
                <c:pt idx="66">
                  <c:v>377</c:v>
                </c:pt>
                <c:pt idx="67">
                  <c:v>356</c:v>
                </c:pt>
                <c:pt idx="68">
                  <c:v>378</c:v>
                </c:pt>
                <c:pt idx="69" formatCode="General">
                  <c:v>378</c:v>
                </c:pt>
                <c:pt idx="70" formatCode="General">
                  <c:v>350</c:v>
                </c:pt>
                <c:pt idx="71">
                  <c:v>356</c:v>
                </c:pt>
                <c:pt idx="72">
                  <c:v>295</c:v>
                </c:pt>
                <c:pt idx="73">
                  <c:v>334</c:v>
                </c:pt>
                <c:pt idx="74">
                  <c:v>332</c:v>
                </c:pt>
                <c:pt idx="75">
                  <c:v>317</c:v>
                </c:pt>
                <c:pt idx="76">
                  <c:v>309</c:v>
                </c:pt>
                <c:pt idx="77">
                  <c:v>260</c:v>
                </c:pt>
                <c:pt idx="78">
                  <c:v>264</c:v>
                </c:pt>
                <c:pt idx="79">
                  <c:v>242</c:v>
                </c:pt>
                <c:pt idx="80">
                  <c:v>235</c:v>
                </c:pt>
                <c:pt idx="81">
                  <c:v>206</c:v>
                </c:pt>
                <c:pt idx="82">
                  <c:v>200</c:v>
                </c:pt>
                <c:pt idx="83">
                  <c:v>150</c:v>
                </c:pt>
                <c:pt idx="84">
                  <c:v>121</c:v>
                </c:pt>
                <c:pt idx="85">
                  <c:v>137</c:v>
                </c:pt>
                <c:pt idx="86">
                  <c:v>99</c:v>
                </c:pt>
                <c:pt idx="87">
                  <c:v>133</c:v>
                </c:pt>
                <c:pt idx="88">
                  <c:v>115</c:v>
                </c:pt>
                <c:pt idx="89">
                  <c:v>115</c:v>
                </c:pt>
                <c:pt idx="90">
                  <c:v>69</c:v>
                </c:pt>
                <c:pt idx="91">
                  <c:v>97</c:v>
                </c:pt>
                <c:pt idx="92">
                  <c:v>62</c:v>
                </c:pt>
                <c:pt idx="93">
                  <c:v>73</c:v>
                </c:pt>
                <c:pt idx="94">
                  <c:v>65</c:v>
                </c:pt>
                <c:pt idx="95">
                  <c:v>38</c:v>
                </c:pt>
                <c:pt idx="96">
                  <c:v>19</c:v>
                </c:pt>
                <c:pt idx="97">
                  <c:v>2</c:v>
                </c:pt>
                <c:pt idx="98">
                  <c:v>0</c:v>
                </c:pt>
                <c:pt idx="99">
                  <c:v>0</c:v>
                </c:pt>
              </c:numCache>
            </c:numRef>
          </c:yVal>
          <c:smooth val="0"/>
        </c:ser>
        <c:ser>
          <c:idx val="3"/>
          <c:order val="3"/>
          <c:tx>
            <c:v>PV</c:v>
          </c:tx>
          <c:spPr>
            <a:ln w="28575">
              <a:noFill/>
            </a:ln>
          </c:spPr>
          <c:marker>
            <c:symbol val="circle"/>
            <c:size val="4"/>
            <c:spPr>
              <a:solidFill>
                <a:schemeClr val="accent6">
                  <a:lumMod val="75000"/>
                </a:schemeClr>
              </a:solidFill>
              <a:ln>
                <a:solidFill>
                  <a:schemeClr val="accent6">
                    <a:lumMod val="75000"/>
                  </a:schemeClr>
                </a:solidFill>
              </a:ln>
            </c:spPr>
          </c:marker>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Sheet1!$L$5:$L$104</c:f>
              <c:numCache>
                <c:formatCode>0</c:formatCode>
                <c:ptCount val="100"/>
                <c:pt idx="0">
                  <c:v>979</c:v>
                </c:pt>
                <c:pt idx="1">
                  <c:v>979</c:v>
                </c:pt>
                <c:pt idx="2">
                  <c:v>867</c:v>
                </c:pt>
                <c:pt idx="3">
                  <c:v>867</c:v>
                </c:pt>
                <c:pt idx="4">
                  <c:v>641</c:v>
                </c:pt>
                <c:pt idx="5">
                  <c:v>641</c:v>
                </c:pt>
                <c:pt idx="6">
                  <c:v>614</c:v>
                </c:pt>
                <c:pt idx="7">
                  <c:v>482</c:v>
                </c:pt>
                <c:pt idx="8">
                  <c:v>648</c:v>
                </c:pt>
                <c:pt idx="9">
                  <c:v>648</c:v>
                </c:pt>
                <c:pt idx="10">
                  <c:v>483</c:v>
                </c:pt>
                <c:pt idx="11">
                  <c:v>374</c:v>
                </c:pt>
                <c:pt idx="12">
                  <c:v>653</c:v>
                </c:pt>
                <c:pt idx="13">
                  <c:v>549</c:v>
                </c:pt>
                <c:pt idx="14">
                  <c:v>531</c:v>
                </c:pt>
                <c:pt idx="15">
                  <c:v>546</c:v>
                </c:pt>
                <c:pt idx="16">
                  <c:v>533</c:v>
                </c:pt>
                <c:pt idx="17">
                  <c:v>549</c:v>
                </c:pt>
                <c:pt idx="18">
                  <c:v>500</c:v>
                </c:pt>
                <c:pt idx="19">
                  <c:v>533</c:v>
                </c:pt>
                <c:pt idx="20">
                  <c:v>533</c:v>
                </c:pt>
                <c:pt idx="21">
                  <c:v>500</c:v>
                </c:pt>
                <c:pt idx="22">
                  <c:v>425</c:v>
                </c:pt>
                <c:pt idx="23">
                  <c:v>500</c:v>
                </c:pt>
                <c:pt idx="24">
                  <c:v>404</c:v>
                </c:pt>
                <c:pt idx="25">
                  <c:v>328</c:v>
                </c:pt>
                <c:pt idx="26">
                  <c:v>327</c:v>
                </c:pt>
                <c:pt idx="27">
                  <c:v>257</c:v>
                </c:pt>
                <c:pt idx="28">
                  <c:v>177</c:v>
                </c:pt>
                <c:pt idx="29">
                  <c:v>335</c:v>
                </c:pt>
                <c:pt idx="30">
                  <c:v>335</c:v>
                </c:pt>
                <c:pt idx="31">
                  <c:v>106</c:v>
                </c:pt>
                <c:pt idx="32">
                  <c:v>252</c:v>
                </c:pt>
                <c:pt idx="33">
                  <c:v>116</c:v>
                </c:pt>
                <c:pt idx="34">
                  <c:v>116</c:v>
                </c:pt>
                <c:pt idx="35">
                  <c:v>30</c:v>
                </c:pt>
                <c:pt idx="36">
                  <c:v>116</c:v>
                </c:pt>
                <c:pt idx="37">
                  <c:v>116</c:v>
                </c:pt>
                <c:pt idx="38" formatCode="General">
                  <c:v>0</c:v>
                </c:pt>
                <c:pt idx="39">
                  <c:v>196</c:v>
                </c:pt>
                <c:pt idx="40">
                  <c:v>15</c:v>
                </c:pt>
                <c:pt idx="41">
                  <c:v>196</c:v>
                </c:pt>
                <c:pt idx="42">
                  <c:v>211</c:v>
                </c:pt>
                <c:pt idx="43">
                  <c:v>79</c:v>
                </c:pt>
                <c:pt idx="44">
                  <c:v>79</c:v>
                </c:pt>
                <c:pt idx="45">
                  <c:v>79</c:v>
                </c:pt>
                <c:pt idx="46">
                  <c:v>217</c:v>
                </c:pt>
                <c:pt idx="47">
                  <c:v>6</c:v>
                </c:pt>
                <c:pt idx="48">
                  <c:v>38</c:v>
                </c:pt>
                <c:pt idx="49">
                  <c:v>0</c:v>
                </c:pt>
                <c:pt idx="50">
                  <c:v>0</c:v>
                </c:pt>
                <c:pt idx="51">
                  <c:v>8</c:v>
                </c:pt>
                <c:pt idx="52">
                  <c:v>0</c:v>
                </c:pt>
                <c:pt idx="53">
                  <c:v>0</c:v>
                </c:pt>
                <c:pt idx="54">
                  <c:v>1</c:v>
                </c:pt>
                <c:pt idx="55">
                  <c:v>1</c:v>
                </c:pt>
                <c:pt idx="56">
                  <c:v>22</c:v>
                </c:pt>
                <c:pt idx="57">
                  <c:v>0</c:v>
                </c:pt>
                <c:pt idx="58">
                  <c:v>0</c:v>
                </c:pt>
                <c:pt idx="59">
                  <c:v>4</c:v>
                </c:pt>
                <c:pt idx="60">
                  <c:v>15</c:v>
                </c:pt>
                <c:pt idx="61">
                  <c:v>0</c:v>
                </c:pt>
                <c:pt idx="62">
                  <c:v>0</c:v>
                </c:pt>
                <c:pt idx="63">
                  <c:v>4</c:v>
                </c:pt>
                <c:pt idx="64">
                  <c:v>6</c:v>
                </c:pt>
                <c:pt idx="65">
                  <c:v>10</c:v>
                </c:pt>
                <c:pt idx="66">
                  <c:v>15</c:v>
                </c:pt>
                <c:pt idx="67">
                  <c:v>6</c:v>
                </c:pt>
                <c:pt idx="68" formatCode="General">
                  <c:v>15</c:v>
                </c:pt>
                <c:pt idx="69" formatCode="General">
                  <c:v>15</c:v>
                </c:pt>
                <c:pt idx="70" formatCode="General">
                  <c:v>0</c:v>
                </c:pt>
                <c:pt idx="71">
                  <c:v>6</c:v>
                </c:pt>
                <c:pt idx="72">
                  <c:v>6</c:v>
                </c:pt>
                <c:pt idx="73">
                  <c:v>0</c:v>
                </c:pt>
                <c:pt idx="74">
                  <c:v>8</c:v>
                </c:pt>
                <c:pt idx="75">
                  <c:v>0</c:v>
                </c:pt>
                <c:pt idx="76">
                  <c:v>0</c:v>
                </c:pt>
                <c:pt idx="77">
                  <c:v>27</c:v>
                </c:pt>
                <c:pt idx="78">
                  <c:v>1</c:v>
                </c:pt>
                <c:pt idx="79">
                  <c:v>3</c:v>
                </c:pt>
                <c:pt idx="80">
                  <c:v>0</c:v>
                </c:pt>
                <c:pt idx="81">
                  <c:v>0</c:v>
                </c:pt>
                <c:pt idx="82">
                  <c:v>0</c:v>
                </c:pt>
                <c:pt idx="83">
                  <c:v>7</c:v>
                </c:pt>
                <c:pt idx="84">
                  <c:v>4</c:v>
                </c:pt>
                <c:pt idx="85">
                  <c:v>0</c:v>
                </c:pt>
                <c:pt idx="86">
                  <c:v>0</c:v>
                </c:pt>
                <c:pt idx="87">
                  <c:v>0</c:v>
                </c:pt>
                <c:pt idx="88">
                  <c:v>7</c:v>
                </c:pt>
                <c:pt idx="89">
                  <c:v>7</c:v>
                </c:pt>
                <c:pt idx="90">
                  <c:v>0</c:v>
                </c:pt>
                <c:pt idx="91">
                  <c:v>0</c:v>
                </c:pt>
                <c:pt idx="92">
                  <c:v>15</c:v>
                </c:pt>
                <c:pt idx="93">
                  <c:v>0</c:v>
                </c:pt>
                <c:pt idx="94">
                  <c:v>0</c:v>
                </c:pt>
                <c:pt idx="95">
                  <c:v>7</c:v>
                </c:pt>
                <c:pt idx="96">
                  <c:v>0</c:v>
                </c:pt>
                <c:pt idx="97">
                  <c:v>0</c:v>
                </c:pt>
                <c:pt idx="98">
                  <c:v>0</c:v>
                </c:pt>
                <c:pt idx="99">
                  <c:v>0</c:v>
                </c:pt>
              </c:numCache>
            </c:numRef>
          </c:yVal>
          <c:smooth val="0"/>
        </c:ser>
        <c:dLbls>
          <c:showLegendKey val="0"/>
          <c:showVal val="0"/>
          <c:showCatName val="0"/>
          <c:showSerName val="0"/>
          <c:showPercent val="0"/>
          <c:showBubbleSize val="0"/>
        </c:dLbls>
        <c:axId val="551864584"/>
        <c:axId val="551859096"/>
      </c:scatterChart>
      <c:scatterChart>
        <c:scatterStyle val="lineMarker"/>
        <c:varyColors val="0"/>
        <c:ser>
          <c:idx val="2"/>
          <c:order val="2"/>
          <c:tx>
            <c:strRef>
              <c:f>Sheet1!$AC$3</c:f>
              <c:strCache>
                <c:ptCount val="1"/>
                <c:pt idx="0">
                  <c:v>Total wind power</c:v>
                </c:pt>
              </c:strCache>
            </c:strRef>
          </c:tx>
          <c:spPr>
            <a:ln w="28575">
              <a:noFill/>
            </a:ln>
          </c:spPr>
          <c:marker>
            <c:symbol val="triangle"/>
            <c:size val="4"/>
          </c:marker>
          <c:trendline>
            <c:trendlineType val="log"/>
            <c:dispRSqr val="0"/>
            <c:dispEq val="0"/>
          </c:trendline>
          <c:xVal>
            <c:numRef>
              <c:f>Sheet1!$AA$5:$AA$104</c:f>
              <c:numCache>
                <c:formatCode>General</c:formatCode>
                <c:ptCount val="100"/>
                <c:pt idx="0">
                  <c:v>-0.56899999999999995</c:v>
                </c:pt>
                <c:pt idx="1">
                  <c:v>-0.56899999999999995</c:v>
                </c:pt>
                <c:pt idx="2">
                  <c:v>-0.56799999999999995</c:v>
                </c:pt>
                <c:pt idx="3">
                  <c:v>-0.56799999999999995</c:v>
                </c:pt>
                <c:pt idx="4">
                  <c:v>-0.56699999999999995</c:v>
                </c:pt>
                <c:pt idx="5">
                  <c:v>-0.56699999999999995</c:v>
                </c:pt>
                <c:pt idx="6">
                  <c:v>-0.56599999999999995</c:v>
                </c:pt>
                <c:pt idx="7">
                  <c:v>-0.56499999999999995</c:v>
                </c:pt>
                <c:pt idx="8">
                  <c:v>-0.56399999999999995</c:v>
                </c:pt>
                <c:pt idx="9">
                  <c:v>-0.56399999999999995</c:v>
                </c:pt>
                <c:pt idx="10">
                  <c:v>-0.56200000000000006</c:v>
                </c:pt>
                <c:pt idx="11">
                  <c:v>-0.56100000000000005</c:v>
                </c:pt>
                <c:pt idx="12">
                  <c:v>-0.56000000000000005</c:v>
                </c:pt>
                <c:pt idx="13">
                  <c:v>-0.55900000000000005</c:v>
                </c:pt>
                <c:pt idx="14">
                  <c:v>-0.55700000000000005</c:v>
                </c:pt>
                <c:pt idx="15">
                  <c:v>-0.55500000000000005</c:v>
                </c:pt>
                <c:pt idx="16">
                  <c:v>-0.55400000000000005</c:v>
                </c:pt>
                <c:pt idx="17">
                  <c:v>-0.55300000000000005</c:v>
                </c:pt>
                <c:pt idx="18">
                  <c:v>-0.55200000000000005</c:v>
                </c:pt>
                <c:pt idx="19">
                  <c:v>-0.55000000000000004</c:v>
                </c:pt>
                <c:pt idx="20">
                  <c:v>-0.54800000000000004</c:v>
                </c:pt>
                <c:pt idx="21">
                  <c:v>-0.54500000000000004</c:v>
                </c:pt>
                <c:pt idx="22">
                  <c:v>-0.54300000000000004</c:v>
                </c:pt>
                <c:pt idx="23">
                  <c:v>-0.54</c:v>
                </c:pt>
                <c:pt idx="24">
                  <c:v>-0.53800000000000003</c:v>
                </c:pt>
                <c:pt idx="25">
                  <c:v>-0.53200000000000003</c:v>
                </c:pt>
                <c:pt idx="26">
                  <c:v>-0.52900000000000003</c:v>
                </c:pt>
                <c:pt idx="27">
                  <c:v>-0.52500000000000002</c:v>
                </c:pt>
                <c:pt idx="28">
                  <c:v>-0.51800000000000002</c:v>
                </c:pt>
                <c:pt idx="29">
                  <c:v>-0.51600000000000001</c:v>
                </c:pt>
                <c:pt idx="30">
                  <c:v>-0.51100000000000001</c:v>
                </c:pt>
                <c:pt idx="31">
                  <c:v>-0.502</c:v>
                </c:pt>
                <c:pt idx="32">
                  <c:v>-0.496</c:v>
                </c:pt>
                <c:pt idx="33">
                  <c:v>-0.49099999999999999</c:v>
                </c:pt>
                <c:pt idx="34">
                  <c:v>-0.49099999999999999</c:v>
                </c:pt>
                <c:pt idx="35">
                  <c:v>-0.48</c:v>
                </c:pt>
                <c:pt idx="36">
                  <c:v>-0.47199999999999998</c:v>
                </c:pt>
                <c:pt idx="37">
                  <c:v>-0.46400000000000002</c:v>
                </c:pt>
                <c:pt idx="38">
                  <c:v>-0.45700000000000002</c:v>
                </c:pt>
                <c:pt idx="39">
                  <c:v>-0.45200000000000001</c:v>
                </c:pt>
                <c:pt idx="40">
                  <c:v>-0.437</c:v>
                </c:pt>
                <c:pt idx="41">
                  <c:v>-0.42399999999999999</c:v>
                </c:pt>
                <c:pt idx="42">
                  <c:v>-0.40699999999999997</c:v>
                </c:pt>
                <c:pt idx="43">
                  <c:v>-0.40200000000000002</c:v>
                </c:pt>
                <c:pt idx="44">
                  <c:v>-0.39</c:v>
                </c:pt>
                <c:pt idx="45">
                  <c:v>-0.379</c:v>
                </c:pt>
                <c:pt idx="46">
                  <c:v>-0.36</c:v>
                </c:pt>
                <c:pt idx="47">
                  <c:v>-0.34899999999999998</c:v>
                </c:pt>
                <c:pt idx="48">
                  <c:v>-0.33700000000000002</c:v>
                </c:pt>
                <c:pt idx="49">
                  <c:v>-0.32400000000000001</c:v>
                </c:pt>
                <c:pt idx="50">
                  <c:v>-0.32</c:v>
                </c:pt>
                <c:pt idx="51">
                  <c:v>-0.307</c:v>
                </c:pt>
                <c:pt idx="52">
                  <c:v>-0.30299999999999999</c:v>
                </c:pt>
                <c:pt idx="53">
                  <c:v>-0.27700000000000002</c:v>
                </c:pt>
                <c:pt idx="54">
                  <c:v>-0.26500000000000001</c:v>
                </c:pt>
                <c:pt idx="55">
                  <c:v>-0.25600000000000001</c:v>
                </c:pt>
                <c:pt idx="56">
                  <c:v>-0.24299999999999999</c:v>
                </c:pt>
                <c:pt idx="57">
                  <c:v>-0.224</c:v>
                </c:pt>
                <c:pt idx="58">
                  <c:v>-0.223</c:v>
                </c:pt>
                <c:pt idx="59">
                  <c:v>-0.19600000000000001</c:v>
                </c:pt>
                <c:pt idx="60">
                  <c:v>-0.185</c:v>
                </c:pt>
                <c:pt idx="61">
                  <c:v>-0.159</c:v>
                </c:pt>
                <c:pt idx="62">
                  <c:v>-0.157</c:v>
                </c:pt>
                <c:pt idx="63">
                  <c:v>-0.13200000000000001</c:v>
                </c:pt>
                <c:pt idx="64">
                  <c:v>-0.115</c:v>
                </c:pt>
                <c:pt idx="65">
                  <c:v>-0.105</c:v>
                </c:pt>
                <c:pt idx="66">
                  <c:v>-9.1999999999999998E-2</c:v>
                </c:pt>
                <c:pt idx="67">
                  <c:v>-7.4999999999999997E-2</c:v>
                </c:pt>
                <c:pt idx="68">
                  <c:v>-5.0999999999999997E-2</c:v>
                </c:pt>
                <c:pt idx="69">
                  <c:v>-4.3999999999999997E-2</c:v>
                </c:pt>
                <c:pt idx="70">
                  <c:v>-1E-3</c:v>
                </c:pt>
                <c:pt idx="71">
                  <c:v>0.01</c:v>
                </c:pt>
                <c:pt idx="72">
                  <c:v>2.1000000000000001E-2</c:v>
                </c:pt>
                <c:pt idx="73">
                  <c:v>5.8999999999999997E-2</c:v>
                </c:pt>
                <c:pt idx="74">
                  <c:v>6.8000000000000005E-2</c:v>
                </c:pt>
                <c:pt idx="75">
                  <c:v>9.0999999999999998E-2</c:v>
                </c:pt>
                <c:pt idx="76">
                  <c:v>0.11</c:v>
                </c:pt>
                <c:pt idx="77">
                  <c:v>0.153</c:v>
                </c:pt>
                <c:pt idx="78">
                  <c:v>0.184</c:v>
                </c:pt>
                <c:pt idx="79">
                  <c:v>0.221</c:v>
                </c:pt>
                <c:pt idx="80">
                  <c:v>0.23200000000000001</c:v>
                </c:pt>
                <c:pt idx="81">
                  <c:v>0.28100000000000003</c:v>
                </c:pt>
                <c:pt idx="82">
                  <c:v>0.29199999999999998</c:v>
                </c:pt>
                <c:pt idx="83">
                  <c:v>0.31</c:v>
                </c:pt>
                <c:pt idx="84">
                  <c:v>0.318</c:v>
                </c:pt>
                <c:pt idx="85">
                  <c:v>0.33100000000000002</c:v>
                </c:pt>
                <c:pt idx="86">
                  <c:v>0.35599999999999998</c:v>
                </c:pt>
                <c:pt idx="87">
                  <c:v>0.39800000000000002</c:v>
                </c:pt>
                <c:pt idx="88">
                  <c:v>0.42399999999999999</c:v>
                </c:pt>
                <c:pt idx="89">
                  <c:v>0.42399999999999999</c:v>
                </c:pt>
                <c:pt idx="90">
                  <c:v>0.44400000000000001</c:v>
                </c:pt>
                <c:pt idx="91">
                  <c:v>0.46</c:v>
                </c:pt>
                <c:pt idx="92">
                  <c:v>0.47399999999999998</c:v>
                </c:pt>
                <c:pt idx="93">
                  <c:v>0.5</c:v>
                </c:pt>
                <c:pt idx="94">
                  <c:v>0.51700000000000002</c:v>
                </c:pt>
                <c:pt idx="95">
                  <c:v>0.56100000000000005</c:v>
                </c:pt>
                <c:pt idx="96">
                  <c:v>0.59399999999999997</c:v>
                </c:pt>
                <c:pt idx="97">
                  <c:v>0.623</c:v>
                </c:pt>
                <c:pt idx="98">
                  <c:v>0.627</c:v>
                </c:pt>
                <c:pt idx="99">
                  <c:v>0.627</c:v>
                </c:pt>
              </c:numCache>
            </c:numRef>
          </c:xVal>
          <c:yVal>
            <c:numRef>
              <c:f>Sheet1!$AC$5:$AC$104</c:f>
              <c:numCache>
                <c:formatCode>0</c:formatCode>
                <c:ptCount val="100"/>
                <c:pt idx="0">
                  <c:v>2972</c:v>
                </c:pt>
                <c:pt idx="1">
                  <c:v>2972</c:v>
                </c:pt>
                <c:pt idx="2">
                  <c:v>2921</c:v>
                </c:pt>
                <c:pt idx="3">
                  <c:v>2921</c:v>
                </c:pt>
                <c:pt idx="4">
                  <c:v>2924</c:v>
                </c:pt>
                <c:pt idx="5">
                  <c:v>2924</c:v>
                </c:pt>
                <c:pt idx="6">
                  <c:v>2857</c:v>
                </c:pt>
                <c:pt idx="7">
                  <c:v>2896</c:v>
                </c:pt>
                <c:pt idx="8">
                  <c:v>2719</c:v>
                </c:pt>
                <c:pt idx="9">
                  <c:v>2719</c:v>
                </c:pt>
                <c:pt idx="10">
                  <c:v>2698</c:v>
                </c:pt>
                <c:pt idx="11">
                  <c:v>2698</c:v>
                </c:pt>
                <c:pt idx="12">
                  <c:v>2504</c:v>
                </c:pt>
                <c:pt idx="13">
                  <c:v>2504</c:v>
                </c:pt>
                <c:pt idx="14">
                  <c:v>2469</c:v>
                </c:pt>
                <c:pt idx="15">
                  <c:v>2362</c:v>
                </c:pt>
                <c:pt idx="16">
                  <c:v>2314</c:v>
                </c:pt>
                <c:pt idx="17">
                  <c:v>2268</c:v>
                </c:pt>
                <c:pt idx="18">
                  <c:v>2260</c:v>
                </c:pt>
                <c:pt idx="19">
                  <c:v>2193</c:v>
                </c:pt>
                <c:pt idx="20">
                  <c:v>2134</c:v>
                </c:pt>
                <c:pt idx="21">
                  <c:v>2092</c:v>
                </c:pt>
                <c:pt idx="22">
                  <c:v>2057</c:v>
                </c:pt>
                <c:pt idx="23">
                  <c:v>1986</c:v>
                </c:pt>
                <c:pt idx="24">
                  <c:v>1963</c:v>
                </c:pt>
                <c:pt idx="25">
                  <c:v>2005</c:v>
                </c:pt>
                <c:pt idx="26">
                  <c:v>1866</c:v>
                </c:pt>
                <c:pt idx="27">
                  <c:v>1833</c:v>
                </c:pt>
                <c:pt idx="28">
                  <c:v>1856</c:v>
                </c:pt>
                <c:pt idx="29">
                  <c:v>1619</c:v>
                </c:pt>
                <c:pt idx="30">
                  <c:v>1566</c:v>
                </c:pt>
                <c:pt idx="31">
                  <c:v>1573</c:v>
                </c:pt>
                <c:pt idx="32">
                  <c:v>1588</c:v>
                </c:pt>
                <c:pt idx="33">
                  <c:v>1443</c:v>
                </c:pt>
                <c:pt idx="34">
                  <c:v>1443</c:v>
                </c:pt>
                <c:pt idx="35">
                  <c:v>1398</c:v>
                </c:pt>
                <c:pt idx="36">
                  <c:v>1269</c:v>
                </c:pt>
                <c:pt idx="37">
                  <c:v>1229</c:v>
                </c:pt>
                <c:pt idx="38">
                  <c:v>1266</c:v>
                </c:pt>
                <c:pt idx="39" formatCode="General">
                  <c:v>1141</c:v>
                </c:pt>
                <c:pt idx="40" formatCode="General">
                  <c:v>1162</c:v>
                </c:pt>
                <c:pt idx="41" formatCode="General">
                  <c:v>1058</c:v>
                </c:pt>
                <c:pt idx="42" formatCode="General">
                  <c:v>958</c:v>
                </c:pt>
                <c:pt idx="43" formatCode="General">
                  <c:v>994</c:v>
                </c:pt>
                <c:pt idx="44" formatCode="General">
                  <c:v>901</c:v>
                </c:pt>
                <c:pt idx="45" formatCode="General">
                  <c:v>901</c:v>
                </c:pt>
                <c:pt idx="46" formatCode="General">
                  <c:v>787</c:v>
                </c:pt>
                <c:pt idx="47" formatCode="General">
                  <c:v>845</c:v>
                </c:pt>
                <c:pt idx="48" formatCode="General">
                  <c:v>855</c:v>
                </c:pt>
                <c:pt idx="49" formatCode="General">
                  <c:v>786</c:v>
                </c:pt>
                <c:pt idx="50" formatCode="General">
                  <c:v>801</c:v>
                </c:pt>
                <c:pt idx="51" formatCode="General">
                  <c:v>757</c:v>
                </c:pt>
                <c:pt idx="52" formatCode="General">
                  <c:v>752</c:v>
                </c:pt>
                <c:pt idx="53" formatCode="General">
                  <c:v>694</c:v>
                </c:pt>
                <c:pt idx="54" formatCode="General">
                  <c:v>671</c:v>
                </c:pt>
                <c:pt idx="55" formatCode="General">
                  <c:v>656</c:v>
                </c:pt>
                <c:pt idx="56" formatCode="General">
                  <c:v>615</c:v>
                </c:pt>
                <c:pt idx="57" formatCode="General">
                  <c:v>664</c:v>
                </c:pt>
                <c:pt idx="58" formatCode="General">
                  <c:v>620</c:v>
                </c:pt>
                <c:pt idx="59" formatCode="General">
                  <c:v>630</c:v>
                </c:pt>
                <c:pt idx="60" formatCode="General">
                  <c:v>549</c:v>
                </c:pt>
                <c:pt idx="61" formatCode="General">
                  <c:v>523</c:v>
                </c:pt>
                <c:pt idx="62" formatCode="General">
                  <c:v>523</c:v>
                </c:pt>
                <c:pt idx="63" formatCode="General">
                  <c:v>577</c:v>
                </c:pt>
                <c:pt idx="64" formatCode="General">
                  <c:v>454</c:v>
                </c:pt>
                <c:pt idx="65" formatCode="General">
                  <c:v>447</c:v>
                </c:pt>
                <c:pt idx="66" formatCode="General">
                  <c:v>417</c:v>
                </c:pt>
                <c:pt idx="67" formatCode="General">
                  <c:v>455</c:v>
                </c:pt>
                <c:pt idx="68" formatCode="General">
                  <c:v>418</c:v>
                </c:pt>
                <c:pt idx="69" formatCode="General">
                  <c:v>410</c:v>
                </c:pt>
                <c:pt idx="70" formatCode="General">
                  <c:v>389</c:v>
                </c:pt>
                <c:pt idx="71" formatCode="General">
                  <c:v>374</c:v>
                </c:pt>
                <c:pt idx="72" formatCode="General">
                  <c:v>395</c:v>
                </c:pt>
                <c:pt idx="73" formatCode="General">
                  <c:v>342</c:v>
                </c:pt>
                <c:pt idx="74" formatCode="General">
                  <c:v>333</c:v>
                </c:pt>
                <c:pt idx="75" formatCode="General">
                  <c:v>322</c:v>
                </c:pt>
                <c:pt idx="76" formatCode="General">
                  <c:v>309</c:v>
                </c:pt>
                <c:pt idx="77" formatCode="General">
                  <c:v>288</c:v>
                </c:pt>
                <c:pt idx="78" formatCode="General">
                  <c:v>264</c:v>
                </c:pt>
                <c:pt idx="79" formatCode="General">
                  <c:v>242</c:v>
                </c:pt>
                <c:pt idx="80" formatCode="General">
                  <c:v>237</c:v>
                </c:pt>
                <c:pt idx="81" formatCode="General">
                  <c:v>206</c:v>
                </c:pt>
                <c:pt idx="82" formatCode="General">
                  <c:v>200</c:v>
                </c:pt>
                <c:pt idx="83" formatCode="General">
                  <c:v>204</c:v>
                </c:pt>
                <c:pt idx="84" formatCode="General">
                  <c:v>216</c:v>
                </c:pt>
                <c:pt idx="85" formatCode="General">
                  <c:v>197</c:v>
                </c:pt>
                <c:pt idx="86" formatCode="General">
                  <c:v>194</c:v>
                </c:pt>
                <c:pt idx="87" formatCode="General">
                  <c:v>139</c:v>
                </c:pt>
                <c:pt idx="88" formatCode="General">
                  <c:v>122</c:v>
                </c:pt>
                <c:pt idx="89" formatCode="General">
                  <c:v>122</c:v>
                </c:pt>
                <c:pt idx="90" formatCode="General">
                  <c:v>129</c:v>
                </c:pt>
                <c:pt idx="91" formatCode="General">
                  <c:v>101</c:v>
                </c:pt>
                <c:pt idx="92" formatCode="General">
                  <c:v>102</c:v>
                </c:pt>
                <c:pt idx="93" formatCode="General">
                  <c:v>77</c:v>
                </c:pt>
                <c:pt idx="94">
                  <c:v>66</c:v>
                </c:pt>
                <c:pt idx="95" formatCode="General">
                  <c:v>38</c:v>
                </c:pt>
                <c:pt idx="96" formatCode="General">
                  <c:v>20</c:v>
                </c:pt>
                <c:pt idx="97" formatCode="General">
                  <c:v>2</c:v>
                </c:pt>
                <c:pt idx="98" formatCode="General">
                  <c:v>0</c:v>
                </c:pt>
                <c:pt idx="99" formatCode="General">
                  <c:v>0</c:v>
                </c:pt>
              </c:numCache>
            </c:numRef>
          </c:yVal>
          <c:smooth val="0"/>
        </c:ser>
        <c:dLbls>
          <c:showLegendKey val="0"/>
          <c:showVal val="0"/>
          <c:showCatName val="0"/>
          <c:showSerName val="0"/>
          <c:showPercent val="0"/>
          <c:showBubbleSize val="0"/>
        </c:dLbls>
        <c:axId val="551865368"/>
        <c:axId val="551857528"/>
      </c:scatterChart>
      <c:valAx>
        <c:axId val="551864584"/>
        <c:scaling>
          <c:orientation val="minMax"/>
          <c:max val="0.60000000000000009"/>
          <c:min val="-0.60000000000000009"/>
        </c:scaling>
        <c:delete val="0"/>
        <c:axPos val="b"/>
        <c:majorGridlines>
          <c:spPr>
            <a:ln>
              <a:solidFill>
                <a:schemeClr val="bg1">
                  <a:lumMod val="75000"/>
                </a:schemeClr>
              </a:solidFill>
            </a:ln>
          </c:spPr>
        </c:majorGridlines>
        <c:title>
          <c:tx>
            <c:rich>
              <a:bodyPr/>
              <a:lstStyle/>
              <a:p>
                <a:pPr>
                  <a:defRPr/>
                </a:pPr>
                <a:r>
                  <a:rPr lang="it-IT"/>
                  <a:t>CO</a:t>
                </a:r>
                <a:r>
                  <a:rPr lang="it-IT" baseline="-25000"/>
                  <a:t>2</a:t>
                </a:r>
                <a:r>
                  <a:rPr lang="it-IT"/>
                  <a:t> Emission [Mt]</a:t>
                </a:r>
              </a:p>
            </c:rich>
          </c:tx>
          <c:layout/>
          <c:overlay val="0"/>
        </c:title>
        <c:numFmt formatCode="General" sourceLinked="1"/>
        <c:majorTickMark val="out"/>
        <c:minorTickMark val="none"/>
        <c:tickLblPos val="nextTo"/>
        <c:crossAx val="551859096"/>
        <c:crosses val="autoZero"/>
        <c:crossBetween val="midCat"/>
        <c:majorUnit val="0.2"/>
        <c:minorUnit val="0.1"/>
      </c:valAx>
      <c:valAx>
        <c:axId val="551859096"/>
        <c:scaling>
          <c:orientation val="minMax"/>
        </c:scaling>
        <c:delete val="0"/>
        <c:axPos val="l"/>
        <c:majorGridlines/>
        <c:title>
          <c:tx>
            <c:rich>
              <a:bodyPr rot="-5400000" vert="horz"/>
              <a:lstStyle/>
              <a:p>
                <a:pPr>
                  <a:defRPr/>
                </a:pPr>
                <a:r>
                  <a:rPr lang="en-US"/>
                  <a:t>Capacity</a:t>
                </a:r>
                <a:r>
                  <a:rPr lang="en-US" baseline="0"/>
                  <a:t> [MW]</a:t>
                </a:r>
                <a:endParaRPr lang="en-US"/>
              </a:p>
            </c:rich>
          </c:tx>
          <c:layout/>
          <c:overlay val="0"/>
        </c:title>
        <c:numFmt formatCode="0" sourceLinked="1"/>
        <c:majorTickMark val="out"/>
        <c:minorTickMark val="none"/>
        <c:tickLblPos val="nextTo"/>
        <c:crossAx val="551864584"/>
        <c:crossesAt val="-0.60000000000000009"/>
        <c:crossBetween val="midCat"/>
      </c:valAx>
      <c:valAx>
        <c:axId val="551857528"/>
        <c:scaling>
          <c:orientation val="minMax"/>
        </c:scaling>
        <c:delete val="0"/>
        <c:axPos val="r"/>
        <c:numFmt formatCode="0" sourceLinked="1"/>
        <c:majorTickMark val="out"/>
        <c:minorTickMark val="none"/>
        <c:tickLblPos val="nextTo"/>
        <c:crossAx val="551865368"/>
        <c:crosses val="max"/>
        <c:crossBetween val="midCat"/>
      </c:valAx>
      <c:valAx>
        <c:axId val="551865368"/>
        <c:scaling>
          <c:orientation val="minMax"/>
        </c:scaling>
        <c:delete val="1"/>
        <c:axPos val="b"/>
        <c:numFmt formatCode="General" sourceLinked="1"/>
        <c:majorTickMark val="out"/>
        <c:minorTickMark val="none"/>
        <c:tickLblPos val="nextTo"/>
        <c:crossAx val="551857528"/>
        <c:crosses val="autoZero"/>
        <c:crossBetween val="midCat"/>
      </c:valAx>
    </c:plotArea>
    <c:legend>
      <c:legendPos val="r"/>
      <c:legendEntry>
        <c:idx val="4"/>
        <c:delete val="1"/>
      </c:legendEntry>
      <c:layout>
        <c:manualLayout>
          <c:xMode val="edge"/>
          <c:yMode val="edge"/>
          <c:x val="0.58587601236247544"/>
          <c:y val="0.16767395742198887"/>
          <c:w val="0.22806433423402564"/>
          <c:h val="0.26789501312335956"/>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32</xdr:col>
      <xdr:colOff>1</xdr:colOff>
      <xdr:row>5</xdr:row>
      <xdr:rowOff>0</xdr:rowOff>
    </xdr:from>
    <xdr:to>
      <xdr:col>39</xdr:col>
      <xdr:colOff>9525</xdr:colOff>
      <xdr:row>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19</xdr:row>
      <xdr:rowOff>0</xdr:rowOff>
    </xdr:from>
    <xdr:to>
      <xdr:col>39</xdr:col>
      <xdr:colOff>9525</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19</xdr:row>
      <xdr:rowOff>0</xdr:rowOff>
    </xdr:from>
    <xdr:to>
      <xdr:col>48</xdr:col>
      <xdr:colOff>280147</xdr:colOff>
      <xdr:row>37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0</xdr:colOff>
      <xdr:row>5</xdr:row>
      <xdr:rowOff>2</xdr:rowOff>
    </xdr:from>
    <xdr:to>
      <xdr:col>46</xdr:col>
      <xdr:colOff>609599</xdr:colOff>
      <xdr:row>18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33</xdr:col>
      <xdr:colOff>392206</xdr:colOff>
      <xdr:row>40</xdr:row>
      <xdr:rowOff>168088</xdr:rowOff>
    </xdr:from>
    <xdr:ext cx="6275294" cy="7498078"/>
    <xdr:sp macro="" textlink="">
      <xdr:nvSpPr>
        <xdr:cNvPr id="2" name="TextBox 1"/>
        <xdr:cNvSpPr txBox="1"/>
      </xdr:nvSpPr>
      <xdr:spPr>
        <a:xfrm>
          <a:off x="17828559" y="7676029"/>
          <a:ext cx="6275294" cy="7498078"/>
        </a:xfrm>
        <a:prstGeom prst="rect">
          <a:avLst/>
        </a:prstGeom>
        <a:solidFill>
          <a:schemeClr val="bg2">
            <a:lumMod val="75000"/>
          </a:schemeClr>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n-US" sz="1100"/>
            <a:t>Trends:</a:t>
          </a:r>
        </a:p>
        <a:p>
          <a:pPr marL="171450" indent="-171450" algn="just">
            <a:buFont typeface="Arial" panose="020B0604020202020204" pitchFamily="34" charset="0"/>
            <a:buChar char="•"/>
          </a:pPr>
          <a:r>
            <a:rPr lang="en-US" sz="1100"/>
            <a:t>RES decrease when CO2 emission increase (clear to understand).</a:t>
          </a:r>
        </a:p>
        <a:p>
          <a:pPr marL="171450" indent="-171450" algn="just">
            <a:buFont typeface="Arial" panose="020B0604020202020204" pitchFamily="34" charset="0"/>
            <a:buChar char="•"/>
          </a:pPr>
          <a:r>
            <a:rPr lang="en-US" sz="1100"/>
            <a:t>CHP3 and are HP3 change rather</a:t>
          </a:r>
          <a:r>
            <a:rPr lang="en-US" sz="1100" baseline="0"/>
            <a:t> abruptly (and with opposite directions, maybe they compensate each other) between the minimum value of CO2 emissions and about -0.45 Mt (crossing configuration about at row 41, colored in orange), for CO2 emissions above -0.45 Mt they are constant on average.</a:t>
          </a:r>
        </a:p>
        <a:p>
          <a:pPr marL="171450" indent="-171450" algn="just">
            <a:buFont typeface="Arial" panose="020B0604020202020204" pitchFamily="34" charset="0"/>
            <a:buChar char="•"/>
          </a:pPr>
          <a:r>
            <a:rPr lang="en-US" sz="1100" baseline="0"/>
            <a:t>PP seems always constant on average, but with significant fluctuations (maybe partly compensated by the fluctuations of HP3 and partly by import/export?); see for example rows 72-73 (colored in grey), where PP jumps suddenly from about 250 MW to more than 900 MW without big variations of the other decision variables or of the performance in terms of CO2 and costs.</a:t>
          </a:r>
        </a:p>
        <a:p>
          <a:pPr marL="171450" indent="-171450" algn="just">
            <a:buFont typeface="Arial" panose="020B0604020202020204" pitchFamily="34" charset="0"/>
            <a:buChar char="•"/>
          </a:pPr>
          <a:r>
            <a:rPr lang="en-US" sz="1100" baseline="0">
              <a:solidFill>
                <a:schemeClr val="bg1"/>
              </a:solidFill>
            </a:rPr>
            <a:t>Reply:  I have added some production and import-export data for each solution to undersand the behavior or trends of decision variable. In the case of PP, there is  very weak relaion between PP capacity (MW) and annual PP production (TWh). If you consider row  26, the  PP capacity and production is marked by  green.  In the scenario, the PP capacity is quite lare but there is no production from PP. The only expanantion can be, as there are no cost related to the capacity of PP, natural gas and as energyPLAN itself do optimization to lower CO2 emission (technical opimizaion) , our optimizer do not have any intesion to lower the capacity of PP.  If you consider the rows from 1 to 27, there is no production from PP, but PP capcity is always  greater than 0.  If you consider lower rows, our optimizer just ensure enough capacity to run the PP when it is required.  But it does not  mimimize the capacity as there is very weak relation with CO2 emission and no relation with annual cost. What do you think?</a:t>
          </a:r>
        </a:p>
        <a:p>
          <a:pPr marL="171450" indent="-171450" algn="just">
            <a:buFont typeface="Arial" panose="020B0604020202020204" pitchFamily="34" charset="0"/>
            <a:buChar char="•"/>
          </a:pPr>
          <a:endParaRPr lang="en-US" sz="1100" baseline="0"/>
        </a:p>
        <a:p>
          <a:pPr marL="171450" indent="-171450" algn="just">
            <a:buFont typeface="Arial" panose="020B0604020202020204" pitchFamily="34" charset="0"/>
            <a:buChar char="•"/>
          </a:pPr>
          <a:r>
            <a:rPr lang="en-US" sz="1100" baseline="0"/>
            <a:t>On-shore and off-shore curves cross at about -0.25 Mt of CO2 emissions (it seems off-shore is favoured above this threshold and hence for low power capacities and the contrary below this threshold; any clue?); however, probably they are not so different, see for example the cells colored in violet ar rows 74-75 (all the other decision variables are almost constant between the two rows, there is basically an exchange of capacity between on- and off-shore, and the performance in terms of CO2 emissions and costs remains similar).</a:t>
          </a:r>
        </a:p>
        <a:p>
          <a:pPr marL="171450" indent="-171450" algn="just">
            <a:buFont typeface="Arial" panose="020B0604020202020204" pitchFamily="34" charset="0"/>
            <a:buChar char="•"/>
          </a:pPr>
          <a:r>
            <a:rPr lang="en-US" sz="1100" baseline="0">
              <a:solidFill>
                <a:schemeClr val="bg1"/>
              </a:solidFill>
            </a:rPr>
            <a:t>Reply:  I do not have any idea. But I can provide some information. Off-Shore wind  has more investment and operational cost than on-shore wind. But with the same capacity, off-shore wind produce more than on-shore wind. So, its completely oppsite to each other. </a:t>
          </a:r>
        </a:p>
        <a:p>
          <a:pPr marL="0" indent="0" algn="just">
            <a:buFontTx/>
            <a:buNone/>
          </a:pPr>
          <a:endParaRPr lang="en-US" sz="1100" baseline="0"/>
        </a:p>
        <a:p>
          <a:pPr marL="0" indent="0" algn="just">
            <a:buFontTx/>
            <a:buNone/>
          </a:pPr>
          <a:r>
            <a:rPr lang="en-US" sz="1100" baseline="0"/>
            <a:t>Besides, it is interesting to note that t</a:t>
          </a:r>
          <a:r>
            <a:rPr lang="en-US" sz="1100">
              <a:solidFill>
                <a:schemeClr val="tx1"/>
              </a:solidFill>
              <a:effectLst/>
              <a:latin typeface="+mn-lt"/>
              <a:ea typeface="+mn-ea"/>
              <a:cs typeface="+mn-cs"/>
            </a:rPr>
            <a:t>he Aalborg</a:t>
          </a:r>
          <a:r>
            <a:rPr lang="en-US" sz="1100" baseline="0">
              <a:solidFill>
                <a:schemeClr val="tx1"/>
              </a:solidFill>
              <a:effectLst/>
              <a:latin typeface="+mn-lt"/>
              <a:ea typeface="+mn-ea"/>
              <a:cs typeface="+mn-cs"/>
            </a:rPr>
            <a:t> "manual" configuration (original data by Poul) is very close to the Pareto front (compare with the configuration of row 71, colored in blue). This a confirmation that Poul and colleagues did a good work :) However, it is also clear that here we have the added value of showing simultaneously several Pareto-optimal configurations (along an entire order of magnitude of costs).</a:t>
          </a:r>
        </a:p>
        <a:p>
          <a:pPr marL="0" indent="0" algn="just">
            <a:buFontTx/>
            <a:buNone/>
          </a:pPr>
          <a:endParaRPr lang="en-US" sz="1100" baseline="0">
            <a:solidFill>
              <a:schemeClr val="tx1"/>
            </a:solidFill>
            <a:effectLst/>
            <a:latin typeface="+mn-lt"/>
            <a:ea typeface="+mn-ea"/>
            <a:cs typeface="+mn-cs"/>
          </a:endParaRPr>
        </a:p>
        <a:p>
          <a:pPr marL="0" indent="0" algn="just">
            <a:buFontTx/>
            <a:buNone/>
          </a:pPr>
          <a:r>
            <a:rPr lang="en-US" sz="1100" b="1" baseline="0">
              <a:solidFill>
                <a:schemeClr val="tx1"/>
              </a:solidFill>
              <a:effectLst/>
              <a:latin typeface="+mn-lt"/>
              <a:ea typeface="+mn-ea"/>
              <a:cs typeface="+mn-cs"/>
            </a:rPr>
            <a:t>Simple suggestions for the future</a:t>
          </a:r>
          <a:r>
            <a:rPr lang="en-US" sz="1100" baseline="0">
              <a:solidFill>
                <a:schemeClr val="tx1"/>
              </a:solidFill>
              <a:effectLst/>
              <a:latin typeface="+mn-lt"/>
              <a:ea typeface="+mn-ea"/>
              <a:cs typeface="+mn-cs"/>
            </a:rPr>
            <a:t>:</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Always specify units.</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Order data with CO2 emissions, as previously suggested by Poul.</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Add a column related to import/export or to other parameters which are different among the different configurations.</a:t>
          </a:r>
          <a:endParaRPr lang="en-US" sz="1100">
            <a:effectLst/>
          </a:endParaRPr>
        </a:p>
        <a:p>
          <a:pPr marL="0" indent="0" algn="just">
            <a:buFontTx/>
            <a:buNone/>
          </a:pPr>
          <a:endParaRPr lang="en-US" sz="1100" baseline="0"/>
        </a:p>
        <a:p>
          <a:pPr marL="171450" indent="-171450" algn="just">
            <a:buFont typeface="Arial" panose="020B0604020202020204" pitchFamily="34" charset="0"/>
            <a:buChar char="•"/>
          </a:pPr>
          <a:endParaRPr lang="en-US" sz="1100"/>
        </a:p>
      </xdr:txBody>
    </xdr:sp>
    <xdr:clientData/>
  </xdr:oneCellAnchor>
  <xdr:twoCellAnchor>
    <xdr:from>
      <xdr:col>49</xdr:col>
      <xdr:colOff>0</xdr:colOff>
      <xdr:row>21</xdr:row>
      <xdr:rowOff>116416</xdr:rowOff>
    </xdr:from>
    <xdr:to>
      <xdr:col>56</xdr:col>
      <xdr:colOff>243416</xdr:colOff>
      <xdr:row>36</xdr:row>
      <xdr:rowOff>190499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0</xdr:colOff>
      <xdr:row>5</xdr:row>
      <xdr:rowOff>0</xdr:rowOff>
    </xdr:from>
    <xdr:to>
      <xdr:col>56</xdr:col>
      <xdr:colOff>243416</xdr:colOff>
      <xdr:row>20</xdr:row>
      <xdr:rowOff>74083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0</xdr:colOff>
      <xdr:row>5</xdr:row>
      <xdr:rowOff>0</xdr:rowOff>
    </xdr:from>
    <xdr:to>
      <xdr:col>64</xdr:col>
      <xdr:colOff>381000</xdr:colOff>
      <xdr:row>21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57</xdr:col>
      <xdr:colOff>0</xdr:colOff>
      <xdr:row>24</xdr:row>
      <xdr:rowOff>0</xdr:rowOff>
    </xdr:from>
    <xdr:to>
      <xdr:col>64</xdr:col>
      <xdr:colOff>243416</xdr:colOff>
      <xdr:row>39</xdr:row>
      <xdr:rowOff>74083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0</xdr:colOff>
      <xdr:row>41</xdr:row>
      <xdr:rowOff>0</xdr:rowOff>
    </xdr:from>
    <xdr:to>
      <xdr:col>57</xdr:col>
      <xdr:colOff>0</xdr:colOff>
      <xdr:row>59</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0</xdr:colOff>
      <xdr:row>60</xdr:row>
      <xdr:rowOff>0</xdr:rowOff>
    </xdr:from>
    <xdr:to>
      <xdr:col>66</xdr:col>
      <xdr:colOff>0</xdr:colOff>
      <xdr:row>78</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60</xdr:row>
      <xdr:rowOff>0</xdr:rowOff>
    </xdr:from>
    <xdr:to>
      <xdr:col>57</xdr:col>
      <xdr:colOff>0</xdr:colOff>
      <xdr:row>78</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0</xdr:colOff>
      <xdr:row>41</xdr:row>
      <xdr:rowOff>0</xdr:rowOff>
    </xdr:from>
    <xdr:to>
      <xdr:col>66</xdr:col>
      <xdr:colOff>0</xdr:colOff>
      <xdr:row>59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04"/>
  <sheetViews>
    <sheetView tabSelected="1" topLeftCell="AG1" zoomScale="80" zoomScaleNormal="80" workbookViewId="0">
      <pane ySplit="3" topLeftCell="A4" activePane="bottomLeft" state="frozen"/>
      <selection activeCell="B1" sqref="B1"/>
      <selection pane="bottomLeft" activeCell="AC3" sqref="AC3"/>
    </sheetView>
  </sheetViews>
  <sheetFormatPr defaultRowHeight="15" x14ac:dyDescent="0.25"/>
  <cols>
    <col min="1" max="1" width="9.28515625" style="9" hidden="1" customWidth="1"/>
    <col min="2" max="2" width="9.28515625" style="9" bestFit="1" customWidth="1"/>
    <col min="3" max="3" width="7.5703125" style="9" hidden="1" customWidth="1"/>
    <col min="4" max="4" width="7.5703125" style="9" customWidth="1"/>
    <col min="5" max="5" width="8.5703125" style="9" hidden="1" customWidth="1"/>
    <col min="6" max="6" width="8.5703125" style="9" customWidth="1"/>
    <col min="7" max="7" width="9.140625" style="9" hidden="1" customWidth="1"/>
    <col min="8" max="8" width="9.140625" style="9"/>
    <col min="9" max="9" width="15" style="9" hidden="1" customWidth="1"/>
    <col min="10" max="10" width="17.28515625" style="9" bestFit="1" customWidth="1"/>
    <col min="11" max="11" width="9.140625" style="9" hidden="1" customWidth="1"/>
    <col min="12" max="12" width="9.140625" style="9"/>
    <col min="13" max="13" width="9.7109375" style="9" bestFit="1" customWidth="1"/>
    <col min="14" max="14" width="3.28515625" style="35" customWidth="1"/>
    <col min="15" max="15" width="17" style="9" bestFit="1" customWidth="1"/>
    <col min="16" max="16" width="17" style="9" customWidth="1"/>
    <col min="17" max="17" width="16" style="9" bestFit="1" customWidth="1"/>
    <col min="18" max="18" width="9.42578125" style="9" bestFit="1" customWidth="1"/>
    <col min="19" max="19" width="12.140625" style="9" bestFit="1" customWidth="1"/>
    <col min="20" max="20" width="20.28515625" style="9" bestFit="1" customWidth="1"/>
    <col min="21" max="21" width="9.5703125" style="9" bestFit="1" customWidth="1"/>
    <col min="22" max="22" width="12.7109375" style="9" bestFit="1" customWidth="1"/>
    <col min="23" max="23" width="7.140625" style="9" bestFit="1" customWidth="1"/>
    <col min="24" max="24" width="6.7109375" style="9" bestFit="1" customWidth="1"/>
    <col min="25" max="25" width="17.28515625" style="9" customWidth="1"/>
    <col min="26" max="26" width="2.85546875" style="9" customWidth="1"/>
    <col min="27" max="27" width="13.5703125" style="9" bestFit="1" customWidth="1"/>
    <col min="28" max="28" width="12.42578125" style="9" bestFit="1" customWidth="1"/>
    <col min="29" max="29" width="17.28515625" style="9" bestFit="1" customWidth="1"/>
    <col min="30" max="30" width="12.140625" style="9" bestFit="1" customWidth="1"/>
    <col min="31" max="31" width="12.140625" style="9" customWidth="1"/>
    <col min="32" max="16384" width="9.140625" style="9"/>
  </cols>
  <sheetData>
    <row r="1" spans="1:49" x14ac:dyDescent="0.25">
      <c r="D1" s="37" t="s">
        <v>51</v>
      </c>
      <c r="X1" s="9">
        <f>8784*160/10^6</f>
        <v>1.40544</v>
      </c>
    </row>
    <row r="2" spans="1:49" ht="21" x14ac:dyDescent="0.35">
      <c r="B2" s="39" t="s">
        <v>36</v>
      </c>
      <c r="C2" s="39"/>
      <c r="D2" s="39"/>
      <c r="E2" s="39"/>
      <c r="F2" s="39"/>
      <c r="G2" s="39"/>
      <c r="H2" s="39"/>
      <c r="I2" s="39"/>
      <c r="J2" s="39"/>
      <c r="K2" s="39"/>
      <c r="L2" s="39"/>
      <c r="M2" s="39"/>
      <c r="O2" s="39" t="s">
        <v>35</v>
      </c>
      <c r="P2" s="39"/>
      <c r="Q2" s="39"/>
      <c r="R2" s="39"/>
      <c r="S2" s="39"/>
      <c r="T2" s="39"/>
      <c r="U2" s="39"/>
      <c r="V2" s="39"/>
      <c r="W2" s="39"/>
      <c r="X2" s="39"/>
      <c r="Y2" s="38"/>
      <c r="AA2" s="39" t="s">
        <v>34</v>
      </c>
      <c r="AB2" s="39"/>
    </row>
    <row r="3" spans="1:49" ht="15" customHeight="1" x14ac:dyDescent="0.25">
      <c r="A3" s="1"/>
      <c r="B3" s="1" t="s">
        <v>27</v>
      </c>
      <c r="C3" s="1"/>
      <c r="D3" s="1" t="s">
        <v>28</v>
      </c>
      <c r="E3" s="1"/>
      <c r="F3" s="1" t="s">
        <v>29</v>
      </c>
      <c r="G3" s="1"/>
      <c r="H3" s="1" t="s">
        <v>30</v>
      </c>
      <c r="I3" s="1"/>
      <c r="J3" s="1" t="s">
        <v>31</v>
      </c>
      <c r="K3" s="1"/>
      <c r="L3" s="1" t="s">
        <v>5</v>
      </c>
      <c r="M3" s="1" t="s">
        <v>26</v>
      </c>
      <c r="O3" s="1" t="s">
        <v>15</v>
      </c>
      <c r="P3" s="36" t="s">
        <v>37</v>
      </c>
      <c r="Q3" s="1" t="s">
        <v>16</v>
      </c>
      <c r="R3" s="1" t="s">
        <v>17</v>
      </c>
      <c r="S3" s="1" t="s">
        <v>18</v>
      </c>
      <c r="T3" s="1" t="s">
        <v>19</v>
      </c>
      <c r="U3" s="1" t="s">
        <v>20</v>
      </c>
      <c r="V3" s="1" t="s">
        <v>21</v>
      </c>
      <c r="W3" s="1" t="s">
        <v>22</v>
      </c>
      <c r="X3" s="1" t="s">
        <v>23</v>
      </c>
      <c r="Y3" s="1" t="s">
        <v>54</v>
      </c>
      <c r="Z3" s="34"/>
      <c r="AA3" s="1" t="s">
        <v>33</v>
      </c>
      <c r="AB3" s="1" t="s">
        <v>32</v>
      </c>
      <c r="AC3" s="1" t="s">
        <v>11</v>
      </c>
      <c r="AD3" s="1" t="s">
        <v>8</v>
      </c>
      <c r="AE3" s="1" t="s">
        <v>52</v>
      </c>
    </row>
    <row r="4" spans="1:49" x14ac:dyDescent="0.25">
      <c r="A4" s="1"/>
      <c r="B4" s="1" t="s">
        <v>12</v>
      </c>
      <c r="C4" s="1"/>
      <c r="D4" s="1" t="s">
        <v>12</v>
      </c>
      <c r="E4" s="1"/>
      <c r="F4" s="1" t="s">
        <v>12</v>
      </c>
      <c r="G4" s="1"/>
      <c r="H4" s="1" t="s">
        <v>12</v>
      </c>
      <c r="I4" s="1"/>
      <c r="J4" s="1" t="s">
        <v>12</v>
      </c>
      <c r="K4" s="1"/>
      <c r="L4" s="1" t="s">
        <v>12</v>
      </c>
      <c r="M4" s="29" t="s">
        <v>24</v>
      </c>
      <c r="O4" s="29" t="s">
        <v>25</v>
      </c>
      <c r="P4" s="36" t="s">
        <v>25</v>
      </c>
      <c r="Q4" s="29" t="s">
        <v>25</v>
      </c>
      <c r="R4" s="29" t="s">
        <v>25</v>
      </c>
      <c r="S4" s="29" t="s">
        <v>25</v>
      </c>
      <c r="T4" s="29" t="s">
        <v>25</v>
      </c>
      <c r="U4" s="29" t="s">
        <v>25</v>
      </c>
      <c r="V4" s="29" t="s">
        <v>25</v>
      </c>
      <c r="W4" s="29" t="s">
        <v>25</v>
      </c>
      <c r="X4" s="29" t="s">
        <v>25</v>
      </c>
      <c r="Y4" s="29" t="s">
        <v>25</v>
      </c>
      <c r="Z4" s="34"/>
      <c r="AA4" s="1" t="s">
        <v>13</v>
      </c>
      <c r="AB4" s="1" t="s">
        <v>14</v>
      </c>
      <c r="AC4" s="1" t="s">
        <v>12</v>
      </c>
      <c r="AD4" s="1" t="s">
        <v>12</v>
      </c>
      <c r="AE4" s="1" t="s">
        <v>53</v>
      </c>
    </row>
    <row r="5" spans="1:49" x14ac:dyDescent="0.25">
      <c r="A5" s="10">
        <v>80.490211499891601</v>
      </c>
      <c r="B5" s="2">
        <f t="shared" ref="B5:B36" si="0">FLOOR(A5,1)</f>
        <v>80</v>
      </c>
      <c r="C5" s="3">
        <v>5.3028670780716401E-2</v>
      </c>
      <c r="D5" s="2">
        <f t="shared" ref="D5:D36" si="1">FLOOR(C5,1)</f>
        <v>0</v>
      </c>
      <c r="E5" s="3">
        <v>132.24256197044701</v>
      </c>
      <c r="F5" s="2">
        <f t="shared" ref="F5:F36" si="2">FLOOR(E5,1)</f>
        <v>132</v>
      </c>
      <c r="G5" s="3">
        <v>1498.2310484844199</v>
      </c>
      <c r="H5" s="2">
        <f t="shared" ref="H5:H36" si="3">FLOOR(G5,1)</f>
        <v>1498</v>
      </c>
      <c r="I5" s="3">
        <v>1474.7167856901101</v>
      </c>
      <c r="J5" s="2">
        <f t="shared" ref="J5:J36" si="4">FLOOR(I5,1)</f>
        <v>1474</v>
      </c>
      <c r="K5" s="3">
        <v>979.72321405504499</v>
      </c>
      <c r="L5" s="2">
        <f t="shared" ref="L5:L36" si="5">FLOOR(K5,1)</f>
        <v>979</v>
      </c>
      <c r="M5" s="30">
        <v>178</v>
      </c>
      <c r="O5" s="30">
        <v>0.06</v>
      </c>
      <c r="P5" s="36">
        <v>0.1</v>
      </c>
      <c r="Q5" s="30">
        <v>0</v>
      </c>
      <c r="R5" s="30">
        <v>0</v>
      </c>
      <c r="S5" s="30">
        <v>0.64</v>
      </c>
      <c r="T5" s="30">
        <v>2.2000000000000002</v>
      </c>
      <c r="U5" s="30">
        <v>0.06</v>
      </c>
      <c r="V5" s="30">
        <v>0.06</v>
      </c>
      <c r="W5" s="30">
        <v>0</v>
      </c>
      <c r="X5" s="30">
        <v>1.3</v>
      </c>
      <c r="Y5" s="30">
        <f t="shared" ref="Y5:Y36" si="6">S5+T5</f>
        <v>2.8400000000000003</v>
      </c>
      <c r="Z5" s="34"/>
      <c r="AA5" s="4">
        <v>-0.56899999999999995</v>
      </c>
      <c r="AB5" s="1">
        <v>6001</v>
      </c>
      <c r="AC5" s="3">
        <f t="shared" ref="AC5:AC36" si="7">H5+J5</f>
        <v>2972</v>
      </c>
      <c r="AD5" s="3">
        <f t="shared" ref="AD5:AD36" si="8">B5+D5+F5+H5+J5+L5</f>
        <v>4163</v>
      </c>
      <c r="AE5" s="3">
        <f t="shared" ref="AE5:AE42" si="9">SUM(O5:W5)-X5</f>
        <v>1.82</v>
      </c>
      <c r="AW5" s="12"/>
    </row>
    <row r="6" spans="1:49" x14ac:dyDescent="0.25">
      <c r="A6" s="11">
        <v>80.490211499891601</v>
      </c>
      <c r="B6" s="2">
        <f t="shared" si="0"/>
        <v>80</v>
      </c>
      <c r="C6" s="3">
        <v>2.3464125514457802E-2</v>
      </c>
      <c r="D6" s="2">
        <f t="shared" si="1"/>
        <v>0</v>
      </c>
      <c r="E6" s="3">
        <v>132.576331954099</v>
      </c>
      <c r="F6" s="2">
        <f t="shared" si="2"/>
        <v>132</v>
      </c>
      <c r="G6" s="3">
        <v>1498.2310484844199</v>
      </c>
      <c r="H6" s="2">
        <f t="shared" si="3"/>
        <v>1498</v>
      </c>
      <c r="I6" s="3">
        <v>1474.7167856901101</v>
      </c>
      <c r="J6" s="2">
        <f t="shared" si="4"/>
        <v>1474</v>
      </c>
      <c r="K6" s="3">
        <v>979.72321405504499</v>
      </c>
      <c r="L6" s="2">
        <f t="shared" si="5"/>
        <v>979</v>
      </c>
      <c r="M6" s="30">
        <v>178</v>
      </c>
      <c r="O6" s="30">
        <v>0.06</v>
      </c>
      <c r="P6" s="36">
        <v>0.1</v>
      </c>
      <c r="Q6" s="30">
        <v>0</v>
      </c>
      <c r="R6" s="30">
        <v>0</v>
      </c>
      <c r="S6" s="30">
        <v>0.64</v>
      </c>
      <c r="T6" s="30">
        <v>2.2000000000000002</v>
      </c>
      <c r="U6" s="30">
        <v>0.06</v>
      </c>
      <c r="V6" s="30">
        <v>0.06</v>
      </c>
      <c r="W6" s="30">
        <v>0</v>
      </c>
      <c r="X6" s="30">
        <v>1.3</v>
      </c>
      <c r="Y6" s="30">
        <f t="shared" si="6"/>
        <v>2.8400000000000003</v>
      </c>
      <c r="Z6" s="34"/>
      <c r="AA6" s="4">
        <v>-0.56899999999999995</v>
      </c>
      <c r="AB6" s="1">
        <v>6001</v>
      </c>
      <c r="AC6" s="3">
        <f t="shared" si="7"/>
        <v>2972</v>
      </c>
      <c r="AD6" s="3">
        <f t="shared" si="8"/>
        <v>4163</v>
      </c>
      <c r="AE6" s="3">
        <f t="shared" si="9"/>
        <v>1.82</v>
      </c>
      <c r="AW6" s="12"/>
    </row>
    <row r="7" spans="1:49" x14ac:dyDescent="0.25">
      <c r="A7" s="11">
        <v>95.669895231684393</v>
      </c>
      <c r="B7" s="2">
        <f t="shared" si="0"/>
        <v>95</v>
      </c>
      <c r="C7" s="3">
        <v>5.56648918664032E-2</v>
      </c>
      <c r="D7" s="2">
        <f t="shared" si="1"/>
        <v>0</v>
      </c>
      <c r="E7" s="3">
        <v>259.97957172719401</v>
      </c>
      <c r="F7" s="2">
        <f t="shared" si="2"/>
        <v>259</v>
      </c>
      <c r="G7" s="3">
        <v>1496.48636955861</v>
      </c>
      <c r="H7" s="2">
        <f t="shared" si="3"/>
        <v>1496</v>
      </c>
      <c r="I7" s="3">
        <v>1425.2863509758199</v>
      </c>
      <c r="J7" s="2">
        <f t="shared" si="4"/>
        <v>1425</v>
      </c>
      <c r="K7" s="3">
        <v>867.77594925504297</v>
      </c>
      <c r="L7" s="2">
        <f t="shared" si="5"/>
        <v>867</v>
      </c>
      <c r="M7" s="30">
        <v>190</v>
      </c>
      <c r="O7" s="30">
        <v>7.0000000000000007E-2</v>
      </c>
      <c r="P7" s="36">
        <v>0.1</v>
      </c>
      <c r="Q7" s="30">
        <v>0</v>
      </c>
      <c r="R7" s="30">
        <v>0</v>
      </c>
      <c r="S7" s="30">
        <v>0.65</v>
      </c>
      <c r="T7" s="30">
        <v>2.1800000000000002</v>
      </c>
      <c r="U7" s="30">
        <v>0.06</v>
      </c>
      <c r="V7" s="30">
        <v>7.0000000000000007E-2</v>
      </c>
      <c r="W7" s="30">
        <v>0</v>
      </c>
      <c r="X7" s="30">
        <v>1.3</v>
      </c>
      <c r="Y7" s="30">
        <f t="shared" si="6"/>
        <v>2.83</v>
      </c>
      <c r="Z7" s="34"/>
      <c r="AA7" s="4">
        <v>-0.56799999999999995</v>
      </c>
      <c r="AB7" s="1">
        <v>5920</v>
      </c>
      <c r="AC7" s="3">
        <f t="shared" si="7"/>
        <v>2921</v>
      </c>
      <c r="AD7" s="3">
        <f t="shared" si="8"/>
        <v>4142</v>
      </c>
      <c r="AE7" s="3">
        <f t="shared" si="9"/>
        <v>1.8299999999999998</v>
      </c>
      <c r="AW7" s="12"/>
    </row>
    <row r="8" spans="1:49" x14ac:dyDescent="0.25">
      <c r="A8" s="11">
        <v>95.669895231684393</v>
      </c>
      <c r="B8" s="2">
        <f t="shared" si="0"/>
        <v>95</v>
      </c>
      <c r="C8" s="3">
        <v>5.9461816041531099E-2</v>
      </c>
      <c r="D8" s="2">
        <f t="shared" si="1"/>
        <v>0</v>
      </c>
      <c r="E8" s="3">
        <v>213.548875347125</v>
      </c>
      <c r="F8" s="2">
        <f t="shared" si="2"/>
        <v>213</v>
      </c>
      <c r="G8" s="3">
        <v>1496.48636955861</v>
      </c>
      <c r="H8" s="2">
        <f t="shared" si="3"/>
        <v>1496</v>
      </c>
      <c r="I8" s="3">
        <v>1425.2863509758199</v>
      </c>
      <c r="J8" s="2">
        <f t="shared" si="4"/>
        <v>1425</v>
      </c>
      <c r="K8" s="3">
        <v>867.77594925504297</v>
      </c>
      <c r="L8" s="2">
        <f t="shared" si="5"/>
        <v>867</v>
      </c>
      <c r="M8" s="30">
        <v>190</v>
      </c>
      <c r="O8" s="30">
        <v>7.0000000000000007E-2</v>
      </c>
      <c r="P8" s="36">
        <v>0.1</v>
      </c>
      <c r="Q8" s="30">
        <v>0</v>
      </c>
      <c r="R8" s="30">
        <v>0</v>
      </c>
      <c r="S8" s="30">
        <v>0.65</v>
      </c>
      <c r="T8" s="30">
        <v>2.1800000000000002</v>
      </c>
      <c r="U8" s="30">
        <v>0.06</v>
      </c>
      <c r="V8" s="30">
        <v>7.0000000000000007E-2</v>
      </c>
      <c r="W8" s="30">
        <v>0</v>
      </c>
      <c r="X8" s="30">
        <v>1.3</v>
      </c>
      <c r="Y8" s="30">
        <f t="shared" si="6"/>
        <v>2.83</v>
      </c>
      <c r="Z8" s="34"/>
      <c r="AA8" s="4">
        <v>-0.56799999999999995</v>
      </c>
      <c r="AB8" s="1">
        <v>5920</v>
      </c>
      <c r="AC8" s="3">
        <f t="shared" si="7"/>
        <v>2921</v>
      </c>
      <c r="AD8" s="3">
        <f t="shared" si="8"/>
        <v>4096</v>
      </c>
      <c r="AE8" s="3">
        <f t="shared" si="9"/>
        <v>1.8299999999999998</v>
      </c>
      <c r="AW8" s="12"/>
    </row>
    <row r="9" spans="1:49" x14ac:dyDescent="0.25">
      <c r="A9" s="11">
        <v>97.549573150170303</v>
      </c>
      <c r="B9" s="2">
        <f t="shared" si="0"/>
        <v>97</v>
      </c>
      <c r="C9" s="3">
        <v>1.7844591497791999E-2</v>
      </c>
      <c r="D9" s="2">
        <f t="shared" si="1"/>
        <v>0</v>
      </c>
      <c r="E9" s="3">
        <v>311.12790910049898</v>
      </c>
      <c r="F9" s="2">
        <f t="shared" si="2"/>
        <v>311</v>
      </c>
      <c r="G9" s="3">
        <v>1499.56716639767</v>
      </c>
      <c r="H9" s="2">
        <f t="shared" si="3"/>
        <v>1499</v>
      </c>
      <c r="I9" s="3">
        <v>1425.2863509758199</v>
      </c>
      <c r="J9" s="2">
        <f t="shared" si="4"/>
        <v>1425</v>
      </c>
      <c r="K9" s="3">
        <v>641.72696143633095</v>
      </c>
      <c r="L9" s="2">
        <f t="shared" si="5"/>
        <v>641</v>
      </c>
      <c r="M9" s="30">
        <v>190</v>
      </c>
      <c r="O9" s="30">
        <v>7.0000000000000007E-2</v>
      </c>
      <c r="P9" s="36">
        <v>0.1</v>
      </c>
      <c r="Q9" s="30">
        <v>0</v>
      </c>
      <c r="R9" s="30">
        <v>0</v>
      </c>
      <c r="S9" s="30">
        <v>0.65</v>
      </c>
      <c r="T9" s="30">
        <v>2.1800000000000002</v>
      </c>
      <c r="U9" s="30">
        <v>0.05</v>
      </c>
      <c r="V9" s="30">
        <v>7.0000000000000007E-2</v>
      </c>
      <c r="W9" s="30">
        <v>0</v>
      </c>
      <c r="X9" s="30">
        <v>1.3</v>
      </c>
      <c r="Y9" s="30">
        <f t="shared" si="6"/>
        <v>2.83</v>
      </c>
      <c r="Z9" s="34"/>
      <c r="AA9" s="4">
        <v>-0.56699999999999995</v>
      </c>
      <c r="AB9" s="1">
        <v>5834</v>
      </c>
      <c r="AC9" s="3">
        <f t="shared" si="7"/>
        <v>2924</v>
      </c>
      <c r="AD9" s="3">
        <f t="shared" si="8"/>
        <v>3973</v>
      </c>
      <c r="AE9" s="3">
        <f t="shared" si="9"/>
        <v>1.8199999999999996</v>
      </c>
      <c r="AW9" s="12"/>
    </row>
    <row r="10" spans="1:49" x14ac:dyDescent="0.25">
      <c r="A10" s="11">
        <v>97.549573150170303</v>
      </c>
      <c r="B10" s="2">
        <f t="shared" si="0"/>
        <v>97</v>
      </c>
      <c r="C10" s="3">
        <v>0.27513010404272298</v>
      </c>
      <c r="D10" s="2">
        <f t="shared" si="1"/>
        <v>0</v>
      </c>
      <c r="E10" s="3">
        <v>252.536748839224</v>
      </c>
      <c r="F10" s="2">
        <f t="shared" si="2"/>
        <v>252</v>
      </c>
      <c r="G10" s="3">
        <v>1499.93276505003</v>
      </c>
      <c r="H10" s="2">
        <f t="shared" si="3"/>
        <v>1499</v>
      </c>
      <c r="I10" s="3">
        <v>1425.2863509758199</v>
      </c>
      <c r="J10" s="2">
        <f t="shared" si="4"/>
        <v>1425</v>
      </c>
      <c r="K10" s="3">
        <v>641.72696143633095</v>
      </c>
      <c r="L10" s="2">
        <f t="shared" si="5"/>
        <v>641</v>
      </c>
      <c r="M10" s="30">
        <v>190</v>
      </c>
      <c r="O10" s="30">
        <v>7.0000000000000007E-2</v>
      </c>
      <c r="P10" s="36">
        <v>0.1</v>
      </c>
      <c r="Q10" s="30">
        <v>0</v>
      </c>
      <c r="R10" s="30">
        <v>0</v>
      </c>
      <c r="S10" s="30">
        <v>0.65</v>
      </c>
      <c r="T10" s="30">
        <v>2.1800000000000002</v>
      </c>
      <c r="U10" s="30">
        <v>0.05</v>
      </c>
      <c r="V10" s="30">
        <v>7.0000000000000007E-2</v>
      </c>
      <c r="W10" s="30">
        <v>0</v>
      </c>
      <c r="X10" s="30">
        <v>1.3</v>
      </c>
      <c r="Y10" s="30">
        <f t="shared" si="6"/>
        <v>2.83</v>
      </c>
      <c r="Z10" s="34"/>
      <c r="AA10" s="4">
        <v>-0.56699999999999995</v>
      </c>
      <c r="AB10" s="1">
        <v>5834</v>
      </c>
      <c r="AC10" s="3">
        <f t="shared" si="7"/>
        <v>2924</v>
      </c>
      <c r="AD10" s="3">
        <f t="shared" si="8"/>
        <v>3914</v>
      </c>
      <c r="AE10" s="3">
        <f t="shared" si="9"/>
        <v>1.8199999999999996</v>
      </c>
      <c r="AW10" s="12"/>
    </row>
    <row r="11" spans="1:49" x14ac:dyDescent="0.25">
      <c r="A11" s="11">
        <v>94.275800023180096</v>
      </c>
      <c r="B11" s="2">
        <f t="shared" si="0"/>
        <v>94</v>
      </c>
      <c r="C11" s="3">
        <v>2.2575594225841399E-2</v>
      </c>
      <c r="D11" s="2">
        <f t="shared" si="1"/>
        <v>0</v>
      </c>
      <c r="E11" s="3">
        <v>350.29232448136003</v>
      </c>
      <c r="F11" s="2">
        <f t="shared" si="2"/>
        <v>350</v>
      </c>
      <c r="G11" s="3">
        <v>1495.2961346680499</v>
      </c>
      <c r="H11" s="2">
        <f t="shared" si="3"/>
        <v>1495</v>
      </c>
      <c r="I11" s="3">
        <v>1362.4934729065301</v>
      </c>
      <c r="J11" s="2">
        <f t="shared" si="4"/>
        <v>1362</v>
      </c>
      <c r="K11" s="3">
        <v>614.03729326747396</v>
      </c>
      <c r="L11" s="2">
        <f t="shared" si="5"/>
        <v>614</v>
      </c>
      <c r="M11" s="30">
        <v>190</v>
      </c>
      <c r="O11" s="30">
        <v>7.0000000000000007E-2</v>
      </c>
      <c r="P11" s="36">
        <v>0.1</v>
      </c>
      <c r="Q11" s="30">
        <v>0</v>
      </c>
      <c r="R11" s="30">
        <v>0</v>
      </c>
      <c r="S11" s="30">
        <v>0.67</v>
      </c>
      <c r="T11" s="30">
        <v>2.17</v>
      </c>
      <c r="U11" s="30">
        <v>0.05</v>
      </c>
      <c r="V11" s="30">
        <v>7.0000000000000007E-2</v>
      </c>
      <c r="W11" s="30">
        <v>0</v>
      </c>
      <c r="X11" s="30">
        <v>1.3</v>
      </c>
      <c r="Y11" s="30">
        <f t="shared" si="6"/>
        <v>2.84</v>
      </c>
      <c r="Z11" s="34"/>
      <c r="AA11" s="4">
        <v>-0.56599999999999995</v>
      </c>
      <c r="AB11" s="1">
        <v>5751</v>
      </c>
      <c r="AC11" s="3">
        <f t="shared" si="7"/>
        <v>2857</v>
      </c>
      <c r="AD11" s="3">
        <f t="shared" si="8"/>
        <v>3915</v>
      </c>
      <c r="AE11" s="3">
        <f t="shared" si="9"/>
        <v>1.8299999999999994</v>
      </c>
      <c r="AW11" s="12"/>
    </row>
    <row r="12" spans="1:49" x14ac:dyDescent="0.25">
      <c r="A12" s="11">
        <v>52.336760439933698</v>
      </c>
      <c r="B12" s="2">
        <f t="shared" si="0"/>
        <v>52</v>
      </c>
      <c r="C12" s="3">
        <v>0.65626109494773399</v>
      </c>
      <c r="D12" s="2">
        <f t="shared" si="1"/>
        <v>0</v>
      </c>
      <c r="E12" s="3">
        <v>123.359691320358</v>
      </c>
      <c r="F12" s="2">
        <f t="shared" si="2"/>
        <v>123</v>
      </c>
      <c r="G12" s="3">
        <v>1496.86560809759</v>
      </c>
      <c r="H12" s="2">
        <f t="shared" si="3"/>
        <v>1496</v>
      </c>
      <c r="I12" s="3">
        <v>1400.36574822956</v>
      </c>
      <c r="J12" s="2">
        <f t="shared" si="4"/>
        <v>1400</v>
      </c>
      <c r="K12" s="3">
        <v>482.18810428202403</v>
      </c>
      <c r="L12" s="2">
        <f t="shared" si="5"/>
        <v>482</v>
      </c>
      <c r="M12" s="30">
        <v>190</v>
      </c>
      <c r="O12" s="30">
        <v>0.06</v>
      </c>
      <c r="P12" s="36">
        <v>0.1</v>
      </c>
      <c r="Q12" s="30">
        <v>0</v>
      </c>
      <c r="R12" s="30">
        <v>0</v>
      </c>
      <c r="S12" s="30">
        <v>0.66</v>
      </c>
      <c r="T12" s="30">
        <v>2.1800000000000002</v>
      </c>
      <c r="U12" s="30">
        <v>0.05</v>
      </c>
      <c r="V12" s="30">
        <v>7.0000000000000007E-2</v>
      </c>
      <c r="W12" s="30">
        <v>0</v>
      </c>
      <c r="X12" s="30">
        <v>1.3</v>
      </c>
      <c r="Y12" s="30">
        <f t="shared" si="6"/>
        <v>2.8400000000000003</v>
      </c>
      <c r="Z12" s="34"/>
      <c r="AA12" s="4">
        <v>-0.56499999999999995</v>
      </c>
      <c r="AB12" s="1">
        <v>5696</v>
      </c>
      <c r="AC12" s="3">
        <f t="shared" si="7"/>
        <v>2896</v>
      </c>
      <c r="AD12" s="3">
        <f t="shared" si="8"/>
        <v>3553</v>
      </c>
      <c r="AE12" s="3">
        <f t="shared" si="9"/>
        <v>1.8199999999999996</v>
      </c>
      <c r="AW12" s="12"/>
    </row>
    <row r="13" spans="1:49" x14ac:dyDescent="0.25">
      <c r="A13" s="11">
        <v>76.946028529971301</v>
      </c>
      <c r="B13" s="2">
        <f t="shared" si="0"/>
        <v>76</v>
      </c>
      <c r="C13" s="3">
        <v>0.64815846923728604</v>
      </c>
      <c r="D13" s="2">
        <f t="shared" si="1"/>
        <v>0</v>
      </c>
      <c r="E13" s="3">
        <v>163.79599102136399</v>
      </c>
      <c r="F13" s="2">
        <f t="shared" si="2"/>
        <v>163</v>
      </c>
      <c r="G13" s="3">
        <v>1495.2961346680499</v>
      </c>
      <c r="H13" s="2">
        <f t="shared" si="3"/>
        <v>1495</v>
      </c>
      <c r="I13" s="3">
        <v>1224.45518995815</v>
      </c>
      <c r="J13" s="2">
        <f t="shared" si="4"/>
        <v>1224</v>
      </c>
      <c r="K13" s="3">
        <v>648.26556155669698</v>
      </c>
      <c r="L13" s="2">
        <f t="shared" si="5"/>
        <v>648</v>
      </c>
      <c r="M13" s="30">
        <v>190</v>
      </c>
      <c r="O13" s="30">
        <v>7.0000000000000007E-2</v>
      </c>
      <c r="P13" s="36">
        <v>0.1</v>
      </c>
      <c r="Q13" s="30">
        <v>0</v>
      </c>
      <c r="R13" s="30">
        <v>0</v>
      </c>
      <c r="S13" s="30">
        <v>0.7</v>
      </c>
      <c r="T13" s="30">
        <v>2.12</v>
      </c>
      <c r="U13" s="30">
        <v>0.05</v>
      </c>
      <c r="V13" s="30">
        <v>7.0000000000000007E-2</v>
      </c>
      <c r="W13" s="30">
        <v>0</v>
      </c>
      <c r="X13" s="30">
        <v>1.29</v>
      </c>
      <c r="Y13" s="30">
        <f t="shared" si="6"/>
        <v>2.8200000000000003</v>
      </c>
      <c r="Z13" s="34"/>
      <c r="AA13" s="4">
        <v>-0.56399999999999995</v>
      </c>
      <c r="AB13" s="1">
        <v>5603</v>
      </c>
      <c r="AC13" s="3">
        <f t="shared" si="7"/>
        <v>2719</v>
      </c>
      <c r="AD13" s="3">
        <f t="shared" si="8"/>
        <v>3606</v>
      </c>
      <c r="AE13" s="3">
        <f t="shared" si="9"/>
        <v>1.8199999999999998</v>
      </c>
      <c r="AW13" s="12"/>
    </row>
    <row r="14" spans="1:49" x14ac:dyDescent="0.25">
      <c r="A14" s="11">
        <v>76.946028529971301</v>
      </c>
      <c r="B14" s="2">
        <f t="shared" si="0"/>
        <v>76</v>
      </c>
      <c r="C14" s="3">
        <v>0.64815846923728604</v>
      </c>
      <c r="D14" s="2">
        <f t="shared" si="1"/>
        <v>0</v>
      </c>
      <c r="E14" s="3">
        <v>250.44679279158601</v>
      </c>
      <c r="F14" s="2">
        <f t="shared" si="2"/>
        <v>250</v>
      </c>
      <c r="G14" s="3">
        <v>1495.2961346680499</v>
      </c>
      <c r="H14" s="2">
        <f t="shared" si="3"/>
        <v>1495</v>
      </c>
      <c r="I14" s="3">
        <v>1224.45518995815</v>
      </c>
      <c r="J14" s="2">
        <f t="shared" si="4"/>
        <v>1224</v>
      </c>
      <c r="K14" s="3">
        <v>648.26556155669698</v>
      </c>
      <c r="L14" s="2">
        <f t="shared" si="5"/>
        <v>648</v>
      </c>
      <c r="M14" s="30">
        <v>190</v>
      </c>
      <c r="O14" s="30">
        <v>7.0000000000000007E-2</v>
      </c>
      <c r="P14" s="36">
        <v>0.1</v>
      </c>
      <c r="Q14" s="30">
        <v>0</v>
      </c>
      <c r="R14" s="30">
        <v>0</v>
      </c>
      <c r="S14" s="30">
        <v>0.7</v>
      </c>
      <c r="T14" s="30">
        <v>2.12</v>
      </c>
      <c r="U14" s="30">
        <v>0.05</v>
      </c>
      <c r="V14" s="30">
        <v>7.0000000000000007E-2</v>
      </c>
      <c r="W14" s="30">
        <v>0</v>
      </c>
      <c r="X14" s="30">
        <v>1.29</v>
      </c>
      <c r="Y14" s="30">
        <f t="shared" si="6"/>
        <v>2.8200000000000003</v>
      </c>
      <c r="Z14" s="34"/>
      <c r="AA14" s="4">
        <v>-0.56399999999999995</v>
      </c>
      <c r="AB14" s="1">
        <v>5603</v>
      </c>
      <c r="AC14" s="3">
        <f t="shared" si="7"/>
        <v>2719</v>
      </c>
      <c r="AD14" s="3">
        <f t="shared" si="8"/>
        <v>3693</v>
      </c>
      <c r="AE14" s="3">
        <f t="shared" si="9"/>
        <v>1.8199999999999998</v>
      </c>
      <c r="AW14" s="12"/>
    </row>
    <row r="15" spans="1:49" x14ac:dyDescent="0.25">
      <c r="A15" s="11">
        <v>57.921821668048402</v>
      </c>
      <c r="B15" s="2">
        <f t="shared" si="0"/>
        <v>57</v>
      </c>
      <c r="C15" s="3">
        <v>0.18055237234259</v>
      </c>
      <c r="D15" s="2">
        <f t="shared" si="1"/>
        <v>0</v>
      </c>
      <c r="E15" s="3">
        <v>276.29654968825298</v>
      </c>
      <c r="F15" s="2">
        <f t="shared" si="2"/>
        <v>276</v>
      </c>
      <c r="G15" s="3">
        <v>1491.1978730507999</v>
      </c>
      <c r="H15" s="2">
        <f t="shared" si="3"/>
        <v>1491</v>
      </c>
      <c r="I15" s="3">
        <v>1207.41470259996</v>
      </c>
      <c r="J15" s="2">
        <f t="shared" si="4"/>
        <v>1207</v>
      </c>
      <c r="K15" s="3">
        <v>483.20232549181799</v>
      </c>
      <c r="L15" s="2">
        <f t="shared" si="5"/>
        <v>483</v>
      </c>
      <c r="M15" s="30">
        <v>190</v>
      </c>
      <c r="O15" s="30">
        <v>0.06</v>
      </c>
      <c r="P15" s="36">
        <v>0.1</v>
      </c>
      <c r="Q15" s="30">
        <v>0</v>
      </c>
      <c r="R15" s="30">
        <v>0</v>
      </c>
      <c r="S15" s="30">
        <v>0.71</v>
      </c>
      <c r="T15" s="30">
        <v>2.12</v>
      </c>
      <c r="U15" s="30">
        <v>0.05</v>
      </c>
      <c r="V15" s="30">
        <v>7.0000000000000007E-2</v>
      </c>
      <c r="W15" s="30">
        <v>0</v>
      </c>
      <c r="X15" s="30">
        <v>1.29</v>
      </c>
      <c r="Y15" s="30">
        <f t="shared" si="6"/>
        <v>2.83</v>
      </c>
      <c r="Z15" s="34"/>
      <c r="AA15" s="4">
        <v>-0.56200000000000006</v>
      </c>
      <c r="AB15" s="1">
        <v>5497</v>
      </c>
      <c r="AC15" s="3">
        <f t="shared" si="7"/>
        <v>2698</v>
      </c>
      <c r="AD15" s="3">
        <f t="shared" si="8"/>
        <v>3514</v>
      </c>
      <c r="AE15" s="3">
        <f t="shared" si="9"/>
        <v>1.8199999999999998</v>
      </c>
      <c r="AW15" s="12"/>
    </row>
    <row r="16" spans="1:49" x14ac:dyDescent="0.25">
      <c r="A16" s="11">
        <v>98.545156038767203</v>
      </c>
      <c r="B16" s="2">
        <f t="shared" si="0"/>
        <v>98</v>
      </c>
      <c r="C16" s="3">
        <v>8.2961612686193592E-3</v>
      </c>
      <c r="D16" s="2">
        <f t="shared" si="1"/>
        <v>0</v>
      </c>
      <c r="E16" s="3">
        <v>138.848073078943</v>
      </c>
      <c r="F16" s="2">
        <f t="shared" si="2"/>
        <v>138</v>
      </c>
      <c r="G16" s="3">
        <v>1491.1978730507999</v>
      </c>
      <c r="H16" s="2">
        <f t="shared" si="3"/>
        <v>1491</v>
      </c>
      <c r="I16" s="3">
        <v>1207.41470259996</v>
      </c>
      <c r="J16" s="2">
        <f t="shared" si="4"/>
        <v>1207</v>
      </c>
      <c r="K16" s="3">
        <v>374.76980549189</v>
      </c>
      <c r="L16" s="2">
        <f t="shared" si="5"/>
        <v>374</v>
      </c>
      <c r="M16" s="30">
        <v>190</v>
      </c>
      <c r="O16" s="30">
        <v>7.0000000000000007E-2</v>
      </c>
      <c r="P16" s="36">
        <v>0.1</v>
      </c>
      <c r="Q16" s="30">
        <v>0</v>
      </c>
      <c r="R16" s="30">
        <v>0</v>
      </c>
      <c r="S16" s="30">
        <v>0.71</v>
      </c>
      <c r="T16" s="30">
        <v>2.12</v>
      </c>
      <c r="U16" s="30">
        <v>0.04</v>
      </c>
      <c r="V16" s="30">
        <v>7.0000000000000007E-2</v>
      </c>
      <c r="W16" s="30">
        <v>0</v>
      </c>
      <c r="X16" s="30">
        <v>1.29</v>
      </c>
      <c r="Y16" s="30">
        <f t="shared" si="6"/>
        <v>2.83</v>
      </c>
      <c r="Z16" s="34"/>
      <c r="AA16" s="4">
        <v>-0.56100000000000005</v>
      </c>
      <c r="AB16" s="1">
        <v>5495</v>
      </c>
      <c r="AC16" s="3">
        <f t="shared" si="7"/>
        <v>2698</v>
      </c>
      <c r="AD16" s="3">
        <f t="shared" si="8"/>
        <v>3308</v>
      </c>
      <c r="AE16" s="3">
        <f t="shared" si="9"/>
        <v>1.8199999999999998</v>
      </c>
      <c r="AW16" s="12"/>
    </row>
    <row r="17" spans="1:49" x14ac:dyDescent="0.25">
      <c r="A17" s="11">
        <v>75.611190362840702</v>
      </c>
      <c r="B17" s="2">
        <f t="shared" si="0"/>
        <v>75</v>
      </c>
      <c r="C17" s="3">
        <v>0.274879368414367</v>
      </c>
      <c r="D17" s="2">
        <f t="shared" si="1"/>
        <v>0</v>
      </c>
      <c r="E17" s="3">
        <v>564.64481816444902</v>
      </c>
      <c r="F17" s="2">
        <f t="shared" si="2"/>
        <v>564</v>
      </c>
      <c r="G17" s="3">
        <v>1498.21872346692</v>
      </c>
      <c r="H17" s="2">
        <f t="shared" si="3"/>
        <v>1498</v>
      </c>
      <c r="I17" s="3">
        <v>1006.97631744842</v>
      </c>
      <c r="J17" s="2">
        <f t="shared" si="4"/>
        <v>1006</v>
      </c>
      <c r="K17" s="3">
        <v>653.15333448246997</v>
      </c>
      <c r="L17" s="2">
        <f t="shared" si="5"/>
        <v>653</v>
      </c>
      <c r="M17" s="30">
        <v>190</v>
      </c>
      <c r="O17" s="30">
        <v>7.0000000000000007E-2</v>
      </c>
      <c r="P17" s="36">
        <v>0.1</v>
      </c>
      <c r="Q17" s="30">
        <v>0</v>
      </c>
      <c r="R17" s="30">
        <v>0</v>
      </c>
      <c r="S17" s="30">
        <v>0.77</v>
      </c>
      <c r="T17" s="30">
        <v>2.0299999999999998</v>
      </c>
      <c r="U17" s="30">
        <v>0.06</v>
      </c>
      <c r="V17" s="30">
        <v>0.08</v>
      </c>
      <c r="W17" s="30">
        <v>0</v>
      </c>
      <c r="X17" s="30">
        <v>1.28</v>
      </c>
      <c r="Y17" s="30">
        <f t="shared" si="6"/>
        <v>2.8</v>
      </c>
      <c r="Z17" s="34"/>
      <c r="AA17" s="4">
        <v>-0.56000000000000005</v>
      </c>
      <c r="AB17" s="1">
        <v>5379</v>
      </c>
      <c r="AC17" s="3">
        <f t="shared" si="7"/>
        <v>2504</v>
      </c>
      <c r="AD17" s="3">
        <f t="shared" si="8"/>
        <v>3796</v>
      </c>
      <c r="AE17" s="3">
        <f t="shared" si="9"/>
        <v>1.8299999999999998</v>
      </c>
      <c r="AW17" s="12"/>
    </row>
    <row r="18" spans="1:49" x14ac:dyDescent="0.25">
      <c r="A18" s="11">
        <v>62.483128871452102</v>
      </c>
      <c r="B18" s="2">
        <f t="shared" si="0"/>
        <v>62</v>
      </c>
      <c r="C18" s="3">
        <v>7.8090139400996397E-3</v>
      </c>
      <c r="D18" s="2">
        <f t="shared" si="1"/>
        <v>0</v>
      </c>
      <c r="E18" s="3">
        <v>343.47469752961098</v>
      </c>
      <c r="F18" s="2">
        <f t="shared" si="2"/>
        <v>343</v>
      </c>
      <c r="G18" s="3">
        <v>1498.2222809106099</v>
      </c>
      <c r="H18" s="2">
        <f t="shared" si="3"/>
        <v>1498</v>
      </c>
      <c r="I18" s="3">
        <v>1006.33768063355</v>
      </c>
      <c r="J18" s="2">
        <f t="shared" si="4"/>
        <v>1006</v>
      </c>
      <c r="K18" s="3">
        <v>549.86537855801998</v>
      </c>
      <c r="L18" s="2">
        <f t="shared" si="5"/>
        <v>549</v>
      </c>
      <c r="M18" s="30">
        <v>190</v>
      </c>
      <c r="O18" s="30">
        <v>0.06</v>
      </c>
      <c r="P18" s="36">
        <v>0.1</v>
      </c>
      <c r="Q18" s="30">
        <v>0</v>
      </c>
      <c r="R18" s="30">
        <v>0</v>
      </c>
      <c r="S18" s="30">
        <v>0.77</v>
      </c>
      <c r="T18" s="30">
        <v>2.04</v>
      </c>
      <c r="U18" s="30">
        <v>0.06</v>
      </c>
      <c r="V18" s="30">
        <v>0.08</v>
      </c>
      <c r="W18" s="30">
        <v>0</v>
      </c>
      <c r="X18" s="30">
        <v>1.28</v>
      </c>
      <c r="Y18" s="30">
        <f t="shared" si="6"/>
        <v>2.81</v>
      </c>
      <c r="Z18" s="34"/>
      <c r="AA18" s="4">
        <v>-0.55900000000000005</v>
      </c>
      <c r="AB18" s="1">
        <v>5324</v>
      </c>
      <c r="AC18" s="3">
        <f t="shared" si="7"/>
        <v>2504</v>
      </c>
      <c r="AD18" s="3">
        <f t="shared" si="8"/>
        <v>3458</v>
      </c>
      <c r="AE18" s="3">
        <f t="shared" si="9"/>
        <v>1.8300000000000003</v>
      </c>
      <c r="AW18" s="12"/>
    </row>
    <row r="19" spans="1:49" x14ac:dyDescent="0.25">
      <c r="A19" s="11">
        <v>52.723909142548699</v>
      </c>
      <c r="B19" s="2">
        <f t="shared" si="0"/>
        <v>52</v>
      </c>
      <c r="C19" s="3">
        <v>0.221480885380508</v>
      </c>
      <c r="D19" s="2">
        <f t="shared" si="1"/>
        <v>0</v>
      </c>
      <c r="E19" s="3">
        <v>248.04475805390001</v>
      </c>
      <c r="F19" s="2">
        <f t="shared" si="2"/>
        <v>248</v>
      </c>
      <c r="G19" s="3">
        <v>1498.3981634833001</v>
      </c>
      <c r="H19" s="2">
        <f t="shared" si="3"/>
        <v>1498</v>
      </c>
      <c r="I19" s="3">
        <v>971.77243752453103</v>
      </c>
      <c r="J19" s="2">
        <f t="shared" si="4"/>
        <v>971</v>
      </c>
      <c r="K19" s="3">
        <v>531.36448999908805</v>
      </c>
      <c r="L19" s="2">
        <f t="shared" si="5"/>
        <v>531</v>
      </c>
      <c r="M19" s="30">
        <v>190</v>
      </c>
      <c r="O19" s="30">
        <v>0.06</v>
      </c>
      <c r="P19" s="36">
        <v>0.1</v>
      </c>
      <c r="Q19" s="30">
        <v>0</v>
      </c>
      <c r="R19" s="30">
        <v>0</v>
      </c>
      <c r="S19" s="30">
        <v>0.78</v>
      </c>
      <c r="T19" s="30">
        <v>2.02</v>
      </c>
      <c r="U19" s="30">
        <v>0.06</v>
      </c>
      <c r="V19" s="30">
        <v>0.08</v>
      </c>
      <c r="W19" s="30">
        <v>0</v>
      </c>
      <c r="X19" s="30">
        <v>1.28</v>
      </c>
      <c r="Y19" s="30">
        <f t="shared" si="6"/>
        <v>2.8</v>
      </c>
      <c r="Z19" s="34"/>
      <c r="AA19" s="4">
        <v>-0.55700000000000005</v>
      </c>
      <c r="AB19" s="1">
        <v>5270</v>
      </c>
      <c r="AC19" s="3">
        <f t="shared" si="7"/>
        <v>2469</v>
      </c>
      <c r="AD19" s="3">
        <f t="shared" si="8"/>
        <v>3300</v>
      </c>
      <c r="AE19" s="3">
        <f t="shared" si="9"/>
        <v>1.82</v>
      </c>
      <c r="AW19" s="12"/>
    </row>
    <row r="20" spans="1:49" x14ac:dyDescent="0.25">
      <c r="A20" s="11">
        <v>54.360707861013502</v>
      </c>
      <c r="B20" s="2">
        <f t="shared" si="0"/>
        <v>54</v>
      </c>
      <c r="C20" s="3">
        <v>0.30716033320337699</v>
      </c>
      <c r="D20" s="2">
        <f t="shared" si="1"/>
        <v>0</v>
      </c>
      <c r="E20" s="3">
        <v>125.01580322427399</v>
      </c>
      <c r="F20" s="2">
        <f t="shared" si="2"/>
        <v>125</v>
      </c>
      <c r="G20" s="3">
        <v>1425.8974020936701</v>
      </c>
      <c r="H20" s="2">
        <f t="shared" si="3"/>
        <v>1425</v>
      </c>
      <c r="I20" s="3">
        <v>937.52074922743304</v>
      </c>
      <c r="J20" s="2">
        <f t="shared" si="4"/>
        <v>937</v>
      </c>
      <c r="K20" s="3">
        <v>546.59655408699496</v>
      </c>
      <c r="L20" s="2">
        <f t="shared" si="5"/>
        <v>546</v>
      </c>
      <c r="M20" s="30">
        <v>190</v>
      </c>
      <c r="O20" s="30">
        <v>0.06</v>
      </c>
      <c r="P20" s="36">
        <v>0.1</v>
      </c>
      <c r="Q20" s="30">
        <v>0</v>
      </c>
      <c r="R20" s="30">
        <v>0</v>
      </c>
      <c r="S20" s="30">
        <v>0.78</v>
      </c>
      <c r="T20" s="30">
        <v>2</v>
      </c>
      <c r="U20" s="30">
        <v>0.06</v>
      </c>
      <c r="V20" s="30">
        <v>0.09</v>
      </c>
      <c r="W20" s="30">
        <v>0</v>
      </c>
      <c r="X20" s="30">
        <v>1.27</v>
      </c>
      <c r="Y20" s="30">
        <f t="shared" si="6"/>
        <v>2.7800000000000002</v>
      </c>
      <c r="Z20" s="34"/>
      <c r="AA20" s="4">
        <v>-0.55500000000000005</v>
      </c>
      <c r="AB20" s="1">
        <v>5190</v>
      </c>
      <c r="AC20" s="3">
        <f t="shared" si="7"/>
        <v>2362</v>
      </c>
      <c r="AD20" s="3">
        <f t="shared" si="8"/>
        <v>3087</v>
      </c>
      <c r="AE20" s="3">
        <f t="shared" si="9"/>
        <v>1.8199999999999998</v>
      </c>
      <c r="AW20" s="12"/>
    </row>
    <row r="21" spans="1:49" x14ac:dyDescent="0.25">
      <c r="A21" s="11">
        <v>58.613550269886801</v>
      </c>
      <c r="B21" s="2">
        <f t="shared" si="0"/>
        <v>58</v>
      </c>
      <c r="C21" s="3">
        <v>0.30716033320337699</v>
      </c>
      <c r="D21" s="2">
        <f t="shared" si="1"/>
        <v>0</v>
      </c>
      <c r="E21" s="3">
        <v>153.44736803304801</v>
      </c>
      <c r="F21" s="2">
        <f t="shared" si="2"/>
        <v>153</v>
      </c>
      <c r="G21" s="3">
        <v>1493.00702573693</v>
      </c>
      <c r="H21" s="2">
        <f t="shared" si="3"/>
        <v>1493</v>
      </c>
      <c r="I21" s="3">
        <v>821.599720383114</v>
      </c>
      <c r="J21" s="2">
        <f t="shared" si="4"/>
        <v>821</v>
      </c>
      <c r="K21" s="3">
        <v>533.83041805427797</v>
      </c>
      <c r="L21" s="2">
        <f t="shared" si="5"/>
        <v>533</v>
      </c>
      <c r="M21" s="30">
        <v>190</v>
      </c>
      <c r="O21" s="30">
        <v>7.0000000000000007E-2</v>
      </c>
      <c r="P21" s="36">
        <v>0.1</v>
      </c>
      <c r="Q21" s="30">
        <v>0</v>
      </c>
      <c r="R21" s="30">
        <v>0</v>
      </c>
      <c r="S21" s="30">
        <v>0.85</v>
      </c>
      <c r="T21" s="30">
        <v>1.93</v>
      </c>
      <c r="U21" s="30">
        <v>0.06</v>
      </c>
      <c r="V21" s="30">
        <v>0.09</v>
      </c>
      <c r="W21" s="30">
        <v>0</v>
      </c>
      <c r="X21" s="30">
        <v>1.27</v>
      </c>
      <c r="Y21" s="30">
        <f t="shared" si="6"/>
        <v>2.78</v>
      </c>
      <c r="Z21" s="34"/>
      <c r="AA21" s="4">
        <v>-0.55400000000000005</v>
      </c>
      <c r="AB21" s="1">
        <v>5118</v>
      </c>
      <c r="AC21" s="3">
        <f t="shared" si="7"/>
        <v>2314</v>
      </c>
      <c r="AD21" s="3">
        <f t="shared" si="8"/>
        <v>3058</v>
      </c>
      <c r="AE21" s="3">
        <f t="shared" si="9"/>
        <v>1.83</v>
      </c>
      <c r="AW21" s="12"/>
    </row>
    <row r="22" spans="1:49" x14ac:dyDescent="0.25">
      <c r="A22" s="11">
        <v>62.217396376073403</v>
      </c>
      <c r="B22" s="2">
        <f t="shared" si="0"/>
        <v>62</v>
      </c>
      <c r="C22" s="3">
        <v>2.7750557409725499E-2</v>
      </c>
      <c r="D22" s="2">
        <f t="shared" si="1"/>
        <v>0</v>
      </c>
      <c r="E22" s="3">
        <v>301.93436453490398</v>
      </c>
      <c r="F22" s="2">
        <f t="shared" si="2"/>
        <v>301</v>
      </c>
      <c r="G22" s="3">
        <v>1498.2705214877799</v>
      </c>
      <c r="H22" s="2">
        <f t="shared" si="3"/>
        <v>1498</v>
      </c>
      <c r="I22" s="3">
        <v>770.60982964912205</v>
      </c>
      <c r="J22" s="2">
        <f t="shared" si="4"/>
        <v>770</v>
      </c>
      <c r="K22" s="3">
        <v>549.86537855801998</v>
      </c>
      <c r="L22" s="2">
        <f t="shared" si="5"/>
        <v>549</v>
      </c>
      <c r="M22" s="30">
        <v>190</v>
      </c>
      <c r="O22" s="30">
        <v>7.0000000000000007E-2</v>
      </c>
      <c r="P22" s="36">
        <v>0.1</v>
      </c>
      <c r="Q22" s="30">
        <v>0</v>
      </c>
      <c r="R22" s="30">
        <v>0</v>
      </c>
      <c r="S22" s="30">
        <v>0.87</v>
      </c>
      <c r="T22" s="30">
        <v>1.9</v>
      </c>
      <c r="U22" s="30">
        <v>0.06</v>
      </c>
      <c r="V22" s="30">
        <v>0.09</v>
      </c>
      <c r="W22" s="30">
        <v>0</v>
      </c>
      <c r="X22" s="30">
        <v>1.27</v>
      </c>
      <c r="Y22" s="30">
        <f t="shared" si="6"/>
        <v>2.77</v>
      </c>
      <c r="Z22" s="34"/>
      <c r="AA22" s="4">
        <v>-0.55300000000000005</v>
      </c>
      <c r="AB22" s="1">
        <v>5079</v>
      </c>
      <c r="AC22" s="3">
        <f t="shared" si="7"/>
        <v>2268</v>
      </c>
      <c r="AD22" s="3">
        <f t="shared" si="8"/>
        <v>3180</v>
      </c>
      <c r="AE22" s="3">
        <f t="shared" si="9"/>
        <v>1.8199999999999998</v>
      </c>
      <c r="AW22" s="12"/>
    </row>
    <row r="23" spans="1:49" x14ac:dyDescent="0.25">
      <c r="A23" s="11">
        <v>62.217396376073403</v>
      </c>
      <c r="B23" s="2">
        <f t="shared" si="0"/>
        <v>62</v>
      </c>
      <c r="C23" s="3">
        <v>2.7750557409725499E-2</v>
      </c>
      <c r="D23" s="2">
        <f t="shared" si="1"/>
        <v>0</v>
      </c>
      <c r="E23" s="3">
        <v>256.82430230310399</v>
      </c>
      <c r="F23" s="2">
        <f t="shared" si="2"/>
        <v>256</v>
      </c>
      <c r="G23" s="3">
        <v>1498.2705214877799</v>
      </c>
      <c r="H23" s="2">
        <f t="shared" si="3"/>
        <v>1498</v>
      </c>
      <c r="I23" s="3">
        <v>762.83392690283404</v>
      </c>
      <c r="J23" s="2">
        <f t="shared" si="4"/>
        <v>762</v>
      </c>
      <c r="K23" s="3">
        <v>500.65269649897903</v>
      </c>
      <c r="L23" s="2">
        <f t="shared" si="5"/>
        <v>500</v>
      </c>
      <c r="M23" s="30">
        <v>190</v>
      </c>
      <c r="O23" s="30">
        <v>7.0000000000000007E-2</v>
      </c>
      <c r="P23" s="36">
        <v>0.1</v>
      </c>
      <c r="Q23" s="30">
        <v>0</v>
      </c>
      <c r="R23" s="30">
        <v>0</v>
      </c>
      <c r="S23" s="30">
        <v>0.88</v>
      </c>
      <c r="T23" s="30">
        <v>1.89</v>
      </c>
      <c r="U23" s="30">
        <v>0.06</v>
      </c>
      <c r="V23" s="30">
        <v>0.09</v>
      </c>
      <c r="W23" s="30">
        <v>0</v>
      </c>
      <c r="X23" s="30">
        <v>1.27</v>
      </c>
      <c r="Y23" s="30">
        <f t="shared" si="6"/>
        <v>2.77</v>
      </c>
      <c r="Z23" s="34"/>
      <c r="AA23" s="4">
        <v>-0.55200000000000005</v>
      </c>
      <c r="AB23" s="1">
        <v>5051</v>
      </c>
      <c r="AC23" s="3">
        <f t="shared" si="7"/>
        <v>2260</v>
      </c>
      <c r="AD23" s="3">
        <f t="shared" si="8"/>
        <v>3078</v>
      </c>
      <c r="AE23" s="3">
        <f t="shared" si="9"/>
        <v>1.8199999999999998</v>
      </c>
      <c r="AW23" s="12"/>
    </row>
    <row r="24" spans="1:49" x14ac:dyDescent="0.25">
      <c r="A24" s="11">
        <v>58.613550269886801</v>
      </c>
      <c r="B24" s="2">
        <f t="shared" si="0"/>
        <v>58</v>
      </c>
      <c r="C24" s="3">
        <v>0.28166860340111399</v>
      </c>
      <c r="D24" s="2">
        <f>FLOOR(C24,1)</f>
        <v>0</v>
      </c>
      <c r="E24" s="3">
        <v>253.022334989504</v>
      </c>
      <c r="F24" s="2">
        <f t="shared" si="2"/>
        <v>253</v>
      </c>
      <c r="G24" s="3">
        <v>1484.0641658045399</v>
      </c>
      <c r="H24" s="2">
        <f t="shared" si="3"/>
        <v>1484</v>
      </c>
      <c r="I24" s="3">
        <v>709.67885930439002</v>
      </c>
      <c r="J24" s="2">
        <f t="shared" si="4"/>
        <v>709</v>
      </c>
      <c r="K24" s="3">
        <v>533.83041805427797</v>
      </c>
      <c r="L24" s="2">
        <f t="shared" si="5"/>
        <v>533</v>
      </c>
      <c r="M24" s="30">
        <v>190</v>
      </c>
      <c r="O24" s="30">
        <v>7.0000000000000007E-2</v>
      </c>
      <c r="P24" s="36">
        <v>0.1</v>
      </c>
      <c r="Q24" s="30">
        <v>0</v>
      </c>
      <c r="R24" s="30">
        <v>0</v>
      </c>
      <c r="S24" s="30">
        <v>0.9</v>
      </c>
      <c r="T24" s="30">
        <v>1.85</v>
      </c>
      <c r="U24" s="30">
        <v>0.06</v>
      </c>
      <c r="V24" s="30">
        <v>0.1</v>
      </c>
      <c r="W24" s="30">
        <v>0</v>
      </c>
      <c r="X24" s="30">
        <v>1.26</v>
      </c>
      <c r="Y24" s="30">
        <f t="shared" si="6"/>
        <v>2.75</v>
      </c>
      <c r="Z24" s="34"/>
      <c r="AA24" s="4">
        <v>-0.55000000000000004</v>
      </c>
      <c r="AB24" s="1">
        <v>4996</v>
      </c>
      <c r="AC24" s="3">
        <f t="shared" si="7"/>
        <v>2193</v>
      </c>
      <c r="AD24" s="3">
        <f t="shared" si="8"/>
        <v>3037</v>
      </c>
      <c r="AE24" s="3">
        <f t="shared" si="9"/>
        <v>1.82</v>
      </c>
      <c r="AW24" s="12"/>
    </row>
    <row r="25" spans="1:49" x14ac:dyDescent="0.25">
      <c r="A25" s="11">
        <v>58.613550269886801</v>
      </c>
      <c r="B25" s="2">
        <f t="shared" si="0"/>
        <v>58</v>
      </c>
      <c r="C25" s="3">
        <v>7.9075550060976798E-3</v>
      </c>
      <c r="D25" s="2">
        <f t="shared" si="1"/>
        <v>0</v>
      </c>
      <c r="E25" s="3">
        <v>253.022334989504</v>
      </c>
      <c r="F25" s="2">
        <f t="shared" si="2"/>
        <v>253</v>
      </c>
      <c r="G25" s="3">
        <v>1486.4756557370499</v>
      </c>
      <c r="H25" s="2">
        <f t="shared" si="3"/>
        <v>1486</v>
      </c>
      <c r="I25" s="3">
        <v>648.40610398029196</v>
      </c>
      <c r="J25" s="2">
        <f t="shared" si="4"/>
        <v>648</v>
      </c>
      <c r="K25" s="3">
        <v>533.83041805427797</v>
      </c>
      <c r="L25" s="2">
        <f t="shared" si="5"/>
        <v>533</v>
      </c>
      <c r="M25" s="30">
        <v>190</v>
      </c>
      <c r="O25" s="30">
        <v>7.0000000000000007E-2</v>
      </c>
      <c r="P25" s="36">
        <v>0.1</v>
      </c>
      <c r="Q25" s="30">
        <v>0</v>
      </c>
      <c r="R25" s="30">
        <v>0</v>
      </c>
      <c r="S25" s="30">
        <v>0.94</v>
      </c>
      <c r="T25" s="30">
        <v>1.8</v>
      </c>
      <c r="U25" s="30">
        <v>7.0000000000000007E-2</v>
      </c>
      <c r="V25" s="30">
        <v>0.1</v>
      </c>
      <c r="W25" s="30">
        <v>0</v>
      </c>
      <c r="X25" s="30">
        <v>1.26</v>
      </c>
      <c r="Y25" s="30">
        <f t="shared" si="6"/>
        <v>2.74</v>
      </c>
      <c r="Z25" s="34"/>
      <c r="AA25" s="4">
        <v>-0.54800000000000004</v>
      </c>
      <c r="AB25" s="1">
        <v>4934</v>
      </c>
      <c r="AC25" s="3">
        <f t="shared" si="7"/>
        <v>2134</v>
      </c>
      <c r="AD25" s="3">
        <f t="shared" si="8"/>
        <v>2978</v>
      </c>
      <c r="AE25" s="3">
        <f t="shared" si="9"/>
        <v>1.82</v>
      </c>
      <c r="AW25" s="12"/>
    </row>
    <row r="26" spans="1:49" x14ac:dyDescent="0.25">
      <c r="A26" s="11">
        <v>62.217396376073403</v>
      </c>
      <c r="B26" s="2">
        <f t="shared" si="0"/>
        <v>62</v>
      </c>
      <c r="C26" s="3">
        <v>2.7750557409725499E-2</v>
      </c>
      <c r="D26" s="2">
        <f t="shared" si="1"/>
        <v>0</v>
      </c>
      <c r="E26" s="3">
        <v>256.82430230310399</v>
      </c>
      <c r="F26" s="2">
        <f t="shared" si="2"/>
        <v>256</v>
      </c>
      <c r="G26" s="3">
        <v>1498.2705214877799</v>
      </c>
      <c r="H26" s="2">
        <f t="shared" si="3"/>
        <v>1498</v>
      </c>
      <c r="I26" s="3">
        <v>594.03144340778101</v>
      </c>
      <c r="J26" s="2">
        <f t="shared" si="4"/>
        <v>594</v>
      </c>
      <c r="K26" s="3">
        <v>500.65269649897903</v>
      </c>
      <c r="L26" s="2">
        <f t="shared" si="5"/>
        <v>500</v>
      </c>
      <c r="M26" s="30">
        <v>190</v>
      </c>
      <c r="O26" s="30">
        <v>7.0000000000000007E-2</v>
      </c>
      <c r="P26" s="36">
        <v>0.1</v>
      </c>
      <c r="Q26" s="30">
        <v>0</v>
      </c>
      <c r="R26" s="33">
        <v>0</v>
      </c>
      <c r="S26" s="30">
        <v>0.98</v>
      </c>
      <c r="T26" s="30">
        <v>1.75</v>
      </c>
      <c r="U26" s="30">
        <v>7.0000000000000007E-2</v>
      </c>
      <c r="V26" s="30">
        <v>0.1</v>
      </c>
      <c r="W26" s="30">
        <v>0</v>
      </c>
      <c r="X26" s="30">
        <v>1.25</v>
      </c>
      <c r="Y26" s="30">
        <f t="shared" si="6"/>
        <v>2.73</v>
      </c>
      <c r="Z26" s="34"/>
      <c r="AA26" s="4">
        <v>-0.54500000000000004</v>
      </c>
      <c r="AB26" s="1">
        <v>4878</v>
      </c>
      <c r="AC26" s="3">
        <f t="shared" si="7"/>
        <v>2092</v>
      </c>
      <c r="AD26" s="3">
        <f t="shared" si="8"/>
        <v>2910</v>
      </c>
      <c r="AE26" s="3">
        <f t="shared" si="9"/>
        <v>1.8199999999999998</v>
      </c>
      <c r="AW26" s="12"/>
    </row>
    <row r="27" spans="1:49" x14ac:dyDescent="0.25">
      <c r="A27" s="11">
        <v>99.450820655174496</v>
      </c>
      <c r="B27" s="2">
        <f t="shared" si="0"/>
        <v>99</v>
      </c>
      <c r="C27" s="3">
        <v>2.7750557409725499E-2</v>
      </c>
      <c r="D27" s="2">
        <f t="shared" si="1"/>
        <v>0</v>
      </c>
      <c r="E27" s="3">
        <v>921.82140935461098</v>
      </c>
      <c r="F27" s="31">
        <f t="shared" si="2"/>
        <v>921</v>
      </c>
      <c r="G27" s="3">
        <v>1499.9154090401701</v>
      </c>
      <c r="H27" s="2">
        <f t="shared" si="3"/>
        <v>1499</v>
      </c>
      <c r="I27" s="3">
        <v>558.44596185686703</v>
      </c>
      <c r="J27" s="2">
        <f t="shared" si="4"/>
        <v>558</v>
      </c>
      <c r="K27" s="3">
        <v>425.75305460536902</v>
      </c>
      <c r="L27" s="2">
        <f t="shared" si="5"/>
        <v>425</v>
      </c>
      <c r="M27" s="30">
        <v>190</v>
      </c>
      <c r="O27" s="30">
        <v>7.0000000000000007E-2</v>
      </c>
      <c r="P27" s="36">
        <v>0.1</v>
      </c>
      <c r="Q27" s="30">
        <v>0</v>
      </c>
      <c r="R27" s="32">
        <v>0</v>
      </c>
      <c r="S27" s="30">
        <v>1.01</v>
      </c>
      <c r="T27" s="30">
        <v>1.71</v>
      </c>
      <c r="U27" s="30">
        <v>0.06</v>
      </c>
      <c r="V27" s="30">
        <v>0.11</v>
      </c>
      <c r="W27" s="30">
        <v>0</v>
      </c>
      <c r="X27" s="30">
        <v>1.25</v>
      </c>
      <c r="Y27" s="30">
        <f t="shared" si="6"/>
        <v>2.7199999999999998</v>
      </c>
      <c r="Z27" s="34"/>
      <c r="AA27" s="4">
        <v>-0.54300000000000004</v>
      </c>
      <c r="AB27" s="1">
        <v>4850</v>
      </c>
      <c r="AC27" s="3">
        <f t="shared" si="7"/>
        <v>2057</v>
      </c>
      <c r="AD27" s="3">
        <f t="shared" si="8"/>
        <v>3502</v>
      </c>
      <c r="AE27" s="3">
        <f t="shared" si="9"/>
        <v>1.8099999999999996</v>
      </c>
      <c r="AW27" s="12"/>
    </row>
    <row r="28" spans="1:49" x14ac:dyDescent="0.25">
      <c r="A28" s="11">
        <v>63.334062014437599</v>
      </c>
      <c r="B28" s="2">
        <f t="shared" si="0"/>
        <v>63</v>
      </c>
      <c r="C28" s="3">
        <v>3.3948060954059403E-2</v>
      </c>
      <c r="D28" s="2">
        <f t="shared" si="1"/>
        <v>0</v>
      </c>
      <c r="E28" s="3">
        <v>279.390585888006</v>
      </c>
      <c r="F28" s="2">
        <f t="shared" si="2"/>
        <v>279</v>
      </c>
      <c r="G28" s="3">
        <v>1498.2705214877799</v>
      </c>
      <c r="H28" s="2">
        <f t="shared" si="3"/>
        <v>1498</v>
      </c>
      <c r="I28" s="3">
        <v>488.32654555761798</v>
      </c>
      <c r="J28" s="2">
        <f t="shared" si="4"/>
        <v>488</v>
      </c>
      <c r="K28" s="3">
        <v>500.65269649897903</v>
      </c>
      <c r="L28" s="2">
        <f t="shared" si="5"/>
        <v>500</v>
      </c>
      <c r="M28" s="30">
        <v>190</v>
      </c>
      <c r="O28" s="30">
        <v>7.0000000000000007E-2</v>
      </c>
      <c r="P28" s="36">
        <v>0.1</v>
      </c>
      <c r="Q28" s="30">
        <v>0</v>
      </c>
      <c r="R28" s="30">
        <v>0</v>
      </c>
      <c r="S28" s="30">
        <v>1.08</v>
      </c>
      <c r="T28" s="30">
        <v>1.62</v>
      </c>
      <c r="U28" s="30">
        <v>7.0000000000000007E-2</v>
      </c>
      <c r="V28" s="30">
        <v>0.12</v>
      </c>
      <c r="W28" s="30">
        <v>0</v>
      </c>
      <c r="X28" s="30">
        <v>1.24</v>
      </c>
      <c r="Y28" s="30">
        <f t="shared" si="6"/>
        <v>2.7</v>
      </c>
      <c r="Z28" s="34"/>
      <c r="AA28" s="4">
        <v>-0.54</v>
      </c>
      <c r="AB28" s="1">
        <v>4771</v>
      </c>
      <c r="AC28" s="3">
        <f t="shared" si="7"/>
        <v>1986</v>
      </c>
      <c r="AD28" s="3">
        <f t="shared" si="8"/>
        <v>2828</v>
      </c>
      <c r="AE28" s="3">
        <f t="shared" si="9"/>
        <v>1.82</v>
      </c>
      <c r="AW28" s="12"/>
    </row>
    <row r="29" spans="1:49" x14ac:dyDescent="0.25">
      <c r="A29" s="11">
        <v>56.665535254851797</v>
      </c>
      <c r="B29" s="2">
        <f t="shared" si="0"/>
        <v>56</v>
      </c>
      <c r="C29" s="3">
        <v>0.15006978134345</v>
      </c>
      <c r="D29" s="2">
        <f t="shared" si="1"/>
        <v>0</v>
      </c>
      <c r="E29" s="3">
        <v>241.39962023049301</v>
      </c>
      <c r="F29" s="2">
        <f t="shared" si="2"/>
        <v>241</v>
      </c>
      <c r="G29" s="3">
        <v>1453.46778936136</v>
      </c>
      <c r="H29" s="2">
        <f t="shared" si="3"/>
        <v>1453</v>
      </c>
      <c r="I29" s="3">
        <v>510.71114639578201</v>
      </c>
      <c r="J29" s="2">
        <f t="shared" si="4"/>
        <v>510</v>
      </c>
      <c r="K29" s="3">
        <v>404.14503556528399</v>
      </c>
      <c r="L29" s="2">
        <f t="shared" si="5"/>
        <v>404</v>
      </c>
      <c r="M29" s="30">
        <v>190</v>
      </c>
      <c r="O29" s="30">
        <v>7.0000000000000007E-2</v>
      </c>
      <c r="P29" s="36">
        <v>0.1</v>
      </c>
      <c r="Q29" s="30">
        <v>0</v>
      </c>
      <c r="R29" s="30">
        <v>0.01</v>
      </c>
      <c r="S29" s="30">
        <v>1.05</v>
      </c>
      <c r="T29" s="30">
        <v>1.65</v>
      </c>
      <c r="U29" s="30">
        <v>7.0000000000000007E-2</v>
      </c>
      <c r="V29" s="30">
        <v>0.12</v>
      </c>
      <c r="W29" s="30">
        <v>0</v>
      </c>
      <c r="X29" s="30">
        <v>1.24</v>
      </c>
      <c r="Y29" s="30">
        <f t="shared" si="6"/>
        <v>2.7</v>
      </c>
      <c r="Z29" s="34"/>
      <c r="AA29" s="4">
        <v>-0.53800000000000003</v>
      </c>
      <c r="AB29" s="1">
        <v>4716</v>
      </c>
      <c r="AC29" s="3">
        <f t="shared" si="7"/>
        <v>1963</v>
      </c>
      <c r="AD29" s="3">
        <f t="shared" si="8"/>
        <v>2664</v>
      </c>
      <c r="AE29" s="3">
        <f t="shared" si="9"/>
        <v>1.8299999999999998</v>
      </c>
      <c r="AW29" s="12"/>
    </row>
    <row r="30" spans="1:49" x14ac:dyDescent="0.25">
      <c r="A30" s="11">
        <v>1.68080322048507</v>
      </c>
      <c r="B30" s="2">
        <f t="shared" si="0"/>
        <v>1</v>
      </c>
      <c r="C30" s="3">
        <v>5.4020446246058302</v>
      </c>
      <c r="D30" s="2">
        <f t="shared" si="1"/>
        <v>5</v>
      </c>
      <c r="E30" s="3">
        <v>263.53268544424901</v>
      </c>
      <c r="F30" s="2">
        <f t="shared" si="2"/>
        <v>263</v>
      </c>
      <c r="G30" s="3">
        <v>1498.8575517168099</v>
      </c>
      <c r="H30" s="2">
        <f t="shared" si="3"/>
        <v>1498</v>
      </c>
      <c r="I30" s="3">
        <v>507.06217211670003</v>
      </c>
      <c r="J30" s="2">
        <f t="shared" si="4"/>
        <v>507</v>
      </c>
      <c r="K30" s="3">
        <v>328.19483043140201</v>
      </c>
      <c r="L30" s="2">
        <f t="shared" si="5"/>
        <v>328</v>
      </c>
      <c r="M30" s="30">
        <v>168</v>
      </c>
      <c r="O30" s="30">
        <v>0.06</v>
      </c>
      <c r="P30" s="36">
        <v>0.09</v>
      </c>
      <c r="Q30" s="30">
        <v>0.11</v>
      </c>
      <c r="R30" s="30">
        <v>0.01</v>
      </c>
      <c r="S30" s="30">
        <v>1.04</v>
      </c>
      <c r="T30" s="30">
        <v>1.62</v>
      </c>
      <c r="U30" s="30">
        <v>0.06</v>
      </c>
      <c r="V30" s="30">
        <v>0.09</v>
      </c>
      <c r="W30" s="30">
        <v>0</v>
      </c>
      <c r="X30" s="30">
        <v>1.23</v>
      </c>
      <c r="Y30" s="30">
        <f t="shared" si="6"/>
        <v>2.66</v>
      </c>
      <c r="Z30" s="34"/>
      <c r="AA30" s="4">
        <v>-0.53200000000000003</v>
      </c>
      <c r="AB30" s="1">
        <v>4648</v>
      </c>
      <c r="AC30" s="3">
        <f t="shared" si="7"/>
        <v>2005</v>
      </c>
      <c r="AD30" s="3">
        <f t="shared" si="8"/>
        <v>2602</v>
      </c>
      <c r="AE30" s="3">
        <f t="shared" si="9"/>
        <v>1.85</v>
      </c>
      <c r="AW30" s="12"/>
    </row>
    <row r="31" spans="1:49" x14ac:dyDescent="0.25">
      <c r="A31" s="11">
        <v>57.699995195828997</v>
      </c>
      <c r="B31" s="2">
        <f t="shared" si="0"/>
        <v>57</v>
      </c>
      <c r="C31" s="3">
        <v>0.41705291631029701</v>
      </c>
      <c r="D31" s="2">
        <f t="shared" si="1"/>
        <v>0</v>
      </c>
      <c r="E31" s="3">
        <v>890.33562532141605</v>
      </c>
      <c r="F31" s="2">
        <f t="shared" si="2"/>
        <v>890</v>
      </c>
      <c r="G31" s="3">
        <v>1454.84305159479</v>
      </c>
      <c r="H31" s="2">
        <f t="shared" si="3"/>
        <v>1454</v>
      </c>
      <c r="I31" s="3">
        <v>412.81227383832902</v>
      </c>
      <c r="J31" s="2">
        <f t="shared" si="4"/>
        <v>412</v>
      </c>
      <c r="K31" s="3">
        <v>327.12368002485999</v>
      </c>
      <c r="L31" s="2">
        <f t="shared" si="5"/>
        <v>327</v>
      </c>
      <c r="M31" s="30">
        <v>190</v>
      </c>
      <c r="O31" s="30">
        <v>7.0000000000000007E-2</v>
      </c>
      <c r="P31" s="36">
        <v>0.1</v>
      </c>
      <c r="Q31" s="30">
        <v>0</v>
      </c>
      <c r="R31" s="30">
        <v>0.01</v>
      </c>
      <c r="S31" s="30">
        <v>1.19</v>
      </c>
      <c r="T31" s="30">
        <v>1.47</v>
      </c>
      <c r="U31" s="30">
        <v>7.0000000000000007E-2</v>
      </c>
      <c r="V31" s="30">
        <v>0.14000000000000001</v>
      </c>
      <c r="W31" s="30">
        <v>0</v>
      </c>
      <c r="X31" s="30">
        <v>1.22</v>
      </c>
      <c r="Y31" s="30">
        <f t="shared" si="6"/>
        <v>2.66</v>
      </c>
      <c r="Z31" s="34"/>
      <c r="AA31" s="4">
        <v>-0.52900000000000003</v>
      </c>
      <c r="AB31" s="1">
        <v>4588</v>
      </c>
      <c r="AC31" s="3">
        <f t="shared" si="7"/>
        <v>1866</v>
      </c>
      <c r="AD31" s="3">
        <f t="shared" si="8"/>
        <v>3140</v>
      </c>
      <c r="AE31" s="3">
        <f t="shared" si="9"/>
        <v>1.8299999999999998</v>
      </c>
      <c r="AW31" s="12"/>
    </row>
    <row r="32" spans="1:49" x14ac:dyDescent="0.25">
      <c r="A32" s="11">
        <v>57.699995195828997</v>
      </c>
      <c r="B32" s="2">
        <f t="shared" si="0"/>
        <v>57</v>
      </c>
      <c r="C32" s="3">
        <v>0.41705291631029701</v>
      </c>
      <c r="D32" s="2">
        <f t="shared" si="1"/>
        <v>0</v>
      </c>
      <c r="E32" s="3">
        <v>890.33562532141605</v>
      </c>
      <c r="F32" s="2">
        <f t="shared" si="2"/>
        <v>890</v>
      </c>
      <c r="G32" s="3">
        <v>1421.79682131755</v>
      </c>
      <c r="H32" s="2">
        <f t="shared" si="3"/>
        <v>1421</v>
      </c>
      <c r="I32" s="3">
        <v>412.81227383832902</v>
      </c>
      <c r="J32" s="2">
        <f t="shared" si="4"/>
        <v>412</v>
      </c>
      <c r="K32" s="3">
        <v>257.24021223639301</v>
      </c>
      <c r="L32" s="2">
        <f t="shared" si="5"/>
        <v>257</v>
      </c>
      <c r="M32" s="30">
        <v>190</v>
      </c>
      <c r="O32" s="30">
        <v>7.0000000000000007E-2</v>
      </c>
      <c r="P32" s="36">
        <v>0.1</v>
      </c>
      <c r="Q32" s="30">
        <v>0</v>
      </c>
      <c r="R32" s="30">
        <v>0.01</v>
      </c>
      <c r="S32" s="30">
        <v>1.18</v>
      </c>
      <c r="T32" s="30">
        <v>1.47</v>
      </c>
      <c r="U32" s="30">
        <v>0.06</v>
      </c>
      <c r="V32" s="30">
        <v>0.14000000000000001</v>
      </c>
      <c r="W32" s="30">
        <v>0</v>
      </c>
      <c r="X32" s="30">
        <v>1.21</v>
      </c>
      <c r="Y32" s="30">
        <f t="shared" si="6"/>
        <v>2.65</v>
      </c>
      <c r="Z32" s="34"/>
      <c r="AA32" s="4">
        <v>-0.52500000000000002</v>
      </c>
      <c r="AB32" s="1">
        <v>4537</v>
      </c>
      <c r="AC32" s="3">
        <f t="shared" si="7"/>
        <v>1833</v>
      </c>
      <c r="AD32" s="3">
        <f t="shared" si="8"/>
        <v>3037</v>
      </c>
      <c r="AE32" s="3">
        <f t="shared" si="9"/>
        <v>1.8200000000000003</v>
      </c>
      <c r="AW32" s="12"/>
    </row>
    <row r="33" spans="1:49" x14ac:dyDescent="0.25">
      <c r="A33" s="11">
        <v>56.960891171531202</v>
      </c>
      <c r="B33" s="2">
        <f t="shared" si="0"/>
        <v>56</v>
      </c>
      <c r="C33" s="3">
        <v>9.9091950488949099</v>
      </c>
      <c r="D33" s="2">
        <f t="shared" si="1"/>
        <v>9</v>
      </c>
      <c r="E33" s="3">
        <v>353.16385926262501</v>
      </c>
      <c r="F33" s="2">
        <f t="shared" si="2"/>
        <v>353</v>
      </c>
      <c r="G33" s="3">
        <v>1474.3130944699501</v>
      </c>
      <c r="H33" s="2">
        <f t="shared" si="3"/>
        <v>1474</v>
      </c>
      <c r="I33" s="3">
        <v>382.56458183613597</v>
      </c>
      <c r="J33" s="2">
        <f t="shared" si="4"/>
        <v>382</v>
      </c>
      <c r="K33" s="3">
        <v>177.61763857673699</v>
      </c>
      <c r="L33" s="2">
        <f t="shared" si="5"/>
        <v>177</v>
      </c>
      <c r="M33" s="30">
        <v>157</v>
      </c>
      <c r="O33" s="30">
        <v>7.0000000000000007E-2</v>
      </c>
      <c r="P33" s="36">
        <v>0.1</v>
      </c>
      <c r="Q33" s="30">
        <v>0.18</v>
      </c>
      <c r="R33" s="30">
        <v>0.01</v>
      </c>
      <c r="S33" s="30">
        <v>1.19</v>
      </c>
      <c r="T33" s="30">
        <v>1.38</v>
      </c>
      <c r="U33" s="30">
        <v>0.05</v>
      </c>
      <c r="V33" s="30">
        <v>0.08</v>
      </c>
      <c r="W33" s="30">
        <v>0</v>
      </c>
      <c r="X33" s="30">
        <v>1.19</v>
      </c>
      <c r="Y33" s="30">
        <f t="shared" si="6"/>
        <v>2.57</v>
      </c>
      <c r="Z33" s="34"/>
      <c r="AA33" s="4">
        <v>-0.51800000000000002</v>
      </c>
      <c r="AB33" s="1">
        <v>4497</v>
      </c>
      <c r="AC33" s="3">
        <f t="shared" si="7"/>
        <v>1856</v>
      </c>
      <c r="AD33" s="3">
        <f t="shared" si="8"/>
        <v>2451</v>
      </c>
      <c r="AE33" s="3">
        <f t="shared" si="9"/>
        <v>1.8699999999999997</v>
      </c>
      <c r="AW33" s="12"/>
    </row>
    <row r="34" spans="1:49" x14ac:dyDescent="0.25">
      <c r="A34" s="11">
        <v>55.462565050230999</v>
      </c>
      <c r="B34" s="2">
        <f t="shared" si="0"/>
        <v>55</v>
      </c>
      <c r="C34" s="3">
        <v>3.9315986802926499</v>
      </c>
      <c r="D34" s="2">
        <f t="shared" si="1"/>
        <v>3</v>
      </c>
      <c r="E34" s="3">
        <v>263.53268544424901</v>
      </c>
      <c r="F34" s="2">
        <f t="shared" si="2"/>
        <v>263</v>
      </c>
      <c r="G34" s="3">
        <v>1100.1035192757299</v>
      </c>
      <c r="H34" s="2">
        <f t="shared" si="3"/>
        <v>1100</v>
      </c>
      <c r="I34" s="3">
        <v>519.48369111991701</v>
      </c>
      <c r="J34" s="2">
        <f t="shared" si="4"/>
        <v>519</v>
      </c>
      <c r="K34" s="3">
        <v>335.13446683719201</v>
      </c>
      <c r="L34" s="2">
        <f t="shared" si="5"/>
        <v>335</v>
      </c>
      <c r="M34" s="30">
        <v>179</v>
      </c>
      <c r="O34" s="30">
        <v>7.0000000000000007E-2</v>
      </c>
      <c r="P34" s="36">
        <v>0.1</v>
      </c>
      <c r="Q34" s="30">
        <v>7.0000000000000007E-2</v>
      </c>
      <c r="R34" s="30">
        <v>0.01</v>
      </c>
      <c r="S34" s="30">
        <v>0.95</v>
      </c>
      <c r="T34" s="30">
        <v>1.65</v>
      </c>
      <c r="U34" s="30">
        <v>7.0000000000000007E-2</v>
      </c>
      <c r="V34" s="30">
        <v>0.11</v>
      </c>
      <c r="W34" s="30">
        <v>0</v>
      </c>
      <c r="X34" s="30">
        <v>1.19</v>
      </c>
      <c r="Y34" s="30">
        <f t="shared" si="6"/>
        <v>2.5999999999999996</v>
      </c>
      <c r="Z34" s="34"/>
      <c r="AA34" s="4">
        <v>-0.51600000000000001</v>
      </c>
      <c r="AB34" s="1">
        <v>4438</v>
      </c>
      <c r="AC34" s="3">
        <f t="shared" si="7"/>
        <v>1619</v>
      </c>
      <c r="AD34" s="3">
        <f t="shared" si="8"/>
        <v>2275</v>
      </c>
      <c r="AE34" s="3">
        <f t="shared" si="9"/>
        <v>1.8399999999999994</v>
      </c>
      <c r="AW34" s="12"/>
    </row>
    <row r="35" spans="1:49" x14ac:dyDescent="0.25">
      <c r="A35" s="11">
        <v>54.804412778170203</v>
      </c>
      <c r="B35" s="2">
        <f t="shared" si="0"/>
        <v>54</v>
      </c>
      <c r="C35" s="3">
        <v>4.9767745141232398</v>
      </c>
      <c r="D35" s="2">
        <f t="shared" si="1"/>
        <v>4</v>
      </c>
      <c r="E35" s="3">
        <v>263.53268544424901</v>
      </c>
      <c r="F35" s="2">
        <f t="shared" si="2"/>
        <v>263</v>
      </c>
      <c r="G35" s="3">
        <v>1047.4757020910899</v>
      </c>
      <c r="H35" s="2">
        <f t="shared" si="3"/>
        <v>1047</v>
      </c>
      <c r="I35" s="3">
        <v>519.48369111991701</v>
      </c>
      <c r="J35" s="2">
        <f t="shared" si="4"/>
        <v>519</v>
      </c>
      <c r="K35" s="3">
        <v>335.13446683719201</v>
      </c>
      <c r="L35" s="2">
        <f t="shared" si="5"/>
        <v>335</v>
      </c>
      <c r="M35" s="30">
        <v>175</v>
      </c>
      <c r="O35" s="30">
        <v>7.0000000000000007E-2</v>
      </c>
      <c r="P35" s="36">
        <v>0.1</v>
      </c>
      <c r="Q35" s="30">
        <v>0.09</v>
      </c>
      <c r="R35" s="30">
        <v>0.01</v>
      </c>
      <c r="S35" s="30">
        <v>0.93</v>
      </c>
      <c r="T35" s="30">
        <v>1.65</v>
      </c>
      <c r="U35" s="30">
        <v>0.08</v>
      </c>
      <c r="V35" s="30">
        <v>0.11</v>
      </c>
      <c r="W35" s="30">
        <v>0</v>
      </c>
      <c r="X35" s="30">
        <v>1.18</v>
      </c>
      <c r="Y35" s="30">
        <f t="shared" si="6"/>
        <v>2.58</v>
      </c>
      <c r="Z35" s="34"/>
      <c r="AA35" s="4">
        <v>-0.51100000000000001</v>
      </c>
      <c r="AB35" s="1">
        <v>4397</v>
      </c>
      <c r="AC35" s="3">
        <f t="shared" si="7"/>
        <v>1566</v>
      </c>
      <c r="AD35" s="3">
        <f t="shared" si="8"/>
        <v>2222</v>
      </c>
      <c r="AE35" s="3">
        <f t="shared" si="9"/>
        <v>1.86</v>
      </c>
      <c r="AG35" s="40" t="s">
        <v>10</v>
      </c>
      <c r="AH35" s="40"/>
      <c r="AI35" s="40"/>
      <c r="AJ35" s="40"/>
      <c r="AK35" s="40"/>
      <c r="AL35" s="40"/>
      <c r="AM35" s="40"/>
      <c r="AN35" s="40"/>
      <c r="AO35" s="40"/>
      <c r="AP35" s="40"/>
      <c r="AW35" s="12"/>
    </row>
    <row r="36" spans="1:49" x14ac:dyDescent="0.25">
      <c r="A36" s="11">
        <v>54.804412778170203</v>
      </c>
      <c r="B36" s="21">
        <f t="shared" si="0"/>
        <v>54</v>
      </c>
      <c r="C36" s="22">
        <v>4.9767745141232398</v>
      </c>
      <c r="D36" s="21">
        <f t="shared" si="1"/>
        <v>4</v>
      </c>
      <c r="E36" s="22">
        <v>261.01151981983702</v>
      </c>
      <c r="F36" s="21">
        <f t="shared" si="2"/>
        <v>261</v>
      </c>
      <c r="G36" s="22">
        <v>1047.4757020910899</v>
      </c>
      <c r="H36" s="21">
        <f t="shared" si="3"/>
        <v>1047</v>
      </c>
      <c r="I36" s="22">
        <v>526.24934842919095</v>
      </c>
      <c r="J36" s="21">
        <f t="shared" si="4"/>
        <v>526</v>
      </c>
      <c r="K36" s="22">
        <v>106.74535770412101</v>
      </c>
      <c r="L36" s="21">
        <f t="shared" si="5"/>
        <v>106</v>
      </c>
      <c r="M36" s="30">
        <v>175</v>
      </c>
      <c r="O36" s="30">
        <v>7.0000000000000007E-2</v>
      </c>
      <c r="P36" s="36">
        <v>0.1</v>
      </c>
      <c r="Q36" s="30">
        <v>0.09</v>
      </c>
      <c r="R36" s="30">
        <v>0.01</v>
      </c>
      <c r="S36" s="30">
        <v>0.93</v>
      </c>
      <c r="T36" s="30">
        <v>1.66</v>
      </c>
      <c r="U36" s="30">
        <v>0.03</v>
      </c>
      <c r="V36" s="30">
        <v>0.11</v>
      </c>
      <c r="W36" s="30">
        <v>0</v>
      </c>
      <c r="X36" s="30">
        <v>1.1599999999999999</v>
      </c>
      <c r="Y36" s="30">
        <f t="shared" si="6"/>
        <v>2.59</v>
      </c>
      <c r="Z36" s="34"/>
      <c r="AA36" s="23">
        <v>-0.502</v>
      </c>
      <c r="AB36" s="24">
        <v>4313</v>
      </c>
      <c r="AC36" s="22">
        <f t="shared" si="7"/>
        <v>1573</v>
      </c>
      <c r="AD36" s="22">
        <f t="shared" si="8"/>
        <v>1998</v>
      </c>
      <c r="AE36" s="3">
        <f t="shared" si="9"/>
        <v>1.84</v>
      </c>
      <c r="AG36" s="9" t="s">
        <v>0</v>
      </c>
      <c r="AH36" s="9" t="s">
        <v>1</v>
      </c>
      <c r="AI36" s="9" t="s">
        <v>2</v>
      </c>
      <c r="AJ36" s="9" t="s">
        <v>3</v>
      </c>
      <c r="AK36" s="9" t="s">
        <v>4</v>
      </c>
      <c r="AL36" s="9" t="s">
        <v>5</v>
      </c>
      <c r="AM36" s="9" t="s">
        <v>7</v>
      </c>
      <c r="AN36" s="9" t="s">
        <v>6</v>
      </c>
      <c r="AO36" s="9" t="s">
        <v>9</v>
      </c>
      <c r="AP36" s="9" t="s">
        <v>8</v>
      </c>
      <c r="AW36" s="12"/>
    </row>
    <row r="37" spans="1:49" x14ac:dyDescent="0.25">
      <c r="A37" s="11">
        <v>40.140652913466397</v>
      </c>
      <c r="B37" s="21">
        <f t="shared" ref="B37:B68" si="10">FLOOR(A37,1)</f>
        <v>40</v>
      </c>
      <c r="C37" s="22">
        <v>47.920193221854397</v>
      </c>
      <c r="D37" s="21">
        <f t="shared" ref="D37:D68" si="11">FLOOR(C37,1)</f>
        <v>47</v>
      </c>
      <c r="E37" s="22">
        <v>993.26510022015498</v>
      </c>
      <c r="F37" s="21">
        <f t="shared" ref="F37:F68" si="12">FLOOR(E37,1)</f>
        <v>993</v>
      </c>
      <c r="G37" s="22">
        <v>1208.3166938223401</v>
      </c>
      <c r="H37" s="21">
        <f t="shared" ref="H37:H68" si="13">FLOOR(G37,1)</f>
        <v>1208</v>
      </c>
      <c r="I37" s="22">
        <v>380.75758731017601</v>
      </c>
      <c r="J37" s="21">
        <f t="shared" ref="J37:J68" si="14">FLOOR(I37,1)</f>
        <v>380</v>
      </c>
      <c r="K37" s="22">
        <v>252.651526170957</v>
      </c>
      <c r="L37" s="21">
        <f t="shared" ref="L37:L68" si="15">FLOOR(K37,1)</f>
        <v>252</v>
      </c>
      <c r="M37" s="30">
        <v>0</v>
      </c>
      <c r="O37" s="30">
        <v>7.0000000000000007E-2</v>
      </c>
      <c r="P37" s="36">
        <v>0.1</v>
      </c>
      <c r="Q37" s="30">
        <v>0.47</v>
      </c>
      <c r="R37" s="30">
        <v>0.02</v>
      </c>
      <c r="S37" s="30">
        <v>1.03</v>
      </c>
      <c r="T37" s="30">
        <v>1.35</v>
      </c>
      <c r="U37" s="30">
        <v>7.0000000000000007E-2</v>
      </c>
      <c r="V37" s="30">
        <v>0</v>
      </c>
      <c r="W37" s="30">
        <v>0</v>
      </c>
      <c r="X37" s="30">
        <v>1.1499999999999999</v>
      </c>
      <c r="Y37" s="30">
        <f t="shared" ref="Y37:Y68" si="16">S37+T37</f>
        <v>2.38</v>
      </c>
      <c r="Z37" s="34"/>
      <c r="AA37" s="23">
        <v>-0.496</v>
      </c>
      <c r="AB37" s="24">
        <v>4290</v>
      </c>
      <c r="AC37" s="22">
        <f t="shared" ref="AC37:AC68" si="17">H37+J37</f>
        <v>1588</v>
      </c>
      <c r="AD37" s="22">
        <f t="shared" ref="AD37:AD68" si="18">B37+D37+F37+H37+J37+L37</f>
        <v>2920</v>
      </c>
      <c r="AE37" s="3">
        <f t="shared" si="9"/>
        <v>1.96</v>
      </c>
      <c r="AG37" s="9" t="s">
        <v>12</v>
      </c>
      <c r="AH37" s="9" t="s">
        <v>12</v>
      </c>
      <c r="AI37" s="9" t="s">
        <v>12</v>
      </c>
      <c r="AJ37" s="9" t="s">
        <v>12</v>
      </c>
      <c r="AK37" s="9" t="s">
        <v>12</v>
      </c>
      <c r="AL37" s="9" t="s">
        <v>12</v>
      </c>
      <c r="AM37" s="9" t="s">
        <v>13</v>
      </c>
      <c r="AN37" s="9" t="s">
        <v>14</v>
      </c>
      <c r="AO37" s="9" t="s">
        <v>12</v>
      </c>
      <c r="AP37" s="9" t="s">
        <v>12</v>
      </c>
      <c r="AW37" s="12"/>
    </row>
    <row r="38" spans="1:49" x14ac:dyDescent="0.25">
      <c r="A38" s="11">
        <v>22.285857885983901</v>
      </c>
      <c r="B38" s="2">
        <f t="shared" si="10"/>
        <v>22</v>
      </c>
      <c r="C38" s="3">
        <v>4.2364656519141002E-2</v>
      </c>
      <c r="D38" s="2">
        <f t="shared" si="11"/>
        <v>0</v>
      </c>
      <c r="E38" s="3">
        <v>394.31569802660698</v>
      </c>
      <c r="F38" s="21">
        <f t="shared" si="12"/>
        <v>394</v>
      </c>
      <c r="G38" s="3">
        <v>928.91098880026198</v>
      </c>
      <c r="H38" s="2">
        <f t="shared" si="13"/>
        <v>928</v>
      </c>
      <c r="I38" s="3">
        <v>515.428648457907</v>
      </c>
      <c r="J38" s="2">
        <f t="shared" si="14"/>
        <v>515</v>
      </c>
      <c r="K38" s="3">
        <v>116.168201828078</v>
      </c>
      <c r="L38" s="2">
        <f t="shared" si="15"/>
        <v>116</v>
      </c>
      <c r="M38" s="30">
        <v>190</v>
      </c>
      <c r="O38" s="30">
        <v>0.06</v>
      </c>
      <c r="P38" s="36">
        <v>0.09</v>
      </c>
      <c r="Q38" s="30">
        <v>0</v>
      </c>
      <c r="R38" s="30">
        <v>0.02</v>
      </c>
      <c r="S38" s="30">
        <v>0.92</v>
      </c>
      <c r="T38" s="30">
        <v>1.67</v>
      </c>
      <c r="U38" s="30">
        <v>0.04</v>
      </c>
      <c r="V38" s="30">
        <v>0.16</v>
      </c>
      <c r="W38" s="30">
        <v>0</v>
      </c>
      <c r="X38" s="30">
        <v>1.1399999999999999</v>
      </c>
      <c r="Y38" s="30">
        <f t="shared" si="16"/>
        <v>2.59</v>
      </c>
      <c r="Z38" s="34"/>
      <c r="AA38" s="4">
        <v>-0.49099999999999999</v>
      </c>
      <c r="AB38" s="1">
        <v>4195</v>
      </c>
      <c r="AC38" s="3">
        <f t="shared" si="17"/>
        <v>1443</v>
      </c>
      <c r="AD38" s="3">
        <f t="shared" si="18"/>
        <v>1975</v>
      </c>
      <c r="AE38" s="3">
        <f t="shared" si="9"/>
        <v>1.82</v>
      </c>
      <c r="AG38" s="9">
        <v>40</v>
      </c>
      <c r="AH38" s="9">
        <v>24</v>
      </c>
      <c r="AI38" s="9">
        <v>323</v>
      </c>
      <c r="AJ38" s="9">
        <v>486</v>
      </c>
      <c r="AK38" s="9">
        <v>0</v>
      </c>
      <c r="AL38" s="9">
        <v>0</v>
      </c>
      <c r="AM38" s="9">
        <v>-5.0000000000000001E-3</v>
      </c>
      <c r="AN38" s="9">
        <v>3329</v>
      </c>
      <c r="AO38" s="9">
        <f>AJ38+AK38</f>
        <v>486</v>
      </c>
      <c r="AP38" s="9">
        <f>SUM(AG38:AL38)</f>
        <v>873</v>
      </c>
      <c r="AW38" s="12"/>
    </row>
    <row r="39" spans="1:49" x14ac:dyDescent="0.25">
      <c r="A39" s="11">
        <v>22.285857885983901</v>
      </c>
      <c r="B39" s="2">
        <f t="shared" si="10"/>
        <v>22</v>
      </c>
      <c r="C39" s="3">
        <v>4.2364656519141002E-2</v>
      </c>
      <c r="D39" s="2">
        <f t="shared" si="11"/>
        <v>0</v>
      </c>
      <c r="E39" s="3">
        <v>255.991671410538</v>
      </c>
      <c r="F39" s="2">
        <f t="shared" si="12"/>
        <v>255</v>
      </c>
      <c r="G39" s="3">
        <v>928.91098880026198</v>
      </c>
      <c r="H39" s="2">
        <f t="shared" si="13"/>
        <v>928</v>
      </c>
      <c r="I39" s="3">
        <v>515.428648457907</v>
      </c>
      <c r="J39" s="2">
        <f t="shared" si="14"/>
        <v>515</v>
      </c>
      <c r="K39" s="3">
        <v>116.168201828078</v>
      </c>
      <c r="L39" s="2">
        <f t="shared" si="15"/>
        <v>116</v>
      </c>
      <c r="M39" s="30">
        <v>190</v>
      </c>
      <c r="O39" s="30">
        <v>0.06</v>
      </c>
      <c r="P39" s="36">
        <v>0.09</v>
      </c>
      <c r="Q39" s="30">
        <v>0</v>
      </c>
      <c r="R39" s="30">
        <v>0.02</v>
      </c>
      <c r="S39" s="30">
        <v>0.92</v>
      </c>
      <c r="T39" s="30">
        <v>1.67</v>
      </c>
      <c r="U39" s="30">
        <v>0.04</v>
      </c>
      <c r="V39" s="30">
        <v>0.16</v>
      </c>
      <c r="W39" s="30">
        <v>0</v>
      </c>
      <c r="X39" s="30">
        <v>1.1399999999999999</v>
      </c>
      <c r="Y39" s="30">
        <f t="shared" si="16"/>
        <v>2.59</v>
      </c>
      <c r="Z39" s="34"/>
      <c r="AA39" s="4">
        <v>-0.49099999999999999</v>
      </c>
      <c r="AB39" s="1">
        <v>4195</v>
      </c>
      <c r="AC39" s="3">
        <f t="shared" si="17"/>
        <v>1443</v>
      </c>
      <c r="AD39" s="3">
        <f t="shared" si="18"/>
        <v>1836</v>
      </c>
      <c r="AE39" s="3">
        <f t="shared" si="9"/>
        <v>1.82</v>
      </c>
      <c r="AW39" s="12"/>
    </row>
    <row r="40" spans="1:49" x14ac:dyDescent="0.25">
      <c r="A40" s="11">
        <v>22.285857885983901</v>
      </c>
      <c r="B40" s="2">
        <f t="shared" si="10"/>
        <v>22</v>
      </c>
      <c r="C40" s="3">
        <v>4.2364656519141002E-2</v>
      </c>
      <c r="D40" s="2">
        <f t="shared" si="11"/>
        <v>0</v>
      </c>
      <c r="E40" s="3">
        <v>376.33013238621999</v>
      </c>
      <c r="F40" s="2">
        <f t="shared" si="12"/>
        <v>376</v>
      </c>
      <c r="G40" s="3">
        <v>883.05955836267196</v>
      </c>
      <c r="H40" s="2">
        <f t="shared" si="13"/>
        <v>883</v>
      </c>
      <c r="I40" s="3">
        <v>515.428648457907</v>
      </c>
      <c r="J40" s="2">
        <f t="shared" si="14"/>
        <v>515</v>
      </c>
      <c r="K40" s="3">
        <v>30.4721727197057</v>
      </c>
      <c r="L40" s="2">
        <f t="shared" si="15"/>
        <v>30</v>
      </c>
      <c r="M40" s="30">
        <v>190</v>
      </c>
      <c r="O40" s="30">
        <v>0.06</v>
      </c>
      <c r="P40" s="36">
        <v>0.1</v>
      </c>
      <c r="Q40" s="30">
        <v>0</v>
      </c>
      <c r="R40" s="30">
        <v>0.02</v>
      </c>
      <c r="S40" s="30">
        <v>0.91</v>
      </c>
      <c r="T40" s="30">
        <v>1.68</v>
      </c>
      <c r="U40" s="30">
        <v>0.01</v>
      </c>
      <c r="V40" s="30">
        <v>0.17</v>
      </c>
      <c r="W40" s="30">
        <v>0</v>
      </c>
      <c r="X40" s="30">
        <v>1.1200000000000001</v>
      </c>
      <c r="Y40" s="30">
        <f t="shared" si="16"/>
        <v>2.59</v>
      </c>
      <c r="Z40" s="34"/>
      <c r="AA40" s="4">
        <v>-0.48</v>
      </c>
      <c r="AB40" s="1">
        <v>4130</v>
      </c>
      <c r="AC40" s="3">
        <f t="shared" si="17"/>
        <v>1398</v>
      </c>
      <c r="AD40" s="3">
        <f t="shared" si="18"/>
        <v>1826</v>
      </c>
      <c r="AE40" s="3">
        <f t="shared" si="9"/>
        <v>1.8299999999999996</v>
      </c>
      <c r="AW40" s="12"/>
    </row>
    <row r="41" spans="1:49" x14ac:dyDescent="0.25">
      <c r="A41" s="11">
        <v>22.285857885983901</v>
      </c>
      <c r="B41" s="2">
        <f t="shared" si="10"/>
        <v>22</v>
      </c>
      <c r="C41" s="3">
        <v>4.2364656519141002E-2</v>
      </c>
      <c r="D41" s="2">
        <f t="shared" si="11"/>
        <v>0</v>
      </c>
      <c r="E41" s="3">
        <v>255.991671410538</v>
      </c>
      <c r="F41" s="2">
        <f t="shared" si="12"/>
        <v>255</v>
      </c>
      <c r="G41" s="3">
        <v>754.14876649802102</v>
      </c>
      <c r="H41" s="2">
        <f t="shared" si="13"/>
        <v>754</v>
      </c>
      <c r="I41" s="3">
        <v>515.428648457907</v>
      </c>
      <c r="J41" s="2">
        <f t="shared" si="14"/>
        <v>515</v>
      </c>
      <c r="K41" s="3">
        <v>116.168201828078</v>
      </c>
      <c r="L41" s="2">
        <f t="shared" si="15"/>
        <v>116</v>
      </c>
      <c r="M41" s="30">
        <v>194</v>
      </c>
      <c r="O41" s="30">
        <v>0.06</v>
      </c>
      <c r="P41" s="36">
        <v>0.1</v>
      </c>
      <c r="Q41" s="30">
        <v>0</v>
      </c>
      <c r="R41" s="30">
        <v>0.02</v>
      </c>
      <c r="S41" s="30">
        <v>0.84</v>
      </c>
      <c r="T41" s="30">
        <v>1.68</v>
      </c>
      <c r="U41" s="30">
        <v>0.04</v>
      </c>
      <c r="V41" s="30">
        <v>0.18</v>
      </c>
      <c r="W41" s="30">
        <v>0</v>
      </c>
      <c r="X41" s="30">
        <v>1.1100000000000001</v>
      </c>
      <c r="Y41" s="30">
        <f t="shared" si="16"/>
        <v>2.52</v>
      </c>
      <c r="Z41" s="34"/>
      <c r="AA41" s="4">
        <v>-0.47199999999999998</v>
      </c>
      <c r="AB41" s="1">
        <v>4074</v>
      </c>
      <c r="AC41" s="3">
        <f t="shared" si="17"/>
        <v>1269</v>
      </c>
      <c r="AD41" s="3">
        <f t="shared" si="18"/>
        <v>1662</v>
      </c>
      <c r="AE41" s="3">
        <f t="shared" si="9"/>
        <v>1.8100000000000003</v>
      </c>
      <c r="AW41" s="12"/>
    </row>
    <row r="42" spans="1:49" x14ac:dyDescent="0.25">
      <c r="A42" s="11">
        <v>10.1160672544717</v>
      </c>
      <c r="B42" s="2">
        <f t="shared" si="10"/>
        <v>10</v>
      </c>
      <c r="C42" s="3">
        <v>4.2364656519141002E-2</v>
      </c>
      <c r="D42" s="2">
        <f t="shared" si="11"/>
        <v>0</v>
      </c>
      <c r="E42" s="3">
        <v>278.455916157258</v>
      </c>
      <c r="F42" s="2">
        <f t="shared" si="12"/>
        <v>278</v>
      </c>
      <c r="G42" s="3">
        <v>710.46267489675199</v>
      </c>
      <c r="H42" s="2">
        <f t="shared" si="13"/>
        <v>710</v>
      </c>
      <c r="I42" s="3">
        <v>519.16455072117606</v>
      </c>
      <c r="J42" s="2">
        <f t="shared" si="14"/>
        <v>519</v>
      </c>
      <c r="K42" s="3">
        <v>116.168201828078</v>
      </c>
      <c r="L42" s="2">
        <f t="shared" si="15"/>
        <v>116</v>
      </c>
      <c r="M42" s="30">
        <v>194</v>
      </c>
      <c r="O42" s="30">
        <v>0.06</v>
      </c>
      <c r="P42" s="36">
        <v>0.09</v>
      </c>
      <c r="Q42" s="30">
        <v>0</v>
      </c>
      <c r="R42" s="30">
        <v>0.03</v>
      </c>
      <c r="S42" s="30">
        <v>0.81</v>
      </c>
      <c r="T42" s="30">
        <v>1.69</v>
      </c>
      <c r="U42" s="30">
        <v>0.04</v>
      </c>
      <c r="V42" s="30">
        <v>0.19</v>
      </c>
      <c r="W42" s="30">
        <v>0</v>
      </c>
      <c r="X42" s="30">
        <v>1.1000000000000001</v>
      </c>
      <c r="Y42" s="30">
        <f t="shared" si="16"/>
        <v>2.5</v>
      </c>
      <c r="Z42" s="34"/>
      <c r="AA42" s="4">
        <v>-0.46400000000000002</v>
      </c>
      <c r="AB42" s="1">
        <v>4033</v>
      </c>
      <c r="AC42" s="3">
        <f t="shared" si="17"/>
        <v>1229</v>
      </c>
      <c r="AD42" s="3">
        <f t="shared" si="18"/>
        <v>1633</v>
      </c>
      <c r="AE42" s="3">
        <f t="shared" si="9"/>
        <v>1.8099999999999996</v>
      </c>
      <c r="AW42" s="12"/>
    </row>
    <row r="43" spans="1:49" s="13" customFormat="1" x14ac:dyDescent="0.25">
      <c r="A43" s="20">
        <v>1.2669440289154601</v>
      </c>
      <c r="B43" s="5">
        <f t="shared" si="10"/>
        <v>1</v>
      </c>
      <c r="C43" s="6">
        <v>3.0929520345461401</v>
      </c>
      <c r="D43" s="5">
        <f t="shared" si="11"/>
        <v>3</v>
      </c>
      <c r="E43" s="6">
        <v>114.54539109683201</v>
      </c>
      <c r="F43" s="5">
        <f t="shared" si="12"/>
        <v>114</v>
      </c>
      <c r="G43" s="6">
        <v>762.62235322968002</v>
      </c>
      <c r="H43" s="5">
        <f t="shared" si="13"/>
        <v>762</v>
      </c>
      <c r="I43" s="6">
        <v>504.32031516979902</v>
      </c>
      <c r="J43" s="5">
        <f t="shared" si="14"/>
        <v>504</v>
      </c>
      <c r="K43" s="6">
        <v>0.43492587565651702</v>
      </c>
      <c r="L43" s="7">
        <f t="shared" si="15"/>
        <v>0</v>
      </c>
      <c r="M43" s="7">
        <v>183</v>
      </c>
      <c r="N43" s="35"/>
      <c r="O43" s="7">
        <v>0.06</v>
      </c>
      <c r="P43" s="36">
        <v>0.09</v>
      </c>
      <c r="Q43" s="7">
        <v>7.0000000000000007E-2</v>
      </c>
      <c r="R43" s="7">
        <v>0.04</v>
      </c>
      <c r="S43" s="7">
        <v>0.85</v>
      </c>
      <c r="T43" s="7">
        <v>1.66</v>
      </c>
      <c r="U43" s="7">
        <v>0</v>
      </c>
      <c r="V43" s="7">
        <v>0.16</v>
      </c>
      <c r="W43" s="7">
        <v>0</v>
      </c>
      <c r="X43" s="7">
        <v>1.08</v>
      </c>
      <c r="Y43" s="30">
        <f t="shared" si="16"/>
        <v>2.5099999999999998</v>
      </c>
      <c r="Z43" s="34"/>
      <c r="AA43" s="7">
        <v>-0.45700000000000002</v>
      </c>
      <c r="AB43" s="8">
        <v>3992</v>
      </c>
      <c r="AC43" s="6">
        <f t="shared" si="17"/>
        <v>1266</v>
      </c>
      <c r="AD43" s="6">
        <f t="shared" si="18"/>
        <v>1384</v>
      </c>
      <c r="AE43" s="6"/>
      <c r="AW43" s="12"/>
    </row>
    <row r="44" spans="1:49" x14ac:dyDescent="0.25">
      <c r="A44" s="11">
        <v>1.4550730075279801</v>
      </c>
      <c r="B44" s="2">
        <f t="shared" si="10"/>
        <v>1</v>
      </c>
      <c r="C44" s="3">
        <v>2.3521684426377401</v>
      </c>
      <c r="D44" s="2">
        <f t="shared" si="11"/>
        <v>2</v>
      </c>
      <c r="E44" s="3">
        <v>250.441432973735</v>
      </c>
      <c r="F44" s="2">
        <f t="shared" si="12"/>
        <v>250</v>
      </c>
      <c r="G44" s="3">
        <v>793.94373739110802</v>
      </c>
      <c r="H44" s="2">
        <f t="shared" si="13"/>
        <v>793</v>
      </c>
      <c r="I44" s="3">
        <v>348.68784389362901</v>
      </c>
      <c r="J44" s="2">
        <f t="shared" si="14"/>
        <v>348</v>
      </c>
      <c r="K44" s="3">
        <v>196.703222180957</v>
      </c>
      <c r="L44" s="2">
        <f t="shared" si="15"/>
        <v>196</v>
      </c>
      <c r="M44" s="30">
        <v>186</v>
      </c>
      <c r="O44" s="30">
        <v>0.06</v>
      </c>
      <c r="P44" s="36">
        <v>0.09</v>
      </c>
      <c r="Q44" s="30">
        <v>0.04</v>
      </c>
      <c r="R44" s="30">
        <v>0.03</v>
      </c>
      <c r="S44" s="30">
        <v>1.08</v>
      </c>
      <c r="T44" s="30">
        <v>1.31</v>
      </c>
      <c r="U44" s="30">
        <v>0.08</v>
      </c>
      <c r="V44" s="30">
        <v>0.21</v>
      </c>
      <c r="W44" s="30">
        <v>0</v>
      </c>
      <c r="X44" s="30">
        <v>1.07</v>
      </c>
      <c r="Y44" s="30">
        <f t="shared" si="16"/>
        <v>2.39</v>
      </c>
      <c r="Z44" s="34"/>
      <c r="AA44" s="4">
        <v>-0.45200000000000001</v>
      </c>
      <c r="AB44" s="1">
        <v>3941</v>
      </c>
      <c r="AC44" s="1">
        <f t="shared" si="17"/>
        <v>1141</v>
      </c>
      <c r="AD44" s="3">
        <f t="shared" si="18"/>
        <v>1590</v>
      </c>
      <c r="AE44" s="3"/>
      <c r="AW44" s="12"/>
    </row>
    <row r="45" spans="1:49" x14ac:dyDescent="0.25">
      <c r="A45" s="11">
        <v>1.66385925652351</v>
      </c>
      <c r="B45" s="2">
        <f t="shared" si="10"/>
        <v>1</v>
      </c>
      <c r="C45" s="3">
        <v>4.5102076631923103</v>
      </c>
      <c r="D45" s="2">
        <f t="shared" si="11"/>
        <v>4</v>
      </c>
      <c r="E45" s="3">
        <v>381.527430625151</v>
      </c>
      <c r="F45" s="2">
        <f t="shared" si="12"/>
        <v>381</v>
      </c>
      <c r="G45" s="3">
        <v>785.39022081754194</v>
      </c>
      <c r="H45" s="2">
        <f t="shared" si="13"/>
        <v>785</v>
      </c>
      <c r="I45" s="3">
        <v>377.90475832898102</v>
      </c>
      <c r="J45" s="2">
        <f t="shared" si="14"/>
        <v>377</v>
      </c>
      <c r="K45" s="3">
        <v>15.9196912919203</v>
      </c>
      <c r="L45" s="2">
        <f t="shared" si="15"/>
        <v>15</v>
      </c>
      <c r="M45" s="30">
        <v>179</v>
      </c>
      <c r="O45" s="30">
        <v>0.06</v>
      </c>
      <c r="P45" s="36">
        <v>0.09</v>
      </c>
      <c r="Q45" s="30">
        <v>0.09</v>
      </c>
      <c r="R45" s="30">
        <v>0.04</v>
      </c>
      <c r="S45" s="30">
        <v>1.03</v>
      </c>
      <c r="T45" s="30">
        <v>1.4</v>
      </c>
      <c r="U45" s="30">
        <v>0.01</v>
      </c>
      <c r="V45" s="30">
        <v>0.18</v>
      </c>
      <c r="W45" s="30">
        <v>0</v>
      </c>
      <c r="X45" s="30">
        <v>1.04</v>
      </c>
      <c r="Y45" s="30">
        <f t="shared" si="16"/>
        <v>2.4299999999999997</v>
      </c>
      <c r="Z45" s="34"/>
      <c r="AA45" s="4">
        <v>-0.437</v>
      </c>
      <c r="AB45" s="1">
        <v>3887</v>
      </c>
      <c r="AC45" s="1">
        <f t="shared" si="17"/>
        <v>1162</v>
      </c>
      <c r="AD45" s="3">
        <f t="shared" si="18"/>
        <v>1563</v>
      </c>
      <c r="AE45" s="3"/>
      <c r="AW45" s="12"/>
    </row>
    <row r="46" spans="1:49" x14ac:dyDescent="0.25">
      <c r="A46" s="11">
        <v>1.4550730075279801</v>
      </c>
      <c r="B46" s="2">
        <f t="shared" si="10"/>
        <v>1</v>
      </c>
      <c r="C46" s="3">
        <v>56.792239825685797</v>
      </c>
      <c r="D46" s="2">
        <f t="shared" si="11"/>
        <v>56</v>
      </c>
      <c r="E46" s="3">
        <v>127.695923990374</v>
      </c>
      <c r="F46" s="2">
        <f t="shared" si="12"/>
        <v>127</v>
      </c>
      <c r="G46" s="3">
        <v>710.385622473995</v>
      </c>
      <c r="H46" s="2">
        <f t="shared" si="13"/>
        <v>710</v>
      </c>
      <c r="I46" s="3">
        <v>348.68784389362901</v>
      </c>
      <c r="J46" s="2">
        <f t="shared" si="14"/>
        <v>348</v>
      </c>
      <c r="K46" s="3">
        <v>196.703222180957</v>
      </c>
      <c r="L46" s="2">
        <f t="shared" si="15"/>
        <v>196</v>
      </c>
      <c r="M46" s="30">
        <v>0</v>
      </c>
      <c r="O46" s="30">
        <v>0.06</v>
      </c>
      <c r="P46" s="36">
        <v>0.09</v>
      </c>
      <c r="Q46" s="30">
        <v>0.48</v>
      </c>
      <c r="R46" s="30">
        <v>0.05</v>
      </c>
      <c r="S46" s="30">
        <v>0.93</v>
      </c>
      <c r="T46" s="30">
        <v>1.28</v>
      </c>
      <c r="U46" s="30">
        <v>0.09</v>
      </c>
      <c r="V46" s="30">
        <v>0</v>
      </c>
      <c r="W46" s="30">
        <v>0</v>
      </c>
      <c r="X46" s="30">
        <v>1.02</v>
      </c>
      <c r="Y46" s="30">
        <f t="shared" si="16"/>
        <v>2.21</v>
      </c>
      <c r="Z46" s="34"/>
      <c r="AA46" s="4">
        <v>-0.42399999999999999</v>
      </c>
      <c r="AB46" s="1">
        <v>3829</v>
      </c>
      <c r="AC46" s="1">
        <f t="shared" si="17"/>
        <v>1058</v>
      </c>
      <c r="AD46" s="3">
        <f t="shared" si="18"/>
        <v>1438</v>
      </c>
      <c r="AE46" s="3"/>
      <c r="AW46" s="12"/>
    </row>
    <row r="47" spans="1:49" x14ac:dyDescent="0.25">
      <c r="A47" s="11">
        <v>1.2741142918303701</v>
      </c>
      <c r="B47" s="2">
        <f t="shared" si="10"/>
        <v>1</v>
      </c>
      <c r="C47" s="3">
        <v>64.181169359139005</v>
      </c>
      <c r="D47" s="2">
        <f t="shared" si="11"/>
        <v>64</v>
      </c>
      <c r="E47" s="3">
        <v>177.343643835449</v>
      </c>
      <c r="F47" s="2">
        <f t="shared" si="12"/>
        <v>177</v>
      </c>
      <c r="G47" s="3">
        <v>451.51990537034499</v>
      </c>
      <c r="H47" s="2">
        <f t="shared" si="13"/>
        <v>451</v>
      </c>
      <c r="I47" s="3">
        <v>507.33602751500399</v>
      </c>
      <c r="J47" s="2">
        <f t="shared" si="14"/>
        <v>507</v>
      </c>
      <c r="K47" s="3">
        <v>211.51090964168199</v>
      </c>
      <c r="L47" s="2">
        <f t="shared" si="15"/>
        <v>211</v>
      </c>
      <c r="M47" s="30">
        <v>0</v>
      </c>
      <c r="O47" s="30">
        <v>0.06</v>
      </c>
      <c r="P47" s="36">
        <v>0.09</v>
      </c>
      <c r="Q47" s="30">
        <v>0.48</v>
      </c>
      <c r="R47" s="30">
        <v>0.06</v>
      </c>
      <c r="S47" s="30">
        <v>0.6</v>
      </c>
      <c r="T47" s="30">
        <v>1.58</v>
      </c>
      <c r="U47" s="30">
        <v>0.09</v>
      </c>
      <c r="V47" s="30">
        <v>0</v>
      </c>
      <c r="W47" s="30">
        <v>0</v>
      </c>
      <c r="X47" s="30">
        <v>1</v>
      </c>
      <c r="Y47" s="30">
        <f t="shared" si="16"/>
        <v>2.1800000000000002</v>
      </c>
      <c r="Z47" s="34"/>
      <c r="AA47" s="4">
        <v>-0.40699999999999997</v>
      </c>
      <c r="AB47" s="1">
        <v>3816</v>
      </c>
      <c r="AC47" s="1">
        <f t="shared" si="17"/>
        <v>958</v>
      </c>
      <c r="AD47" s="3">
        <f t="shared" si="18"/>
        <v>1411</v>
      </c>
      <c r="AE47" s="3"/>
      <c r="AW47" s="12"/>
    </row>
    <row r="48" spans="1:49" x14ac:dyDescent="0.25">
      <c r="A48" s="11">
        <v>2.5311197775554501</v>
      </c>
      <c r="B48" s="2">
        <f t="shared" si="10"/>
        <v>2</v>
      </c>
      <c r="C48" s="3">
        <v>39.846480196367096</v>
      </c>
      <c r="D48" s="2">
        <f t="shared" si="11"/>
        <v>39</v>
      </c>
      <c r="E48" s="3">
        <v>111.77357401202801</v>
      </c>
      <c r="F48" s="2">
        <f t="shared" si="12"/>
        <v>111</v>
      </c>
      <c r="G48" s="3">
        <v>612.95057051201604</v>
      </c>
      <c r="H48" s="2">
        <f t="shared" si="13"/>
        <v>612</v>
      </c>
      <c r="I48" s="3">
        <v>382.22668022028</v>
      </c>
      <c r="J48" s="2">
        <f t="shared" si="14"/>
        <v>382</v>
      </c>
      <c r="K48" s="3">
        <v>79.6224849991996</v>
      </c>
      <c r="L48" s="2">
        <f t="shared" si="15"/>
        <v>79</v>
      </c>
      <c r="M48" s="30">
        <v>53</v>
      </c>
      <c r="O48" s="30">
        <v>0.06</v>
      </c>
      <c r="P48" s="36">
        <v>0.09</v>
      </c>
      <c r="Q48" s="30">
        <v>0.47</v>
      </c>
      <c r="R48" s="30">
        <v>0.06</v>
      </c>
      <c r="S48" s="30">
        <v>0.84</v>
      </c>
      <c r="T48" s="30">
        <v>1.38</v>
      </c>
      <c r="U48" s="30">
        <v>0.04</v>
      </c>
      <c r="V48" s="30">
        <v>0</v>
      </c>
      <c r="W48" s="30">
        <v>0</v>
      </c>
      <c r="X48" s="30">
        <v>0.98</v>
      </c>
      <c r="Y48" s="30">
        <f t="shared" si="16"/>
        <v>2.2199999999999998</v>
      </c>
      <c r="Z48" s="34"/>
      <c r="AA48" s="4">
        <v>-0.40200000000000002</v>
      </c>
      <c r="AB48" s="1">
        <v>3748</v>
      </c>
      <c r="AC48" s="1">
        <f t="shared" si="17"/>
        <v>994</v>
      </c>
      <c r="AD48" s="3">
        <f t="shared" si="18"/>
        <v>1225</v>
      </c>
      <c r="AE48" s="3"/>
      <c r="AW48" s="12"/>
    </row>
    <row r="49" spans="1:49" x14ac:dyDescent="0.25">
      <c r="A49" s="11">
        <v>2.5311197775554501</v>
      </c>
      <c r="B49" s="2">
        <f t="shared" si="10"/>
        <v>2</v>
      </c>
      <c r="C49" s="3">
        <v>12.5486589744774</v>
      </c>
      <c r="D49" s="2">
        <f t="shared" si="11"/>
        <v>12</v>
      </c>
      <c r="E49" s="3">
        <v>368.92969319629702</v>
      </c>
      <c r="F49" s="2">
        <f t="shared" si="12"/>
        <v>368</v>
      </c>
      <c r="G49" s="3">
        <v>519.78320188400596</v>
      </c>
      <c r="H49" s="2">
        <f t="shared" si="13"/>
        <v>519</v>
      </c>
      <c r="I49" s="3">
        <v>382.56091302751298</v>
      </c>
      <c r="J49" s="2">
        <f t="shared" si="14"/>
        <v>382</v>
      </c>
      <c r="K49" s="3">
        <v>79.6224849991996</v>
      </c>
      <c r="L49" s="2">
        <f t="shared" si="15"/>
        <v>79</v>
      </c>
      <c r="M49" s="30">
        <v>156</v>
      </c>
      <c r="O49" s="30">
        <v>0.06</v>
      </c>
      <c r="P49" s="36">
        <v>0.09</v>
      </c>
      <c r="Q49" s="30">
        <v>0.23</v>
      </c>
      <c r="R49" s="30">
        <v>0.06</v>
      </c>
      <c r="S49" s="30">
        <v>0.81</v>
      </c>
      <c r="T49" s="30">
        <v>1.41</v>
      </c>
      <c r="U49" s="30">
        <v>0.04</v>
      </c>
      <c r="V49" s="30">
        <v>0.15</v>
      </c>
      <c r="W49" s="30">
        <v>0</v>
      </c>
      <c r="X49" s="30">
        <v>0.96</v>
      </c>
      <c r="Y49" s="30">
        <f t="shared" si="16"/>
        <v>2.2199999999999998</v>
      </c>
      <c r="Z49" s="34"/>
      <c r="AA49" s="4">
        <v>-0.39</v>
      </c>
      <c r="AB49" s="1">
        <v>3716</v>
      </c>
      <c r="AC49" s="1">
        <f t="shared" si="17"/>
        <v>901</v>
      </c>
      <c r="AD49" s="3">
        <f t="shared" si="18"/>
        <v>1362</v>
      </c>
      <c r="AE49" s="3"/>
      <c r="AW49" s="12"/>
    </row>
    <row r="50" spans="1:49" x14ac:dyDescent="0.25">
      <c r="A50" s="11">
        <v>2.5311197775554501</v>
      </c>
      <c r="B50" s="2">
        <f t="shared" si="10"/>
        <v>2</v>
      </c>
      <c r="C50" s="3">
        <v>63.976234022868802</v>
      </c>
      <c r="D50" s="2">
        <f t="shared" si="11"/>
        <v>63</v>
      </c>
      <c r="E50" s="3">
        <v>110.58959754922</v>
      </c>
      <c r="F50" s="2">
        <f t="shared" si="12"/>
        <v>110</v>
      </c>
      <c r="G50" s="3">
        <v>519.78320188400596</v>
      </c>
      <c r="H50" s="2">
        <f t="shared" si="13"/>
        <v>519</v>
      </c>
      <c r="I50" s="3">
        <v>382.22668022028</v>
      </c>
      <c r="J50" s="2">
        <f t="shared" si="14"/>
        <v>382</v>
      </c>
      <c r="K50" s="3">
        <v>79.6224849991996</v>
      </c>
      <c r="L50" s="2">
        <f t="shared" si="15"/>
        <v>79</v>
      </c>
      <c r="M50" s="30">
        <v>0</v>
      </c>
      <c r="O50" s="30">
        <v>0.06</v>
      </c>
      <c r="P50" s="36">
        <v>0.09</v>
      </c>
      <c r="Q50" s="30">
        <v>0.48</v>
      </c>
      <c r="R50" s="30">
        <v>7.0000000000000007E-2</v>
      </c>
      <c r="S50" s="30">
        <v>0.78</v>
      </c>
      <c r="T50" s="30">
        <v>1.38</v>
      </c>
      <c r="U50" s="30">
        <v>0.04</v>
      </c>
      <c r="V50" s="30">
        <v>0</v>
      </c>
      <c r="W50" s="30">
        <v>0</v>
      </c>
      <c r="X50" s="30">
        <v>0.94</v>
      </c>
      <c r="Y50" s="30">
        <f t="shared" si="16"/>
        <v>2.16</v>
      </c>
      <c r="Z50" s="34"/>
      <c r="AA50" s="4">
        <v>-0.379</v>
      </c>
      <c r="AB50" s="1">
        <v>3682</v>
      </c>
      <c r="AC50" s="1">
        <f t="shared" si="17"/>
        <v>901</v>
      </c>
      <c r="AD50" s="3">
        <f t="shared" si="18"/>
        <v>1155</v>
      </c>
      <c r="AE50" s="3"/>
      <c r="AW50" s="12"/>
    </row>
    <row r="51" spans="1:49" x14ac:dyDescent="0.25">
      <c r="A51" s="11">
        <v>1.4394961360647001</v>
      </c>
      <c r="B51" s="2">
        <f t="shared" si="10"/>
        <v>1</v>
      </c>
      <c r="C51" s="3">
        <v>65.566348447710496</v>
      </c>
      <c r="D51" s="2">
        <f t="shared" si="11"/>
        <v>65</v>
      </c>
      <c r="E51" s="3">
        <v>177.343643835449</v>
      </c>
      <c r="F51" s="2">
        <f t="shared" si="12"/>
        <v>177</v>
      </c>
      <c r="G51" s="3">
        <v>454.69329922063298</v>
      </c>
      <c r="H51" s="2">
        <f t="shared" si="13"/>
        <v>454</v>
      </c>
      <c r="I51" s="3">
        <v>333.52448769177801</v>
      </c>
      <c r="J51" s="2">
        <f t="shared" si="14"/>
        <v>333</v>
      </c>
      <c r="K51" s="3">
        <v>217.882682813777</v>
      </c>
      <c r="L51" s="2">
        <f t="shared" si="15"/>
        <v>217</v>
      </c>
      <c r="M51" s="30">
        <v>0</v>
      </c>
      <c r="O51" s="30">
        <v>0.06</v>
      </c>
      <c r="P51" s="36">
        <v>0.09</v>
      </c>
      <c r="Q51" s="30">
        <v>0.48</v>
      </c>
      <c r="R51" s="30">
        <v>0.08</v>
      </c>
      <c r="S51" s="30">
        <v>0.79</v>
      </c>
      <c r="T51" s="30">
        <v>1.25</v>
      </c>
      <c r="U51" s="30">
        <v>0.12</v>
      </c>
      <c r="V51" s="30">
        <v>0</v>
      </c>
      <c r="W51" s="30">
        <v>0</v>
      </c>
      <c r="X51" s="30">
        <v>0.91</v>
      </c>
      <c r="Y51" s="30">
        <f t="shared" si="16"/>
        <v>2.04</v>
      </c>
      <c r="Z51" s="34"/>
      <c r="AA51" s="4">
        <v>-0.36</v>
      </c>
      <c r="AB51" s="1">
        <v>3638</v>
      </c>
      <c r="AC51" s="1">
        <f t="shared" si="17"/>
        <v>787</v>
      </c>
      <c r="AD51" s="3">
        <f t="shared" si="18"/>
        <v>1247</v>
      </c>
      <c r="AE51" s="3"/>
      <c r="AW51" s="12"/>
    </row>
    <row r="52" spans="1:49" x14ac:dyDescent="0.25">
      <c r="A52" s="11">
        <v>2.6142984438762098</v>
      </c>
      <c r="B52" s="2">
        <f t="shared" si="10"/>
        <v>2</v>
      </c>
      <c r="C52" s="3">
        <v>50.515787242676403</v>
      </c>
      <c r="D52" s="2">
        <f t="shared" si="11"/>
        <v>50</v>
      </c>
      <c r="E52" s="3">
        <v>248.09402168629799</v>
      </c>
      <c r="F52" s="2">
        <f t="shared" si="12"/>
        <v>248</v>
      </c>
      <c r="G52" s="3">
        <v>491.54039020198701</v>
      </c>
      <c r="H52" s="2">
        <f t="shared" si="13"/>
        <v>491</v>
      </c>
      <c r="I52" s="3">
        <v>354.24567629294398</v>
      </c>
      <c r="J52" s="2">
        <f t="shared" si="14"/>
        <v>354</v>
      </c>
      <c r="K52" s="3">
        <v>6.7465272877771296</v>
      </c>
      <c r="L52" s="2">
        <f t="shared" si="15"/>
        <v>6</v>
      </c>
      <c r="M52" s="30">
        <v>19</v>
      </c>
      <c r="O52" s="30">
        <v>0.06</v>
      </c>
      <c r="P52" s="36">
        <v>0.09</v>
      </c>
      <c r="Q52" s="30">
        <v>0.48</v>
      </c>
      <c r="R52" s="30">
        <v>0.09</v>
      </c>
      <c r="S52" s="30">
        <v>0.81</v>
      </c>
      <c r="T52" s="30">
        <v>1.31</v>
      </c>
      <c r="U52" s="30">
        <v>0</v>
      </c>
      <c r="V52" s="30">
        <v>0</v>
      </c>
      <c r="W52" s="30">
        <v>0</v>
      </c>
      <c r="X52" s="30">
        <v>0.89</v>
      </c>
      <c r="Y52" s="30">
        <f t="shared" si="16"/>
        <v>2.12</v>
      </c>
      <c r="Z52" s="34"/>
      <c r="AA52" s="4">
        <v>-0.34899999999999998</v>
      </c>
      <c r="AB52" s="1">
        <v>3601</v>
      </c>
      <c r="AC52" s="1">
        <f t="shared" si="17"/>
        <v>845</v>
      </c>
      <c r="AD52" s="3">
        <f t="shared" si="18"/>
        <v>1151</v>
      </c>
      <c r="AE52" s="3"/>
      <c r="AW52" s="12"/>
    </row>
    <row r="53" spans="1:49" x14ac:dyDescent="0.25">
      <c r="A53" s="11">
        <v>0.77652949649085201</v>
      </c>
      <c r="B53" s="2">
        <f t="shared" si="10"/>
        <v>0</v>
      </c>
      <c r="C53" s="3">
        <v>27.175311813139899</v>
      </c>
      <c r="D53" s="2">
        <f t="shared" si="11"/>
        <v>27</v>
      </c>
      <c r="E53" s="3">
        <v>128.95991746451099</v>
      </c>
      <c r="F53" s="2">
        <f t="shared" si="12"/>
        <v>128</v>
      </c>
      <c r="G53" s="3">
        <v>503.33780326595797</v>
      </c>
      <c r="H53" s="2">
        <f t="shared" si="13"/>
        <v>503</v>
      </c>
      <c r="I53" s="3">
        <v>352.54737634661001</v>
      </c>
      <c r="J53" s="2">
        <f t="shared" si="14"/>
        <v>352</v>
      </c>
      <c r="K53" s="3">
        <v>38.717012318011598</v>
      </c>
      <c r="L53" s="2">
        <f t="shared" si="15"/>
        <v>38</v>
      </c>
      <c r="M53" s="30">
        <v>113</v>
      </c>
      <c r="O53" s="30">
        <v>0</v>
      </c>
      <c r="P53" s="36">
        <v>0</v>
      </c>
      <c r="Q53" s="30">
        <v>0.47</v>
      </c>
      <c r="R53" s="30">
        <v>0.1</v>
      </c>
      <c r="S53" s="30">
        <v>0.86</v>
      </c>
      <c r="T53" s="30">
        <v>1.32</v>
      </c>
      <c r="U53" s="30">
        <v>0.02</v>
      </c>
      <c r="V53" s="30">
        <v>0.05</v>
      </c>
      <c r="W53" s="30">
        <v>0</v>
      </c>
      <c r="X53" s="30">
        <v>0.88</v>
      </c>
      <c r="Y53" s="30">
        <f t="shared" si="16"/>
        <v>2.1800000000000002</v>
      </c>
      <c r="Z53" s="34"/>
      <c r="AA53" s="4">
        <v>-0.33700000000000002</v>
      </c>
      <c r="AB53" s="1">
        <v>3597</v>
      </c>
      <c r="AC53" s="1">
        <f t="shared" si="17"/>
        <v>855</v>
      </c>
      <c r="AD53" s="3">
        <f t="shared" si="18"/>
        <v>1048</v>
      </c>
      <c r="AE53" s="3"/>
      <c r="AW53" s="12"/>
    </row>
    <row r="54" spans="1:49" x14ac:dyDescent="0.25">
      <c r="A54" s="11">
        <v>1.21419303823511</v>
      </c>
      <c r="B54" s="2">
        <f t="shared" si="10"/>
        <v>1</v>
      </c>
      <c r="C54" s="3">
        <v>65.649275719463205</v>
      </c>
      <c r="D54" s="2">
        <f t="shared" si="11"/>
        <v>65</v>
      </c>
      <c r="E54" s="3">
        <v>211.24395269977501</v>
      </c>
      <c r="F54" s="2">
        <f t="shared" si="12"/>
        <v>211</v>
      </c>
      <c r="G54" s="3">
        <v>453.452010536111</v>
      </c>
      <c r="H54" s="2">
        <f t="shared" si="13"/>
        <v>453</v>
      </c>
      <c r="I54" s="3">
        <v>333.52448769177801</v>
      </c>
      <c r="J54" s="2">
        <f t="shared" si="14"/>
        <v>333</v>
      </c>
      <c r="K54" s="3">
        <v>0.51092568210532996</v>
      </c>
      <c r="L54" s="2">
        <f t="shared" si="15"/>
        <v>0</v>
      </c>
      <c r="M54" s="30">
        <v>0</v>
      </c>
      <c r="O54" s="30">
        <v>0.06</v>
      </c>
      <c r="P54" s="36">
        <v>0.09</v>
      </c>
      <c r="Q54" s="30">
        <v>0.48</v>
      </c>
      <c r="R54" s="30">
        <v>0.11</v>
      </c>
      <c r="S54" s="30">
        <v>0.82</v>
      </c>
      <c r="T54" s="30">
        <v>1.25</v>
      </c>
      <c r="U54" s="30">
        <v>0</v>
      </c>
      <c r="V54" s="30">
        <v>0</v>
      </c>
      <c r="W54" s="30">
        <v>0</v>
      </c>
      <c r="X54" s="30">
        <v>0.85</v>
      </c>
      <c r="Y54" s="30">
        <f t="shared" si="16"/>
        <v>2.0699999999999998</v>
      </c>
      <c r="Z54" s="34"/>
      <c r="AA54" s="4">
        <v>-0.32400000000000001</v>
      </c>
      <c r="AB54" s="1">
        <v>3550</v>
      </c>
      <c r="AC54" s="1">
        <f t="shared" si="17"/>
        <v>786</v>
      </c>
      <c r="AD54" s="3">
        <f t="shared" si="18"/>
        <v>1063</v>
      </c>
      <c r="AE54" s="3"/>
      <c r="AW54" s="12"/>
    </row>
    <row r="55" spans="1:49" x14ac:dyDescent="0.25">
      <c r="A55" s="11">
        <v>1.34252741097343</v>
      </c>
      <c r="B55" s="2">
        <f t="shared" si="10"/>
        <v>1</v>
      </c>
      <c r="C55" s="3">
        <v>43.873762064854603</v>
      </c>
      <c r="D55" s="2">
        <f t="shared" si="11"/>
        <v>43</v>
      </c>
      <c r="E55" s="3">
        <v>163.51114538907601</v>
      </c>
      <c r="F55" s="2">
        <f t="shared" si="12"/>
        <v>163</v>
      </c>
      <c r="G55" s="3">
        <v>510.25390917791202</v>
      </c>
      <c r="H55" s="2">
        <f t="shared" si="13"/>
        <v>510</v>
      </c>
      <c r="I55" s="3">
        <v>291.00938069678301</v>
      </c>
      <c r="J55" s="2">
        <f t="shared" si="14"/>
        <v>291</v>
      </c>
      <c r="K55" s="3">
        <v>0.34866503273481803</v>
      </c>
      <c r="L55" s="2">
        <f t="shared" si="15"/>
        <v>0</v>
      </c>
      <c r="M55" s="30">
        <v>36</v>
      </c>
      <c r="O55" s="30">
        <v>0.06</v>
      </c>
      <c r="P55" s="36">
        <v>0.09</v>
      </c>
      <c r="Q55" s="30">
        <v>0.48</v>
      </c>
      <c r="R55" s="30">
        <v>0.11</v>
      </c>
      <c r="S55" s="30">
        <v>0.95</v>
      </c>
      <c r="T55" s="30">
        <v>1.1100000000000001</v>
      </c>
      <c r="U55" s="30">
        <v>0</v>
      </c>
      <c r="V55" s="30">
        <v>0</v>
      </c>
      <c r="W55" s="30">
        <v>0</v>
      </c>
      <c r="X55" s="30">
        <v>0.84</v>
      </c>
      <c r="Y55" s="30">
        <f t="shared" si="16"/>
        <v>2.06</v>
      </c>
      <c r="Z55" s="34"/>
      <c r="AA55" s="4">
        <v>-0.32</v>
      </c>
      <c r="AB55" s="1">
        <v>3545</v>
      </c>
      <c r="AC55" s="1">
        <f t="shared" si="17"/>
        <v>801</v>
      </c>
      <c r="AD55" s="3">
        <f t="shared" si="18"/>
        <v>1008</v>
      </c>
      <c r="AE55" s="3"/>
      <c r="AW55" s="12"/>
    </row>
    <row r="56" spans="1:49" x14ac:dyDescent="0.25">
      <c r="A56" s="11">
        <v>1.4069196824219301</v>
      </c>
      <c r="B56" s="2">
        <f t="shared" si="10"/>
        <v>1</v>
      </c>
      <c r="C56" s="3">
        <v>57.752751183792803</v>
      </c>
      <c r="D56" s="2">
        <f t="shared" si="11"/>
        <v>57</v>
      </c>
      <c r="E56" s="3">
        <v>775.41069103761902</v>
      </c>
      <c r="F56" s="2">
        <f t="shared" si="12"/>
        <v>775</v>
      </c>
      <c r="G56" s="3">
        <v>450.18273609997902</v>
      </c>
      <c r="H56" s="2">
        <f t="shared" si="13"/>
        <v>450</v>
      </c>
      <c r="I56" s="3">
        <v>307.17915173000603</v>
      </c>
      <c r="J56" s="2">
        <f t="shared" si="14"/>
        <v>307</v>
      </c>
      <c r="K56" s="3">
        <v>8.0757964555640704</v>
      </c>
      <c r="L56" s="2">
        <f t="shared" si="15"/>
        <v>8</v>
      </c>
      <c r="M56" s="30">
        <v>0</v>
      </c>
      <c r="O56" s="30">
        <v>0.06</v>
      </c>
      <c r="P56" s="36">
        <v>0.09</v>
      </c>
      <c r="Q56" s="30">
        <v>0.48</v>
      </c>
      <c r="R56" s="30">
        <v>0.12</v>
      </c>
      <c r="S56" s="30">
        <v>0.86</v>
      </c>
      <c r="T56" s="30">
        <v>1.17</v>
      </c>
      <c r="U56" s="30">
        <v>0</v>
      </c>
      <c r="V56" s="30">
        <v>0</v>
      </c>
      <c r="W56" s="30">
        <v>0</v>
      </c>
      <c r="X56" s="30">
        <v>0.82</v>
      </c>
      <c r="Y56" s="30">
        <f t="shared" si="16"/>
        <v>2.0299999999999998</v>
      </c>
      <c r="Z56" s="34"/>
      <c r="AA56" s="4">
        <v>-0.307</v>
      </c>
      <c r="AB56" s="1">
        <v>3522</v>
      </c>
      <c r="AC56" s="1">
        <f t="shared" si="17"/>
        <v>757</v>
      </c>
      <c r="AD56" s="3">
        <f t="shared" si="18"/>
        <v>1598</v>
      </c>
      <c r="AE56" s="3"/>
      <c r="AW56" s="12"/>
    </row>
    <row r="57" spans="1:49" x14ac:dyDescent="0.25">
      <c r="A57" s="11">
        <v>1.4069196824219301</v>
      </c>
      <c r="B57" s="2">
        <f t="shared" si="10"/>
        <v>1</v>
      </c>
      <c r="C57" s="3">
        <v>57.752751183792803</v>
      </c>
      <c r="D57" s="2">
        <f t="shared" si="11"/>
        <v>57</v>
      </c>
      <c r="E57" s="3">
        <v>775.41069103761902</v>
      </c>
      <c r="F57" s="2">
        <f t="shared" si="12"/>
        <v>775</v>
      </c>
      <c r="G57" s="3">
        <v>445.810536419313</v>
      </c>
      <c r="H57" s="2">
        <f t="shared" si="13"/>
        <v>445</v>
      </c>
      <c r="I57" s="3">
        <v>307.17915173000603</v>
      </c>
      <c r="J57" s="2">
        <f t="shared" si="14"/>
        <v>307</v>
      </c>
      <c r="K57" s="3">
        <v>3.1354471831352899E-3</v>
      </c>
      <c r="L57" s="2">
        <f t="shared" si="15"/>
        <v>0</v>
      </c>
      <c r="M57" s="30">
        <v>0</v>
      </c>
      <c r="O57" s="30">
        <v>0.06</v>
      </c>
      <c r="P57" s="36">
        <v>0.09</v>
      </c>
      <c r="Q57" s="30">
        <v>0.48</v>
      </c>
      <c r="R57" s="30">
        <v>0.12</v>
      </c>
      <c r="S57" s="30">
        <v>0.86</v>
      </c>
      <c r="T57" s="30">
        <v>1.17</v>
      </c>
      <c r="U57" s="30">
        <v>0</v>
      </c>
      <c r="V57" s="30">
        <v>0</v>
      </c>
      <c r="W57" s="30">
        <v>0</v>
      </c>
      <c r="X57" s="30">
        <v>0.82</v>
      </c>
      <c r="Y57" s="30">
        <f t="shared" si="16"/>
        <v>2.0299999999999998</v>
      </c>
      <c r="Z57" s="34"/>
      <c r="AA57" s="4">
        <v>-0.30299999999999999</v>
      </c>
      <c r="AB57" s="1">
        <v>3515</v>
      </c>
      <c r="AC57" s="1">
        <f t="shared" si="17"/>
        <v>752</v>
      </c>
      <c r="AD57" s="3">
        <f t="shared" si="18"/>
        <v>1585</v>
      </c>
      <c r="AE57" s="3"/>
      <c r="AW57" s="12"/>
    </row>
    <row r="58" spans="1:49" x14ac:dyDescent="0.25">
      <c r="A58" s="11">
        <v>5.2749245602847301</v>
      </c>
      <c r="B58" s="2">
        <f t="shared" si="10"/>
        <v>5</v>
      </c>
      <c r="C58" s="3">
        <v>52.933317190064002</v>
      </c>
      <c r="D58" s="2">
        <f t="shared" si="11"/>
        <v>52</v>
      </c>
      <c r="E58" s="3">
        <v>252.004559533247</v>
      </c>
      <c r="F58" s="2">
        <f t="shared" si="12"/>
        <v>252</v>
      </c>
      <c r="G58" s="3">
        <v>369.87335384095201</v>
      </c>
      <c r="H58" s="2">
        <f t="shared" si="13"/>
        <v>369</v>
      </c>
      <c r="I58" s="3">
        <v>325.68542507866601</v>
      </c>
      <c r="J58" s="2">
        <f t="shared" si="14"/>
        <v>325</v>
      </c>
      <c r="K58" s="3">
        <v>0.13579672533892001</v>
      </c>
      <c r="L58" s="2">
        <f t="shared" si="15"/>
        <v>0</v>
      </c>
      <c r="M58" s="30">
        <v>10</v>
      </c>
      <c r="O58" s="30">
        <v>0.06</v>
      </c>
      <c r="P58" s="36">
        <v>0.09</v>
      </c>
      <c r="Q58" s="30">
        <v>0.48</v>
      </c>
      <c r="R58" s="30">
        <v>0.15</v>
      </c>
      <c r="S58" s="30">
        <v>0.74</v>
      </c>
      <c r="T58" s="30">
        <v>1.23</v>
      </c>
      <c r="U58" s="30">
        <v>0</v>
      </c>
      <c r="V58" s="30">
        <v>0</v>
      </c>
      <c r="W58" s="30">
        <v>0</v>
      </c>
      <c r="X58" s="30">
        <v>0.78</v>
      </c>
      <c r="Y58" s="30">
        <f t="shared" si="16"/>
        <v>1.97</v>
      </c>
      <c r="Z58" s="34"/>
      <c r="AA58" s="4">
        <v>-0.27700000000000002</v>
      </c>
      <c r="AB58" s="1">
        <v>3482</v>
      </c>
      <c r="AC58" s="1">
        <f t="shared" si="17"/>
        <v>694</v>
      </c>
      <c r="AD58" s="3">
        <f t="shared" si="18"/>
        <v>1003</v>
      </c>
      <c r="AE58" s="3"/>
      <c r="AW58" s="12"/>
    </row>
    <row r="59" spans="1:49" x14ac:dyDescent="0.25">
      <c r="A59" s="11">
        <v>1.34252741097343</v>
      </c>
      <c r="B59" s="2">
        <f t="shared" si="10"/>
        <v>1</v>
      </c>
      <c r="C59" s="3">
        <v>55.933146688304198</v>
      </c>
      <c r="D59" s="2">
        <f t="shared" si="11"/>
        <v>55</v>
      </c>
      <c r="E59" s="3">
        <v>275.01481190171597</v>
      </c>
      <c r="F59" s="2">
        <f t="shared" si="12"/>
        <v>275</v>
      </c>
      <c r="G59" s="3">
        <v>344.779570007921</v>
      </c>
      <c r="H59" s="2">
        <f t="shared" si="13"/>
        <v>344</v>
      </c>
      <c r="I59" s="3">
        <v>327.369312288223</v>
      </c>
      <c r="J59" s="2">
        <f t="shared" si="14"/>
        <v>327</v>
      </c>
      <c r="K59" s="3">
        <v>1.1319742499693</v>
      </c>
      <c r="L59" s="2">
        <f t="shared" si="15"/>
        <v>1</v>
      </c>
      <c r="M59" s="30">
        <v>1</v>
      </c>
      <c r="O59" s="30">
        <v>0.06</v>
      </c>
      <c r="P59" s="36">
        <v>0.09</v>
      </c>
      <c r="Q59" s="30">
        <v>0.48</v>
      </c>
      <c r="R59" s="30">
        <v>0.16</v>
      </c>
      <c r="S59" s="30">
        <v>0.7</v>
      </c>
      <c r="T59" s="30">
        <v>1.24</v>
      </c>
      <c r="U59" s="30">
        <v>0</v>
      </c>
      <c r="V59" s="30">
        <v>0</v>
      </c>
      <c r="W59" s="30">
        <v>0</v>
      </c>
      <c r="X59" s="30">
        <v>0.76</v>
      </c>
      <c r="Y59" s="30">
        <f t="shared" si="16"/>
        <v>1.94</v>
      </c>
      <c r="Z59" s="34"/>
      <c r="AA59" s="4">
        <v>-0.26500000000000001</v>
      </c>
      <c r="AB59" s="1">
        <v>3462</v>
      </c>
      <c r="AC59" s="1">
        <f t="shared" si="17"/>
        <v>671</v>
      </c>
      <c r="AD59" s="3">
        <f t="shared" si="18"/>
        <v>1003</v>
      </c>
      <c r="AE59" s="3"/>
      <c r="AW59" s="12"/>
    </row>
    <row r="60" spans="1:49" x14ac:dyDescent="0.25">
      <c r="A60" s="11">
        <v>1.34252741097343</v>
      </c>
      <c r="B60" s="2">
        <f t="shared" si="10"/>
        <v>1</v>
      </c>
      <c r="C60" s="3">
        <v>55.933146688304198</v>
      </c>
      <c r="D60" s="2">
        <f t="shared" si="11"/>
        <v>55</v>
      </c>
      <c r="E60" s="3">
        <v>246.73481856423101</v>
      </c>
      <c r="F60" s="2">
        <f t="shared" si="12"/>
        <v>246</v>
      </c>
      <c r="G60" s="3">
        <v>329.30807968381202</v>
      </c>
      <c r="H60" s="2">
        <f t="shared" si="13"/>
        <v>329</v>
      </c>
      <c r="I60" s="3">
        <v>327.369312288223</v>
      </c>
      <c r="J60" s="2">
        <f t="shared" si="14"/>
        <v>327</v>
      </c>
      <c r="K60" s="3">
        <v>1.1319742499693</v>
      </c>
      <c r="L60" s="2">
        <f t="shared" si="15"/>
        <v>1</v>
      </c>
      <c r="M60" s="30">
        <v>3</v>
      </c>
      <c r="O60" s="30">
        <v>0.06</v>
      </c>
      <c r="P60" s="36">
        <v>0.09</v>
      </c>
      <c r="Q60" s="30">
        <v>0.48</v>
      </c>
      <c r="R60" s="30">
        <v>0.16</v>
      </c>
      <c r="S60" s="30">
        <v>0.68</v>
      </c>
      <c r="T60" s="30">
        <v>1.24</v>
      </c>
      <c r="U60" s="30">
        <v>0</v>
      </c>
      <c r="V60" s="30">
        <v>0</v>
      </c>
      <c r="W60" s="30">
        <v>0</v>
      </c>
      <c r="X60" s="30">
        <v>0.75</v>
      </c>
      <c r="Y60" s="30">
        <f t="shared" si="16"/>
        <v>1.92</v>
      </c>
      <c r="Z60" s="34"/>
      <c r="AA60" s="4">
        <v>-0.25600000000000001</v>
      </c>
      <c r="AB60" s="1">
        <v>3451</v>
      </c>
      <c r="AC60" s="1">
        <f t="shared" si="17"/>
        <v>656</v>
      </c>
      <c r="AD60" s="3">
        <f t="shared" si="18"/>
        <v>959</v>
      </c>
      <c r="AE60" s="3"/>
      <c r="AW60" s="12"/>
    </row>
    <row r="61" spans="1:49" x14ac:dyDescent="0.25">
      <c r="A61" s="11">
        <v>1.4029181864795299</v>
      </c>
      <c r="B61" s="2">
        <f t="shared" si="10"/>
        <v>1</v>
      </c>
      <c r="C61" s="3">
        <v>46.723594822293002</v>
      </c>
      <c r="D61" s="2">
        <f t="shared" si="11"/>
        <v>46</v>
      </c>
      <c r="E61" s="3">
        <v>108.955040141475</v>
      </c>
      <c r="F61" s="2">
        <f t="shared" si="12"/>
        <v>108</v>
      </c>
      <c r="G61" s="3">
        <v>234.87007580005701</v>
      </c>
      <c r="H61" s="2">
        <f t="shared" si="13"/>
        <v>234</v>
      </c>
      <c r="I61" s="3">
        <v>381.736053251057</v>
      </c>
      <c r="J61" s="2">
        <f t="shared" si="14"/>
        <v>381</v>
      </c>
      <c r="K61" s="3">
        <v>22.505409812398302</v>
      </c>
      <c r="L61" s="2">
        <f t="shared" si="15"/>
        <v>22</v>
      </c>
      <c r="M61" s="30">
        <v>34</v>
      </c>
      <c r="O61" s="30">
        <v>0.06</v>
      </c>
      <c r="P61" s="36">
        <v>0.09</v>
      </c>
      <c r="Q61" s="30">
        <v>0.48</v>
      </c>
      <c r="R61" s="30">
        <v>0.15</v>
      </c>
      <c r="S61" s="30">
        <v>0.47</v>
      </c>
      <c r="T61" s="30">
        <v>1.41</v>
      </c>
      <c r="U61" s="30">
        <v>0.01</v>
      </c>
      <c r="V61" s="30">
        <v>0</v>
      </c>
      <c r="W61" s="30">
        <v>0.02</v>
      </c>
      <c r="X61" s="30">
        <v>0.73</v>
      </c>
      <c r="Y61" s="30">
        <f t="shared" si="16"/>
        <v>1.88</v>
      </c>
      <c r="Z61" s="34"/>
      <c r="AA61" s="4">
        <v>-0.24299999999999999</v>
      </c>
      <c r="AB61" s="1">
        <v>3447</v>
      </c>
      <c r="AC61" s="1">
        <f t="shared" si="17"/>
        <v>615</v>
      </c>
      <c r="AD61" s="3">
        <f t="shared" si="18"/>
        <v>792</v>
      </c>
      <c r="AE61" s="3"/>
      <c r="AW61" s="12"/>
    </row>
    <row r="62" spans="1:49" x14ac:dyDescent="0.25">
      <c r="A62" s="11">
        <v>8.5367356393099003E-2</v>
      </c>
      <c r="B62" s="2">
        <f t="shared" si="10"/>
        <v>0</v>
      </c>
      <c r="C62" s="3">
        <v>52.933317190064002</v>
      </c>
      <c r="D62" s="2">
        <f t="shared" si="11"/>
        <v>52</v>
      </c>
      <c r="E62" s="3">
        <v>246.73481856423101</v>
      </c>
      <c r="F62" s="2">
        <f t="shared" si="12"/>
        <v>246</v>
      </c>
      <c r="G62" s="3">
        <v>347.13075659895998</v>
      </c>
      <c r="H62" s="2">
        <f t="shared" si="13"/>
        <v>347</v>
      </c>
      <c r="I62" s="3">
        <v>317.58044243356301</v>
      </c>
      <c r="J62" s="2">
        <f t="shared" si="14"/>
        <v>317</v>
      </c>
      <c r="K62" s="3">
        <v>0.34866503273481803</v>
      </c>
      <c r="L62" s="2">
        <f t="shared" si="15"/>
        <v>0</v>
      </c>
      <c r="M62" s="30">
        <v>15</v>
      </c>
      <c r="O62" s="30">
        <v>0</v>
      </c>
      <c r="P62" s="36">
        <v>0</v>
      </c>
      <c r="Q62" s="30">
        <v>0.53</v>
      </c>
      <c r="R62" s="30">
        <v>0.2</v>
      </c>
      <c r="S62" s="30">
        <v>0.74</v>
      </c>
      <c r="T62" s="30">
        <v>1.21</v>
      </c>
      <c r="U62" s="30">
        <v>0</v>
      </c>
      <c r="V62" s="30">
        <v>0</v>
      </c>
      <c r="W62" s="30">
        <v>0</v>
      </c>
      <c r="X62" s="30">
        <v>0.71</v>
      </c>
      <c r="Y62" s="30">
        <f t="shared" si="16"/>
        <v>1.95</v>
      </c>
      <c r="Z62" s="34"/>
      <c r="AA62" s="4">
        <v>-0.224</v>
      </c>
      <c r="AB62" s="1">
        <v>3417</v>
      </c>
      <c r="AC62" s="1">
        <f t="shared" si="17"/>
        <v>664</v>
      </c>
      <c r="AD62" s="3">
        <f t="shared" si="18"/>
        <v>962</v>
      </c>
      <c r="AE62" s="3"/>
      <c r="AW62" s="12"/>
    </row>
    <row r="63" spans="1:49" x14ac:dyDescent="0.25">
      <c r="A63" s="11">
        <v>1.34252741097343</v>
      </c>
      <c r="B63" s="2">
        <f t="shared" si="10"/>
        <v>1</v>
      </c>
      <c r="C63" s="3">
        <v>52.341460199078398</v>
      </c>
      <c r="D63" s="2">
        <f t="shared" si="11"/>
        <v>52</v>
      </c>
      <c r="E63" s="3">
        <v>246.77342477244099</v>
      </c>
      <c r="F63" s="2">
        <f t="shared" si="12"/>
        <v>246</v>
      </c>
      <c r="G63" s="3">
        <v>329.30807968381202</v>
      </c>
      <c r="H63" s="2">
        <f t="shared" si="13"/>
        <v>329</v>
      </c>
      <c r="I63" s="3">
        <v>291.00938069678301</v>
      </c>
      <c r="J63" s="2">
        <f t="shared" si="14"/>
        <v>291</v>
      </c>
      <c r="K63" s="3">
        <v>0.34866503273481803</v>
      </c>
      <c r="L63" s="2">
        <f t="shared" si="15"/>
        <v>0</v>
      </c>
      <c r="M63" s="30">
        <v>18</v>
      </c>
      <c r="O63" s="30">
        <v>0.06</v>
      </c>
      <c r="P63" s="36">
        <v>0.09</v>
      </c>
      <c r="Q63" s="30">
        <v>0.48</v>
      </c>
      <c r="R63" s="30">
        <v>0.19</v>
      </c>
      <c r="S63" s="30">
        <v>0.73</v>
      </c>
      <c r="T63" s="30">
        <v>1.1100000000000001</v>
      </c>
      <c r="U63" s="30">
        <v>0</v>
      </c>
      <c r="V63" s="30">
        <v>0</v>
      </c>
      <c r="W63" s="30">
        <v>0</v>
      </c>
      <c r="X63" s="30">
        <v>0.7</v>
      </c>
      <c r="Y63" s="30">
        <f t="shared" si="16"/>
        <v>1.84</v>
      </c>
      <c r="Z63" s="34"/>
      <c r="AA63" s="4">
        <v>-0.223</v>
      </c>
      <c r="AB63" s="1">
        <v>3413</v>
      </c>
      <c r="AC63" s="1">
        <f t="shared" si="17"/>
        <v>620</v>
      </c>
      <c r="AD63" s="3">
        <f t="shared" si="18"/>
        <v>919</v>
      </c>
      <c r="AE63" s="3"/>
      <c r="AW63" s="12"/>
    </row>
    <row r="64" spans="1:49" x14ac:dyDescent="0.25">
      <c r="A64" s="11">
        <v>4.9875699681919197E-2</v>
      </c>
      <c r="B64" s="2">
        <f t="shared" si="10"/>
        <v>0</v>
      </c>
      <c r="C64" s="3">
        <v>40.907383813868201</v>
      </c>
      <c r="D64" s="2">
        <f t="shared" si="11"/>
        <v>40</v>
      </c>
      <c r="E64" s="3">
        <v>119.35470064163999</v>
      </c>
      <c r="F64" s="2">
        <f t="shared" si="12"/>
        <v>119</v>
      </c>
      <c r="G64" s="3">
        <v>339.88876342151298</v>
      </c>
      <c r="H64" s="2">
        <f t="shared" si="13"/>
        <v>339</v>
      </c>
      <c r="I64" s="3">
        <v>291.00938069678301</v>
      </c>
      <c r="J64" s="2">
        <f t="shared" si="14"/>
        <v>291</v>
      </c>
      <c r="K64" s="3">
        <v>4.5635246935082696</v>
      </c>
      <c r="L64" s="2">
        <f t="shared" si="15"/>
        <v>4</v>
      </c>
      <c r="M64" s="30">
        <v>56</v>
      </c>
      <c r="O64" s="30">
        <v>0</v>
      </c>
      <c r="P64" s="36">
        <v>0</v>
      </c>
      <c r="Q64" s="30">
        <v>0.53</v>
      </c>
      <c r="R64" s="30">
        <v>0.2</v>
      </c>
      <c r="S64" s="30">
        <v>0.77</v>
      </c>
      <c r="T64" s="30">
        <v>1.1100000000000001</v>
      </c>
      <c r="U64" s="30">
        <v>0</v>
      </c>
      <c r="V64" s="30">
        <v>0.01</v>
      </c>
      <c r="W64" s="30">
        <v>0.02</v>
      </c>
      <c r="X64" s="30">
        <v>0.67</v>
      </c>
      <c r="Y64" s="30">
        <f t="shared" si="16"/>
        <v>1.8800000000000001</v>
      </c>
      <c r="Z64" s="34"/>
      <c r="AA64" s="4">
        <v>-0.19600000000000001</v>
      </c>
      <c r="AB64" s="1">
        <v>3387</v>
      </c>
      <c r="AC64" s="1">
        <f t="shared" si="17"/>
        <v>630</v>
      </c>
      <c r="AD64" s="3">
        <f t="shared" si="18"/>
        <v>793</v>
      </c>
      <c r="AE64" s="3"/>
      <c r="AW64" s="12"/>
    </row>
    <row r="65" spans="1:49" x14ac:dyDescent="0.25">
      <c r="A65" s="11">
        <v>1.4029181864795299</v>
      </c>
      <c r="B65" s="2">
        <f t="shared" si="10"/>
        <v>1</v>
      </c>
      <c r="C65" s="3">
        <v>46.723594822293002</v>
      </c>
      <c r="D65" s="2">
        <f t="shared" si="11"/>
        <v>46</v>
      </c>
      <c r="E65" s="3">
        <v>332.09108806699402</v>
      </c>
      <c r="F65" s="2">
        <f t="shared" si="12"/>
        <v>332</v>
      </c>
      <c r="G65" s="3">
        <v>234.87007580005701</v>
      </c>
      <c r="H65" s="2">
        <f t="shared" si="13"/>
        <v>234</v>
      </c>
      <c r="I65" s="3">
        <v>315.95555889141599</v>
      </c>
      <c r="J65" s="2">
        <f t="shared" si="14"/>
        <v>315</v>
      </c>
      <c r="K65" s="3">
        <v>15.948118081191801</v>
      </c>
      <c r="L65" s="2">
        <f t="shared" si="15"/>
        <v>15</v>
      </c>
      <c r="M65" s="30">
        <v>34</v>
      </c>
      <c r="O65" s="30">
        <v>0.06</v>
      </c>
      <c r="P65" s="36">
        <v>0.09</v>
      </c>
      <c r="Q65" s="30">
        <v>0.48</v>
      </c>
      <c r="R65" s="30">
        <v>0.22</v>
      </c>
      <c r="S65" s="30">
        <v>0.54</v>
      </c>
      <c r="T65" s="30">
        <v>1.2</v>
      </c>
      <c r="U65" s="30">
        <v>0.01</v>
      </c>
      <c r="V65" s="30">
        <v>0</v>
      </c>
      <c r="W65" s="30">
        <v>0</v>
      </c>
      <c r="X65" s="30">
        <v>0.65</v>
      </c>
      <c r="Y65" s="30">
        <f t="shared" si="16"/>
        <v>1.74</v>
      </c>
      <c r="Z65" s="34"/>
      <c r="AA65" s="4">
        <v>-0.185</v>
      </c>
      <c r="AB65" s="1">
        <v>3375</v>
      </c>
      <c r="AC65" s="1">
        <f t="shared" si="17"/>
        <v>549</v>
      </c>
      <c r="AD65" s="3">
        <f t="shared" si="18"/>
        <v>943</v>
      </c>
      <c r="AE65" s="3"/>
      <c r="AW65" s="12"/>
    </row>
    <row r="66" spans="1:49" x14ac:dyDescent="0.25">
      <c r="A66" s="11">
        <v>1.40675249409248</v>
      </c>
      <c r="B66" s="2">
        <f t="shared" si="10"/>
        <v>1</v>
      </c>
      <c r="C66" s="3">
        <v>35.069169957005201</v>
      </c>
      <c r="D66" s="2">
        <f t="shared" si="11"/>
        <v>35</v>
      </c>
      <c r="E66" s="3">
        <v>291.23335178329802</v>
      </c>
      <c r="F66" s="2">
        <f t="shared" si="12"/>
        <v>291</v>
      </c>
      <c r="G66" s="3">
        <v>214.445886358732</v>
      </c>
      <c r="H66" s="2">
        <f t="shared" si="13"/>
        <v>214</v>
      </c>
      <c r="I66" s="3">
        <v>309.86185094681599</v>
      </c>
      <c r="J66" s="2">
        <f t="shared" si="14"/>
        <v>309</v>
      </c>
      <c r="K66" s="3">
        <v>3.6650962294928598E-2</v>
      </c>
      <c r="L66" s="2">
        <f t="shared" si="15"/>
        <v>0</v>
      </c>
      <c r="M66" s="30">
        <v>74</v>
      </c>
      <c r="O66" s="30">
        <v>0.06</v>
      </c>
      <c r="P66" s="36">
        <v>0.09</v>
      </c>
      <c r="Q66" s="30">
        <v>0.46</v>
      </c>
      <c r="R66" s="30">
        <v>0.25</v>
      </c>
      <c r="S66" s="30">
        <v>0.51</v>
      </c>
      <c r="T66" s="30">
        <v>1.18</v>
      </c>
      <c r="U66" s="30">
        <v>0</v>
      </c>
      <c r="V66" s="30">
        <v>0.01</v>
      </c>
      <c r="W66" s="30">
        <v>0</v>
      </c>
      <c r="X66" s="30">
        <v>0.61</v>
      </c>
      <c r="Y66" s="30">
        <f t="shared" si="16"/>
        <v>1.69</v>
      </c>
      <c r="Z66" s="34"/>
      <c r="AA66" s="4">
        <v>-0.159</v>
      </c>
      <c r="AB66" s="1">
        <v>3352</v>
      </c>
      <c r="AC66" s="1">
        <f t="shared" si="17"/>
        <v>523</v>
      </c>
      <c r="AD66" s="3">
        <f t="shared" si="18"/>
        <v>850</v>
      </c>
      <c r="AE66" s="3"/>
      <c r="AW66" s="12"/>
    </row>
    <row r="67" spans="1:49" x14ac:dyDescent="0.25">
      <c r="A67" s="11">
        <v>1.40675249409248</v>
      </c>
      <c r="B67" s="2">
        <f t="shared" si="10"/>
        <v>1</v>
      </c>
      <c r="C67" s="3">
        <v>55.569955173498798</v>
      </c>
      <c r="D67" s="2">
        <f t="shared" si="11"/>
        <v>55</v>
      </c>
      <c r="E67" s="3">
        <v>193.69543500723799</v>
      </c>
      <c r="F67" s="2">
        <f t="shared" si="12"/>
        <v>193</v>
      </c>
      <c r="G67" s="3">
        <v>214.445886358732</v>
      </c>
      <c r="H67" s="2">
        <f t="shared" si="13"/>
        <v>214</v>
      </c>
      <c r="I67" s="3">
        <v>309.86185094681599</v>
      </c>
      <c r="J67" s="2">
        <f t="shared" si="14"/>
        <v>309</v>
      </c>
      <c r="K67" s="3">
        <v>3.6650962294928598E-2</v>
      </c>
      <c r="L67" s="2">
        <f t="shared" si="15"/>
        <v>0</v>
      </c>
      <c r="M67" s="30">
        <v>7</v>
      </c>
      <c r="O67" s="30">
        <v>0.06</v>
      </c>
      <c r="P67" s="36">
        <v>0.09</v>
      </c>
      <c r="Q67" s="30">
        <v>0.48</v>
      </c>
      <c r="R67" s="30">
        <v>0.25</v>
      </c>
      <c r="S67" s="30">
        <v>0.51</v>
      </c>
      <c r="T67" s="30">
        <v>1.18</v>
      </c>
      <c r="U67" s="30">
        <v>0</v>
      </c>
      <c r="V67" s="30">
        <v>0</v>
      </c>
      <c r="W67" s="30">
        <v>0</v>
      </c>
      <c r="X67" s="30">
        <v>0.61</v>
      </c>
      <c r="Y67" s="30">
        <f t="shared" si="16"/>
        <v>1.69</v>
      </c>
      <c r="Z67" s="34"/>
      <c r="AA67" s="4">
        <v>-0.157</v>
      </c>
      <c r="AB67" s="1">
        <v>3348</v>
      </c>
      <c r="AC67" s="1">
        <f t="shared" si="17"/>
        <v>523</v>
      </c>
      <c r="AD67" s="3">
        <f t="shared" si="18"/>
        <v>772</v>
      </c>
      <c r="AE67" s="3"/>
      <c r="AW67" s="12"/>
    </row>
    <row r="68" spans="1:49" x14ac:dyDescent="0.25">
      <c r="A68" s="11">
        <v>4.9875699681919197E-2</v>
      </c>
      <c r="B68" s="2">
        <f t="shared" si="10"/>
        <v>0</v>
      </c>
      <c r="C68" s="3">
        <v>40.907383813868201</v>
      </c>
      <c r="D68" s="2">
        <f t="shared" si="11"/>
        <v>40</v>
      </c>
      <c r="E68" s="3">
        <v>119.35470064163999</v>
      </c>
      <c r="F68" s="2">
        <f t="shared" si="12"/>
        <v>119</v>
      </c>
      <c r="G68" s="3">
        <v>339.88876342151298</v>
      </c>
      <c r="H68" s="2">
        <f t="shared" si="13"/>
        <v>339</v>
      </c>
      <c r="I68" s="3">
        <v>238.93589555872299</v>
      </c>
      <c r="J68" s="2">
        <f t="shared" si="14"/>
        <v>238</v>
      </c>
      <c r="K68" s="3">
        <v>4.5635246935082696</v>
      </c>
      <c r="L68" s="2">
        <f t="shared" si="15"/>
        <v>4</v>
      </c>
      <c r="M68" s="30">
        <v>56</v>
      </c>
      <c r="O68" s="30">
        <v>0</v>
      </c>
      <c r="P68" s="36">
        <v>0</v>
      </c>
      <c r="Q68" s="30">
        <v>0.53</v>
      </c>
      <c r="R68" s="30">
        <v>0.24</v>
      </c>
      <c r="S68" s="30">
        <v>0.82</v>
      </c>
      <c r="T68" s="30">
        <v>0.91</v>
      </c>
      <c r="U68" s="30">
        <v>0</v>
      </c>
      <c r="V68" s="30">
        <v>0.01</v>
      </c>
      <c r="W68" s="30">
        <v>0.03</v>
      </c>
      <c r="X68" s="30">
        <v>0.56999999999999995</v>
      </c>
      <c r="Y68" s="30">
        <f t="shared" si="16"/>
        <v>1.73</v>
      </c>
      <c r="Z68" s="34"/>
      <c r="AA68" s="4">
        <v>-0.13200000000000001</v>
      </c>
      <c r="AB68" s="1">
        <v>3332</v>
      </c>
      <c r="AC68" s="1">
        <f t="shared" si="17"/>
        <v>577</v>
      </c>
      <c r="AD68" s="3">
        <f t="shared" si="18"/>
        <v>740</v>
      </c>
      <c r="AE68" s="3"/>
      <c r="AW68" s="12"/>
    </row>
    <row r="69" spans="1:49" x14ac:dyDescent="0.25">
      <c r="A69" s="11">
        <v>1.5941206041506899</v>
      </c>
      <c r="B69" s="2">
        <f t="shared" ref="B69:B100" si="19">FLOOR(A69,1)</f>
        <v>1</v>
      </c>
      <c r="C69" s="3">
        <v>47.046397830422897</v>
      </c>
      <c r="D69" s="2">
        <f t="shared" ref="D69:D100" si="20">FLOOR(C69,1)</f>
        <v>47</v>
      </c>
      <c r="E69" s="3">
        <v>403.88756042109497</v>
      </c>
      <c r="F69" s="2">
        <f t="shared" ref="F69:F100" si="21">FLOOR(E69,1)</f>
        <v>403</v>
      </c>
      <c r="G69" s="3">
        <v>98.651671560838295</v>
      </c>
      <c r="H69" s="2">
        <f t="shared" ref="H69:H100" si="22">FLOOR(G69,1)</f>
        <v>98</v>
      </c>
      <c r="I69" s="3">
        <v>356.53156877475902</v>
      </c>
      <c r="J69" s="2">
        <f t="shared" ref="J69:J100" si="23">FLOOR(I69,1)</f>
        <v>356</v>
      </c>
      <c r="K69" s="3">
        <v>6.9251766464397102</v>
      </c>
      <c r="L69" s="2">
        <f t="shared" ref="L69:L100" si="24">FLOOR(K69,1)</f>
        <v>6</v>
      </c>
      <c r="M69" s="30">
        <v>30</v>
      </c>
      <c r="O69" s="30">
        <v>0.06</v>
      </c>
      <c r="P69" s="36">
        <v>0.09</v>
      </c>
      <c r="Q69" s="30">
        <v>0.48</v>
      </c>
      <c r="R69" s="30">
        <v>0.31</v>
      </c>
      <c r="S69" s="30">
        <v>0.24</v>
      </c>
      <c r="T69" s="30">
        <v>1.35</v>
      </c>
      <c r="U69" s="30">
        <v>0</v>
      </c>
      <c r="V69" s="30">
        <v>0</v>
      </c>
      <c r="W69" s="30">
        <v>0</v>
      </c>
      <c r="X69" s="30">
        <v>0.57999999999999996</v>
      </c>
      <c r="Y69" s="30">
        <f t="shared" ref="Y69:Y104" si="25">S69+T69</f>
        <v>1.59</v>
      </c>
      <c r="Z69" s="34"/>
      <c r="AA69" s="4">
        <v>-0.115</v>
      </c>
      <c r="AB69" s="1">
        <v>3315</v>
      </c>
      <c r="AC69" s="1">
        <f t="shared" ref="AC69:AC104" si="26">H69+J69</f>
        <v>454</v>
      </c>
      <c r="AD69" s="3">
        <f t="shared" ref="AD69:AD104" si="27">B69+D69+F69+H69+J69+L69</f>
        <v>911</v>
      </c>
      <c r="AE69" s="3"/>
      <c r="AW69" s="12"/>
    </row>
    <row r="70" spans="1:49" x14ac:dyDescent="0.25">
      <c r="A70" s="11">
        <v>1.1568874060011001</v>
      </c>
      <c r="B70" s="2">
        <f t="shared" si="19"/>
        <v>1</v>
      </c>
      <c r="C70" s="3">
        <v>47.046397830422897</v>
      </c>
      <c r="D70" s="2">
        <f t="shared" si="20"/>
        <v>47</v>
      </c>
      <c r="E70" s="3">
        <v>397.427105887496</v>
      </c>
      <c r="F70" s="2">
        <f t="shared" si="21"/>
        <v>397</v>
      </c>
      <c r="G70" s="3">
        <v>102.593546304158</v>
      </c>
      <c r="H70" s="2">
        <f t="shared" si="22"/>
        <v>102</v>
      </c>
      <c r="I70" s="3">
        <v>345.91209174427598</v>
      </c>
      <c r="J70" s="2">
        <f t="shared" si="23"/>
        <v>345</v>
      </c>
      <c r="K70" s="3">
        <v>10.115563943050701</v>
      </c>
      <c r="L70" s="2">
        <f t="shared" si="24"/>
        <v>10</v>
      </c>
      <c r="M70" s="30">
        <v>30</v>
      </c>
      <c r="O70" s="30">
        <v>0.06</v>
      </c>
      <c r="P70" s="36">
        <v>0.09</v>
      </c>
      <c r="Q70" s="30">
        <v>0.48</v>
      </c>
      <c r="R70" s="30">
        <v>0.32</v>
      </c>
      <c r="S70" s="30">
        <v>0.25</v>
      </c>
      <c r="T70" s="30">
        <v>1.32</v>
      </c>
      <c r="U70" s="30">
        <v>0.01</v>
      </c>
      <c r="V70" s="30">
        <v>0</v>
      </c>
      <c r="W70" s="30">
        <v>0</v>
      </c>
      <c r="X70" s="30">
        <v>0.56000000000000005</v>
      </c>
      <c r="Y70" s="30">
        <f t="shared" si="25"/>
        <v>1.57</v>
      </c>
      <c r="Z70" s="34"/>
      <c r="AA70" s="4">
        <v>-0.105</v>
      </c>
      <c r="AB70" s="1">
        <v>3308</v>
      </c>
      <c r="AC70" s="1">
        <f t="shared" si="26"/>
        <v>447</v>
      </c>
      <c r="AD70" s="3">
        <f t="shared" si="27"/>
        <v>902</v>
      </c>
      <c r="AE70" s="3"/>
      <c r="AW70" s="12"/>
    </row>
    <row r="71" spans="1:49" x14ac:dyDescent="0.25">
      <c r="A71" s="11">
        <v>1.51028337896728</v>
      </c>
      <c r="B71" s="2">
        <f t="shared" si="19"/>
        <v>1</v>
      </c>
      <c r="C71" s="3">
        <v>46.723594822293002</v>
      </c>
      <c r="D71" s="2">
        <f t="shared" si="20"/>
        <v>46</v>
      </c>
      <c r="E71" s="3">
        <v>329.481084392534</v>
      </c>
      <c r="F71" s="2">
        <f t="shared" si="21"/>
        <v>329</v>
      </c>
      <c r="G71" s="3">
        <v>40.601515303081896</v>
      </c>
      <c r="H71" s="2">
        <f t="shared" si="22"/>
        <v>40</v>
      </c>
      <c r="I71" s="3">
        <v>377.90475832898102</v>
      </c>
      <c r="J71" s="2">
        <f t="shared" si="23"/>
        <v>377</v>
      </c>
      <c r="K71" s="3">
        <v>15.948118081191801</v>
      </c>
      <c r="L71" s="2">
        <f t="shared" si="24"/>
        <v>15</v>
      </c>
      <c r="M71" s="30">
        <v>22</v>
      </c>
      <c r="O71" s="30">
        <v>0.06</v>
      </c>
      <c r="P71" s="36">
        <v>0.09</v>
      </c>
      <c r="Q71" s="30">
        <v>0.47</v>
      </c>
      <c r="R71" s="30">
        <v>0.36</v>
      </c>
      <c r="S71" s="30">
        <v>0.1</v>
      </c>
      <c r="T71" s="30">
        <v>1.43</v>
      </c>
      <c r="U71" s="30">
        <v>0.01</v>
      </c>
      <c r="V71" s="30">
        <v>0</v>
      </c>
      <c r="W71" s="30">
        <v>0</v>
      </c>
      <c r="X71" s="30">
        <v>0.56999999999999995</v>
      </c>
      <c r="Y71" s="30">
        <f t="shared" si="25"/>
        <v>1.53</v>
      </c>
      <c r="Z71" s="34"/>
      <c r="AA71" s="4">
        <v>-9.1999999999999998E-2</v>
      </c>
      <c r="AB71" s="1">
        <v>3297</v>
      </c>
      <c r="AC71" s="1">
        <f t="shared" si="26"/>
        <v>417</v>
      </c>
      <c r="AD71" s="3">
        <f t="shared" si="27"/>
        <v>808</v>
      </c>
      <c r="AE71" s="3"/>
      <c r="AW71" s="12"/>
    </row>
    <row r="72" spans="1:49" x14ac:dyDescent="0.25">
      <c r="A72" s="11">
        <v>0.28084284323381298</v>
      </c>
      <c r="B72" s="2">
        <f t="shared" si="19"/>
        <v>0</v>
      </c>
      <c r="C72" s="3">
        <v>45.971219406036099</v>
      </c>
      <c r="D72" s="2">
        <f t="shared" si="20"/>
        <v>45</v>
      </c>
      <c r="E72" s="3">
        <v>798.62127401948203</v>
      </c>
      <c r="F72" s="2">
        <f t="shared" si="21"/>
        <v>798</v>
      </c>
      <c r="G72" s="3">
        <v>99.5978309964202</v>
      </c>
      <c r="H72" s="2">
        <f t="shared" si="22"/>
        <v>99</v>
      </c>
      <c r="I72" s="3">
        <v>356.53156877475902</v>
      </c>
      <c r="J72" s="2">
        <f t="shared" si="23"/>
        <v>356</v>
      </c>
      <c r="K72" s="3">
        <v>6.9251766464397102</v>
      </c>
      <c r="L72" s="2">
        <f t="shared" si="24"/>
        <v>6</v>
      </c>
      <c r="M72" s="30">
        <v>32</v>
      </c>
      <c r="O72" s="30">
        <v>0</v>
      </c>
      <c r="P72" s="36">
        <v>0</v>
      </c>
      <c r="Q72" s="30">
        <v>0.53</v>
      </c>
      <c r="R72" s="30">
        <v>0.37</v>
      </c>
      <c r="S72" s="30">
        <v>0.24</v>
      </c>
      <c r="T72" s="30">
        <v>1.36</v>
      </c>
      <c r="U72" s="30">
        <v>0</v>
      </c>
      <c r="V72" s="30">
        <v>0</v>
      </c>
      <c r="W72" s="30">
        <v>0</v>
      </c>
      <c r="X72" s="30">
        <v>0.54</v>
      </c>
      <c r="Y72" s="30">
        <f t="shared" si="25"/>
        <v>1.6</v>
      </c>
      <c r="Z72" s="34"/>
      <c r="AA72" s="4">
        <v>-7.4999999999999997E-2</v>
      </c>
      <c r="AB72" s="1">
        <v>3280</v>
      </c>
      <c r="AC72" s="1">
        <f t="shared" si="26"/>
        <v>455</v>
      </c>
      <c r="AD72" s="3">
        <f t="shared" si="27"/>
        <v>1304</v>
      </c>
      <c r="AE72" s="3"/>
      <c r="AW72" s="12"/>
    </row>
    <row r="73" spans="1:49" s="13" customFormat="1" x14ac:dyDescent="0.25">
      <c r="A73" s="20">
        <v>0.148902909245194</v>
      </c>
      <c r="B73" s="14">
        <f t="shared" si="19"/>
        <v>0</v>
      </c>
      <c r="C73" s="15">
        <v>46.520216484238603</v>
      </c>
      <c r="D73" s="14">
        <f t="shared" si="20"/>
        <v>46</v>
      </c>
      <c r="E73" s="15">
        <v>329.481084392534</v>
      </c>
      <c r="F73" s="14">
        <f t="shared" si="21"/>
        <v>329</v>
      </c>
      <c r="G73" s="15">
        <v>40.601515303081896</v>
      </c>
      <c r="H73" s="14">
        <f t="shared" si="22"/>
        <v>40</v>
      </c>
      <c r="I73" s="15">
        <v>378.028528241966</v>
      </c>
      <c r="J73" s="14">
        <f t="shared" si="23"/>
        <v>378</v>
      </c>
      <c r="K73" s="15">
        <v>15.948118081191801</v>
      </c>
      <c r="L73" s="16">
        <f t="shared" si="24"/>
        <v>15</v>
      </c>
      <c r="M73" s="16">
        <v>28</v>
      </c>
      <c r="N73" s="35"/>
      <c r="O73" s="16">
        <v>0</v>
      </c>
      <c r="P73" s="36">
        <v>0</v>
      </c>
      <c r="Q73" s="16">
        <v>0.53</v>
      </c>
      <c r="R73" s="16">
        <v>0.42</v>
      </c>
      <c r="S73" s="16">
        <v>0.1</v>
      </c>
      <c r="T73" s="16">
        <v>1.44</v>
      </c>
      <c r="U73" s="16">
        <v>0.01</v>
      </c>
      <c r="V73" s="16">
        <v>0</v>
      </c>
      <c r="W73" s="16">
        <v>0</v>
      </c>
      <c r="X73" s="16">
        <v>0.54</v>
      </c>
      <c r="Y73" s="30">
        <f t="shared" si="25"/>
        <v>1.54</v>
      </c>
      <c r="Z73" s="34"/>
      <c r="AA73" s="16">
        <v>-5.0999999999999997E-2</v>
      </c>
      <c r="AB73" s="17">
        <v>3263</v>
      </c>
      <c r="AC73" s="17">
        <f t="shared" si="26"/>
        <v>418</v>
      </c>
      <c r="AD73" s="15">
        <f t="shared" si="27"/>
        <v>808</v>
      </c>
      <c r="AE73" s="15"/>
      <c r="AW73" s="12"/>
    </row>
    <row r="74" spans="1:49" x14ac:dyDescent="0.25">
      <c r="A74" s="11">
        <v>0.148902909245194</v>
      </c>
      <c r="B74" s="25">
        <f t="shared" si="19"/>
        <v>0</v>
      </c>
      <c r="C74" s="26">
        <v>46.520216484238603</v>
      </c>
      <c r="D74" s="25">
        <f t="shared" si="20"/>
        <v>46</v>
      </c>
      <c r="E74" s="26">
        <v>249.28631394684399</v>
      </c>
      <c r="F74" s="25">
        <f t="shared" si="21"/>
        <v>249</v>
      </c>
      <c r="G74" s="26">
        <v>32.997740714635803</v>
      </c>
      <c r="H74" s="25">
        <f t="shared" si="22"/>
        <v>32</v>
      </c>
      <c r="I74" s="26">
        <v>378.028528241966</v>
      </c>
      <c r="J74" s="27">
        <f t="shared" si="23"/>
        <v>378</v>
      </c>
      <c r="K74" s="27">
        <v>15.948118081191801</v>
      </c>
      <c r="L74" s="27">
        <f t="shared" si="24"/>
        <v>15</v>
      </c>
      <c r="M74" s="27">
        <v>29</v>
      </c>
      <c r="O74" s="27">
        <v>0</v>
      </c>
      <c r="P74" s="36">
        <v>0</v>
      </c>
      <c r="Q74" s="27">
        <v>0.53</v>
      </c>
      <c r="R74" s="27">
        <v>0.43</v>
      </c>
      <c r="S74" s="27">
        <v>0.08</v>
      </c>
      <c r="T74" s="27">
        <v>1.44</v>
      </c>
      <c r="U74" s="27">
        <v>0.01</v>
      </c>
      <c r="V74" s="27">
        <v>0</v>
      </c>
      <c r="W74" s="27">
        <v>0</v>
      </c>
      <c r="X74" s="27">
        <v>0.53</v>
      </c>
      <c r="Y74" s="30">
        <f t="shared" si="25"/>
        <v>1.52</v>
      </c>
      <c r="Z74" s="34"/>
      <c r="AA74" s="27">
        <v>-4.3999999999999997E-2</v>
      </c>
      <c r="AB74" s="28">
        <v>3257</v>
      </c>
      <c r="AC74" s="28">
        <f t="shared" si="26"/>
        <v>410</v>
      </c>
      <c r="AD74" s="26">
        <f t="shared" si="27"/>
        <v>720</v>
      </c>
      <c r="AE74" s="26"/>
      <c r="AW74" s="12"/>
    </row>
    <row r="75" spans="1:49" s="13" customFormat="1" x14ac:dyDescent="0.25">
      <c r="A75" s="20">
        <v>0.195452932203868</v>
      </c>
      <c r="B75" s="25">
        <f t="shared" si="19"/>
        <v>0</v>
      </c>
      <c r="C75" s="26">
        <v>55.554187194104699</v>
      </c>
      <c r="D75" s="25">
        <f t="shared" si="20"/>
        <v>55</v>
      </c>
      <c r="E75" s="26">
        <v>940.75400296659996</v>
      </c>
      <c r="F75" s="25">
        <f t="shared" si="21"/>
        <v>940</v>
      </c>
      <c r="G75" s="26">
        <v>39.004801319692199</v>
      </c>
      <c r="H75" s="25">
        <f t="shared" si="22"/>
        <v>39</v>
      </c>
      <c r="I75" s="26">
        <v>350.73977659380603</v>
      </c>
      <c r="J75" s="27">
        <f t="shared" si="23"/>
        <v>350</v>
      </c>
      <c r="K75" s="27">
        <v>0.27488630584204399</v>
      </c>
      <c r="L75" s="27">
        <f t="shared" si="24"/>
        <v>0</v>
      </c>
      <c r="M75" s="27">
        <v>14</v>
      </c>
      <c r="N75" s="35"/>
      <c r="O75" s="27">
        <v>0</v>
      </c>
      <c r="P75" s="36">
        <v>0</v>
      </c>
      <c r="Q75" s="27">
        <v>0.53</v>
      </c>
      <c r="R75" s="27">
        <v>0.48</v>
      </c>
      <c r="S75" s="27">
        <v>0.1</v>
      </c>
      <c r="T75" s="27">
        <v>1.34</v>
      </c>
      <c r="U75" s="27">
        <v>0</v>
      </c>
      <c r="V75" s="27">
        <v>0</v>
      </c>
      <c r="W75" s="27">
        <v>0</v>
      </c>
      <c r="X75" s="27">
        <v>0.48</v>
      </c>
      <c r="Y75" s="30">
        <f t="shared" si="25"/>
        <v>1.4400000000000002</v>
      </c>
      <c r="Z75" s="34"/>
      <c r="AA75" s="27">
        <v>-1E-3</v>
      </c>
      <c r="AB75" s="28">
        <v>3228</v>
      </c>
      <c r="AC75" s="28">
        <f t="shared" si="26"/>
        <v>389</v>
      </c>
      <c r="AD75" s="26">
        <f t="shared" si="27"/>
        <v>1384</v>
      </c>
      <c r="AE75" s="26"/>
      <c r="AW75" s="12"/>
    </row>
    <row r="76" spans="1:49" s="13" customFormat="1" x14ac:dyDescent="0.25">
      <c r="A76" s="20">
        <v>0.27844765276067401</v>
      </c>
      <c r="B76" s="21">
        <f t="shared" si="19"/>
        <v>0</v>
      </c>
      <c r="C76" s="22">
        <v>45.971219406036099</v>
      </c>
      <c r="D76" s="21">
        <f t="shared" si="20"/>
        <v>45</v>
      </c>
      <c r="E76" s="22">
        <v>798.62127401948203</v>
      </c>
      <c r="F76" s="21">
        <f t="shared" si="21"/>
        <v>798</v>
      </c>
      <c r="G76" s="22">
        <v>18.063180422708101</v>
      </c>
      <c r="H76" s="18">
        <f t="shared" si="22"/>
        <v>18</v>
      </c>
      <c r="I76" s="19">
        <v>356.53156877475902</v>
      </c>
      <c r="J76" s="18">
        <f t="shared" si="23"/>
        <v>356</v>
      </c>
      <c r="K76" s="22">
        <v>6.9251766464397102</v>
      </c>
      <c r="L76" s="21">
        <f t="shared" si="24"/>
        <v>6</v>
      </c>
      <c r="M76" s="30">
        <v>38</v>
      </c>
      <c r="N76" s="35"/>
      <c r="O76" s="30">
        <v>0</v>
      </c>
      <c r="P76" s="36">
        <v>0</v>
      </c>
      <c r="Q76" s="30">
        <v>0.53</v>
      </c>
      <c r="R76" s="30">
        <v>0.5</v>
      </c>
      <c r="S76" s="30">
        <v>0.05</v>
      </c>
      <c r="T76" s="30">
        <v>1.36</v>
      </c>
      <c r="U76" s="30">
        <v>0</v>
      </c>
      <c r="V76" s="30">
        <v>0</v>
      </c>
      <c r="W76" s="30">
        <v>0</v>
      </c>
      <c r="X76" s="30">
        <v>0.47</v>
      </c>
      <c r="Y76" s="30">
        <f t="shared" si="25"/>
        <v>1.4100000000000001</v>
      </c>
      <c r="Z76" s="34"/>
      <c r="AA76" s="23">
        <v>0.01</v>
      </c>
      <c r="AB76" s="24">
        <v>3221</v>
      </c>
      <c r="AC76" s="24">
        <f t="shared" si="26"/>
        <v>374</v>
      </c>
      <c r="AD76" s="22">
        <f t="shared" si="27"/>
        <v>1223</v>
      </c>
      <c r="AE76" s="22"/>
      <c r="AW76" s="12"/>
    </row>
    <row r="77" spans="1:49" s="13" customFormat="1" x14ac:dyDescent="0.25">
      <c r="A77" s="20">
        <v>0.28084284323381298</v>
      </c>
      <c r="B77" s="21">
        <f t="shared" si="19"/>
        <v>0</v>
      </c>
      <c r="C77" s="22">
        <v>45.971219406036099</v>
      </c>
      <c r="D77" s="21">
        <f t="shared" si="20"/>
        <v>45</v>
      </c>
      <c r="E77" s="22">
        <v>804.96777399575399</v>
      </c>
      <c r="F77" s="21">
        <f t="shared" si="21"/>
        <v>804</v>
      </c>
      <c r="G77" s="22">
        <v>100.90780643801099</v>
      </c>
      <c r="H77" s="18">
        <f t="shared" si="22"/>
        <v>100</v>
      </c>
      <c r="I77" s="19">
        <v>295.48689557998699</v>
      </c>
      <c r="J77" s="18">
        <f t="shared" si="23"/>
        <v>295</v>
      </c>
      <c r="K77" s="22">
        <v>6.9251766464397102</v>
      </c>
      <c r="L77" s="21">
        <f t="shared" si="24"/>
        <v>6</v>
      </c>
      <c r="M77" s="30">
        <v>36</v>
      </c>
      <c r="N77" s="35"/>
      <c r="O77" s="30">
        <v>0</v>
      </c>
      <c r="P77" s="36">
        <v>0</v>
      </c>
      <c r="Q77" s="30">
        <v>0.53</v>
      </c>
      <c r="R77" s="30">
        <v>0.46</v>
      </c>
      <c r="S77" s="30">
        <v>0.25</v>
      </c>
      <c r="T77" s="30">
        <v>1.1299999999999999</v>
      </c>
      <c r="U77" s="30">
        <v>0</v>
      </c>
      <c r="V77" s="30">
        <v>0</v>
      </c>
      <c r="W77" s="30">
        <v>0</v>
      </c>
      <c r="X77" s="30">
        <v>0.42</v>
      </c>
      <c r="Y77" s="30">
        <f t="shared" si="25"/>
        <v>1.38</v>
      </c>
      <c r="Z77" s="34"/>
      <c r="AA77" s="23">
        <v>2.1000000000000001E-2</v>
      </c>
      <c r="AB77" s="24">
        <v>3217</v>
      </c>
      <c r="AC77" s="24">
        <f t="shared" si="26"/>
        <v>395</v>
      </c>
      <c r="AD77" s="22">
        <f t="shared" si="27"/>
        <v>1250</v>
      </c>
      <c r="AE77" s="22"/>
      <c r="AW77" s="12"/>
    </row>
    <row r="78" spans="1:49" x14ac:dyDescent="0.25">
      <c r="A78" s="11">
        <v>0.252687940085916</v>
      </c>
      <c r="B78" s="2">
        <f t="shared" si="19"/>
        <v>0</v>
      </c>
      <c r="C78" s="3">
        <v>54.974688219703701</v>
      </c>
      <c r="D78" s="2">
        <f t="shared" si="20"/>
        <v>54</v>
      </c>
      <c r="E78" s="3">
        <v>270.07403532875298</v>
      </c>
      <c r="F78" s="2">
        <f t="shared" si="21"/>
        <v>270</v>
      </c>
      <c r="G78" s="3">
        <v>8.3441646709998398</v>
      </c>
      <c r="H78" s="2">
        <f t="shared" si="22"/>
        <v>8</v>
      </c>
      <c r="I78" s="3">
        <v>334.93740912646598</v>
      </c>
      <c r="J78" s="2">
        <f t="shared" si="23"/>
        <v>334</v>
      </c>
      <c r="K78" s="3">
        <v>0.24585382587292401</v>
      </c>
      <c r="L78" s="2">
        <f t="shared" si="24"/>
        <v>0</v>
      </c>
      <c r="M78" s="30">
        <v>17</v>
      </c>
      <c r="O78" s="30">
        <v>0</v>
      </c>
      <c r="P78" s="36">
        <v>0</v>
      </c>
      <c r="Q78" s="30">
        <v>0.53</v>
      </c>
      <c r="R78" s="30">
        <v>0.55000000000000004</v>
      </c>
      <c r="S78" s="30">
        <v>0.02</v>
      </c>
      <c r="T78" s="30">
        <v>1.28</v>
      </c>
      <c r="U78" s="30">
        <v>0</v>
      </c>
      <c r="V78" s="30">
        <v>0</v>
      </c>
      <c r="W78" s="30">
        <v>0</v>
      </c>
      <c r="X78" s="30">
        <v>0.41</v>
      </c>
      <c r="Y78" s="30">
        <f t="shared" si="25"/>
        <v>1.3</v>
      </c>
      <c r="Z78" s="34"/>
      <c r="AA78" s="4">
        <v>5.8999999999999997E-2</v>
      </c>
      <c r="AB78" s="1">
        <v>3189</v>
      </c>
      <c r="AC78" s="1">
        <f t="shared" si="26"/>
        <v>342</v>
      </c>
      <c r="AD78" s="3">
        <f t="shared" si="27"/>
        <v>666</v>
      </c>
      <c r="AE78" s="3"/>
      <c r="AW78" s="12"/>
    </row>
    <row r="79" spans="1:49" x14ac:dyDescent="0.25">
      <c r="A79" s="11">
        <v>0.63446882909654301</v>
      </c>
      <c r="B79" s="2">
        <f t="shared" si="19"/>
        <v>0</v>
      </c>
      <c r="C79" s="3">
        <v>57.797267685153102</v>
      </c>
      <c r="D79" s="2">
        <f t="shared" si="20"/>
        <v>57</v>
      </c>
      <c r="E79" s="3">
        <v>299.94013497384901</v>
      </c>
      <c r="F79" s="2">
        <f t="shared" si="21"/>
        <v>299</v>
      </c>
      <c r="G79" s="3">
        <v>1.2892413944008601</v>
      </c>
      <c r="H79" s="2">
        <f t="shared" si="22"/>
        <v>1</v>
      </c>
      <c r="I79" s="3">
        <v>332.37781383815798</v>
      </c>
      <c r="J79" s="2">
        <f t="shared" si="23"/>
        <v>332</v>
      </c>
      <c r="K79" s="3">
        <v>8.2100476694835898</v>
      </c>
      <c r="L79" s="2">
        <f t="shared" si="24"/>
        <v>8</v>
      </c>
      <c r="M79" s="30">
        <v>3</v>
      </c>
      <c r="O79" s="30">
        <v>0</v>
      </c>
      <c r="P79" s="36">
        <v>0</v>
      </c>
      <c r="Q79" s="30">
        <v>0.53</v>
      </c>
      <c r="R79" s="30">
        <v>0.56000000000000005</v>
      </c>
      <c r="S79" s="30">
        <v>0</v>
      </c>
      <c r="T79" s="30">
        <v>1.27</v>
      </c>
      <c r="U79" s="30">
        <v>0.01</v>
      </c>
      <c r="V79" s="30">
        <v>0</v>
      </c>
      <c r="W79" s="30">
        <v>0</v>
      </c>
      <c r="X79" s="30">
        <v>0.4</v>
      </c>
      <c r="Y79" s="30">
        <f t="shared" si="25"/>
        <v>1.27</v>
      </c>
      <c r="Z79" s="34"/>
      <c r="AA79" s="4">
        <v>6.8000000000000005E-2</v>
      </c>
      <c r="AB79" s="1">
        <v>3184</v>
      </c>
      <c r="AC79" s="1">
        <f t="shared" si="26"/>
        <v>333</v>
      </c>
      <c r="AD79" s="3">
        <f t="shared" si="27"/>
        <v>697</v>
      </c>
      <c r="AE79" s="3"/>
      <c r="AW79" s="12"/>
    </row>
    <row r="80" spans="1:49" x14ac:dyDescent="0.25">
      <c r="A80" s="11">
        <v>1.18402427730235E-2</v>
      </c>
      <c r="B80" s="2">
        <f t="shared" si="19"/>
        <v>0</v>
      </c>
      <c r="C80" s="3">
        <v>57.345598210198503</v>
      </c>
      <c r="D80" s="2">
        <f t="shared" si="20"/>
        <v>57</v>
      </c>
      <c r="E80" s="3">
        <v>195.71302345882199</v>
      </c>
      <c r="F80" s="2">
        <f t="shared" si="21"/>
        <v>195</v>
      </c>
      <c r="G80" s="3">
        <v>5.94174846534602</v>
      </c>
      <c r="H80" s="2">
        <f t="shared" si="22"/>
        <v>5</v>
      </c>
      <c r="I80" s="3">
        <v>317.58044243356301</v>
      </c>
      <c r="J80" s="2">
        <f t="shared" si="23"/>
        <v>317</v>
      </c>
      <c r="K80" s="3">
        <v>0.33941621131926197</v>
      </c>
      <c r="L80" s="2">
        <f t="shared" si="24"/>
        <v>0</v>
      </c>
      <c r="M80" s="30">
        <v>3</v>
      </c>
      <c r="O80" s="30">
        <v>0</v>
      </c>
      <c r="P80" s="36">
        <v>0</v>
      </c>
      <c r="Q80" s="30">
        <v>0.53</v>
      </c>
      <c r="R80" s="30">
        <v>0.56999999999999995</v>
      </c>
      <c r="S80" s="30">
        <v>0.01</v>
      </c>
      <c r="T80" s="30">
        <v>1.21</v>
      </c>
      <c r="U80" s="30">
        <v>0</v>
      </c>
      <c r="V80" s="30">
        <v>0</v>
      </c>
      <c r="W80" s="30">
        <v>0.01</v>
      </c>
      <c r="X80" s="30">
        <v>0.37</v>
      </c>
      <c r="Y80" s="30">
        <f t="shared" si="25"/>
        <v>1.22</v>
      </c>
      <c r="Z80" s="34"/>
      <c r="AA80" s="4">
        <v>9.0999999999999998E-2</v>
      </c>
      <c r="AB80" s="1">
        <v>3168</v>
      </c>
      <c r="AC80" s="1">
        <f t="shared" si="26"/>
        <v>322</v>
      </c>
      <c r="AD80" s="3">
        <f t="shared" si="27"/>
        <v>574</v>
      </c>
      <c r="AE80" s="3"/>
      <c r="AW80" s="12"/>
    </row>
    <row r="81" spans="1:49" x14ac:dyDescent="0.25">
      <c r="A81" s="11">
        <v>0.50170662435938396</v>
      </c>
      <c r="B81" s="2">
        <f t="shared" si="19"/>
        <v>0</v>
      </c>
      <c r="C81" s="3">
        <v>57.448858339566101</v>
      </c>
      <c r="D81" s="2">
        <f t="shared" si="20"/>
        <v>57</v>
      </c>
      <c r="E81" s="3">
        <v>209.599104454327</v>
      </c>
      <c r="F81" s="2">
        <f t="shared" si="21"/>
        <v>209</v>
      </c>
      <c r="G81" s="3">
        <v>0.80396927696291198</v>
      </c>
      <c r="H81" s="2">
        <f t="shared" si="22"/>
        <v>0</v>
      </c>
      <c r="I81" s="3">
        <v>309.20643804884298</v>
      </c>
      <c r="J81" s="2">
        <f t="shared" si="23"/>
        <v>309</v>
      </c>
      <c r="K81" s="3">
        <v>9.8949431145355093E-2</v>
      </c>
      <c r="L81" s="2">
        <f t="shared" si="24"/>
        <v>0</v>
      </c>
      <c r="M81" s="30">
        <v>3</v>
      </c>
      <c r="O81" s="30">
        <v>0</v>
      </c>
      <c r="P81" s="36">
        <v>0</v>
      </c>
      <c r="Q81" s="30">
        <v>0.53</v>
      </c>
      <c r="R81" s="30">
        <v>0.59</v>
      </c>
      <c r="S81" s="30">
        <v>0</v>
      </c>
      <c r="T81" s="30">
        <v>1.18</v>
      </c>
      <c r="U81" s="30">
        <v>0</v>
      </c>
      <c r="V81" s="30">
        <v>0</v>
      </c>
      <c r="W81" s="30">
        <v>0</v>
      </c>
      <c r="X81" s="30">
        <v>0.34</v>
      </c>
      <c r="Y81" s="30">
        <f t="shared" si="25"/>
        <v>1.18</v>
      </c>
      <c r="Z81" s="34"/>
      <c r="AA81" s="4">
        <v>0.11</v>
      </c>
      <c r="AB81" s="1">
        <v>3156</v>
      </c>
      <c r="AC81" s="1">
        <f t="shared" si="26"/>
        <v>309</v>
      </c>
      <c r="AD81" s="3">
        <f t="shared" si="27"/>
        <v>575</v>
      </c>
      <c r="AE81" s="3"/>
      <c r="AW81" s="12"/>
    </row>
    <row r="82" spans="1:49" x14ac:dyDescent="0.25">
      <c r="A82" s="11">
        <v>5.5550548631367803E-2</v>
      </c>
      <c r="B82" s="2">
        <f t="shared" si="19"/>
        <v>0</v>
      </c>
      <c r="C82" s="3">
        <v>55.7220162937274</v>
      </c>
      <c r="D82" s="2">
        <f t="shared" si="20"/>
        <v>55</v>
      </c>
      <c r="E82" s="3">
        <v>274.56833544959699</v>
      </c>
      <c r="F82" s="2">
        <f t="shared" si="21"/>
        <v>274</v>
      </c>
      <c r="G82" s="3">
        <v>28.863209130423598</v>
      </c>
      <c r="H82" s="2">
        <f t="shared" si="22"/>
        <v>28</v>
      </c>
      <c r="I82" s="3">
        <v>260.65037454176502</v>
      </c>
      <c r="J82" s="2">
        <f t="shared" si="23"/>
        <v>260</v>
      </c>
      <c r="K82" s="3">
        <v>27.7977695909074</v>
      </c>
      <c r="L82" s="2">
        <f t="shared" si="24"/>
        <v>27</v>
      </c>
      <c r="M82" s="30">
        <v>14</v>
      </c>
      <c r="O82" s="30">
        <v>0</v>
      </c>
      <c r="P82" s="36">
        <v>0</v>
      </c>
      <c r="Q82" s="30">
        <v>0.53</v>
      </c>
      <c r="R82" s="30">
        <v>0.6</v>
      </c>
      <c r="S82" s="30">
        <v>7.0000000000000007E-2</v>
      </c>
      <c r="T82" s="30">
        <v>1</v>
      </c>
      <c r="U82" s="30">
        <v>0.02</v>
      </c>
      <c r="V82" s="30">
        <v>0</v>
      </c>
      <c r="W82" s="30">
        <v>0</v>
      </c>
      <c r="X82" s="30">
        <v>0.25</v>
      </c>
      <c r="Y82" s="30">
        <f t="shared" si="25"/>
        <v>1.07</v>
      </c>
      <c r="Z82" s="34"/>
      <c r="AA82" s="4">
        <v>0.153</v>
      </c>
      <c r="AB82" s="1">
        <v>3137</v>
      </c>
      <c r="AC82" s="1">
        <f t="shared" si="26"/>
        <v>288</v>
      </c>
      <c r="AD82" s="3">
        <f t="shared" si="27"/>
        <v>644</v>
      </c>
      <c r="AE82" s="3"/>
      <c r="AW82" s="12"/>
    </row>
    <row r="83" spans="1:49" x14ac:dyDescent="0.25">
      <c r="A83" s="11">
        <v>0.21934201313341301</v>
      </c>
      <c r="B83" s="2">
        <f t="shared" si="19"/>
        <v>0</v>
      </c>
      <c r="C83" s="3">
        <v>39.208585541036001</v>
      </c>
      <c r="D83" s="2">
        <f t="shared" si="20"/>
        <v>39</v>
      </c>
      <c r="E83" s="3">
        <v>281.20572749435399</v>
      </c>
      <c r="F83" s="2">
        <f t="shared" si="21"/>
        <v>281</v>
      </c>
      <c r="G83" s="3">
        <v>0.576137587464851</v>
      </c>
      <c r="H83" s="2">
        <f t="shared" si="22"/>
        <v>0</v>
      </c>
      <c r="I83" s="3">
        <v>264.70372205214801</v>
      </c>
      <c r="J83" s="2">
        <f t="shared" si="23"/>
        <v>264</v>
      </c>
      <c r="K83" s="3">
        <v>1.5100879912501499</v>
      </c>
      <c r="L83" s="2">
        <f t="shared" si="24"/>
        <v>1</v>
      </c>
      <c r="M83" s="30">
        <v>70</v>
      </c>
      <c r="O83" s="30">
        <v>0</v>
      </c>
      <c r="P83" s="36">
        <v>0</v>
      </c>
      <c r="Q83" s="30">
        <v>0.53</v>
      </c>
      <c r="R83" s="30">
        <v>0.65</v>
      </c>
      <c r="S83" s="30">
        <v>0</v>
      </c>
      <c r="T83" s="30">
        <v>1.01</v>
      </c>
      <c r="U83" s="30">
        <v>0</v>
      </c>
      <c r="V83" s="30">
        <v>0.01</v>
      </c>
      <c r="W83" s="30">
        <v>0</v>
      </c>
      <c r="X83" s="30">
        <v>0.23</v>
      </c>
      <c r="Y83" s="30">
        <f t="shared" si="25"/>
        <v>1.01</v>
      </c>
      <c r="Z83" s="34"/>
      <c r="AA83" s="4">
        <v>0.184</v>
      </c>
      <c r="AB83" s="1">
        <v>3112</v>
      </c>
      <c r="AC83" s="1">
        <f t="shared" si="26"/>
        <v>264</v>
      </c>
      <c r="AD83" s="3">
        <f t="shared" si="27"/>
        <v>585</v>
      </c>
      <c r="AE83" s="3"/>
      <c r="AW83" s="12"/>
    </row>
    <row r="84" spans="1:49" x14ac:dyDescent="0.25">
      <c r="A84" s="11">
        <v>0.21934201313341301</v>
      </c>
      <c r="B84" s="2">
        <f t="shared" si="19"/>
        <v>0</v>
      </c>
      <c r="C84" s="3">
        <v>55.138296170543697</v>
      </c>
      <c r="D84" s="2">
        <f t="shared" si="20"/>
        <v>55</v>
      </c>
      <c r="E84" s="3">
        <v>355.34237481319599</v>
      </c>
      <c r="F84" s="2">
        <f t="shared" si="21"/>
        <v>355</v>
      </c>
      <c r="G84" s="3">
        <v>0.576137587464851</v>
      </c>
      <c r="H84" s="2">
        <f t="shared" si="22"/>
        <v>0</v>
      </c>
      <c r="I84" s="3">
        <v>242.99419113650899</v>
      </c>
      <c r="J84" s="2">
        <f t="shared" si="23"/>
        <v>242</v>
      </c>
      <c r="K84" s="3">
        <v>3.60762455774772</v>
      </c>
      <c r="L84" s="2">
        <f t="shared" si="24"/>
        <v>3</v>
      </c>
      <c r="M84" s="30">
        <v>14</v>
      </c>
      <c r="O84" s="30">
        <v>0</v>
      </c>
      <c r="P84" s="36">
        <v>0</v>
      </c>
      <c r="Q84" s="30">
        <v>0.53</v>
      </c>
      <c r="R84" s="30">
        <v>0.68</v>
      </c>
      <c r="S84" s="30">
        <v>0</v>
      </c>
      <c r="T84" s="30">
        <v>0.93</v>
      </c>
      <c r="U84" s="30">
        <v>0</v>
      </c>
      <c r="V84" s="30">
        <v>0</v>
      </c>
      <c r="W84" s="30">
        <v>0</v>
      </c>
      <c r="X84" s="30">
        <v>0.17</v>
      </c>
      <c r="Y84" s="30">
        <f t="shared" si="25"/>
        <v>0.93</v>
      </c>
      <c r="Z84" s="34"/>
      <c r="AA84" s="4">
        <v>0.221</v>
      </c>
      <c r="AB84" s="1">
        <v>3088</v>
      </c>
      <c r="AC84" s="1">
        <f t="shared" si="26"/>
        <v>242</v>
      </c>
      <c r="AD84" s="3">
        <f t="shared" si="27"/>
        <v>655</v>
      </c>
      <c r="AE84" s="3"/>
      <c r="AW84" s="12"/>
    </row>
    <row r="85" spans="1:49" x14ac:dyDescent="0.25">
      <c r="A85" s="11">
        <v>0.19863878117233</v>
      </c>
      <c r="B85" s="2">
        <f t="shared" si="19"/>
        <v>0</v>
      </c>
      <c r="C85" s="3">
        <v>55.554187194104699</v>
      </c>
      <c r="D85" s="2">
        <f t="shared" si="20"/>
        <v>55</v>
      </c>
      <c r="E85" s="3">
        <v>816.96448126002497</v>
      </c>
      <c r="F85" s="2">
        <f t="shared" si="21"/>
        <v>816</v>
      </c>
      <c r="G85" s="3">
        <v>2.2338550900145302</v>
      </c>
      <c r="H85" s="2">
        <f t="shared" si="22"/>
        <v>2</v>
      </c>
      <c r="I85" s="3">
        <v>235.21115967671199</v>
      </c>
      <c r="J85" s="2">
        <f t="shared" si="23"/>
        <v>235</v>
      </c>
      <c r="K85" s="3">
        <v>0.40817086919955498</v>
      </c>
      <c r="L85" s="2">
        <f t="shared" si="24"/>
        <v>0</v>
      </c>
      <c r="M85" s="30">
        <v>14</v>
      </c>
      <c r="O85" s="30">
        <v>0</v>
      </c>
      <c r="P85" s="36">
        <v>0</v>
      </c>
      <c r="Q85" s="30">
        <v>0.53</v>
      </c>
      <c r="R85" s="30">
        <v>0.69</v>
      </c>
      <c r="S85" s="30">
        <v>0.01</v>
      </c>
      <c r="T85" s="30">
        <v>0.9</v>
      </c>
      <c r="U85" s="30">
        <v>0</v>
      </c>
      <c r="V85" s="30">
        <v>0</v>
      </c>
      <c r="W85" s="30">
        <v>0</v>
      </c>
      <c r="X85" s="30">
        <v>0.16</v>
      </c>
      <c r="Y85" s="30">
        <f t="shared" si="25"/>
        <v>0.91</v>
      </c>
      <c r="Z85" s="34"/>
      <c r="AA85" s="4">
        <v>0.23200000000000001</v>
      </c>
      <c r="AB85" s="1">
        <v>3080</v>
      </c>
      <c r="AC85" s="1">
        <f t="shared" si="26"/>
        <v>237</v>
      </c>
      <c r="AD85" s="3">
        <f t="shared" si="27"/>
        <v>1108</v>
      </c>
      <c r="AE85" s="3"/>
      <c r="AW85" s="12"/>
    </row>
    <row r="86" spans="1:49" x14ac:dyDescent="0.25">
      <c r="A86" s="11">
        <v>8.8547677741473194E-2</v>
      </c>
      <c r="B86" s="2">
        <f t="shared" si="19"/>
        <v>0</v>
      </c>
      <c r="C86" s="3">
        <v>39.623538576520602</v>
      </c>
      <c r="D86" s="2">
        <f t="shared" si="20"/>
        <v>39</v>
      </c>
      <c r="E86" s="3">
        <v>270.07403532875298</v>
      </c>
      <c r="F86" s="2">
        <f t="shared" si="21"/>
        <v>270</v>
      </c>
      <c r="G86" s="3">
        <v>0.57093783232984996</v>
      </c>
      <c r="H86" s="2">
        <f t="shared" si="22"/>
        <v>0</v>
      </c>
      <c r="I86" s="3">
        <v>206.90678039986</v>
      </c>
      <c r="J86" s="2">
        <f t="shared" si="23"/>
        <v>206</v>
      </c>
      <c r="K86" s="3">
        <v>0.24585382587292401</v>
      </c>
      <c r="L86" s="2">
        <f t="shared" si="24"/>
        <v>0</v>
      </c>
      <c r="M86" s="30">
        <v>71</v>
      </c>
      <c r="O86" s="30">
        <v>0</v>
      </c>
      <c r="P86" s="36">
        <v>0</v>
      </c>
      <c r="Q86" s="30">
        <v>0.53</v>
      </c>
      <c r="R86" s="30">
        <v>0.74</v>
      </c>
      <c r="S86" s="30">
        <v>0</v>
      </c>
      <c r="T86" s="30">
        <v>0.79</v>
      </c>
      <c r="U86" s="30">
        <v>0</v>
      </c>
      <c r="V86" s="30">
        <v>0.01</v>
      </c>
      <c r="W86" s="30">
        <v>0</v>
      </c>
      <c r="X86" s="30">
        <v>0.1</v>
      </c>
      <c r="Y86" s="30">
        <f t="shared" si="25"/>
        <v>0.79</v>
      </c>
      <c r="Z86" s="34"/>
      <c r="AA86" s="4">
        <v>0.28100000000000003</v>
      </c>
      <c r="AB86" s="1">
        <v>3051</v>
      </c>
      <c r="AC86" s="1">
        <f t="shared" si="26"/>
        <v>206</v>
      </c>
      <c r="AD86" s="3">
        <f t="shared" si="27"/>
        <v>515</v>
      </c>
      <c r="AE86" s="3"/>
      <c r="AW86" s="12"/>
    </row>
    <row r="87" spans="1:49" x14ac:dyDescent="0.25">
      <c r="A87" s="11">
        <v>0.18314045581996299</v>
      </c>
      <c r="B87" s="2">
        <f t="shared" si="19"/>
        <v>0</v>
      </c>
      <c r="C87" s="3">
        <v>42.839427306043497</v>
      </c>
      <c r="D87" s="2">
        <f t="shared" si="20"/>
        <v>42</v>
      </c>
      <c r="E87" s="3">
        <v>281.09408737023898</v>
      </c>
      <c r="F87" s="2">
        <f t="shared" si="21"/>
        <v>281</v>
      </c>
      <c r="G87" s="3">
        <v>0.82612970548968301</v>
      </c>
      <c r="H87" s="2">
        <f t="shared" si="22"/>
        <v>0</v>
      </c>
      <c r="I87" s="3">
        <v>200.832441530355</v>
      </c>
      <c r="J87" s="2">
        <f t="shared" si="23"/>
        <v>200</v>
      </c>
      <c r="K87" s="3">
        <v>0.28670484798933499</v>
      </c>
      <c r="L87" s="2">
        <f t="shared" si="24"/>
        <v>0</v>
      </c>
      <c r="M87" s="30">
        <v>61</v>
      </c>
      <c r="O87" s="30">
        <v>0</v>
      </c>
      <c r="P87" s="36">
        <v>0</v>
      </c>
      <c r="Q87" s="30">
        <v>0.53</v>
      </c>
      <c r="R87" s="30">
        <v>0.76</v>
      </c>
      <c r="S87" s="30">
        <v>0</v>
      </c>
      <c r="T87" s="30">
        <v>0.77</v>
      </c>
      <c r="U87" s="30">
        <v>0</v>
      </c>
      <c r="V87" s="30">
        <v>0</v>
      </c>
      <c r="W87" s="30">
        <v>0</v>
      </c>
      <c r="X87" s="30">
        <v>0.09</v>
      </c>
      <c r="Y87" s="30">
        <f t="shared" si="25"/>
        <v>0.77</v>
      </c>
      <c r="Z87" s="34"/>
      <c r="AA87" s="4">
        <v>0.29199999999999998</v>
      </c>
      <c r="AB87" s="1">
        <v>3044</v>
      </c>
      <c r="AC87" s="1">
        <f t="shared" si="26"/>
        <v>200</v>
      </c>
      <c r="AD87" s="3">
        <f t="shared" si="27"/>
        <v>523</v>
      </c>
      <c r="AE87" s="3"/>
      <c r="AW87" s="12"/>
    </row>
    <row r="88" spans="1:49" x14ac:dyDescent="0.25">
      <c r="A88" s="11">
        <v>0.13530484496536499</v>
      </c>
      <c r="B88" s="2">
        <f t="shared" si="19"/>
        <v>0</v>
      </c>
      <c r="C88" s="3">
        <v>32.303397885734299</v>
      </c>
      <c r="D88" s="2">
        <f t="shared" si="20"/>
        <v>32</v>
      </c>
      <c r="E88" s="3">
        <v>353.02633518443503</v>
      </c>
      <c r="F88" s="2">
        <f t="shared" si="21"/>
        <v>353</v>
      </c>
      <c r="G88" s="3">
        <v>54.982545605435803</v>
      </c>
      <c r="H88" s="2">
        <f t="shared" si="22"/>
        <v>54</v>
      </c>
      <c r="I88" s="3">
        <v>150.06724150612999</v>
      </c>
      <c r="J88" s="2">
        <f t="shared" si="23"/>
        <v>150</v>
      </c>
      <c r="K88" s="3">
        <v>7.96574246308107</v>
      </c>
      <c r="L88" s="2">
        <f t="shared" si="24"/>
        <v>7</v>
      </c>
      <c r="M88" s="30">
        <v>97</v>
      </c>
      <c r="O88" s="30">
        <v>0</v>
      </c>
      <c r="P88" s="36">
        <v>0</v>
      </c>
      <c r="Q88" s="30">
        <v>0.5</v>
      </c>
      <c r="R88" s="30">
        <v>0.76</v>
      </c>
      <c r="S88" s="30">
        <v>0.14000000000000001</v>
      </c>
      <c r="T88" s="30">
        <v>0.56999999999999995</v>
      </c>
      <c r="U88" s="30">
        <v>0</v>
      </c>
      <c r="V88" s="30">
        <v>0.04</v>
      </c>
      <c r="W88" s="30">
        <v>0</v>
      </c>
      <c r="X88" s="30">
        <v>0.05</v>
      </c>
      <c r="Y88" s="30">
        <f t="shared" si="25"/>
        <v>0.71</v>
      </c>
      <c r="Z88" s="34"/>
      <c r="AA88" s="4">
        <v>0.31</v>
      </c>
      <c r="AB88" s="1">
        <v>3041</v>
      </c>
      <c r="AC88" s="1">
        <f t="shared" si="26"/>
        <v>204</v>
      </c>
      <c r="AD88" s="3">
        <f t="shared" si="27"/>
        <v>596</v>
      </c>
      <c r="AE88" s="3"/>
      <c r="AW88" s="12"/>
    </row>
    <row r="89" spans="1:49" x14ac:dyDescent="0.25">
      <c r="A89" s="11">
        <v>0.18121166869536701</v>
      </c>
      <c r="B89" s="2">
        <f t="shared" si="19"/>
        <v>0</v>
      </c>
      <c r="C89" s="3">
        <v>44.230355715127601</v>
      </c>
      <c r="D89" s="2">
        <f t="shared" si="20"/>
        <v>44</v>
      </c>
      <c r="E89" s="3">
        <v>134.47892205125501</v>
      </c>
      <c r="F89" s="2">
        <f t="shared" si="21"/>
        <v>134</v>
      </c>
      <c r="G89" s="3">
        <v>95.543332545150705</v>
      </c>
      <c r="H89" s="2">
        <f t="shared" si="22"/>
        <v>95</v>
      </c>
      <c r="I89" s="3">
        <v>121.54366433035599</v>
      </c>
      <c r="J89" s="2">
        <f t="shared" si="23"/>
        <v>121</v>
      </c>
      <c r="K89" s="3">
        <v>4.3326051001549502</v>
      </c>
      <c r="L89" s="2">
        <f t="shared" si="24"/>
        <v>4</v>
      </c>
      <c r="M89" s="30">
        <v>53</v>
      </c>
      <c r="O89" s="30">
        <v>0</v>
      </c>
      <c r="P89" s="36">
        <v>0</v>
      </c>
      <c r="Q89" s="30">
        <v>0.53</v>
      </c>
      <c r="R89" s="30">
        <v>0.68</v>
      </c>
      <c r="S89" s="30">
        <v>0.24</v>
      </c>
      <c r="T89" s="30">
        <v>0.46</v>
      </c>
      <c r="U89" s="30">
        <v>0</v>
      </c>
      <c r="V89" s="30">
        <v>0</v>
      </c>
      <c r="W89" s="30">
        <v>0.09</v>
      </c>
      <c r="X89" s="30">
        <v>0.04</v>
      </c>
      <c r="Y89" s="30">
        <f t="shared" si="25"/>
        <v>0.7</v>
      </c>
      <c r="Z89" s="34"/>
      <c r="AA89" s="4">
        <v>0.318</v>
      </c>
      <c r="AB89" s="1">
        <v>3031</v>
      </c>
      <c r="AC89" s="1">
        <f t="shared" si="26"/>
        <v>216</v>
      </c>
      <c r="AD89" s="3">
        <f t="shared" si="27"/>
        <v>398</v>
      </c>
      <c r="AE89" s="3"/>
      <c r="AW89" s="12"/>
    </row>
    <row r="90" spans="1:49" x14ac:dyDescent="0.25">
      <c r="A90" s="11">
        <v>0.376013040145799</v>
      </c>
      <c r="B90" s="2">
        <f t="shared" si="19"/>
        <v>0</v>
      </c>
      <c r="C90" s="3">
        <v>59.5617153256254</v>
      </c>
      <c r="D90" s="2">
        <f t="shared" si="20"/>
        <v>59</v>
      </c>
      <c r="E90" s="3">
        <v>821.46740537466303</v>
      </c>
      <c r="F90" s="2">
        <f t="shared" si="21"/>
        <v>821</v>
      </c>
      <c r="G90" s="3">
        <v>60.2591927743605</v>
      </c>
      <c r="H90" s="2">
        <f t="shared" si="22"/>
        <v>60</v>
      </c>
      <c r="I90" s="3">
        <v>137.58366851508299</v>
      </c>
      <c r="J90" s="2">
        <f t="shared" si="23"/>
        <v>137</v>
      </c>
      <c r="K90" s="3">
        <v>0.241328433527321</v>
      </c>
      <c r="L90" s="2">
        <f t="shared" si="24"/>
        <v>0</v>
      </c>
      <c r="M90" s="30">
        <v>0</v>
      </c>
      <c r="O90" s="30">
        <v>0</v>
      </c>
      <c r="P90" s="36">
        <v>0</v>
      </c>
      <c r="Q90" s="30">
        <v>0.53</v>
      </c>
      <c r="R90" s="30">
        <v>0.8</v>
      </c>
      <c r="S90" s="30">
        <v>0.15</v>
      </c>
      <c r="T90" s="30">
        <v>0.52</v>
      </c>
      <c r="U90" s="30">
        <v>0</v>
      </c>
      <c r="V90" s="30">
        <v>0</v>
      </c>
      <c r="W90" s="30">
        <v>0</v>
      </c>
      <c r="X90" s="30">
        <v>0.04</v>
      </c>
      <c r="Y90" s="30">
        <f t="shared" si="25"/>
        <v>0.67</v>
      </c>
      <c r="Z90" s="34"/>
      <c r="AA90" s="4">
        <v>0.33100000000000002</v>
      </c>
      <c r="AB90" s="1">
        <v>3020</v>
      </c>
      <c r="AC90" s="1">
        <f t="shared" si="26"/>
        <v>197</v>
      </c>
      <c r="AD90" s="3">
        <f t="shared" si="27"/>
        <v>1077</v>
      </c>
      <c r="AE90" s="3"/>
      <c r="AW90" s="12"/>
    </row>
    <row r="91" spans="1:49" x14ac:dyDescent="0.25">
      <c r="A91" s="11">
        <v>0.18121166869536701</v>
      </c>
      <c r="B91" s="2">
        <f t="shared" si="19"/>
        <v>0</v>
      </c>
      <c r="C91" s="3">
        <v>44.256986594443603</v>
      </c>
      <c r="D91" s="2">
        <f t="shared" si="20"/>
        <v>44</v>
      </c>
      <c r="E91" s="3">
        <v>138.804956380589</v>
      </c>
      <c r="F91" s="2">
        <f t="shared" si="21"/>
        <v>138</v>
      </c>
      <c r="G91" s="3">
        <v>95.543332545150705</v>
      </c>
      <c r="H91" s="2">
        <f t="shared" si="22"/>
        <v>95</v>
      </c>
      <c r="I91" s="3">
        <v>99.815870330214494</v>
      </c>
      <c r="J91" s="2">
        <f t="shared" si="23"/>
        <v>99</v>
      </c>
      <c r="K91" s="3">
        <v>0.13906980865893201</v>
      </c>
      <c r="L91" s="2">
        <f t="shared" si="24"/>
        <v>0</v>
      </c>
      <c r="M91" s="30">
        <v>53</v>
      </c>
      <c r="O91" s="30">
        <v>0</v>
      </c>
      <c r="P91" s="36">
        <v>0</v>
      </c>
      <c r="Q91" s="30">
        <v>0.53</v>
      </c>
      <c r="R91" s="30">
        <v>0.75</v>
      </c>
      <c r="S91" s="30">
        <v>0.24</v>
      </c>
      <c r="T91" s="30">
        <v>0.38</v>
      </c>
      <c r="U91" s="30">
        <v>0</v>
      </c>
      <c r="V91" s="30">
        <v>0</v>
      </c>
      <c r="W91" s="30">
        <v>0.08</v>
      </c>
      <c r="X91" s="30">
        <v>0.02</v>
      </c>
      <c r="Y91" s="30">
        <f t="shared" si="25"/>
        <v>0.62</v>
      </c>
      <c r="Z91" s="34"/>
      <c r="AA91" s="4">
        <v>0.35599999999999998</v>
      </c>
      <c r="AB91" s="1">
        <v>3007</v>
      </c>
      <c r="AC91" s="1">
        <f t="shared" si="26"/>
        <v>194</v>
      </c>
      <c r="AD91" s="3">
        <f t="shared" si="27"/>
        <v>376</v>
      </c>
      <c r="AE91" s="3"/>
      <c r="AW91" s="12"/>
    </row>
    <row r="92" spans="1:49" x14ac:dyDescent="0.25">
      <c r="A92" s="11">
        <v>0.189109826872812</v>
      </c>
      <c r="B92" s="2">
        <f t="shared" si="19"/>
        <v>0</v>
      </c>
      <c r="C92" s="3">
        <v>51.797814866846998</v>
      </c>
      <c r="D92" s="2">
        <f t="shared" si="20"/>
        <v>51</v>
      </c>
      <c r="E92" s="3">
        <v>265.86825299222602</v>
      </c>
      <c r="F92" s="2">
        <f t="shared" si="21"/>
        <v>265</v>
      </c>
      <c r="G92" s="3">
        <v>6.4684817043517198</v>
      </c>
      <c r="H92" s="2">
        <f t="shared" si="22"/>
        <v>6</v>
      </c>
      <c r="I92" s="3">
        <v>133.22790271807301</v>
      </c>
      <c r="J92" s="2">
        <f t="shared" si="23"/>
        <v>133</v>
      </c>
      <c r="K92" s="3">
        <v>0.28056806147510099</v>
      </c>
      <c r="L92" s="2">
        <f t="shared" si="24"/>
        <v>0</v>
      </c>
      <c r="M92" s="30">
        <v>28</v>
      </c>
      <c r="O92" s="30">
        <v>0</v>
      </c>
      <c r="P92" s="36">
        <v>0</v>
      </c>
      <c r="Q92" s="30">
        <v>0.53</v>
      </c>
      <c r="R92" s="30">
        <v>0.92</v>
      </c>
      <c r="S92" s="30">
        <v>0.02</v>
      </c>
      <c r="T92" s="30">
        <v>0.51</v>
      </c>
      <c r="U92" s="30">
        <v>0</v>
      </c>
      <c r="V92" s="30">
        <v>0</v>
      </c>
      <c r="W92" s="30">
        <v>0</v>
      </c>
      <c r="X92" s="30">
        <v>0.01</v>
      </c>
      <c r="Y92" s="30">
        <f t="shared" si="25"/>
        <v>0.53</v>
      </c>
      <c r="Z92" s="34"/>
      <c r="AA92" s="4">
        <v>0.39800000000000002</v>
      </c>
      <c r="AB92" s="1">
        <v>2977</v>
      </c>
      <c r="AC92" s="1">
        <f t="shared" si="26"/>
        <v>139</v>
      </c>
      <c r="AD92" s="3">
        <f t="shared" si="27"/>
        <v>455</v>
      </c>
      <c r="AE92" s="3"/>
      <c r="AW92" s="12"/>
    </row>
    <row r="93" spans="1:49" x14ac:dyDescent="0.25">
      <c r="A93" s="11">
        <v>1.65109811605557E-3</v>
      </c>
      <c r="B93" s="2">
        <f t="shared" si="19"/>
        <v>0</v>
      </c>
      <c r="C93" s="3">
        <v>57.868756315310797</v>
      </c>
      <c r="D93" s="2">
        <f t="shared" si="20"/>
        <v>57</v>
      </c>
      <c r="E93" s="3">
        <v>265.58794080625501</v>
      </c>
      <c r="F93" s="2">
        <f t="shared" si="21"/>
        <v>265</v>
      </c>
      <c r="G93" s="3">
        <v>7.0228516552750104</v>
      </c>
      <c r="H93" s="2">
        <f t="shared" si="22"/>
        <v>7</v>
      </c>
      <c r="I93" s="3">
        <v>115.39422257220301</v>
      </c>
      <c r="J93" s="2">
        <f t="shared" si="23"/>
        <v>115</v>
      </c>
      <c r="K93" s="3">
        <v>7.5512054182039003</v>
      </c>
      <c r="L93" s="2">
        <f t="shared" si="24"/>
        <v>7</v>
      </c>
      <c r="M93" s="30">
        <v>7</v>
      </c>
      <c r="O93" s="30">
        <v>0</v>
      </c>
      <c r="P93" s="36">
        <v>0</v>
      </c>
      <c r="Q93" s="30">
        <v>0.53</v>
      </c>
      <c r="R93" s="30">
        <v>0.98</v>
      </c>
      <c r="S93" s="30">
        <v>0.02</v>
      </c>
      <c r="T93" s="30">
        <v>0.44</v>
      </c>
      <c r="U93" s="30">
        <v>0</v>
      </c>
      <c r="V93" s="30">
        <v>0</v>
      </c>
      <c r="W93" s="30">
        <v>0</v>
      </c>
      <c r="X93" s="30">
        <v>0.01</v>
      </c>
      <c r="Y93" s="30">
        <f t="shared" si="25"/>
        <v>0.46</v>
      </c>
      <c r="Z93" s="34"/>
      <c r="AA93" s="4">
        <v>0.42399999999999999</v>
      </c>
      <c r="AB93" s="1">
        <v>2961</v>
      </c>
      <c r="AC93" s="1">
        <f t="shared" si="26"/>
        <v>122</v>
      </c>
      <c r="AD93" s="3">
        <f t="shared" si="27"/>
        <v>451</v>
      </c>
      <c r="AE93" s="3"/>
      <c r="AW93" s="12"/>
    </row>
    <row r="94" spans="1:49" x14ac:dyDescent="0.25">
      <c r="A94" s="11">
        <v>1.65109811605557E-3</v>
      </c>
      <c r="B94" s="2">
        <f t="shared" si="19"/>
        <v>0</v>
      </c>
      <c r="C94" s="3">
        <v>50.945064616579899</v>
      </c>
      <c r="D94" s="2">
        <f t="shared" si="20"/>
        <v>50</v>
      </c>
      <c r="E94" s="3">
        <v>265.58794080625501</v>
      </c>
      <c r="F94" s="2">
        <f t="shared" si="21"/>
        <v>265</v>
      </c>
      <c r="G94" s="3">
        <v>7.0228516552750104</v>
      </c>
      <c r="H94" s="2">
        <f t="shared" si="22"/>
        <v>7</v>
      </c>
      <c r="I94" s="3">
        <v>115.39422257220301</v>
      </c>
      <c r="J94" s="2">
        <f t="shared" si="23"/>
        <v>115</v>
      </c>
      <c r="K94" s="3">
        <v>7.5512054182039003</v>
      </c>
      <c r="L94" s="2">
        <f t="shared" si="24"/>
        <v>7</v>
      </c>
      <c r="M94" s="30">
        <v>32</v>
      </c>
      <c r="O94" s="30">
        <v>0</v>
      </c>
      <c r="P94" s="36">
        <v>0</v>
      </c>
      <c r="Q94" s="30">
        <v>0.53</v>
      </c>
      <c r="R94" s="30">
        <v>0.98</v>
      </c>
      <c r="S94" s="30">
        <v>0.02</v>
      </c>
      <c r="T94" s="30">
        <v>0.44</v>
      </c>
      <c r="U94" s="30">
        <v>0</v>
      </c>
      <c r="V94" s="30">
        <v>0</v>
      </c>
      <c r="W94" s="30">
        <v>0</v>
      </c>
      <c r="X94" s="30">
        <v>0.01</v>
      </c>
      <c r="Y94" s="30">
        <f t="shared" si="25"/>
        <v>0.46</v>
      </c>
      <c r="Z94" s="34"/>
      <c r="AA94" s="4">
        <v>0.42399999999999999</v>
      </c>
      <c r="AB94" s="1">
        <v>2961</v>
      </c>
      <c r="AC94" s="1">
        <f t="shared" si="26"/>
        <v>122</v>
      </c>
      <c r="AD94" s="3">
        <f t="shared" si="27"/>
        <v>444</v>
      </c>
      <c r="AE94" s="3"/>
      <c r="AW94" s="12"/>
    </row>
    <row r="95" spans="1:49" x14ac:dyDescent="0.25">
      <c r="A95" s="11">
        <v>0.195452932203868</v>
      </c>
      <c r="B95" s="2">
        <f t="shared" si="19"/>
        <v>0</v>
      </c>
      <c r="C95" s="3">
        <v>41.403378031118201</v>
      </c>
      <c r="D95" s="2">
        <f t="shared" si="20"/>
        <v>41</v>
      </c>
      <c r="E95" s="3">
        <v>818.65655494369105</v>
      </c>
      <c r="F95" s="2">
        <f t="shared" si="21"/>
        <v>818</v>
      </c>
      <c r="G95" s="3">
        <v>60.5908171527702</v>
      </c>
      <c r="H95" s="2">
        <f t="shared" si="22"/>
        <v>60</v>
      </c>
      <c r="I95" s="3">
        <v>69.948297921757202</v>
      </c>
      <c r="J95" s="2">
        <f t="shared" si="23"/>
        <v>69</v>
      </c>
      <c r="K95" s="3">
        <v>0.110698166685681</v>
      </c>
      <c r="L95" s="2">
        <f t="shared" si="24"/>
        <v>0</v>
      </c>
      <c r="M95" s="30">
        <v>64</v>
      </c>
      <c r="O95" s="30">
        <v>0</v>
      </c>
      <c r="P95" s="36">
        <v>0</v>
      </c>
      <c r="Q95" s="30">
        <v>0.52</v>
      </c>
      <c r="R95" s="30">
        <v>1.02</v>
      </c>
      <c r="S95" s="30">
        <v>0.15</v>
      </c>
      <c r="T95" s="30">
        <v>0.26</v>
      </c>
      <c r="U95" s="30">
        <v>0</v>
      </c>
      <c r="V95" s="30">
        <v>0.01</v>
      </c>
      <c r="W95" s="30">
        <v>0</v>
      </c>
      <c r="X95" s="30">
        <v>0</v>
      </c>
      <c r="Y95" s="30">
        <f t="shared" si="25"/>
        <v>0.41000000000000003</v>
      </c>
      <c r="Z95" s="34"/>
      <c r="AA95" s="4">
        <v>0.44400000000000001</v>
      </c>
      <c r="AB95" s="1">
        <v>2951</v>
      </c>
      <c r="AC95" s="1">
        <f t="shared" si="26"/>
        <v>129</v>
      </c>
      <c r="AD95" s="3">
        <f t="shared" si="27"/>
        <v>988</v>
      </c>
      <c r="AE95" s="3"/>
      <c r="AW95" s="12"/>
    </row>
    <row r="96" spans="1:49" x14ac:dyDescent="0.25">
      <c r="A96" s="11">
        <v>0.104685571547663</v>
      </c>
      <c r="B96" s="2">
        <f t="shared" si="19"/>
        <v>0</v>
      </c>
      <c r="C96" s="3">
        <v>57.346247878476603</v>
      </c>
      <c r="D96" s="2">
        <f t="shared" si="20"/>
        <v>57</v>
      </c>
      <c r="E96" s="3">
        <v>195.71302345882199</v>
      </c>
      <c r="F96" s="2">
        <f t="shared" si="21"/>
        <v>195</v>
      </c>
      <c r="G96" s="3">
        <v>4.3079658568473498</v>
      </c>
      <c r="H96" s="2">
        <f t="shared" si="22"/>
        <v>4</v>
      </c>
      <c r="I96" s="3">
        <v>97.999896503927701</v>
      </c>
      <c r="J96" s="2">
        <f t="shared" si="23"/>
        <v>97</v>
      </c>
      <c r="K96" s="3">
        <v>0.33941621131926197</v>
      </c>
      <c r="L96" s="2">
        <f t="shared" si="24"/>
        <v>0</v>
      </c>
      <c r="M96" s="30">
        <v>7</v>
      </c>
      <c r="O96" s="30">
        <v>0</v>
      </c>
      <c r="P96" s="36">
        <v>0</v>
      </c>
      <c r="Q96" s="30">
        <v>0.53</v>
      </c>
      <c r="R96" s="30">
        <v>1.04</v>
      </c>
      <c r="S96" s="30">
        <v>0.01</v>
      </c>
      <c r="T96" s="30">
        <v>0.37</v>
      </c>
      <c r="U96" s="30">
        <v>0</v>
      </c>
      <c r="V96" s="30">
        <v>0</v>
      </c>
      <c r="W96" s="30">
        <v>0.02</v>
      </c>
      <c r="X96" s="30">
        <v>0</v>
      </c>
      <c r="Y96" s="30">
        <f t="shared" si="25"/>
        <v>0.38</v>
      </c>
      <c r="Z96" s="34"/>
      <c r="AA96" s="4">
        <v>0.46</v>
      </c>
      <c r="AB96" s="1">
        <v>2937</v>
      </c>
      <c r="AC96" s="1">
        <f t="shared" si="26"/>
        <v>101</v>
      </c>
      <c r="AD96" s="3">
        <f t="shared" si="27"/>
        <v>353</v>
      </c>
      <c r="AE96" s="3"/>
      <c r="AW96" s="12"/>
    </row>
    <row r="97" spans="1:49" x14ac:dyDescent="0.25">
      <c r="A97" s="11">
        <v>0.11630469875266899</v>
      </c>
      <c r="B97" s="2">
        <f t="shared" si="19"/>
        <v>0</v>
      </c>
      <c r="C97" s="3">
        <v>54.099992928353203</v>
      </c>
      <c r="D97" s="2">
        <f t="shared" si="20"/>
        <v>54</v>
      </c>
      <c r="E97" s="3">
        <v>294.68174424462302</v>
      </c>
      <c r="F97" s="2">
        <f t="shared" si="21"/>
        <v>294</v>
      </c>
      <c r="G97" s="3">
        <v>40.324556970050402</v>
      </c>
      <c r="H97" s="2">
        <f t="shared" si="22"/>
        <v>40</v>
      </c>
      <c r="I97" s="3">
        <v>62.014709089107903</v>
      </c>
      <c r="J97" s="2">
        <f t="shared" si="23"/>
        <v>62</v>
      </c>
      <c r="K97" s="3">
        <v>15.808031383955001</v>
      </c>
      <c r="L97" s="2">
        <f t="shared" si="24"/>
        <v>15</v>
      </c>
      <c r="M97" s="30">
        <v>17</v>
      </c>
      <c r="O97" s="30">
        <v>0</v>
      </c>
      <c r="P97" s="36">
        <v>0</v>
      </c>
      <c r="Q97" s="30">
        <v>0.53</v>
      </c>
      <c r="R97" s="30">
        <v>1.0900000000000001</v>
      </c>
      <c r="S97" s="30">
        <v>0.1</v>
      </c>
      <c r="T97" s="30">
        <v>0.24</v>
      </c>
      <c r="U97" s="30">
        <v>0.01</v>
      </c>
      <c r="V97" s="30">
        <v>0</v>
      </c>
      <c r="W97" s="30">
        <v>0</v>
      </c>
      <c r="X97" s="30">
        <v>0</v>
      </c>
      <c r="Y97" s="30">
        <f t="shared" si="25"/>
        <v>0.33999999999999997</v>
      </c>
      <c r="Z97" s="34"/>
      <c r="AA97" s="4">
        <v>0.47399999999999998</v>
      </c>
      <c r="AB97" s="1">
        <v>2933</v>
      </c>
      <c r="AC97" s="1">
        <f t="shared" si="26"/>
        <v>102</v>
      </c>
      <c r="AD97" s="3">
        <f t="shared" si="27"/>
        <v>465</v>
      </c>
      <c r="AE97" s="3"/>
      <c r="AW97" s="12"/>
    </row>
    <row r="98" spans="1:49" x14ac:dyDescent="0.25">
      <c r="A98" s="11">
        <v>0.124530620141896</v>
      </c>
      <c r="B98" s="2">
        <f t="shared" si="19"/>
        <v>0</v>
      </c>
      <c r="C98" s="3">
        <v>57.346247878476603</v>
      </c>
      <c r="D98" s="2">
        <f t="shared" si="20"/>
        <v>57</v>
      </c>
      <c r="E98" s="3">
        <v>195.71302345882199</v>
      </c>
      <c r="F98" s="2">
        <f t="shared" si="21"/>
        <v>195</v>
      </c>
      <c r="G98" s="3">
        <v>4.3079658568473498</v>
      </c>
      <c r="H98" s="2">
        <f t="shared" si="22"/>
        <v>4</v>
      </c>
      <c r="I98" s="3">
        <v>73.561317009857106</v>
      </c>
      <c r="J98" s="2">
        <f t="shared" si="23"/>
        <v>73</v>
      </c>
      <c r="K98" s="3">
        <v>0.33941621131926197</v>
      </c>
      <c r="L98" s="2">
        <f t="shared" si="24"/>
        <v>0</v>
      </c>
      <c r="M98" s="30">
        <v>7</v>
      </c>
      <c r="O98" s="30">
        <v>0</v>
      </c>
      <c r="P98" s="36">
        <v>0</v>
      </c>
      <c r="Q98" s="30">
        <v>0.53</v>
      </c>
      <c r="R98" s="30">
        <v>1.1299999999999999</v>
      </c>
      <c r="S98" s="30">
        <v>0.01</v>
      </c>
      <c r="T98" s="30">
        <v>0.28000000000000003</v>
      </c>
      <c r="U98" s="30">
        <v>0</v>
      </c>
      <c r="V98" s="30">
        <v>0</v>
      </c>
      <c r="W98" s="30">
        <v>0.02</v>
      </c>
      <c r="X98" s="30">
        <v>0</v>
      </c>
      <c r="Y98" s="30">
        <f t="shared" si="25"/>
        <v>0.29000000000000004</v>
      </c>
      <c r="Z98" s="34"/>
      <c r="AA98" s="4">
        <v>0.5</v>
      </c>
      <c r="AB98" s="1">
        <v>2912</v>
      </c>
      <c r="AC98" s="1">
        <f t="shared" si="26"/>
        <v>77</v>
      </c>
      <c r="AD98" s="3">
        <f t="shared" si="27"/>
        <v>329</v>
      </c>
      <c r="AE98" s="3"/>
      <c r="AW98" s="12"/>
    </row>
    <row r="99" spans="1:49" x14ac:dyDescent="0.25">
      <c r="A99" s="11">
        <v>0.60764233884574304</v>
      </c>
      <c r="B99" s="2">
        <f t="shared" si="19"/>
        <v>0</v>
      </c>
      <c r="C99" s="3">
        <v>57.449508007844202</v>
      </c>
      <c r="D99" s="2">
        <f t="shared" si="20"/>
        <v>57</v>
      </c>
      <c r="E99" s="3">
        <v>198.86540494989001</v>
      </c>
      <c r="F99" s="2">
        <f t="shared" si="21"/>
        <v>198</v>
      </c>
      <c r="G99" s="3">
        <v>1.2876944659540199</v>
      </c>
      <c r="H99" s="2">
        <f t="shared" si="22"/>
        <v>1</v>
      </c>
      <c r="I99" s="3">
        <v>65.132076406260296</v>
      </c>
      <c r="J99" s="2">
        <f t="shared" si="23"/>
        <v>65</v>
      </c>
      <c r="K99" s="3">
        <v>0.112688995411168</v>
      </c>
      <c r="L99" s="2">
        <f t="shared" si="24"/>
        <v>0</v>
      </c>
      <c r="M99" s="30">
        <v>7</v>
      </c>
      <c r="O99" s="30">
        <v>0</v>
      </c>
      <c r="P99" s="36">
        <v>0</v>
      </c>
      <c r="Q99" s="30">
        <v>0.53</v>
      </c>
      <c r="R99" s="30">
        <v>1.17</v>
      </c>
      <c r="S99" s="30">
        <v>0</v>
      </c>
      <c r="T99" s="30">
        <v>0.25</v>
      </c>
      <c r="U99" s="30">
        <v>0</v>
      </c>
      <c r="V99" s="30">
        <v>0</v>
      </c>
      <c r="W99" s="30">
        <v>0.02</v>
      </c>
      <c r="X99" s="30">
        <v>0</v>
      </c>
      <c r="Y99" s="30">
        <f t="shared" si="25"/>
        <v>0.25</v>
      </c>
      <c r="Z99" s="34"/>
      <c r="AA99" s="4">
        <v>0.51700000000000002</v>
      </c>
      <c r="AB99" s="1">
        <v>2901</v>
      </c>
      <c r="AC99" s="3">
        <f t="shared" si="26"/>
        <v>66</v>
      </c>
      <c r="AD99" s="3">
        <f t="shared" si="27"/>
        <v>321</v>
      </c>
      <c r="AE99" s="3"/>
      <c r="AW99" s="12"/>
    </row>
    <row r="100" spans="1:49" x14ac:dyDescent="0.25">
      <c r="A100" s="11">
        <v>7.6606269828226103E-2</v>
      </c>
      <c r="B100" s="2">
        <f t="shared" si="19"/>
        <v>0</v>
      </c>
      <c r="C100" s="3">
        <v>53.576268326241397</v>
      </c>
      <c r="D100" s="2">
        <f t="shared" si="20"/>
        <v>53</v>
      </c>
      <c r="E100" s="3">
        <v>350.25621786217698</v>
      </c>
      <c r="F100" s="2">
        <f t="shared" si="21"/>
        <v>350</v>
      </c>
      <c r="G100" s="3">
        <v>0.51729383976580701</v>
      </c>
      <c r="H100" s="2">
        <f t="shared" si="22"/>
        <v>0</v>
      </c>
      <c r="I100" s="3">
        <v>38.547797462403302</v>
      </c>
      <c r="J100" s="2">
        <f t="shared" si="23"/>
        <v>38</v>
      </c>
      <c r="K100" s="3">
        <v>7.7314678171746696</v>
      </c>
      <c r="L100" s="2">
        <f t="shared" si="24"/>
        <v>7</v>
      </c>
      <c r="M100" s="30">
        <v>21</v>
      </c>
      <c r="O100" s="30">
        <v>0</v>
      </c>
      <c r="P100" s="36">
        <v>0</v>
      </c>
      <c r="Q100" s="30">
        <v>0.53</v>
      </c>
      <c r="R100" s="30">
        <v>1.28</v>
      </c>
      <c r="S100" s="30">
        <v>0</v>
      </c>
      <c r="T100" s="30">
        <v>0.15</v>
      </c>
      <c r="U100" s="30">
        <v>0</v>
      </c>
      <c r="V100" s="30">
        <v>0</v>
      </c>
      <c r="W100" s="30">
        <v>0</v>
      </c>
      <c r="X100" s="30">
        <v>0</v>
      </c>
      <c r="Y100" s="30">
        <f t="shared" si="25"/>
        <v>0.15</v>
      </c>
      <c r="Z100" s="34"/>
      <c r="AA100" s="4">
        <v>0.56100000000000005</v>
      </c>
      <c r="AB100" s="1">
        <v>2875</v>
      </c>
      <c r="AC100" s="1">
        <f t="shared" si="26"/>
        <v>38</v>
      </c>
      <c r="AD100" s="3">
        <f t="shared" si="27"/>
        <v>448</v>
      </c>
      <c r="AE100" s="3"/>
      <c r="AW100" s="12"/>
    </row>
    <row r="101" spans="1:49" x14ac:dyDescent="0.25">
      <c r="A101" s="11">
        <v>7.6606269828226103E-2</v>
      </c>
      <c r="B101" s="2">
        <f t="shared" ref="B101:B104" si="28">FLOOR(A101,1)</f>
        <v>0</v>
      </c>
      <c r="C101" s="3">
        <v>59.999056104857502</v>
      </c>
      <c r="D101" s="2">
        <f t="shared" ref="D101:D104" si="29">FLOOR(C101,1)</f>
        <v>59</v>
      </c>
      <c r="E101" s="3">
        <v>280.95383317546401</v>
      </c>
      <c r="F101" s="2">
        <f t="shared" ref="F101:F104" si="30">FLOOR(E101,1)</f>
        <v>280</v>
      </c>
      <c r="G101" s="3">
        <v>1.2896663435276099</v>
      </c>
      <c r="H101" s="2">
        <f t="shared" ref="H101:H104" si="31">FLOOR(G101,1)</f>
        <v>1</v>
      </c>
      <c r="I101" s="3">
        <v>19.666143250207</v>
      </c>
      <c r="J101" s="2">
        <f t="shared" ref="J101:J104" si="32">FLOOR(I101,1)</f>
        <v>19</v>
      </c>
      <c r="K101" s="3">
        <v>0.117479912866783</v>
      </c>
      <c r="L101" s="2">
        <f t="shared" ref="L101:L104" si="33">FLOOR(K101,1)</f>
        <v>0</v>
      </c>
      <c r="M101" s="30">
        <v>0</v>
      </c>
      <c r="O101" s="30">
        <v>0</v>
      </c>
      <c r="P101" s="36">
        <v>0</v>
      </c>
      <c r="Q101" s="30">
        <v>0.53</v>
      </c>
      <c r="R101" s="30">
        <v>1.36</v>
      </c>
      <c r="S101" s="30">
        <v>0</v>
      </c>
      <c r="T101" s="30">
        <v>7.0000000000000007E-2</v>
      </c>
      <c r="U101" s="30">
        <v>0</v>
      </c>
      <c r="V101" s="30">
        <v>0</v>
      </c>
      <c r="W101" s="30">
        <v>0</v>
      </c>
      <c r="X101" s="30">
        <v>0</v>
      </c>
      <c r="Y101" s="30">
        <f t="shared" si="25"/>
        <v>7.0000000000000007E-2</v>
      </c>
      <c r="Z101" s="34"/>
      <c r="AA101" s="4">
        <v>0.59399999999999997</v>
      </c>
      <c r="AB101" s="1">
        <v>2853</v>
      </c>
      <c r="AC101" s="1">
        <f t="shared" si="26"/>
        <v>20</v>
      </c>
      <c r="AD101" s="3">
        <f t="shared" si="27"/>
        <v>359</v>
      </c>
      <c r="AE101" s="3"/>
      <c r="AW101" s="12"/>
    </row>
    <row r="102" spans="1:49" x14ac:dyDescent="0.25">
      <c r="A102" s="11">
        <v>0.20677546834576499</v>
      </c>
      <c r="B102" s="2">
        <f t="shared" si="28"/>
        <v>0</v>
      </c>
      <c r="C102" s="3">
        <v>54.974688219703701</v>
      </c>
      <c r="D102" s="2">
        <f t="shared" si="29"/>
        <v>54</v>
      </c>
      <c r="E102" s="3">
        <v>168.23328265608399</v>
      </c>
      <c r="F102" s="2">
        <f t="shared" si="30"/>
        <v>168</v>
      </c>
      <c r="G102" s="3">
        <v>0.57086018051192799</v>
      </c>
      <c r="H102" s="2">
        <f t="shared" si="31"/>
        <v>0</v>
      </c>
      <c r="I102" s="3">
        <v>2.1452507962450902</v>
      </c>
      <c r="J102" s="2">
        <f t="shared" si="32"/>
        <v>2</v>
      </c>
      <c r="K102" s="3">
        <v>0.65934628596835598</v>
      </c>
      <c r="L102" s="2">
        <f t="shared" si="33"/>
        <v>0</v>
      </c>
      <c r="M102" s="30">
        <v>17</v>
      </c>
      <c r="O102" s="30">
        <v>0</v>
      </c>
      <c r="P102" s="36">
        <v>0</v>
      </c>
      <c r="Q102" s="30">
        <v>0.53</v>
      </c>
      <c r="R102" s="30">
        <v>1.26</v>
      </c>
      <c r="S102" s="30">
        <v>0</v>
      </c>
      <c r="T102" s="30">
        <v>0.01</v>
      </c>
      <c r="U102" s="30">
        <v>0</v>
      </c>
      <c r="V102" s="30">
        <v>0</v>
      </c>
      <c r="W102" s="30">
        <v>0.17</v>
      </c>
      <c r="X102" s="30">
        <v>0</v>
      </c>
      <c r="Y102" s="30">
        <f t="shared" si="25"/>
        <v>0.01</v>
      </c>
      <c r="Z102" s="34"/>
      <c r="AA102" s="4">
        <v>0.623</v>
      </c>
      <c r="AB102" s="1">
        <v>2835</v>
      </c>
      <c r="AC102" s="1">
        <f t="shared" si="26"/>
        <v>2</v>
      </c>
      <c r="AD102" s="3">
        <f t="shared" si="27"/>
        <v>224</v>
      </c>
      <c r="AE102" s="3"/>
      <c r="AW102" s="12"/>
    </row>
    <row r="103" spans="1:49" x14ac:dyDescent="0.25">
      <c r="A103" s="11">
        <v>0.22763223692717199</v>
      </c>
      <c r="B103" s="2">
        <f t="shared" si="28"/>
        <v>0</v>
      </c>
      <c r="C103" s="3">
        <v>54.974688219703701</v>
      </c>
      <c r="D103" s="2">
        <f t="shared" si="29"/>
        <v>54</v>
      </c>
      <c r="E103" s="3">
        <v>270.07403532875298</v>
      </c>
      <c r="F103" s="2">
        <f t="shared" si="30"/>
        <v>270</v>
      </c>
      <c r="G103" s="3">
        <v>0.57093783232984996</v>
      </c>
      <c r="H103" s="2">
        <f t="shared" si="31"/>
        <v>0</v>
      </c>
      <c r="I103" s="3">
        <v>0.43259085937124497</v>
      </c>
      <c r="J103" s="2">
        <f t="shared" si="32"/>
        <v>0</v>
      </c>
      <c r="K103" s="3">
        <v>0.24585382587292401</v>
      </c>
      <c r="L103" s="2">
        <f t="shared" si="33"/>
        <v>0</v>
      </c>
      <c r="M103" s="30">
        <v>17</v>
      </c>
      <c r="O103" s="30">
        <v>0</v>
      </c>
      <c r="P103" s="36">
        <v>0</v>
      </c>
      <c r="Q103" s="30">
        <v>0.53</v>
      </c>
      <c r="R103" s="30">
        <v>1.44</v>
      </c>
      <c r="S103" s="30">
        <v>0</v>
      </c>
      <c r="T103" s="30">
        <v>0</v>
      </c>
      <c r="U103" s="30">
        <v>0</v>
      </c>
      <c r="V103" s="30">
        <v>0</v>
      </c>
      <c r="W103" s="30">
        <v>0</v>
      </c>
      <c r="X103" s="30">
        <v>0</v>
      </c>
      <c r="Y103" s="30">
        <f t="shared" si="25"/>
        <v>0</v>
      </c>
      <c r="Z103" s="34"/>
      <c r="AA103" s="4">
        <v>0.627</v>
      </c>
      <c r="AB103" s="1">
        <v>2832</v>
      </c>
      <c r="AC103" s="1">
        <f t="shared" si="26"/>
        <v>0</v>
      </c>
      <c r="AD103" s="3">
        <f t="shared" si="27"/>
        <v>324</v>
      </c>
      <c r="AE103" s="3"/>
      <c r="AW103" s="12"/>
    </row>
    <row r="104" spans="1:49" x14ac:dyDescent="0.25">
      <c r="A104" s="11">
        <v>0.13898772133027401</v>
      </c>
      <c r="B104" s="2">
        <f t="shared" si="28"/>
        <v>0</v>
      </c>
      <c r="C104" s="3">
        <v>54.974688219703701</v>
      </c>
      <c r="D104" s="2">
        <f t="shared" si="29"/>
        <v>54</v>
      </c>
      <c r="E104" s="3">
        <v>168.23328265608399</v>
      </c>
      <c r="F104" s="2">
        <f t="shared" si="30"/>
        <v>168</v>
      </c>
      <c r="G104" s="3">
        <v>0.57093783232984996</v>
      </c>
      <c r="H104" s="2">
        <f t="shared" si="31"/>
        <v>0</v>
      </c>
      <c r="I104" s="3">
        <v>0.40734793344703801</v>
      </c>
      <c r="J104" s="2">
        <f t="shared" si="32"/>
        <v>0</v>
      </c>
      <c r="K104" s="3">
        <v>8.4001749974769099E-2</v>
      </c>
      <c r="L104" s="2">
        <f t="shared" si="33"/>
        <v>0</v>
      </c>
      <c r="M104" s="30">
        <v>17</v>
      </c>
      <c r="O104" s="30">
        <v>0</v>
      </c>
      <c r="P104" s="36">
        <v>0</v>
      </c>
      <c r="Q104" s="30">
        <v>0.53</v>
      </c>
      <c r="R104" s="30">
        <v>1.26</v>
      </c>
      <c r="S104" s="30">
        <v>0</v>
      </c>
      <c r="T104" s="30">
        <v>0</v>
      </c>
      <c r="U104" s="30">
        <v>0</v>
      </c>
      <c r="V104" s="30">
        <v>0</v>
      </c>
      <c r="W104" s="30">
        <v>0.17</v>
      </c>
      <c r="X104" s="30">
        <v>0</v>
      </c>
      <c r="Y104" s="30">
        <f t="shared" si="25"/>
        <v>0</v>
      </c>
      <c r="Z104" s="34"/>
      <c r="AA104" s="4">
        <v>0.627</v>
      </c>
      <c r="AB104" s="1">
        <v>2832</v>
      </c>
      <c r="AC104" s="1">
        <f t="shared" si="26"/>
        <v>0</v>
      </c>
      <c r="AD104" s="3">
        <f t="shared" si="27"/>
        <v>222</v>
      </c>
      <c r="AE104" s="3"/>
      <c r="AW104" s="12"/>
    </row>
  </sheetData>
  <sortState ref="A2:AE101">
    <sortCondition ref="AA2:AA101"/>
  </sortState>
  <mergeCells count="4">
    <mergeCell ref="B2:M2"/>
    <mergeCell ref="O2:X2"/>
    <mergeCell ref="AA2:AB2"/>
    <mergeCell ref="AG35:AP35"/>
  </mergeCells>
  <pageMargins left="0.7" right="0.7" top="0.75" bottom="0.75" header="0.3" footer="0.3"/>
  <pageSetup orientation="portrait" r:id="rId1"/>
  <ignoredErrors>
    <ignoredError sqref="AP38" formulaRange="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D7" sqref="D7"/>
    </sheetView>
  </sheetViews>
  <sheetFormatPr defaultRowHeight="15" x14ac:dyDescent="0.25"/>
  <cols>
    <col min="3" max="3" width="13.7109375" bestFit="1" customWidth="1"/>
    <col min="4" max="4" width="14.28515625" bestFit="1" customWidth="1"/>
    <col min="5" max="5" width="10.85546875" bestFit="1" customWidth="1"/>
  </cols>
  <sheetData>
    <row r="1" spans="1:8" x14ac:dyDescent="0.25">
      <c r="B1" t="s">
        <v>41</v>
      </c>
      <c r="C1" t="s">
        <v>42</v>
      </c>
      <c r="D1" t="s">
        <v>43</v>
      </c>
      <c r="E1" t="s">
        <v>44</v>
      </c>
      <c r="F1" t="s">
        <v>46</v>
      </c>
    </row>
    <row r="2" spans="1:8" x14ac:dyDescent="0.25">
      <c r="B2">
        <v>1</v>
      </c>
      <c r="C2">
        <v>0.03</v>
      </c>
      <c r="D2">
        <v>20</v>
      </c>
      <c r="E2">
        <v>0.03</v>
      </c>
      <c r="F2">
        <v>1</v>
      </c>
    </row>
    <row r="5" spans="1:8" x14ac:dyDescent="0.25">
      <c r="A5" t="s">
        <v>38</v>
      </c>
      <c r="B5" t="s">
        <v>39</v>
      </c>
      <c r="C5" t="s">
        <v>40</v>
      </c>
      <c r="D5" t="s">
        <v>45</v>
      </c>
      <c r="E5" t="s">
        <v>47</v>
      </c>
      <c r="F5" t="s">
        <v>48</v>
      </c>
      <c r="G5" t="s">
        <v>49</v>
      </c>
      <c r="H5" t="s">
        <v>50</v>
      </c>
    </row>
    <row r="6" spans="1:8" x14ac:dyDescent="0.25">
      <c r="A6">
        <v>1500</v>
      </c>
      <c r="B6">
        <v>4160</v>
      </c>
      <c r="C6">
        <f>(A6*$B$2)*$C$2/(1-(1+$C$2)^(-$D$2))</f>
        <v>100.82356139528873</v>
      </c>
      <c r="D6">
        <f>A6*$B$2*$E$2</f>
        <v>45</v>
      </c>
      <c r="E6">
        <v>0.19</v>
      </c>
      <c r="F6">
        <f>E6*10^6</f>
        <v>190000</v>
      </c>
      <c r="G6">
        <f>F6*$F$2</f>
        <v>190000</v>
      </c>
      <c r="H6">
        <f>G6/10^6</f>
        <v>0.19</v>
      </c>
    </row>
    <row r="7" spans="1:8" x14ac:dyDescent="0.25">
      <c r="A7">
        <v>194</v>
      </c>
      <c r="B7">
        <v>4033</v>
      </c>
      <c r="C7">
        <f>(A7*$B$2)*$C$2/(1-(1+$C$2)^(-$D$2))</f>
        <v>13.039847273790675</v>
      </c>
      <c r="D7">
        <f>A7*$B$2*$E$2</f>
        <v>5.8199999999999994</v>
      </c>
    </row>
    <row r="10" spans="1:8" x14ac:dyDescent="0.25">
      <c r="C10">
        <f>B6-D10</f>
        <v>4033.036285878502</v>
      </c>
      <c r="D10">
        <f>C6+D6-C7-D7</f>
        <v>126.96371412149804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Nusrat</dc:creator>
  <cp:lastModifiedBy>Shahriar Mahbub</cp:lastModifiedBy>
  <dcterms:created xsi:type="dcterms:W3CDTF">2014-06-04T14:13:02Z</dcterms:created>
  <dcterms:modified xsi:type="dcterms:W3CDTF">2016-07-13T10:30:54Z</dcterms:modified>
</cp:coreProperties>
</file>