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ShahriarEleboration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R6" i="1"/>
  <c r="Q6" i="1"/>
  <c r="P6" i="1"/>
  <c r="U5" i="1"/>
  <c r="R5" i="1"/>
  <c r="Q5" i="1"/>
  <c r="P5" i="1"/>
  <c r="U4" i="1"/>
  <c r="R4" i="1"/>
  <c r="Q4" i="1"/>
  <c r="P4" i="1"/>
  <c r="G6" i="1" l="1"/>
  <c r="F6" i="1"/>
  <c r="E6" i="1"/>
  <c r="G5" i="1"/>
  <c r="F5" i="1"/>
  <c r="E5" i="1"/>
  <c r="G4" i="1"/>
  <c r="F4" i="1"/>
  <c r="E4" i="1"/>
  <c r="H6" i="1"/>
  <c r="H5" i="1"/>
  <c r="B15" i="1"/>
  <c r="B14" i="1"/>
  <c r="B13" i="1"/>
  <c r="B12" i="1"/>
  <c r="E3" i="1" s="1"/>
  <c r="H4" i="1"/>
  <c r="H3" i="1"/>
  <c r="G3" i="1"/>
  <c r="F3" i="1"/>
</calcChain>
</file>

<file path=xl/sharedStrings.xml><?xml version="1.0" encoding="utf-8"?>
<sst xmlns="http://schemas.openxmlformats.org/spreadsheetml/2006/main" count="122" uniqueCount="73">
  <si>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</si>
  <si>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</si>
  <si>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</si>
  <si>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</si>
  <si>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</si>
  <si>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</si>
  <si>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</si>
  <si>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</si>
  <si>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</si>
  <si>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</si>
  <si>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</si>
  <si>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</si>
  <si>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</si>
  <si>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</si>
  <si>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</si>
  <si>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</si>
  <si>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</si>
  <si>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</si>
  <si>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</si>
  <si>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</si>
  <si>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</si>
  <si>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</si>
  <si>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</si>
  <si>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</si>
  <si>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</si>
  <si>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</si>
  <si>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</si>
  <si>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</si>
  <si>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</si>
  <si>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</si>
  <si>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</si>
  <si>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</si>
  <si>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</si>
  <si>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</si>
  <si>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</si>
  <si>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</si>
  <si>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</si>
  <si>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</si>
  <si>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</si>
  <si>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</si>
  <si>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</si>
  <si>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</si>
  <si>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</si>
  <si>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</si>
  <si>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</si>
  <si>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</si>
  <si>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</si>
  <si>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</si>
  <si>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</si>
  <si>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</si>
  <si>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</si>
  <si>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</si>
  <si>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</si>
  <si>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 xml:space="preserve">emission reduction </t>
  </si>
  <si>
    <t>KWe</t>
  </si>
  <si>
    <t>KWth</t>
  </si>
  <si>
    <t>GWh</t>
  </si>
  <si>
    <t>1000 units</t>
  </si>
  <si>
    <t>KEuro</t>
  </si>
  <si>
    <t>Kt</t>
  </si>
  <si>
    <t>kt</t>
  </si>
  <si>
    <t>KW</t>
  </si>
  <si>
    <t>(%)</t>
  </si>
  <si>
    <t>RS2008</t>
  </si>
  <si>
    <t>maxHeatProfile</t>
  </si>
  <si>
    <t>OilHeat</t>
  </si>
  <si>
    <t>NGasHeat</t>
  </si>
  <si>
    <t>BiomassHeat</t>
  </si>
  <si>
    <t>SolarHeat</t>
  </si>
  <si>
    <t>year</t>
  </si>
  <si>
    <t>RS2020</t>
  </si>
  <si>
    <t>RS2030</t>
  </si>
  <si>
    <t>RS2050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</si>
</sst>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0" fillId="0" borderId="1" xfId="0" applyBorder="1"/>
    <xf numFmtId="0" fontId="1" fillId="7" borderId="1" xfId="6" applyBorder="1"/>
    <xf numFmtId="0" fontId="1" fillId="3" borderId="1" xfId="2" applyBorder="1"/>
    <xf numFmtId="0" fontId="1" fillId="5" borderId="1" xfId="4" applyBorder="1"/>
    <xf numFmtId="0" fontId="0" fillId="0" borderId="2" xfId="0" applyFill="1" applyBorder="1"/>
    <xf numFmtId="0" fontId="0" fillId="2" borderId="1" xfId="1" applyFont="1" applyBorder="1"/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6" applyFont="1" applyFill="1" applyBorder="1"/>
    <xf numFmtId="0" fontId="2" fillId="0" borderId="0" xfId="2" applyFont="1" applyFill="1" applyBorder="1"/>
    <xf numFmtId="0" fontId="2" fillId="0" borderId="0" xfId="4" applyFont="1" applyFill="1" applyBorder="1"/>
    <xf numFmtId="1" fontId="2" fillId="0" borderId="0" xfId="1" applyNumberFormat="1" applyFont="1" applyFill="1" applyBorder="1"/>
    <xf numFmtId="0" fontId="1" fillId="0" borderId="0" xfId="5" applyFill="1" applyBorder="1"/>
    <xf numFmtId="0" fontId="1" fillId="0" borderId="0" xfId="6" applyFill="1" applyBorder="1"/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"/>
  <sheetViews>
    <sheetView tabSelected="1" topLeftCell="Y1" workbookViewId="0">
      <selection activeCell="AI7" sqref="AI7"/>
    </sheetView>
  </sheetViews>
  <sheetFormatPr defaultRowHeight="15" x14ac:dyDescent="0.25"/>
  <sheetData>
    <row r="1" spans="1:5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6" t="s">
        <v>31</v>
      </c>
      <c r="AI1" s="6" t="s">
        <v>32</v>
      </c>
      <c r="AJ1" s="7" t="s">
        <v>33</v>
      </c>
      <c r="AK1" s="8" t="s">
        <v>34</v>
      </c>
      <c r="AL1" s="8" t="s">
        <v>35</v>
      </c>
      <c r="AM1" s="5" t="s">
        <v>36</v>
      </c>
      <c r="AN1" s="5" t="s">
        <v>37</v>
      </c>
      <c r="AO1" s="5" t="s">
        <v>38</v>
      </c>
      <c r="AP1" s="5" t="s">
        <v>16</v>
      </c>
      <c r="AQ1" s="5" t="s">
        <v>17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9" t="s">
        <v>53</v>
      </c>
    </row>
    <row r="2" spans="1:58" x14ac:dyDescent="0.25">
      <c r="B2" s="1" t="s">
        <v>54</v>
      </c>
      <c r="C2" s="1" t="s">
        <v>54</v>
      </c>
      <c r="D2" s="1" t="s">
        <v>54</v>
      </c>
      <c r="E2" s="1" t="s">
        <v>55</v>
      </c>
      <c r="F2" s="1" t="s">
        <v>55</v>
      </c>
      <c r="G2" s="1" t="s">
        <v>55</v>
      </c>
      <c r="H2" s="10" t="s">
        <v>55</v>
      </c>
      <c r="I2" s="1" t="s">
        <v>56</v>
      </c>
      <c r="J2" s="1" t="s">
        <v>57</v>
      </c>
      <c r="K2" s="1" t="s">
        <v>57</v>
      </c>
      <c r="L2" s="2" t="s">
        <v>56</v>
      </c>
      <c r="M2" s="2" t="s">
        <v>56</v>
      </c>
      <c r="N2" s="2" t="s">
        <v>56</v>
      </c>
      <c r="O2" s="2" t="s">
        <v>56</v>
      </c>
      <c r="P2" s="2" t="s">
        <v>56</v>
      </c>
      <c r="Q2" s="2" t="s">
        <v>56</v>
      </c>
      <c r="R2" s="2" t="s">
        <v>56</v>
      </c>
      <c r="S2" s="2" t="s">
        <v>56</v>
      </c>
      <c r="T2" s="2" t="s">
        <v>56</v>
      </c>
      <c r="U2" s="2" t="s">
        <v>56</v>
      </c>
      <c r="V2" s="3" t="s">
        <v>56</v>
      </c>
      <c r="W2" s="3" t="s">
        <v>56</v>
      </c>
      <c r="X2" s="4" t="s">
        <v>56</v>
      </c>
      <c r="Y2" s="4" t="s">
        <v>56</v>
      </c>
      <c r="Z2" s="4" t="s">
        <v>56</v>
      </c>
      <c r="AA2" s="5" t="s">
        <v>58</v>
      </c>
      <c r="AB2" s="5" t="s">
        <v>58</v>
      </c>
      <c r="AC2" s="3" t="s">
        <v>58</v>
      </c>
      <c r="AD2" s="3" t="s">
        <v>58</v>
      </c>
      <c r="AE2" s="3" t="s">
        <v>58</v>
      </c>
      <c r="AF2" s="3" t="s">
        <v>58</v>
      </c>
      <c r="AG2" s="3" t="s">
        <v>58</v>
      </c>
      <c r="AH2" s="6" t="s">
        <v>59</v>
      </c>
      <c r="AI2" s="6" t="s">
        <v>60</v>
      </c>
      <c r="AJ2" s="7" t="s">
        <v>58</v>
      </c>
      <c r="AK2" s="8"/>
      <c r="AL2" s="8"/>
      <c r="AM2" s="5" t="s">
        <v>56</v>
      </c>
      <c r="AN2" s="5" t="s">
        <v>56</v>
      </c>
      <c r="AO2" s="5" t="s">
        <v>56</v>
      </c>
      <c r="AP2" s="5" t="s">
        <v>56</v>
      </c>
      <c r="AQ2" s="5" t="s">
        <v>56</v>
      </c>
      <c r="AR2" s="5" t="s">
        <v>56</v>
      </c>
      <c r="AS2" s="5" t="s">
        <v>56</v>
      </c>
      <c r="AT2" s="5" t="s">
        <v>56</v>
      </c>
      <c r="AU2" s="5" t="s">
        <v>56</v>
      </c>
      <c r="AV2" s="5" t="s">
        <v>56</v>
      </c>
      <c r="AW2" s="5" t="s">
        <v>56</v>
      </c>
      <c r="AX2" s="5" t="s">
        <v>56</v>
      </c>
      <c r="AY2" s="5" t="s">
        <v>56</v>
      </c>
      <c r="AZ2" s="5" t="s">
        <v>56</v>
      </c>
      <c r="BA2" s="5" t="s">
        <v>56</v>
      </c>
      <c r="BB2" s="5" t="s">
        <v>56</v>
      </c>
      <c r="BC2" s="5" t="s">
        <v>56</v>
      </c>
      <c r="BD2" s="5" t="s">
        <v>61</v>
      </c>
      <c r="BE2" s="5" t="s">
        <v>61</v>
      </c>
      <c r="BF2" s="9" t="s">
        <v>62</v>
      </c>
    </row>
    <row r="3" spans="1:58" x14ac:dyDescent="0.25">
      <c r="A3" t="s">
        <v>63</v>
      </c>
      <c r="B3" s="11">
        <v>936</v>
      </c>
      <c r="C3" s="11">
        <v>0</v>
      </c>
      <c r="D3" s="11">
        <v>0</v>
      </c>
      <c r="E3" s="19">
        <f>A9*B12*10^6/0.8</f>
        <v>27462.898749999997</v>
      </c>
      <c r="F3" s="19">
        <f>A9*C12*10^6/0.9</f>
        <v>21275.27888888889</v>
      </c>
      <c r="G3" s="19">
        <f>A9*D12*10^6/0.75</f>
        <v>15982.717333333334</v>
      </c>
      <c r="H3" s="19">
        <f>E12/420*10^6</f>
        <v>13309.523809523809</v>
      </c>
      <c r="I3" s="11">
        <v>5.59</v>
      </c>
      <c r="J3" s="11">
        <v>19379</v>
      </c>
      <c r="K3" s="11">
        <v>0</v>
      </c>
      <c r="L3" s="12">
        <v>1.22</v>
      </c>
      <c r="M3" s="12">
        <v>0</v>
      </c>
      <c r="N3" s="12">
        <v>0</v>
      </c>
      <c r="O3" s="12">
        <v>0</v>
      </c>
      <c r="P3" s="12">
        <v>99.01</v>
      </c>
      <c r="Q3" s="12">
        <v>86.29</v>
      </c>
      <c r="R3" s="12">
        <v>54.02</v>
      </c>
      <c r="S3" s="12">
        <v>0</v>
      </c>
      <c r="T3" s="12">
        <v>0</v>
      </c>
      <c r="U3" s="12">
        <v>5.59</v>
      </c>
      <c r="V3" s="13">
        <v>15.72</v>
      </c>
      <c r="W3" s="13">
        <v>164.51</v>
      </c>
      <c r="X3" s="14"/>
      <c r="Y3" s="14"/>
      <c r="Z3" s="14"/>
      <c r="AA3" s="15"/>
      <c r="AB3" s="15"/>
      <c r="AC3" s="13">
        <v>-12301</v>
      </c>
      <c r="AD3" s="13">
        <v>34097</v>
      </c>
      <c r="AE3" s="13">
        <v>25374</v>
      </c>
      <c r="AF3" s="13">
        <v>18958</v>
      </c>
      <c r="AG3" s="13">
        <v>62434</v>
      </c>
      <c r="AH3" s="16"/>
      <c r="AI3" s="16">
        <v>98.09</v>
      </c>
      <c r="AJ3" s="17">
        <v>140863</v>
      </c>
      <c r="AK3" s="18"/>
      <c r="AL3" s="18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8" x14ac:dyDescent="0.25">
      <c r="A4" t="s">
        <v>70</v>
      </c>
      <c r="E4" s="19">
        <f>A9*B13*10^6/0.85</f>
        <v>26831.625882352942</v>
      </c>
      <c r="F4" s="19">
        <f>A9*C13*10^6/0.95</f>
        <v>20879.622105263159</v>
      </c>
      <c r="G4" s="19">
        <f>A9*D13*10^6/0.8</f>
        <v>15521.905000000001</v>
      </c>
      <c r="H4" s="19">
        <f>E13/420*10^6</f>
        <v>13285.714285714286</v>
      </c>
      <c r="J4" s="11">
        <v>19379</v>
      </c>
      <c r="K4">
        <v>0</v>
      </c>
      <c r="L4" s="12">
        <v>1.22</v>
      </c>
      <c r="M4" s="12">
        <v>0</v>
      </c>
      <c r="N4" s="12">
        <v>0</v>
      </c>
      <c r="O4" s="12">
        <v>0</v>
      </c>
      <c r="P4">
        <f>B13</f>
        <v>102.78</v>
      </c>
      <c r="Q4">
        <f>C13</f>
        <v>89.39</v>
      </c>
      <c r="R4">
        <f>D13</f>
        <v>55.96</v>
      </c>
      <c r="S4">
        <v>0</v>
      </c>
      <c r="T4">
        <v>0</v>
      </c>
      <c r="U4">
        <f>E13</f>
        <v>5.58</v>
      </c>
      <c r="V4">
        <v>17.170000000000002</v>
      </c>
      <c r="W4">
        <v>161.22</v>
      </c>
      <c r="AC4">
        <v>-7887</v>
      </c>
      <c r="AD4">
        <v>44610</v>
      </c>
      <c r="AE4">
        <v>26627</v>
      </c>
      <c r="AF4">
        <v>22932</v>
      </c>
      <c r="AG4">
        <v>66194</v>
      </c>
      <c r="AI4">
        <v>91.84</v>
      </c>
      <c r="AJ4">
        <v>160363</v>
      </c>
    </row>
    <row r="5" spans="1:58" x14ac:dyDescent="0.25">
      <c r="A5" t="s">
        <v>71</v>
      </c>
      <c r="E5" s="19">
        <f>A9*B14*10^6/0.87</f>
        <v>25793.962068965517</v>
      </c>
      <c r="F5" s="19">
        <f>A9*C14*10^6/0.97</f>
        <v>20137.996907216497</v>
      </c>
      <c r="G5" s="19">
        <f>A9*D14*10^6/0.82</f>
        <v>14910.597560975611</v>
      </c>
      <c r="H5" s="19">
        <f t="shared" ref="H5:H6" si="0">E14/420*10^6</f>
        <v>13285.714285714286</v>
      </c>
      <c r="J5" s="11">
        <v>19379</v>
      </c>
      <c r="K5">
        <v>0</v>
      </c>
      <c r="L5" s="12">
        <v>1.22</v>
      </c>
      <c r="M5" s="12">
        <v>0</v>
      </c>
      <c r="N5" s="12">
        <v>0</v>
      </c>
      <c r="O5" s="12">
        <v>0</v>
      </c>
      <c r="P5">
        <f>B14</f>
        <v>101.13</v>
      </c>
      <c r="Q5">
        <f>C14</f>
        <v>88.03</v>
      </c>
      <c r="R5">
        <f>D14</f>
        <v>55.1</v>
      </c>
      <c r="S5">
        <v>0</v>
      </c>
      <c r="T5">
        <v>0</v>
      </c>
      <c r="U5">
        <f>E14</f>
        <v>5.58</v>
      </c>
      <c r="V5">
        <v>16.53</v>
      </c>
      <c r="W5">
        <v>162.63999999999999</v>
      </c>
      <c r="AC5" s="20">
        <v>-8763</v>
      </c>
      <c r="AD5" s="20">
        <v>49286</v>
      </c>
      <c r="AE5" s="20">
        <v>27208</v>
      </c>
      <c r="AF5" s="20">
        <v>23809</v>
      </c>
      <c r="AG5" s="20">
        <v>67393</v>
      </c>
      <c r="AH5" s="21"/>
      <c r="AI5" s="16">
        <v>86.05</v>
      </c>
      <c r="AJ5" s="17">
        <v>167656</v>
      </c>
    </row>
    <row r="6" spans="1:58" x14ac:dyDescent="0.25">
      <c r="A6" t="s">
        <v>72</v>
      </c>
      <c r="E6" s="19">
        <f>A9*B15*10^6/0.89</f>
        <v>25880.022471910113</v>
      </c>
      <c r="F6" s="19">
        <f>A9*C15*10^6/0.99</f>
        <v>20226.52121212121</v>
      </c>
      <c r="G6" s="19">
        <f>A9*D15*10^6/0.84</f>
        <v>14922.775</v>
      </c>
      <c r="H6" s="19">
        <f t="shared" si="0"/>
        <v>13285.714285714286</v>
      </c>
      <c r="J6" s="11">
        <v>19379</v>
      </c>
      <c r="K6">
        <v>0</v>
      </c>
      <c r="L6" s="12">
        <v>1.22</v>
      </c>
      <c r="M6" s="12">
        <v>0</v>
      </c>
      <c r="N6" s="12">
        <v>0</v>
      </c>
      <c r="O6" s="12">
        <v>0</v>
      </c>
      <c r="P6">
        <f>B15</f>
        <v>103.8</v>
      </c>
      <c r="Q6">
        <f>C15</f>
        <v>90.24</v>
      </c>
      <c r="R6">
        <f>D15</f>
        <v>56.49</v>
      </c>
      <c r="S6">
        <v>0</v>
      </c>
      <c r="T6">
        <v>0</v>
      </c>
      <c r="U6">
        <f>E15</f>
        <v>5.58</v>
      </c>
      <c r="V6">
        <v>17.989999999999998</v>
      </c>
      <c r="W6">
        <v>159.43</v>
      </c>
      <c r="AC6">
        <v>-10111</v>
      </c>
      <c r="AD6">
        <v>58623</v>
      </c>
      <c r="AE6">
        <v>27501</v>
      </c>
      <c r="AF6">
        <v>67974</v>
      </c>
      <c r="AG6">
        <v>27047</v>
      </c>
      <c r="AI6">
        <v>82.78</v>
      </c>
      <c r="AJ6">
        <v>181145</v>
      </c>
    </row>
    <row r="8" spans="1:58" x14ac:dyDescent="0.25">
      <c r="A8" t="s">
        <v>64</v>
      </c>
    </row>
    <row r="9" spans="1:58" x14ac:dyDescent="0.25">
      <c r="A9">
        <v>2.219E-4</v>
      </c>
    </row>
    <row r="11" spans="1:58" x14ac:dyDescent="0.25">
      <c r="A11" t="s">
        <v>69</v>
      </c>
      <c r="B11" t="s">
        <v>65</v>
      </c>
      <c r="C11" t="s">
        <v>66</v>
      </c>
      <c r="D11" t="s">
        <v>67</v>
      </c>
      <c r="E11" t="s">
        <v>68</v>
      </c>
    </row>
    <row r="12" spans="1:58" x14ac:dyDescent="0.25">
      <c r="A12">
        <v>2008</v>
      </c>
      <c r="B12">
        <f>104.6-E12</f>
        <v>99.009999999999991</v>
      </c>
      <c r="C12">
        <v>86.29</v>
      </c>
      <c r="D12">
        <v>54.02</v>
      </c>
      <c r="E12">
        <v>5.59</v>
      </c>
    </row>
    <row r="13" spans="1:58" x14ac:dyDescent="0.25">
      <c r="A13">
        <v>2020</v>
      </c>
      <c r="B13">
        <f>108.36-E13</f>
        <v>102.78</v>
      </c>
      <c r="C13">
        <v>89.39</v>
      </c>
      <c r="D13">
        <v>55.96</v>
      </c>
      <c r="E13">
        <v>5.58</v>
      </c>
    </row>
    <row r="14" spans="1:58" x14ac:dyDescent="0.25">
      <c r="A14">
        <v>2030</v>
      </c>
      <c r="B14">
        <f>106.71-E14</f>
        <v>101.13</v>
      </c>
      <c r="C14">
        <v>88.03</v>
      </c>
      <c r="D14">
        <v>55.1</v>
      </c>
      <c r="E14">
        <v>5.58</v>
      </c>
    </row>
    <row r="15" spans="1:58" x14ac:dyDescent="0.25">
      <c r="A15">
        <v>2050</v>
      </c>
      <c r="B15">
        <f>109.38-E15</f>
        <v>103.8</v>
      </c>
      <c r="C15">
        <v>90.24</v>
      </c>
      <c r="D15">
        <v>56.49</v>
      </c>
      <c r="E15">
        <v>5.58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2016-09-28T09:43:54Z</dcterms:created>
  <dcterms:modified xsi:type="dcterms:W3CDTF">2016-09-28T15:33:54Z</dcterms:modified>
</cp:coreProperties>
</file>