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8" i="2" l="1"/>
  <c r="B34" i="2"/>
  <c r="B32" i="2"/>
  <c r="B20" i="2"/>
  <c r="B18" i="2"/>
  <c r="B22" i="2" s="1"/>
  <c r="B24" i="2" s="1"/>
  <c r="B26" i="2" s="1"/>
  <c r="B28" i="2" s="1"/>
  <c r="I52" i="2" l="1"/>
  <c r="I54" i="2" s="1"/>
  <c r="I58" i="2" s="1"/>
  <c r="I60" i="2" s="1"/>
  <c r="F7" i="1" l="1"/>
  <c r="F6" i="1"/>
  <c r="F9" i="1" l="1"/>
  <c r="F8" i="1" l="1"/>
  <c r="F11" i="1"/>
  <c r="F12" i="1"/>
  <c r="D10" i="1"/>
  <c r="F4" i="1" l="1"/>
  <c r="F5" i="1"/>
  <c r="F10" i="1"/>
  <c r="F13" i="1"/>
  <c r="F14" i="1"/>
  <c r="F15" i="1"/>
  <c r="F16" i="1"/>
  <c r="F17" i="1"/>
  <c r="F18" i="1"/>
  <c r="F19" i="1"/>
  <c r="F20" i="1"/>
  <c r="F21" i="1"/>
  <c r="F3" i="1"/>
  <c r="F2" i="1"/>
  <c r="D23" i="1" l="1"/>
</calcChain>
</file>

<file path=xl/sharedStrings.xml><?xml version="1.0" encoding="utf-8"?>
<sst xmlns="http://schemas.openxmlformats.org/spreadsheetml/2006/main" count="104" uniqueCount="71">
  <si>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</si>
  <si>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</si>
  <si>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</si>
  <si>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</si>
  <si>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</si>
  <si>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You can use keyword planner and google trends to check the buying patterns - recommended</t>
  </si>
  <si>
    <t>Rating</t>
  </si>
  <si>
    <t>Weightage</t>
  </si>
  <si>
    <t>Selling price of the product must be between 300-2500 rupees</t>
  </si>
  <si>
    <t>It should be a niche product(shouldn't be dominated by brand)</t>
  </si>
  <si>
    <t>If more than 5 guys have product reviews more than 60 then it is a negative for the product. No competitor must have more than 200 reviews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</si>
  <si>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</si>
  <si>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</si>
  <si>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</si>
  <si>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</si>
  <si>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</si>
  <si>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</si>
  <si>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</si>
  <si>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</si>
  <si>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</si>
  <si>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</si>
  <si>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</si>
  <si>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</si>
  <si>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</si>
  <si>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</si>
  <si>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</si>
  <si>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</si>
  <si>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</si>
  <si>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</si>
  <si>
    <t>Does product have Estimated Monthly Sales above 499</t>
  </si>
  <si>
    <t>Does product have Estimated Monthly Sales above 999</t>
  </si>
  <si>
    <t>Does product have Estimated Monthly Sales above 249</t>
  </si>
  <si>
    <t>Always check historical data on Jungle scout.Cross check jungle scout web app data against chrome extension data for sales details. EMS for the product must be healthy across all competitors</t>
  </si>
  <si>
    <t xml:space="preserve"> Use Keepa to check product details and check how fast the stock runs out at sellers point</t>
  </si>
  <si>
    <t>Track product for 7 days for chosen products using 999 technique. After tracking check if the sales are healthy with the particular seller</t>
  </si>
  <si>
    <t>Link</t>
  </si>
  <si>
    <t>Unit Price</t>
  </si>
  <si>
    <t>Min order</t>
  </si>
  <si>
    <t>Order Cost</t>
  </si>
  <si>
    <t>Landing cost per unit</t>
  </si>
  <si>
    <t>Landing in rupees</t>
  </si>
  <si>
    <t>Selling Price</t>
  </si>
  <si>
    <t>%Profit</t>
  </si>
  <si>
    <t>Did the product get 0.8% likes from total followers</t>
  </si>
  <si>
    <t xml:space="preserve">Price </t>
  </si>
  <si>
    <t>Price</t>
  </si>
  <si>
    <t>competitor stats</t>
  </si>
  <si>
    <t>Selling price</t>
  </si>
  <si>
    <t>Alibaba Commission</t>
  </si>
  <si>
    <t xml:space="preserve">Shipping </t>
  </si>
  <si>
    <t>Profit Cost</t>
  </si>
  <si>
    <t>Profit %</t>
  </si>
  <si>
    <t xml:space="preserve">Landing Price </t>
  </si>
  <si>
    <t>Shipping Price</t>
  </si>
  <si>
    <t>Unit price</t>
  </si>
  <si>
    <t>Unit Price in Dollar</t>
  </si>
  <si>
    <t>Unit price : 23 Yen</t>
  </si>
  <si>
    <t>Keyword planner Results</t>
  </si>
  <si>
    <t>Captain America  Cap</t>
  </si>
  <si>
    <t>10-100</t>
  </si>
  <si>
    <t>Searches/Month</t>
  </si>
  <si>
    <t>Competition</t>
  </si>
  <si>
    <t>Captain America Sheild Replica</t>
  </si>
  <si>
    <t>There is a demand as given data below. There seems to be good demand for caps related to marvel</t>
  </si>
  <si>
    <t>Shipping</t>
  </si>
  <si>
    <t>Customs</t>
  </si>
  <si>
    <t>Landing Cost</t>
  </si>
  <si>
    <t>https://www.alibaba.com/product-detail/New-PET-Stain-Resistant-Technology-Flexible_60689500901.html?spm=a2700.7724838.2017115.1.53e13a13jYXvlZ&amp;s=p</t>
  </si>
  <si>
    <t>https://www.alibaba.com/product-detail/Dry-Erase-fridge-magnet-writing-board_60612121181.html?spm=a2700.7724838.2017115.55.53e13a13jYXvlZ</t>
  </si>
  <si>
    <t>Amazon</t>
  </si>
  <si>
    <t>Total Purchase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</si>
</sst>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49" fontId="0" fillId="0" borderId="0" xfId="0" applyNumberFormat="1" applyAlignment="1">
      <alignment wrapText="1"/>
    </xf>
    <xf numFmtId="0" fontId="0" fillId="0" borderId="0" xfId="0" applyAlignment="1">
      <alignment horizontal="center" vertical="center"/>
    </xf>
    <xf numFmtId="0" fontId="0" fillId="0" borderId="1" xfId="0" applyBorder="1" applyAlignment="1">
      <alignment horizontal="center" vertical="center"/>
    </xf>
    <xf numFmtId="49" fontId="0" fillId="0" borderId="1" xfId="0" applyNumberFormat="1" applyBorder="1" applyAlignment="1">
      <alignment horizontal="center" vertical="center" wrapText="1"/>
    </xf>
    <xf numFmtId="0" fontId="0" fillId="0" borderId="1" xfId="0" applyBorder="1"/>
    <xf numFmtId="49" fontId="0" fillId="2" borderId="1" xfId="0" applyNumberFormat="1" applyFill="1" applyBorder="1" applyAlignment="1">
      <alignment wrapText="1"/>
    </xf>
    <xf numFmtId="49" fontId="0" fillId="0" borderId="1" xfId="0" applyNumberFormat="1" applyBorder="1" applyAlignment="1">
      <alignment wrapText="1"/>
    </xf>
    <xf numFmtId="0" fontId="1" fillId="0" borderId="0" xfId="1"/>
    <xf numFmtId="49" fontId="0" fillId="0" borderId="0" xfId="0" applyNumberFormat="1" applyAlignment="1">
      <alignment horizontal="center" wrapText="1"/>
    </xf>
    <xf numFmtId="0" fontId="0" fillId="0" borderId="0" xfId="0" applyAlignment="1">
      <alignment horizontal="center" vertic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election activeCell="E4" sqref="E4"/>
    </sheetView>
  </sheetViews>
  <sheetFormatPr defaultRowHeight="15" x14ac:dyDescent="0.25"/>
  <cols>
    <col min="1" max="1" width="9.140625" style="2"/>
    <col min="2" max="2" width="82.85546875" style="1" customWidth="1"/>
    <col min="4" max="4" width="10.5703125" style="2" bestFit="1" customWidth="1"/>
    <col min="6" max="6" width="15.42578125" bestFit="1" customWidth="1"/>
    <col min="7" max="7" width="52" customWidth="1"/>
  </cols>
  <sheetData>
    <row r="1" spans="1:7" x14ac:dyDescent="0.25">
      <c r="A1" s="3" t="s">
        <v>0</v>
      </c>
      <c r="B1" s="4" t="s">
        <v>1</v>
      </c>
      <c r="C1" s="5" t="s">
        <v>6</v>
      </c>
      <c r="D1" s="3" t="s">
        <v>7</v>
      </c>
      <c r="E1" s="5" t="s">
        <v>11</v>
      </c>
      <c r="F1" s="5" t="s">
        <v>21</v>
      </c>
    </row>
    <row r="2" spans="1:7" x14ac:dyDescent="0.25">
      <c r="A2" s="3">
        <v>1</v>
      </c>
      <c r="B2" s="6" t="s">
        <v>9</v>
      </c>
      <c r="C2" s="5">
        <v>1</v>
      </c>
      <c r="D2" s="3">
        <v>13</v>
      </c>
      <c r="E2" s="5" t="s">
        <v>12</v>
      </c>
      <c r="F2" s="5">
        <f>D2*C2</f>
        <v>13</v>
      </c>
    </row>
    <row r="3" spans="1:7" x14ac:dyDescent="0.25">
      <c r="A3" s="3">
        <v>2</v>
      </c>
      <c r="B3" s="7" t="s">
        <v>2</v>
      </c>
      <c r="C3" s="5">
        <v>1</v>
      </c>
      <c r="D3" s="3">
        <v>3</v>
      </c>
      <c r="E3" s="5" t="s">
        <v>15</v>
      </c>
      <c r="F3" s="5">
        <f>D3*C3</f>
        <v>3</v>
      </c>
    </row>
    <row r="4" spans="1:7" x14ac:dyDescent="0.25">
      <c r="A4" s="3">
        <v>3</v>
      </c>
      <c r="B4" s="7" t="s">
        <v>31</v>
      </c>
      <c r="C4" s="5">
        <v>1</v>
      </c>
      <c r="D4" s="3">
        <v>2.5</v>
      </c>
      <c r="E4" s="5" t="s">
        <v>13</v>
      </c>
      <c r="F4" s="5">
        <f t="shared" ref="F4:F21" si="0">D4*C4</f>
        <v>2.5</v>
      </c>
    </row>
    <row r="5" spans="1:7" x14ac:dyDescent="0.25">
      <c r="A5" s="3">
        <v>4</v>
      </c>
      <c r="B5" s="7" t="s">
        <v>8</v>
      </c>
      <c r="C5" s="5">
        <v>1</v>
      </c>
      <c r="D5" s="3">
        <v>3</v>
      </c>
      <c r="E5" s="5" t="s">
        <v>15</v>
      </c>
      <c r="F5" s="5">
        <f t="shared" si="0"/>
        <v>3</v>
      </c>
    </row>
    <row r="6" spans="1:7" x14ac:dyDescent="0.25">
      <c r="A6" s="3"/>
      <c r="B6" s="7" t="s">
        <v>29</v>
      </c>
      <c r="C6" s="5">
        <v>1</v>
      </c>
      <c r="D6" s="3">
        <v>2.5</v>
      </c>
      <c r="E6" s="5" t="s">
        <v>13</v>
      </c>
      <c r="F6" s="5">
        <f t="shared" si="0"/>
        <v>2.5</v>
      </c>
    </row>
    <row r="7" spans="1:7" x14ac:dyDescent="0.25">
      <c r="A7" s="3"/>
      <c r="B7" s="7" t="s">
        <v>30</v>
      </c>
      <c r="C7" s="5">
        <v>0</v>
      </c>
      <c r="D7" s="3">
        <v>3</v>
      </c>
      <c r="E7" s="5" t="s">
        <v>13</v>
      </c>
      <c r="F7" s="5">
        <f>D7*C7</f>
        <v>0</v>
      </c>
    </row>
    <row r="8" spans="1:7" x14ac:dyDescent="0.25">
      <c r="A8" s="3"/>
      <c r="B8" s="7" t="s">
        <v>28</v>
      </c>
      <c r="C8" s="5">
        <v>1</v>
      </c>
      <c r="D8" s="3">
        <v>2</v>
      </c>
      <c r="E8" s="5" t="s">
        <v>15</v>
      </c>
      <c r="F8" s="5">
        <f t="shared" si="0"/>
        <v>2</v>
      </c>
    </row>
    <row r="9" spans="1:7" x14ac:dyDescent="0.25">
      <c r="A9" s="3"/>
      <c r="B9" s="7" t="s">
        <v>43</v>
      </c>
      <c r="C9" s="5">
        <v>0</v>
      </c>
      <c r="D9" s="3">
        <v>2</v>
      </c>
      <c r="E9" s="5" t="s">
        <v>15</v>
      </c>
      <c r="F9" s="5">
        <f t="shared" si="0"/>
        <v>0</v>
      </c>
    </row>
    <row r="10" spans="1:7" x14ac:dyDescent="0.25">
      <c r="A10" s="3">
        <v>5</v>
      </c>
      <c r="B10" s="6" t="s">
        <v>26</v>
      </c>
      <c r="C10" s="5">
        <v>0</v>
      </c>
      <c r="D10" s="3">
        <f>21-5</f>
        <v>16</v>
      </c>
      <c r="E10" s="5" t="s">
        <v>12</v>
      </c>
      <c r="F10" s="5">
        <f t="shared" si="0"/>
        <v>0</v>
      </c>
    </row>
    <row r="11" spans="1:7" x14ac:dyDescent="0.25">
      <c r="A11" s="3"/>
      <c r="B11" s="6" t="s">
        <v>25</v>
      </c>
      <c r="C11" s="5">
        <v>0</v>
      </c>
      <c r="D11" s="3">
        <v>2</v>
      </c>
      <c r="E11" s="5" t="s">
        <v>15</v>
      </c>
      <c r="F11" s="5">
        <f>D11*C11</f>
        <v>0</v>
      </c>
    </row>
    <row r="12" spans="1:7" x14ac:dyDescent="0.25">
      <c r="A12" s="3"/>
      <c r="B12" s="6" t="s">
        <v>24</v>
      </c>
      <c r="C12" s="5">
        <v>0</v>
      </c>
      <c r="D12" s="3">
        <v>3</v>
      </c>
      <c r="E12" s="5" t="s">
        <v>15</v>
      </c>
      <c r="F12" s="5">
        <f>D12*C12</f>
        <v>0</v>
      </c>
    </row>
    <row r="13" spans="1:7" ht="30" x14ac:dyDescent="0.25">
      <c r="A13" s="3">
        <v>6</v>
      </c>
      <c r="B13" s="6" t="s">
        <v>19</v>
      </c>
      <c r="C13" s="5">
        <v>1</v>
      </c>
      <c r="D13" s="3">
        <v>15.5</v>
      </c>
      <c r="E13" s="5" t="s">
        <v>12</v>
      </c>
      <c r="F13" s="5">
        <f t="shared" si="0"/>
        <v>15.5</v>
      </c>
    </row>
    <row r="14" spans="1:7" ht="90" x14ac:dyDescent="0.25">
      <c r="A14" s="3">
        <v>7</v>
      </c>
      <c r="B14" s="7" t="s">
        <v>18</v>
      </c>
      <c r="C14" s="5">
        <v>1</v>
      </c>
      <c r="D14" s="3">
        <v>7</v>
      </c>
      <c r="E14" s="5" t="s">
        <v>13</v>
      </c>
      <c r="F14" s="5">
        <f t="shared" si="0"/>
        <v>7</v>
      </c>
    </row>
    <row r="15" spans="1:7" ht="45" x14ac:dyDescent="0.25">
      <c r="A15" s="3">
        <v>8</v>
      </c>
      <c r="B15" s="7" t="s">
        <v>32</v>
      </c>
      <c r="C15" s="5">
        <v>1</v>
      </c>
      <c r="D15" s="3">
        <v>8</v>
      </c>
      <c r="E15" s="5" t="s">
        <v>13</v>
      </c>
      <c r="F15" s="5">
        <f t="shared" si="0"/>
        <v>8</v>
      </c>
    </row>
    <row r="16" spans="1:7" ht="30" x14ac:dyDescent="0.25">
      <c r="A16" s="3">
        <v>9</v>
      </c>
      <c r="B16" s="7" t="s">
        <v>3</v>
      </c>
      <c r="C16" s="5">
        <v>0</v>
      </c>
      <c r="D16" s="3">
        <v>2</v>
      </c>
      <c r="E16" s="5" t="s">
        <v>15</v>
      </c>
      <c r="F16" s="5">
        <f t="shared" si="0"/>
        <v>0</v>
      </c>
      <c r="G16" t="s">
        <v>56</v>
      </c>
    </row>
    <row r="17" spans="1:7" x14ac:dyDescent="0.25">
      <c r="A17" s="3">
        <v>10</v>
      </c>
      <c r="B17" s="7" t="s">
        <v>4</v>
      </c>
      <c r="C17" s="5">
        <v>1</v>
      </c>
      <c r="D17" s="3">
        <v>3</v>
      </c>
      <c r="E17" s="5" t="s">
        <v>15</v>
      </c>
      <c r="F17" s="5">
        <f t="shared" si="0"/>
        <v>3</v>
      </c>
    </row>
    <row r="18" spans="1:7" ht="30" x14ac:dyDescent="0.25">
      <c r="A18" s="3">
        <v>11</v>
      </c>
      <c r="B18" s="7" t="s">
        <v>10</v>
      </c>
      <c r="C18" s="5">
        <v>1</v>
      </c>
      <c r="D18" s="3">
        <v>5</v>
      </c>
      <c r="E18" s="5" t="s">
        <v>13</v>
      </c>
      <c r="F18" s="5">
        <f t="shared" si="0"/>
        <v>5</v>
      </c>
    </row>
    <row r="19" spans="1:7" x14ac:dyDescent="0.25">
      <c r="A19" s="3">
        <v>12</v>
      </c>
      <c r="B19" s="7" t="s">
        <v>33</v>
      </c>
      <c r="C19" s="5">
        <v>0</v>
      </c>
      <c r="D19" s="3">
        <v>2</v>
      </c>
      <c r="E19" s="5" t="s">
        <v>15</v>
      </c>
      <c r="F19" s="5">
        <f t="shared" si="0"/>
        <v>0</v>
      </c>
    </row>
    <row r="20" spans="1:7" ht="30" x14ac:dyDescent="0.25">
      <c r="A20" s="3">
        <v>13</v>
      </c>
      <c r="B20" s="7" t="s">
        <v>34</v>
      </c>
      <c r="C20" s="5">
        <v>1</v>
      </c>
      <c r="D20" s="3">
        <v>5</v>
      </c>
      <c r="E20" s="5" t="s">
        <v>13</v>
      </c>
      <c r="F20" s="5">
        <f t="shared" si="0"/>
        <v>5</v>
      </c>
    </row>
    <row r="21" spans="1:7" ht="30" x14ac:dyDescent="0.25">
      <c r="A21" s="3">
        <v>14</v>
      </c>
      <c r="B21" s="7" t="s">
        <v>5</v>
      </c>
      <c r="C21" s="5">
        <v>0</v>
      </c>
      <c r="D21" s="3">
        <v>0.5</v>
      </c>
      <c r="E21" s="5" t="s">
        <v>15</v>
      </c>
      <c r="F21" s="5">
        <f t="shared" si="0"/>
        <v>0</v>
      </c>
      <c r="G21" t="s">
        <v>63</v>
      </c>
    </row>
    <row r="23" spans="1:7" x14ac:dyDescent="0.25">
      <c r="B23" s="9" t="s">
        <v>27</v>
      </c>
      <c r="D23" s="10">
        <f>SUM(F2:F21)</f>
        <v>69.5</v>
      </c>
    </row>
    <row r="24" spans="1:7" x14ac:dyDescent="0.25">
      <c r="B24" s="9"/>
      <c r="D24" s="10"/>
    </row>
    <row r="26" spans="1:7" x14ac:dyDescent="0.25">
      <c r="B26" s="1" t="s">
        <v>22</v>
      </c>
    </row>
    <row r="27" spans="1:7" x14ac:dyDescent="0.25">
      <c r="B27" s="9" t="s">
        <v>23</v>
      </c>
      <c r="C27" s="9"/>
      <c r="D27" s="9"/>
    </row>
    <row r="30" spans="1:7" x14ac:dyDescent="0.25">
      <c r="A30" s="2" t="s">
        <v>0</v>
      </c>
      <c r="B30" s="1" t="s">
        <v>57</v>
      </c>
      <c r="C30" t="s">
        <v>60</v>
      </c>
      <c r="D30" s="2" t="s">
        <v>61</v>
      </c>
    </row>
    <row r="31" spans="1:7" x14ac:dyDescent="0.25">
      <c r="A31" s="2">
        <v>1</v>
      </c>
      <c r="B31" s="1" t="s">
        <v>58</v>
      </c>
      <c r="C31" t="s">
        <v>59</v>
      </c>
      <c r="D31" s="2" t="s">
        <v>13</v>
      </c>
    </row>
    <row r="32" spans="1:7" x14ac:dyDescent="0.25">
      <c r="A32" s="2">
        <v>2</v>
      </c>
      <c r="B32" s="1" t="s">
        <v>62</v>
      </c>
      <c r="C32" t="s">
        <v>59</v>
      </c>
      <c r="D32" s="2" t="s">
        <v>12</v>
      </c>
    </row>
    <row r="33" spans="1:1" x14ac:dyDescent="0.25">
      <c r="A33" s="2">
        <v>3</v>
      </c>
    </row>
  </sheetData>
  <mergeCells count="3">
    <mergeCell ref="B23:B24"/>
    <mergeCell ref="D23:D24"/>
    <mergeCell ref="B27:D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21" workbookViewId="0">
      <selection activeCell="B38" sqref="B38"/>
    </sheetView>
  </sheetViews>
  <sheetFormatPr defaultRowHeight="15" x14ac:dyDescent="0.25"/>
  <cols>
    <col min="1" max="1" width="23.28515625" customWidth="1"/>
    <col min="2" max="2" width="73.28515625" customWidth="1"/>
    <col min="8" max="8" width="11.85546875" bestFit="1" customWidth="1"/>
  </cols>
  <sheetData>
    <row r="1" spans="1:2" x14ac:dyDescent="0.25">
      <c r="A1" t="s">
        <v>11</v>
      </c>
      <c r="B1" t="s">
        <v>17</v>
      </c>
    </row>
    <row r="2" spans="1:2" x14ac:dyDescent="0.25">
      <c r="A2" t="s">
        <v>12</v>
      </c>
      <c r="B2" t="s">
        <v>20</v>
      </c>
    </row>
    <row r="3" spans="1:2" x14ac:dyDescent="0.25">
      <c r="A3" t="s">
        <v>13</v>
      </c>
      <c r="B3" t="s">
        <v>14</v>
      </c>
    </row>
    <row r="4" spans="1:2" x14ac:dyDescent="0.25">
      <c r="A4" t="s">
        <v>15</v>
      </c>
      <c r="B4" t="s">
        <v>16</v>
      </c>
    </row>
    <row r="10" spans="1:2" x14ac:dyDescent="0.25">
      <c r="A10" t="s">
        <v>45</v>
      </c>
      <c r="B10">
        <v>799</v>
      </c>
    </row>
    <row r="12" spans="1:2" x14ac:dyDescent="0.25">
      <c r="A12" t="s">
        <v>35</v>
      </c>
      <c r="B12" s="8" t="s">
        <v>67</v>
      </c>
    </row>
    <row r="13" spans="1:2" x14ac:dyDescent="0.25">
      <c r="B13" t="s">
        <v>68</v>
      </c>
    </row>
    <row r="15" spans="1:2" x14ac:dyDescent="0.25">
      <c r="A15" t="s">
        <v>36</v>
      </c>
      <c r="B15">
        <v>2</v>
      </c>
    </row>
    <row r="16" spans="1:2" x14ac:dyDescent="0.25">
      <c r="A16" t="s">
        <v>37</v>
      </c>
      <c r="B16">
        <v>500</v>
      </c>
    </row>
    <row r="18" spans="1:2" x14ac:dyDescent="0.25">
      <c r="A18" t="s">
        <v>38</v>
      </c>
      <c r="B18">
        <f>B15*B16</f>
        <v>1000</v>
      </c>
    </row>
    <row r="20" spans="1:2" x14ac:dyDescent="0.25">
      <c r="A20" t="s">
        <v>64</v>
      </c>
      <c r="B20">
        <f>45*5</f>
        <v>225</v>
      </c>
    </row>
    <row r="22" spans="1:2" x14ac:dyDescent="0.25">
      <c r="A22" t="s">
        <v>65</v>
      </c>
      <c r="B22">
        <f>B18*18/100</f>
        <v>180</v>
      </c>
    </row>
    <row r="24" spans="1:2" x14ac:dyDescent="0.25">
      <c r="A24" t="s">
        <v>66</v>
      </c>
      <c r="B24">
        <f>B22+B20+B18</f>
        <v>1405</v>
      </c>
    </row>
    <row r="26" spans="1:2" x14ac:dyDescent="0.25">
      <c r="A26" t="s">
        <v>39</v>
      </c>
      <c r="B26">
        <f>B24/B16</f>
        <v>2.81</v>
      </c>
    </row>
    <row r="28" spans="1:2" x14ac:dyDescent="0.25">
      <c r="A28" t="s">
        <v>40</v>
      </c>
      <c r="B28">
        <f>B26*65</f>
        <v>182.65</v>
      </c>
    </row>
    <row r="30" spans="1:2" x14ac:dyDescent="0.25">
      <c r="A30" t="s">
        <v>64</v>
      </c>
      <c r="B30">
        <v>75</v>
      </c>
    </row>
    <row r="32" spans="1:2" x14ac:dyDescent="0.25">
      <c r="A32" t="s">
        <v>69</v>
      </c>
      <c r="B32">
        <f>B36*20/100</f>
        <v>83.8</v>
      </c>
    </row>
    <row r="34" spans="1:11" x14ac:dyDescent="0.25">
      <c r="A34" t="s">
        <v>70</v>
      </c>
      <c r="B34">
        <f>B32+B30+B28</f>
        <v>341.45000000000005</v>
      </c>
    </row>
    <row r="36" spans="1:11" x14ac:dyDescent="0.25">
      <c r="A36" t="s">
        <v>41</v>
      </c>
      <c r="B36">
        <v>419</v>
      </c>
    </row>
    <row r="38" spans="1:11" x14ac:dyDescent="0.25">
      <c r="A38" t="s">
        <v>42</v>
      </c>
      <c r="B38">
        <f>(B36-B34)/B36*100</f>
        <v>18.50835322195703</v>
      </c>
    </row>
    <row r="41" spans="1:11" x14ac:dyDescent="0.25">
      <c r="A41" t="s">
        <v>44</v>
      </c>
    </row>
    <row r="42" spans="1:11" x14ac:dyDescent="0.25">
      <c r="H42" s="11" t="s">
        <v>46</v>
      </c>
      <c r="I42" s="11"/>
      <c r="J42" s="11"/>
      <c r="K42" s="11"/>
    </row>
    <row r="43" spans="1:11" x14ac:dyDescent="0.25">
      <c r="A43" t="s">
        <v>36</v>
      </c>
    </row>
    <row r="44" spans="1:11" x14ac:dyDescent="0.25">
      <c r="A44" t="s">
        <v>37</v>
      </c>
      <c r="H44" t="s">
        <v>47</v>
      </c>
      <c r="I44">
        <v>400</v>
      </c>
    </row>
    <row r="46" spans="1:11" x14ac:dyDescent="0.25">
      <c r="A46" t="s">
        <v>38</v>
      </c>
      <c r="H46" t="s">
        <v>48</v>
      </c>
      <c r="I46">
        <v>60</v>
      </c>
    </row>
    <row r="48" spans="1:11" x14ac:dyDescent="0.25">
      <c r="A48" t="s">
        <v>39</v>
      </c>
      <c r="H48" t="s">
        <v>49</v>
      </c>
      <c r="I48">
        <v>100</v>
      </c>
    </row>
    <row r="50" spans="1:9" x14ac:dyDescent="0.25">
      <c r="A50" t="s">
        <v>40</v>
      </c>
      <c r="H50" t="s">
        <v>51</v>
      </c>
      <c r="I50">
        <v>30</v>
      </c>
    </row>
    <row r="52" spans="1:9" x14ac:dyDescent="0.25">
      <c r="A52" t="s">
        <v>41</v>
      </c>
      <c r="H52" t="s">
        <v>50</v>
      </c>
      <c r="I52">
        <f>I44*I50/100</f>
        <v>120</v>
      </c>
    </row>
    <row r="54" spans="1:9" x14ac:dyDescent="0.25">
      <c r="A54" t="s">
        <v>42</v>
      </c>
      <c r="H54" t="s">
        <v>52</v>
      </c>
      <c r="I54">
        <f>I44-I46-I48-I52</f>
        <v>120</v>
      </c>
    </row>
    <row r="56" spans="1:9" x14ac:dyDescent="0.25">
      <c r="H56" t="s">
        <v>53</v>
      </c>
      <c r="I56">
        <v>10</v>
      </c>
    </row>
    <row r="58" spans="1:9" x14ac:dyDescent="0.25">
      <c r="H58" t="s">
        <v>54</v>
      </c>
      <c r="I58">
        <f>I54-I56</f>
        <v>110</v>
      </c>
    </row>
    <row r="60" spans="1:9" x14ac:dyDescent="0.25">
      <c r="H60" t="s">
        <v>55</v>
      </c>
      <c r="I60">
        <f>I58/65</f>
        <v>1.6923076923076923</v>
      </c>
    </row>
  </sheetData>
  <mergeCells count="1">
    <mergeCell ref="H42:K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2018-04-18T18:31:24Z</dcterms:modified>
</cp:coreProperties>
</file>