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filterPrivacy="1"/>
  <bookViews>
    <workbookView xWindow="0" yWindow="0" windowWidth="22260" windowHeight="12645"/>
  </bookViews>
  <sheets>
    <sheet name="Sheet1" sheetId="1" r:id="rId1"/>
    <sheet name="Sheet2" sheetId="2"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47" i="2" l="1"/>
  <c r="I45" i="2"/>
  <c r="I41" i="2"/>
  <c r="I39" i="2"/>
  <c r="B39" i="2"/>
  <c r="B35" i="2"/>
  <c r="B37" i="2" s="1"/>
  <c r="B33" i="2"/>
  <c r="B25" i="2"/>
  <c r="B23" i="2"/>
  <c r="B19" i="2"/>
  <c r="B21" i="2"/>
  <c r="B17" i="2"/>
  <c r="B41" i="2" l="1"/>
  <c r="F7" i="1"/>
  <c r="F6" i="1"/>
  <c r="F9" i="1" l="1"/>
  <c r="F8" i="1" l="1"/>
  <c r="F11" i="1"/>
  <c r="F12" i="1"/>
  <c r="D10" i="1"/>
  <c r="F4" i="1" l="1"/>
  <c r="F5" i="1"/>
  <c r="F10" i="1"/>
  <c r="F13" i="1"/>
  <c r="F14" i="1"/>
  <c r="F15" i="1"/>
  <c r="F16" i="1"/>
  <c r="F17" i="1"/>
  <c r="F18" i="1"/>
  <c r="F19" i="1"/>
  <c r="F20" i="1"/>
  <c r="F21" i="1"/>
  <c r="F3" i="1"/>
  <c r="F2" i="1"/>
  <c r="D23" i="1" l="1"/>
</calcChain>
</file>

<file path=xl/sharedStrings.xml><?xml version="1.0" encoding="utf-8"?>
<sst xmlns="http://schemas.openxmlformats.org/spreadsheetml/2006/main" count="97" uniqueCount="65">
  <si>
    <t>S.No</t>
  </si>
  <si>
    <t>Criteria</t>
  </si>
  <si>
    <t>There should be less(&lt;10) or no competition in that product from other sellers</t>
  </si>
  <si>
    <t>Also check for best price on 1688.com which is the Chinese version of Alibaba. Check for lowest price for Alibaba there</t>
  </si>
  <si>
    <t>Before you finalize on product go through at least 800 products</t>
  </si>
  <si>
    <t>You can use keyword planner and google trends to check the buying patterns - recommended</t>
  </si>
  <si>
    <t>Rating</t>
  </si>
  <si>
    <t>Weightage</t>
  </si>
  <si>
    <t>Selling price of the product must be between 300-2500 rupees</t>
  </si>
  <si>
    <t>It should be a niche product(shouldn't be dominated by brand)</t>
  </si>
  <si>
    <t>If more than 5 guys have product reviews more than 60 then it is a negative for the product. No competitor must have more than 200 reviews</t>
  </si>
  <si>
    <t>Severity</t>
  </si>
  <si>
    <t>High</t>
  </si>
  <si>
    <t>Medium</t>
  </si>
  <si>
    <t>Failing to adhere to this rule will have impact on success on product launch</t>
  </si>
  <si>
    <t>Low</t>
  </si>
  <si>
    <t>Failing to adhere to this rule will have impact on profit margin %</t>
  </si>
  <si>
    <t>Description</t>
  </si>
  <si>
    <t>It should be a product which can be easily shipped. Size of product with packaging must be small and shipping cost should not be very high. Also product must not be fragile.Product weight should be less than 1 Kg.Product should not need batteries especially internal battery which are difficult to change. Easily replaceable batteries are still considerable if product is very interesting. Still it is advised to stay away from products which need battery. Product must not be electronic completely. Very less electronic material is okay</t>
  </si>
  <si>
    <t>Must have a scope for expansion with various product lines which can be planned in future.It should not be seasonal product unless its part of the existing product line</t>
  </si>
  <si>
    <t>Failing to adhere to this rule will be a blunder mistake. This has impact on success and survival as a seller not just a product. This parameter defines our strategy to survive in competion. Hence it is critical parameter</t>
  </si>
  <si>
    <t>Weighted Value</t>
  </si>
  <si>
    <t>Steps</t>
  </si>
  <si>
    <t>Enter 1 for Yes and 0 for No in Rating column. If a particular is yes then give 1 or else give 0</t>
  </si>
  <si>
    <t>Profitable margin is equal to or greater than 300%</t>
  </si>
  <si>
    <t>Profitable margin is equal to or greater than 200%</t>
  </si>
  <si>
    <t xml:space="preserve">Probable profit margin must be at least 100% </t>
  </si>
  <si>
    <t>`</t>
  </si>
  <si>
    <t>Does Product have relevance to UrbanSkip Audience</t>
  </si>
  <si>
    <t>Does product have Estimated Monthly Sales above 499</t>
  </si>
  <si>
    <t>Does product have Estimated Monthly Sales above 999</t>
  </si>
  <si>
    <t>Does product have Estimated Monthly Sales above 249</t>
  </si>
  <si>
    <t>Always check historical data on Jungle scout.Cross check jungle scout web app data against chrome extension data for sales details. EMS for the product must be healthy across all competitors</t>
  </si>
  <si>
    <t xml:space="preserve"> Use Keepa to check product details and check how fast the stock runs out at sellers point</t>
  </si>
  <si>
    <t>Track product for 7 days for chosen products using 999 technique. After tracking check if the sales are healthy with the particular seller</t>
  </si>
  <si>
    <t>Link</t>
  </si>
  <si>
    <t>https://www.alibaba.com/product-detail/2016-New-Fashion-Captain-America-3D_60503522725.html?spm=a2700.7724838.2017115.125.63894b04Jwo5HC</t>
  </si>
  <si>
    <t>Unit Price</t>
  </si>
  <si>
    <t>Min order</t>
  </si>
  <si>
    <t>Order Cost</t>
  </si>
  <si>
    <t>Landing cost per unit</t>
  </si>
  <si>
    <t>Landing in rupees</t>
  </si>
  <si>
    <t>Selling Price</t>
  </si>
  <si>
    <t>%Profit</t>
  </si>
  <si>
    <t>Did the product get 0.8% likes from total followers</t>
  </si>
  <si>
    <t xml:space="preserve">Price </t>
  </si>
  <si>
    <t>Price</t>
  </si>
  <si>
    <t>competitor stats</t>
  </si>
  <si>
    <t>Selling price</t>
  </si>
  <si>
    <t>Alibaba Commission</t>
  </si>
  <si>
    <t xml:space="preserve">Shipping </t>
  </si>
  <si>
    <t>Profit Cost</t>
  </si>
  <si>
    <t>Profit %</t>
  </si>
  <si>
    <t xml:space="preserve">Landing Price </t>
  </si>
  <si>
    <t>Shipping Price</t>
  </si>
  <si>
    <t>Unit price</t>
  </si>
  <si>
    <t>Unit Price in Dollar</t>
  </si>
  <si>
    <t>Unit price : 23 Yen</t>
  </si>
  <si>
    <t>Keyword planner Results</t>
  </si>
  <si>
    <t>Captain America  Cap</t>
  </si>
  <si>
    <t>10-100</t>
  </si>
  <si>
    <t>Searches/Month</t>
  </si>
  <si>
    <t>Competition</t>
  </si>
  <si>
    <t>Captain America Sheild Replica</t>
  </si>
  <si>
    <t>There is a demand as given data below. There seems to be good demand for caps related to marvel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</si>
</sst>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49" fontId="0" fillId="0" borderId="0" xfId="0" applyNumberFormat="1" applyAlignment="1">
      <alignment wrapText="1"/>
    </xf>
    <xf numFmtId="0" fontId="0" fillId="0" borderId="0" xfId="0" applyAlignment="1">
      <alignment horizontal="center" vertical="center"/>
    </xf>
    <xf numFmtId="0" fontId="0" fillId="0" borderId="1" xfId="0" applyBorder="1" applyAlignment="1">
      <alignment horizontal="center" vertical="center"/>
    </xf>
    <xf numFmtId="49" fontId="0" fillId="0" borderId="1" xfId="0" applyNumberFormat="1" applyBorder="1" applyAlignment="1">
      <alignment horizontal="center" vertical="center" wrapText="1"/>
    </xf>
    <xf numFmtId="0" fontId="0" fillId="0" borderId="1" xfId="0" applyBorder="1"/>
    <xf numFmtId="49" fontId="0" fillId="2" borderId="1" xfId="0" applyNumberFormat="1" applyFill="1" applyBorder="1" applyAlignment="1">
      <alignment wrapText="1"/>
    </xf>
    <xf numFmtId="49" fontId="0" fillId="0" borderId="1" xfId="0" applyNumberFormat="1" applyBorder="1" applyAlignment="1">
      <alignment wrapText="1"/>
    </xf>
    <xf numFmtId="49" fontId="0" fillId="0" borderId="0" xfId="0" applyNumberFormat="1" applyAlignment="1">
      <alignment horizontal="center" wrapText="1"/>
    </xf>
    <xf numFmtId="0" fontId="0" fillId="0" borderId="0" xfId="0" applyAlignment="1">
      <alignment horizontal="center" vertical="center"/>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tabSelected="1" workbookViewId="0">
      <selection activeCell="B5" sqref="B5"/>
    </sheetView>
  </sheetViews>
  <sheetFormatPr defaultRowHeight="15" x14ac:dyDescent="0.25"/>
  <cols>
    <col min="1" max="1" width="9.140625" style="2"/>
    <col min="2" max="2" width="82.85546875" style="1" customWidth="1"/>
    <col min="4" max="4" width="10.5703125" style="2" bestFit="1" customWidth="1"/>
    <col min="6" max="6" width="15.42578125" bestFit="1" customWidth="1"/>
    <col min="7" max="7" width="52" customWidth="1"/>
  </cols>
  <sheetData>
    <row r="1" spans="1:7" x14ac:dyDescent="0.25">
      <c r="A1" s="3" t="s">
        <v>0</v>
      </c>
      <c r="B1" s="4" t="s">
        <v>1</v>
      </c>
      <c r="C1" s="5" t="s">
        <v>6</v>
      </c>
      <c r="D1" s="3" t="s">
        <v>7</v>
      </c>
      <c r="E1" s="5" t="s">
        <v>11</v>
      </c>
      <c r="F1" s="5" t="s">
        <v>21</v>
      </c>
    </row>
    <row r="2" spans="1:7" x14ac:dyDescent="0.25">
      <c r="A2" s="3">
        <v>1</v>
      </c>
      <c r="B2" s="6" t="s">
        <v>9</v>
      </c>
      <c r="C2" s="5">
        <v>1</v>
      </c>
      <c r="D2" s="3">
        <v>13</v>
      </c>
      <c r="E2" s="5" t="s">
        <v>12</v>
      </c>
      <c r="F2" s="5">
        <f>D2*C2</f>
        <v>13</v>
      </c>
    </row>
    <row r="3" spans="1:7" x14ac:dyDescent="0.25">
      <c r="A3" s="3">
        <v>2</v>
      </c>
      <c r="B3" s="7" t="s">
        <v>2</v>
      </c>
      <c r="C3" s="5">
        <v>1</v>
      </c>
      <c r="D3" s="3">
        <v>3</v>
      </c>
      <c r="E3" s="5" t="s">
        <v>15</v>
      </c>
      <c r="F3" s="5">
        <f>D3*C3</f>
        <v>3</v>
      </c>
    </row>
    <row r="4" spans="1:7" x14ac:dyDescent="0.25">
      <c r="A4" s="3">
        <v>3</v>
      </c>
      <c r="B4" s="7" t="s">
        <v>31</v>
      </c>
      <c r="C4" s="5">
        <v>1</v>
      </c>
      <c r="D4" s="3">
        <v>2.5</v>
      </c>
      <c r="E4" s="5" t="s">
        <v>13</v>
      </c>
      <c r="F4" s="5">
        <f t="shared" ref="F4:F21" si="0">D4*C4</f>
        <v>2.5</v>
      </c>
    </row>
    <row r="5" spans="1:7" x14ac:dyDescent="0.25">
      <c r="A5" s="3">
        <v>4</v>
      </c>
      <c r="B5" s="7" t="s">
        <v>8</v>
      </c>
      <c r="C5" s="5">
        <v>1</v>
      </c>
      <c r="D5" s="3">
        <v>3</v>
      </c>
      <c r="E5" s="5" t="s">
        <v>15</v>
      </c>
      <c r="F5" s="5">
        <f t="shared" si="0"/>
        <v>3</v>
      </c>
    </row>
    <row r="6" spans="1:7" x14ac:dyDescent="0.25">
      <c r="A6" s="3"/>
      <c r="B6" s="7" t="s">
        <v>29</v>
      </c>
      <c r="C6" s="5">
        <v>0</v>
      </c>
      <c r="D6" s="3">
        <v>2.5</v>
      </c>
      <c r="E6" s="5" t="s">
        <v>13</v>
      </c>
      <c r="F6" s="5">
        <f t="shared" si="0"/>
        <v>0</v>
      </c>
    </row>
    <row r="7" spans="1:7" x14ac:dyDescent="0.25">
      <c r="A7" s="3"/>
      <c r="B7" s="7" t="s">
        <v>30</v>
      </c>
      <c r="C7" s="5">
        <v>0</v>
      </c>
      <c r="D7" s="3">
        <v>3</v>
      </c>
      <c r="E7" s="5" t="s">
        <v>13</v>
      </c>
      <c r="F7" s="5">
        <f>D7*C7</f>
        <v>0</v>
      </c>
    </row>
    <row r="8" spans="1:7" x14ac:dyDescent="0.25">
      <c r="A8" s="3"/>
      <c r="B8" s="7" t="s">
        <v>28</v>
      </c>
      <c r="C8" s="5">
        <v>1</v>
      </c>
      <c r="D8" s="3">
        <v>2</v>
      </c>
      <c r="E8" s="5" t="s">
        <v>15</v>
      </c>
      <c r="F8" s="5">
        <f t="shared" si="0"/>
        <v>2</v>
      </c>
    </row>
    <row r="9" spans="1:7" x14ac:dyDescent="0.25">
      <c r="A9" s="3"/>
      <c r="B9" s="7" t="s">
        <v>44</v>
      </c>
      <c r="C9" s="5">
        <v>1</v>
      </c>
      <c r="D9" s="3">
        <v>2</v>
      </c>
      <c r="E9" s="5" t="s">
        <v>15</v>
      </c>
      <c r="F9" s="5">
        <f t="shared" si="0"/>
        <v>2</v>
      </c>
    </row>
    <row r="10" spans="1:7" x14ac:dyDescent="0.25">
      <c r="A10" s="3">
        <v>5</v>
      </c>
      <c r="B10" s="6" t="s">
        <v>26</v>
      </c>
      <c r="C10" s="5">
        <v>1</v>
      </c>
      <c r="D10" s="3">
        <f>21-5</f>
        <v>16</v>
      </c>
      <c r="E10" s="5" t="s">
        <v>12</v>
      </c>
      <c r="F10" s="5">
        <f t="shared" si="0"/>
        <v>16</v>
      </c>
    </row>
    <row r="11" spans="1:7" x14ac:dyDescent="0.25">
      <c r="A11" s="3"/>
      <c r="B11" s="6" t="s">
        <v>25</v>
      </c>
      <c r="C11" s="5">
        <v>0</v>
      </c>
      <c r="D11" s="3">
        <v>2</v>
      </c>
      <c r="E11" s="5" t="s">
        <v>15</v>
      </c>
      <c r="F11" s="5">
        <f>D11*C11</f>
        <v>0</v>
      </c>
    </row>
    <row r="12" spans="1:7" x14ac:dyDescent="0.25">
      <c r="A12" s="3"/>
      <c r="B12" s="6" t="s">
        <v>24</v>
      </c>
      <c r="C12" s="5">
        <v>0</v>
      </c>
      <c r="D12" s="3">
        <v>3</v>
      </c>
      <c r="E12" s="5" t="s">
        <v>15</v>
      </c>
      <c r="F12" s="5">
        <f>D12*C12</f>
        <v>0</v>
      </c>
    </row>
    <row r="13" spans="1:7" ht="30" x14ac:dyDescent="0.25">
      <c r="A13" s="3">
        <v>6</v>
      </c>
      <c r="B13" s="6" t="s">
        <v>19</v>
      </c>
      <c r="C13" s="5">
        <v>1</v>
      </c>
      <c r="D13" s="3">
        <v>15.5</v>
      </c>
      <c r="E13" s="5" t="s">
        <v>12</v>
      </c>
      <c r="F13" s="5">
        <f t="shared" si="0"/>
        <v>15.5</v>
      </c>
    </row>
    <row r="14" spans="1:7" ht="90" x14ac:dyDescent="0.25">
      <c r="A14" s="3">
        <v>7</v>
      </c>
      <c r="B14" s="7" t="s">
        <v>18</v>
      </c>
      <c r="C14" s="5">
        <v>1</v>
      </c>
      <c r="D14" s="3">
        <v>7</v>
      </c>
      <c r="E14" s="5" t="s">
        <v>13</v>
      </c>
      <c r="F14" s="5">
        <f t="shared" si="0"/>
        <v>7</v>
      </c>
    </row>
    <row r="15" spans="1:7" ht="45" x14ac:dyDescent="0.25">
      <c r="A15" s="3">
        <v>8</v>
      </c>
      <c r="B15" s="7" t="s">
        <v>32</v>
      </c>
      <c r="C15" s="5">
        <v>0</v>
      </c>
      <c r="D15" s="3">
        <v>8</v>
      </c>
      <c r="E15" s="5" t="s">
        <v>13</v>
      </c>
      <c r="F15" s="5">
        <f t="shared" si="0"/>
        <v>0</v>
      </c>
    </row>
    <row r="16" spans="1:7" ht="30" x14ac:dyDescent="0.25">
      <c r="A16" s="3">
        <v>9</v>
      </c>
      <c r="B16" s="7" t="s">
        <v>3</v>
      </c>
      <c r="C16" s="5">
        <v>1</v>
      </c>
      <c r="D16" s="3">
        <v>2</v>
      </c>
      <c r="E16" s="5" t="s">
        <v>15</v>
      </c>
      <c r="F16" s="5">
        <f t="shared" si="0"/>
        <v>2</v>
      </c>
      <c r="G16" t="s">
        <v>57</v>
      </c>
    </row>
    <row r="17" spans="1:7" x14ac:dyDescent="0.25">
      <c r="A17" s="3">
        <v>10</v>
      </c>
      <c r="B17" s="7" t="s">
        <v>4</v>
      </c>
      <c r="C17" s="5">
        <v>1</v>
      </c>
      <c r="D17" s="3">
        <v>3</v>
      </c>
      <c r="E17" s="5" t="s">
        <v>15</v>
      </c>
      <c r="F17" s="5">
        <f t="shared" si="0"/>
        <v>3</v>
      </c>
    </row>
    <row r="18" spans="1:7" ht="30" x14ac:dyDescent="0.25">
      <c r="A18" s="3">
        <v>11</v>
      </c>
      <c r="B18" s="7" t="s">
        <v>10</v>
      </c>
      <c r="C18" s="5">
        <v>1</v>
      </c>
      <c r="D18" s="3">
        <v>5</v>
      </c>
      <c r="E18" s="5" t="s">
        <v>13</v>
      </c>
      <c r="F18" s="5">
        <f t="shared" si="0"/>
        <v>5</v>
      </c>
    </row>
    <row r="19" spans="1:7" x14ac:dyDescent="0.25">
      <c r="A19" s="3">
        <v>12</v>
      </c>
      <c r="B19" s="7" t="s">
        <v>33</v>
      </c>
      <c r="C19" s="5">
        <v>1</v>
      </c>
      <c r="D19" s="3">
        <v>2</v>
      </c>
      <c r="E19" s="5" t="s">
        <v>15</v>
      </c>
      <c r="F19" s="5">
        <f t="shared" si="0"/>
        <v>2</v>
      </c>
    </row>
    <row r="20" spans="1:7" ht="30" x14ac:dyDescent="0.25">
      <c r="A20" s="3">
        <v>13</v>
      </c>
      <c r="B20" s="7" t="s">
        <v>34</v>
      </c>
      <c r="C20" s="5">
        <v>1</v>
      </c>
      <c r="D20" s="3">
        <v>5</v>
      </c>
      <c r="E20" s="5" t="s">
        <v>13</v>
      </c>
      <c r="F20" s="5">
        <f t="shared" si="0"/>
        <v>5</v>
      </c>
    </row>
    <row r="21" spans="1:7" ht="30" x14ac:dyDescent="0.25">
      <c r="A21" s="3">
        <v>14</v>
      </c>
      <c r="B21" s="7" t="s">
        <v>5</v>
      </c>
      <c r="C21" s="5">
        <v>1</v>
      </c>
      <c r="D21" s="3">
        <v>0.5</v>
      </c>
      <c r="E21" s="5" t="s">
        <v>15</v>
      </c>
      <c r="F21" s="5">
        <f t="shared" si="0"/>
        <v>0.5</v>
      </c>
      <c r="G21" t="s">
        <v>64</v>
      </c>
    </row>
    <row r="23" spans="1:7" x14ac:dyDescent="0.25">
      <c r="B23" s="8" t="s">
        <v>27</v>
      </c>
      <c r="D23" s="9">
        <f>SUM(F2:F21)</f>
        <v>81.5</v>
      </c>
    </row>
    <row r="24" spans="1:7" x14ac:dyDescent="0.25">
      <c r="B24" s="8"/>
      <c r="D24" s="9"/>
    </row>
    <row r="26" spans="1:7" x14ac:dyDescent="0.25">
      <c r="B26" s="1" t="s">
        <v>22</v>
      </c>
    </row>
    <row r="27" spans="1:7" x14ac:dyDescent="0.25">
      <c r="B27" s="8" t="s">
        <v>23</v>
      </c>
      <c r="C27" s="8"/>
      <c r="D27" s="8"/>
    </row>
    <row r="30" spans="1:7" x14ac:dyDescent="0.25">
      <c r="A30" s="2" t="s">
        <v>0</v>
      </c>
      <c r="B30" s="1" t="s">
        <v>58</v>
      </c>
      <c r="C30" t="s">
        <v>61</v>
      </c>
      <c r="D30" s="2" t="s">
        <v>62</v>
      </c>
    </row>
    <row r="31" spans="1:7" x14ac:dyDescent="0.25">
      <c r="A31" s="2">
        <v>1</v>
      </c>
      <c r="B31" s="1" t="s">
        <v>59</v>
      </c>
      <c r="C31" t="s">
        <v>60</v>
      </c>
      <c r="D31" s="2" t="s">
        <v>13</v>
      </c>
    </row>
    <row r="32" spans="1:7" x14ac:dyDescent="0.25">
      <c r="A32" s="2">
        <v>2</v>
      </c>
      <c r="B32" s="1" t="s">
        <v>63</v>
      </c>
      <c r="C32" t="s">
        <v>60</v>
      </c>
      <c r="D32" s="2" t="s">
        <v>12</v>
      </c>
    </row>
    <row r="33" spans="1:1" x14ac:dyDescent="0.25">
      <c r="A33" s="2">
        <v>3</v>
      </c>
    </row>
  </sheetData>
  <mergeCells count="3">
    <mergeCell ref="B23:B24"/>
    <mergeCell ref="D23:D24"/>
    <mergeCell ref="B27:D2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7"/>
  <sheetViews>
    <sheetView topLeftCell="A22" workbookViewId="0">
      <selection activeCell="C41" sqref="C41"/>
    </sheetView>
  </sheetViews>
  <sheetFormatPr defaultRowHeight="15" x14ac:dyDescent="0.25"/>
  <cols>
    <col min="2" max="2" width="73.28515625" customWidth="1"/>
    <col min="8" max="8" width="11.85546875" bestFit="1" customWidth="1"/>
  </cols>
  <sheetData>
    <row r="1" spans="1:2" x14ac:dyDescent="0.25">
      <c r="A1" t="s">
        <v>11</v>
      </c>
      <c r="B1" t="s">
        <v>17</v>
      </c>
    </row>
    <row r="2" spans="1:2" x14ac:dyDescent="0.25">
      <c r="A2" t="s">
        <v>12</v>
      </c>
      <c r="B2" t="s">
        <v>20</v>
      </c>
    </row>
    <row r="3" spans="1:2" x14ac:dyDescent="0.25">
      <c r="A3" t="s">
        <v>13</v>
      </c>
      <c r="B3" t="s">
        <v>14</v>
      </c>
    </row>
    <row r="4" spans="1:2" x14ac:dyDescent="0.25">
      <c r="A4" t="s">
        <v>15</v>
      </c>
      <c r="B4" t="s">
        <v>16</v>
      </c>
    </row>
    <row r="10" spans="1:2" x14ac:dyDescent="0.25">
      <c r="A10" t="s">
        <v>46</v>
      </c>
      <c r="B10">
        <v>799</v>
      </c>
    </row>
    <row r="12" spans="1:2" x14ac:dyDescent="0.25">
      <c r="A12" t="s">
        <v>35</v>
      </c>
      <c r="B12" t="s">
        <v>36</v>
      </c>
    </row>
    <row r="14" spans="1:2" x14ac:dyDescent="0.25">
      <c r="A14" t="s">
        <v>37</v>
      </c>
      <c r="B14">
        <v>2.4500000000000002</v>
      </c>
    </row>
    <row r="15" spans="1:2" x14ac:dyDescent="0.25">
      <c r="A15" t="s">
        <v>38</v>
      </c>
      <c r="B15">
        <v>300</v>
      </c>
    </row>
    <row r="17" spans="1:11" x14ac:dyDescent="0.25">
      <c r="A17" t="s">
        <v>39</v>
      </c>
      <c r="B17">
        <f>300*2.45</f>
        <v>735</v>
      </c>
    </row>
    <row r="19" spans="1:11" x14ac:dyDescent="0.25">
      <c r="A19" t="s">
        <v>40</v>
      </c>
      <c r="B19">
        <f>B14*2</f>
        <v>4.9000000000000004</v>
      </c>
    </row>
    <row r="21" spans="1:11" x14ac:dyDescent="0.25">
      <c r="A21" t="s">
        <v>41</v>
      </c>
      <c r="B21">
        <f>B19*65</f>
        <v>318.5</v>
      </c>
    </row>
    <row r="23" spans="1:11" x14ac:dyDescent="0.25">
      <c r="A23" t="s">
        <v>42</v>
      </c>
      <c r="B23">
        <f>799/65</f>
        <v>12.292307692307693</v>
      </c>
    </row>
    <row r="25" spans="1:11" x14ac:dyDescent="0.25">
      <c r="A25" t="s">
        <v>43</v>
      </c>
      <c r="B25">
        <f>B23/B19*100</f>
        <v>250.86342229199369</v>
      </c>
    </row>
    <row r="28" spans="1:11" x14ac:dyDescent="0.25">
      <c r="A28" t="s">
        <v>45</v>
      </c>
      <c r="B28">
        <v>499</v>
      </c>
    </row>
    <row r="29" spans="1:11" x14ac:dyDescent="0.25">
      <c r="H29" s="10" t="s">
        <v>47</v>
      </c>
      <c r="I29" s="10"/>
      <c r="J29" s="10"/>
      <c r="K29" s="10"/>
    </row>
    <row r="30" spans="1:11" x14ac:dyDescent="0.25">
      <c r="A30" t="s">
        <v>37</v>
      </c>
      <c r="B30">
        <v>1.69</v>
      </c>
    </row>
    <row r="31" spans="1:11" x14ac:dyDescent="0.25">
      <c r="A31" t="s">
        <v>38</v>
      </c>
      <c r="B31">
        <v>300</v>
      </c>
      <c r="H31" t="s">
        <v>48</v>
      </c>
      <c r="I31">
        <v>400</v>
      </c>
    </row>
    <row r="33" spans="1:9" x14ac:dyDescent="0.25">
      <c r="A33" t="s">
        <v>39</v>
      </c>
      <c r="B33">
        <f>300*2.45</f>
        <v>735</v>
      </c>
      <c r="H33" t="s">
        <v>49</v>
      </c>
      <c r="I33">
        <v>60</v>
      </c>
    </row>
    <row r="35" spans="1:9" x14ac:dyDescent="0.25">
      <c r="A35" t="s">
        <v>40</v>
      </c>
      <c r="B35">
        <f>B30*2</f>
        <v>3.38</v>
      </c>
      <c r="H35" t="s">
        <v>50</v>
      </c>
      <c r="I35">
        <v>100</v>
      </c>
    </row>
    <row r="37" spans="1:9" x14ac:dyDescent="0.25">
      <c r="A37" t="s">
        <v>41</v>
      </c>
      <c r="B37">
        <f>B35*65</f>
        <v>219.7</v>
      </c>
      <c r="H37" t="s">
        <v>52</v>
      </c>
      <c r="I37">
        <v>30</v>
      </c>
    </row>
    <row r="39" spans="1:9" x14ac:dyDescent="0.25">
      <c r="A39" t="s">
        <v>42</v>
      </c>
      <c r="B39">
        <f>499/65</f>
        <v>7.6769230769230772</v>
      </c>
      <c r="H39" t="s">
        <v>51</v>
      </c>
      <c r="I39">
        <f>I31*I37/100</f>
        <v>120</v>
      </c>
    </row>
    <row r="41" spans="1:9" x14ac:dyDescent="0.25">
      <c r="A41" t="s">
        <v>43</v>
      </c>
      <c r="B41">
        <f>B39/B35*100</f>
        <v>227.1279016841147</v>
      </c>
      <c r="H41" t="s">
        <v>53</v>
      </c>
      <c r="I41">
        <f>I31-I33-I35-I39</f>
        <v>120</v>
      </c>
    </row>
    <row r="43" spans="1:9" x14ac:dyDescent="0.25">
      <c r="H43" t="s">
        <v>54</v>
      </c>
      <c r="I43">
        <v>10</v>
      </c>
    </row>
    <row r="45" spans="1:9" x14ac:dyDescent="0.25">
      <c r="H45" t="s">
        <v>55</v>
      </c>
      <c r="I45">
        <f>I41-I43</f>
        <v>110</v>
      </c>
    </row>
    <row r="47" spans="1:9" x14ac:dyDescent="0.25">
      <c r="H47" t="s">
        <v>56</v>
      </c>
      <c r="I47">
        <f>I45/65</f>
        <v>1.6923076923076923</v>
      </c>
    </row>
  </sheetData>
  <mergeCells count="1">
    <mergeCell ref="H29:K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2018-03-15T17:37:42Z</dcterms:modified>
</cp:coreProperties>
</file>