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K:\Data Analysis contents\Case Studies\"/>
    </mc:Choice>
  </mc:AlternateContent>
  <bookViews>
    <workbookView xWindow="0" yWindow="0" windowWidth="20490" windowHeight="7620"/>
  </bookViews>
  <sheets>
    <sheet name="Pivot_1" sheetId="6" r:id="rId1"/>
    <sheet name="Sales Data" sheetId="2" r:id="rId2"/>
    <sheet name="Customer Info" sheetId="3" r:id="rId3"/>
  </sheets>
  <definedNames>
    <definedName name="_xlnm._FilterDatabase" localSheetId="1" hidden="1">'Sales Data'!$A$4:$M$84</definedName>
  </definedNames>
  <calcPr calcId="162913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2" l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5" i="2"/>
</calcChain>
</file>

<file path=xl/sharedStrings.xml><?xml version="1.0" encoding="utf-8"?>
<sst xmlns="http://schemas.openxmlformats.org/spreadsheetml/2006/main" count="537" uniqueCount="94">
  <si>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</si>
  <si>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</si>
  <si>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</si>
  <si>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</si>
  <si>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</si>
  <si>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</si>
  <si>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</si>
  <si>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</si>
  <si>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</si>
  <si>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</si>
  <si>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</si>
  <si>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</si>
  <si>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</si>
  <si>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</si>
  <si>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</si>
  <si>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</si>
  <si>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</si>
  <si>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</si>
  <si>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</si>
  <si>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</si>
  <si>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</si>
  <si>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</si>
  <si>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</si>
  <si>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</si>
  <si>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</si>
  <si>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</si>
  <si>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</si>
  <si>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</si>
  <si>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</si>
  <si>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</si>
  <si>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</si>
  <si>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</si>
  <si>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</si>
  <si>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</si>
  <si>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</si>
  <si>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</si>
  <si>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</si>
  <si>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</si>
  <si>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</si>
  <si>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</si>
  <si>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</si>
  <si>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</si>
  <si>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</si>
  <si>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</si>
  <si>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</si>
  <si>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</si>
  <si>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</si>
  <si>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</si>
  <si>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</si>
  <si>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</si>
  <si>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</si>
  <si>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</si>
  <si>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</si>
  <si>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</si>
  <si>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</si>
  <si>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</si>
  <si>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</si>
  <si>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</si>
  <si>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</si>
  <si>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</si>
  <si>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</si>
  <si>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</si>
  <si>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</si>
  <si>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</si>
  <si>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</si>
  <si>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</si>
  <si>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</si>
  <si>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</si>
  <si>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</si>
  <si>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</si>
  <si>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</si>
  <si>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</si>
  <si>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</si>
  <si>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</si>
  <si>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</si>
  <si>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</si>
  <si>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</si>
  <si>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</si>
  <si>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</si>
  <si>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</si>
  <si>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</si>
  <si>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</si>
  <si>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</si>
  <si>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</si>
  <si>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</si>
  <si>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</si>
  <si>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</si>
  <si>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Final Price</t>
  </si>
  <si>
    <t>Discount(5%)</t>
  </si>
  <si>
    <t>Column Labels</t>
  </si>
  <si>
    <t>Grand Total</t>
  </si>
  <si>
    <t>Row Labels</t>
  </si>
  <si>
    <t>Sum of Number</t>
  </si>
  <si>
    <t>How many chairs of each model were sold in each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</si>
</sst>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£&quot;* #,##0.00_-;\-&quot;£&quot;* #,##0.00_-;_-&quot;£&quot;* &quot;-&quot;??_-;_-@_-"/>
    <numFmt numFmtId="164" formatCode="&quot;$&quot;#,##0"/>
    <numFmt numFmtId="165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right" vertic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165" fontId="7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vertical="center"/>
    </xf>
    <xf numFmtId="0" fontId="0" fillId="0" borderId="0" xfId="0" applyNumberFormat="1"/>
    <xf numFmtId="0" fontId="0" fillId="0" borderId="0" xfId="0" pivotButt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ileaf tamang" refreshedDate="44973.142866898146" createdVersion="6" refreshedVersion="6" minRefreshableVersion="3" recordCount="80">
  <cacheSource type="worksheet">
    <worksheetSource ref="A4:O84" sheet="Sales Data"/>
  </cacheSource>
  <cacheFields count="17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 count="72">
        <d v="2020-01-02T00:00:00"/>
        <d v="2020-01-06T00:00:00"/>
        <d v="2020-01-09T00:00:00"/>
        <d v="2020-01-12T00:00:00"/>
        <d v="2020-01-15T00:00:00"/>
        <d v="2020-01-18T00:00:00"/>
        <d v="2020-01-22T00:00:00"/>
        <d v="2020-01-26T00:00:00"/>
        <d v="2020-01-28T00:00:00"/>
        <d v="2020-02-04T00:00:00"/>
        <d v="2020-02-07T00:00:00"/>
        <d v="2020-02-08T00:00:00"/>
        <d v="2020-02-10T00:00:00"/>
        <d v="2020-02-12T00:00:00"/>
        <d v="2020-02-14T00:00:00"/>
        <d v="2020-02-15T00:00:00"/>
        <d v="2020-02-19T00:00:00"/>
        <d v="2020-02-21T00:00:00"/>
        <d v="2020-02-26T00:00:00"/>
        <d v="2020-02-28T00:00:00"/>
        <d v="2020-03-01T00:00:00"/>
        <d v="2020-03-04T00:00:00"/>
        <d v="2020-03-07T00:00:00"/>
        <d v="2020-03-09T00:00:00"/>
        <d v="2020-03-11T00:00:00"/>
        <d v="2020-03-12T00:00:00"/>
        <d v="2020-03-14T00:00:00"/>
        <d v="2020-03-18T00:00:00"/>
        <d v="2020-03-23T00:00:00"/>
        <d v="2020-03-24T00:00:00"/>
        <d v="2020-03-26T00:00:00"/>
        <d v="2020-03-28T00:00:00"/>
        <d v="2020-04-02T00:00:00"/>
        <d v="2020-04-06T00:00:00"/>
        <d v="2020-04-07T00:00:00"/>
        <d v="2020-04-11T00:00:00"/>
        <d v="2020-04-12T00:00:00"/>
        <d v="2020-04-14T00:00:00"/>
        <d v="2020-04-15T00:00:00"/>
        <d v="2020-04-16T00:00:00"/>
        <d v="2020-04-19T00:00:00"/>
        <d v="2020-04-20T00:00:00"/>
        <d v="2020-04-22T00:00:00"/>
        <d v="2020-04-23T00:00:00"/>
        <d v="2020-04-27T00:00:00"/>
        <d v="2020-04-30T00:00:00"/>
        <d v="2020-05-01T00:00:00"/>
        <d v="2020-05-03T00:00:00"/>
        <d v="2020-05-07T00:00:00"/>
        <d v="2020-05-08T00:00:00"/>
        <d v="2020-05-12T00:00:00"/>
        <d v="2020-05-13T00:00:00"/>
        <d v="2020-05-15T00:00:00"/>
        <d v="2020-05-17T00:00:00"/>
        <d v="2020-05-19T00:00:00"/>
        <d v="2020-05-21T00:00:00"/>
        <d v="2020-05-24T00:00:00"/>
        <d v="2020-05-26T00:00:00"/>
        <d v="2020-05-27T00:00:00"/>
        <d v="2020-05-28T00:00:00"/>
        <d v="2020-06-02T00:00:00"/>
        <d v="2020-06-05T00:00:00"/>
        <d v="2020-06-08T00:00:00"/>
        <d v="2020-06-09T00:00:00"/>
        <d v="2020-06-12T00:00:00"/>
        <d v="2020-06-14T00:00:00"/>
        <d v="1900-06-15T00:00:00"/>
        <d v="2020-06-18T00:00:00"/>
        <d v="2020-06-23T00:00:00"/>
        <d v="2020-06-24T00:00:00"/>
        <d v="2020-06-27T00:00:00"/>
        <d v="2020-06-29T00:00:00"/>
      </sharedItems>
      <fieldGroup par="16" base="1">
        <rangePr groupBy="months" startDate="1900-06-15T00:00:00" endDate="2020-06-30T00:00:00"/>
        <groupItems count="14">
          <s v="&lt;15/06/19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06/2020"/>
        </groupItems>
      </fieldGroup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 count="22">
        <n v="15"/>
        <n v="22"/>
        <n v="16"/>
        <n v="30"/>
        <n v="32"/>
        <n v="14"/>
        <n v="8"/>
        <n v="40"/>
        <n v="25"/>
        <n v="33"/>
        <n v="10"/>
        <n v="45"/>
        <n v="28"/>
        <n v="35"/>
        <n v="12"/>
        <n v="50"/>
        <n v="20"/>
        <n v="24"/>
        <n v="42"/>
        <n v="26"/>
        <n v="18"/>
        <n v="38"/>
      </sharedItems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(5%)" numFmtId="164">
      <sharedItems/>
    </cacheField>
    <cacheField name="Final Price" numFmtId="165">
      <sharedItems containsSemiMixedTypes="0" containsString="0" containsNumber="1" minValue="2200" maxValue="14962.5"/>
    </cacheField>
    <cacheField name="Quarters" numFmtId="0" databaseField="0">
      <fieldGroup base="1">
        <rangePr groupBy="quarters" startDate="1900-06-15T00:00:00" endDate="2020-06-30T00:00:00"/>
        <groupItems count="6">
          <s v="&lt;15/06/1900"/>
          <s v="Qtr1"/>
          <s v="Qtr2"/>
          <s v="Qtr3"/>
          <s v="Qtr4"/>
          <s v="&gt;30/06/2020"/>
        </groupItems>
      </fieldGroup>
    </cacheField>
    <cacheField name="Years" numFmtId="0" databaseField="0">
      <fieldGroup base="1">
        <rangePr groupBy="years" startDate="1900-06-15T00:00:00" endDate="2020-06-30T00:00:00"/>
        <groupItems count="123">
          <s v="&lt;15/06/1900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30/0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n v="1"/>
    <x v="0"/>
    <x v="0"/>
    <x v="0"/>
    <s v="North"/>
    <n v="132"/>
    <s v="Bankia"/>
    <x v="0"/>
    <s v="black"/>
    <s v="F2248bl"/>
    <x v="0"/>
    <n v="235"/>
    <n v="3525"/>
    <s v="N"/>
    <n v="3525"/>
  </r>
  <r>
    <n v="2"/>
    <x v="1"/>
    <x v="0"/>
    <x v="1"/>
    <s v="West"/>
    <n v="144"/>
    <s v="Affinity"/>
    <x v="1"/>
    <s v="red"/>
    <s v="U2683rd"/>
    <x v="1"/>
    <n v="260"/>
    <n v="5720"/>
    <s v="Y"/>
    <n v="5434"/>
  </r>
  <r>
    <n v="3"/>
    <x v="2"/>
    <x v="0"/>
    <x v="2"/>
    <s v="West"/>
    <n v="136"/>
    <s v="Telmark"/>
    <x v="2"/>
    <s v="black"/>
    <s v="E2376bl"/>
    <x v="2"/>
    <n v="350"/>
    <n v="5600"/>
    <s v="N"/>
    <n v="5600"/>
  </r>
  <r>
    <n v="4"/>
    <x v="3"/>
    <x v="0"/>
    <x v="3"/>
    <s v="South"/>
    <n v="144"/>
    <s v="Affinity"/>
    <x v="0"/>
    <s v="brown"/>
    <s v="F2248br"/>
    <x v="3"/>
    <n v="235"/>
    <n v="7050"/>
    <s v="Y"/>
    <n v="6697.5"/>
  </r>
  <r>
    <n v="5"/>
    <x v="3"/>
    <x v="0"/>
    <x v="0"/>
    <s v="North"/>
    <n v="166"/>
    <s v="Port Royale"/>
    <x v="3"/>
    <s v="gray"/>
    <s v="V2944gr"/>
    <x v="4"/>
    <n v="295"/>
    <n v="9440"/>
    <s v="Y"/>
    <n v="8968"/>
  </r>
  <r>
    <n v="6"/>
    <x v="4"/>
    <x v="0"/>
    <x v="4"/>
    <s v="North"/>
    <n v="136"/>
    <s v="Telmark"/>
    <x v="2"/>
    <s v="brown"/>
    <s v="E2376br"/>
    <x v="5"/>
    <n v="350"/>
    <n v="4900"/>
    <s v="N"/>
    <n v="4900"/>
  </r>
  <r>
    <n v="7"/>
    <x v="5"/>
    <x v="0"/>
    <x v="5"/>
    <s v="South"/>
    <n v="152"/>
    <s v="Secspace"/>
    <x v="4"/>
    <s v="white"/>
    <s v="C2699wh"/>
    <x v="6"/>
    <n v="375"/>
    <n v="3000"/>
    <s v="N"/>
    <n v="3000"/>
  </r>
  <r>
    <n v="8"/>
    <x v="6"/>
    <x v="0"/>
    <x v="1"/>
    <s v="West"/>
    <n v="132"/>
    <s v="Bankia"/>
    <x v="0"/>
    <s v="brown"/>
    <s v="F2248br"/>
    <x v="1"/>
    <n v="235"/>
    <n v="5170"/>
    <s v="Y"/>
    <n v="4911.5"/>
  </r>
  <r>
    <n v="9"/>
    <x v="6"/>
    <x v="0"/>
    <x v="2"/>
    <s v="West"/>
    <n v="136"/>
    <s v="Telmark"/>
    <x v="1"/>
    <s v="brown"/>
    <s v="U2683br"/>
    <x v="7"/>
    <n v="260"/>
    <n v="10400"/>
    <s v="Y"/>
    <n v="9880"/>
  </r>
  <r>
    <n v="10"/>
    <x v="7"/>
    <x v="0"/>
    <x v="0"/>
    <s v="North"/>
    <n v="166"/>
    <s v="Port Royale"/>
    <x v="2"/>
    <s v="black"/>
    <s v="E2376bl"/>
    <x v="8"/>
    <n v="350"/>
    <n v="8750"/>
    <s v="Y"/>
    <n v="8312.5"/>
  </r>
  <r>
    <n v="11"/>
    <x v="8"/>
    <x v="0"/>
    <x v="5"/>
    <s v="South"/>
    <n v="157"/>
    <s v="MarkPlus"/>
    <x v="2"/>
    <s v="black"/>
    <s v="E2376bl"/>
    <x v="9"/>
    <n v="350"/>
    <n v="11550"/>
    <s v="Y"/>
    <n v="10972.5"/>
  </r>
  <r>
    <n v="12"/>
    <x v="9"/>
    <x v="1"/>
    <x v="3"/>
    <s v="South"/>
    <n v="178"/>
    <s v="Vento"/>
    <x v="3"/>
    <s v="white"/>
    <s v="V2944wh"/>
    <x v="0"/>
    <n v="295"/>
    <n v="4425"/>
    <s v="N"/>
    <n v="4425"/>
  </r>
  <r>
    <n v="13"/>
    <x v="10"/>
    <x v="1"/>
    <x v="0"/>
    <s v="North"/>
    <n v="180"/>
    <s v="Milago"/>
    <x v="4"/>
    <s v="gray"/>
    <s v="C2699gr"/>
    <x v="10"/>
    <n v="375"/>
    <n v="3750"/>
    <s v="N"/>
    <n v="3750"/>
  </r>
  <r>
    <n v="14"/>
    <x v="11"/>
    <x v="1"/>
    <x v="6"/>
    <s v="West"/>
    <n v="132"/>
    <s v="Bankia"/>
    <x v="1"/>
    <s v="brown"/>
    <s v="U2683br"/>
    <x v="11"/>
    <n v="260"/>
    <n v="11700"/>
    <s v="Y"/>
    <n v="11115"/>
  </r>
  <r>
    <n v="15"/>
    <x v="12"/>
    <x v="1"/>
    <x v="1"/>
    <s v="West"/>
    <n v="180"/>
    <s v="Milago"/>
    <x v="2"/>
    <s v="white"/>
    <s v="E2376wh"/>
    <x v="4"/>
    <n v="350"/>
    <n v="11200"/>
    <s v="Y"/>
    <n v="10640"/>
  </r>
  <r>
    <n v="16"/>
    <x v="13"/>
    <x v="1"/>
    <x v="3"/>
    <s v="South"/>
    <n v="166"/>
    <s v="Port Royale"/>
    <x v="2"/>
    <s v="black"/>
    <s v="E2376bl"/>
    <x v="12"/>
    <n v="350"/>
    <n v="9800"/>
    <s v="Y"/>
    <n v="9310"/>
  </r>
  <r>
    <n v="17"/>
    <x v="14"/>
    <x v="1"/>
    <x v="2"/>
    <s v="West"/>
    <n v="162"/>
    <s v="Cruise"/>
    <x v="5"/>
    <s v="red"/>
    <s v="A2258rd"/>
    <x v="10"/>
    <n v="220"/>
    <n v="2200"/>
    <s v="N"/>
    <n v="2200"/>
  </r>
  <r>
    <n v="18"/>
    <x v="15"/>
    <x v="1"/>
    <x v="0"/>
    <s v="North"/>
    <n v="136"/>
    <s v="Telmark"/>
    <x v="1"/>
    <s v="brown"/>
    <s v="U2683br"/>
    <x v="2"/>
    <n v="260"/>
    <n v="4160"/>
    <s v="N"/>
    <n v="4160"/>
  </r>
  <r>
    <n v="19"/>
    <x v="16"/>
    <x v="1"/>
    <x v="5"/>
    <s v="South"/>
    <n v="132"/>
    <s v="Bankia"/>
    <x v="0"/>
    <s v="brown"/>
    <s v="F2248br"/>
    <x v="13"/>
    <n v="235"/>
    <n v="8225"/>
    <s v="Y"/>
    <n v="7813.75"/>
  </r>
  <r>
    <n v="20"/>
    <x v="17"/>
    <x v="1"/>
    <x v="1"/>
    <s v="West"/>
    <n v="132"/>
    <s v="Bankia"/>
    <x v="3"/>
    <s v="black"/>
    <s v="V2944bl"/>
    <x v="14"/>
    <n v="295"/>
    <n v="3540"/>
    <s v="N"/>
    <n v="3540"/>
  </r>
  <r>
    <n v="21"/>
    <x v="18"/>
    <x v="1"/>
    <x v="3"/>
    <s v="South"/>
    <n v="136"/>
    <s v="Telmark"/>
    <x v="4"/>
    <s v="gray"/>
    <s v="C2699gr"/>
    <x v="7"/>
    <n v="375"/>
    <n v="15000"/>
    <s v="Y"/>
    <n v="14250"/>
  </r>
  <r>
    <n v="22"/>
    <x v="19"/>
    <x v="1"/>
    <x v="4"/>
    <s v="North"/>
    <n v="144"/>
    <s v="Affinity"/>
    <x v="2"/>
    <s v="brown"/>
    <s v="E2376br"/>
    <x v="10"/>
    <n v="350"/>
    <n v="3500"/>
    <s v="N"/>
    <n v="3500"/>
  </r>
  <r>
    <n v="23"/>
    <x v="20"/>
    <x v="2"/>
    <x v="2"/>
    <s v="West"/>
    <n v="132"/>
    <s v="Bankia"/>
    <x v="4"/>
    <s v="black"/>
    <s v="C2699bl"/>
    <x v="8"/>
    <n v="375"/>
    <n v="9375"/>
    <s v="Y"/>
    <n v="8906.25"/>
  </r>
  <r>
    <n v="24"/>
    <x v="21"/>
    <x v="2"/>
    <x v="6"/>
    <s v="West"/>
    <n v="162"/>
    <s v="Cruise"/>
    <x v="1"/>
    <s v="black"/>
    <s v="U2683bl"/>
    <x v="15"/>
    <n v="260"/>
    <n v="13000"/>
    <s v="Y"/>
    <n v="12350"/>
  </r>
  <r>
    <n v="25"/>
    <x v="22"/>
    <x v="2"/>
    <x v="1"/>
    <s v="West"/>
    <n v="180"/>
    <s v="Milago"/>
    <x v="0"/>
    <s v="white"/>
    <s v="F2248wh"/>
    <x v="1"/>
    <n v="235"/>
    <n v="5170"/>
    <s v="Y"/>
    <n v="4911.5"/>
  </r>
  <r>
    <n v="26"/>
    <x v="23"/>
    <x v="2"/>
    <x v="0"/>
    <s v="North"/>
    <n v="144"/>
    <s v="Affinity"/>
    <x v="3"/>
    <s v="brown"/>
    <s v="V2944br"/>
    <x v="0"/>
    <n v="295"/>
    <n v="4425"/>
    <s v="N"/>
    <n v="4425"/>
  </r>
  <r>
    <n v="27"/>
    <x v="24"/>
    <x v="2"/>
    <x v="4"/>
    <s v="North"/>
    <n v="166"/>
    <s v="Port Royale"/>
    <x v="5"/>
    <s v="white"/>
    <s v="A2258wh"/>
    <x v="10"/>
    <n v="220"/>
    <n v="2200"/>
    <s v="N"/>
    <n v="2200"/>
  </r>
  <r>
    <n v="28"/>
    <x v="25"/>
    <x v="2"/>
    <x v="3"/>
    <s v="South"/>
    <n v="178"/>
    <s v="Vento"/>
    <x v="2"/>
    <s v="black"/>
    <s v="E2376bl"/>
    <x v="16"/>
    <n v="350"/>
    <n v="7000"/>
    <s v="Y"/>
    <n v="6650"/>
  </r>
  <r>
    <n v="29"/>
    <x v="26"/>
    <x v="2"/>
    <x v="6"/>
    <s v="West"/>
    <n v="157"/>
    <s v="MarkPlus"/>
    <x v="0"/>
    <s v="gray"/>
    <s v="F2248gr"/>
    <x v="5"/>
    <n v="235"/>
    <n v="3290"/>
    <s v="N"/>
    <n v="3290"/>
  </r>
  <r>
    <n v="30"/>
    <x v="27"/>
    <x v="2"/>
    <x v="1"/>
    <s v="West"/>
    <n v="152"/>
    <s v="Secspace"/>
    <x v="5"/>
    <s v="gray"/>
    <s v="A2258gr"/>
    <x v="12"/>
    <n v="220"/>
    <n v="6160"/>
    <s v="Y"/>
    <n v="5852"/>
  </r>
  <r>
    <n v="31"/>
    <x v="28"/>
    <x v="2"/>
    <x v="6"/>
    <s v="West"/>
    <n v="162"/>
    <s v="Cruise"/>
    <x v="0"/>
    <s v="black"/>
    <s v="F2248bl"/>
    <x v="14"/>
    <n v="235"/>
    <n v="2820"/>
    <s v="N"/>
    <n v="2820"/>
  </r>
  <r>
    <n v="32"/>
    <x v="29"/>
    <x v="2"/>
    <x v="0"/>
    <s v="North"/>
    <n v="180"/>
    <s v="Milago"/>
    <x v="3"/>
    <s v="white"/>
    <s v="V2944wh"/>
    <x v="13"/>
    <n v="295"/>
    <n v="10325"/>
    <s v="Y"/>
    <n v="9808.75"/>
  </r>
  <r>
    <n v="33"/>
    <x v="30"/>
    <x v="2"/>
    <x v="3"/>
    <s v="South"/>
    <n v="178"/>
    <s v="Vento"/>
    <x v="4"/>
    <s v="white"/>
    <s v="C2699wh"/>
    <x v="16"/>
    <n v="375"/>
    <n v="7500"/>
    <s v="Y"/>
    <n v="7125"/>
  </r>
  <r>
    <n v="34"/>
    <x v="31"/>
    <x v="2"/>
    <x v="4"/>
    <s v="North"/>
    <n v="152"/>
    <s v="Secspace"/>
    <x v="5"/>
    <s v="gray"/>
    <s v="A2258gr"/>
    <x v="11"/>
    <n v="220"/>
    <n v="9900"/>
    <s v="Y"/>
    <n v="9405"/>
  </r>
  <r>
    <n v="35"/>
    <x v="32"/>
    <x v="3"/>
    <x v="1"/>
    <s v="West"/>
    <n v="136"/>
    <s v="Telmark"/>
    <x v="4"/>
    <s v="black"/>
    <s v="C2699bl"/>
    <x v="0"/>
    <n v="375"/>
    <n v="5625"/>
    <s v="N"/>
    <n v="5625"/>
  </r>
  <r>
    <n v="36"/>
    <x v="33"/>
    <x v="3"/>
    <x v="6"/>
    <s v="West"/>
    <n v="132"/>
    <s v="Bankia"/>
    <x v="2"/>
    <s v="black"/>
    <s v="E2376bl"/>
    <x v="5"/>
    <n v="350"/>
    <n v="4900"/>
    <s v="N"/>
    <n v="4900"/>
  </r>
  <r>
    <n v="37"/>
    <x v="34"/>
    <x v="3"/>
    <x v="3"/>
    <s v="South"/>
    <n v="157"/>
    <s v="MarkPlus"/>
    <x v="3"/>
    <s v="gray"/>
    <s v="V2944gr"/>
    <x v="4"/>
    <n v="295"/>
    <n v="9440"/>
    <s v="Y"/>
    <n v="8968"/>
  </r>
  <r>
    <n v="38"/>
    <x v="35"/>
    <x v="3"/>
    <x v="2"/>
    <s v="West"/>
    <n v="132"/>
    <s v="Bankia"/>
    <x v="1"/>
    <s v="black"/>
    <s v="U2683bl"/>
    <x v="7"/>
    <n v="260"/>
    <n v="10400"/>
    <s v="Y"/>
    <n v="9880"/>
  </r>
  <r>
    <n v="39"/>
    <x v="36"/>
    <x v="3"/>
    <x v="4"/>
    <s v="North"/>
    <n v="166"/>
    <s v="Port Royale"/>
    <x v="0"/>
    <s v="black"/>
    <s v="F2248bl"/>
    <x v="11"/>
    <n v="235"/>
    <n v="10575"/>
    <s v="Y"/>
    <n v="10046.25"/>
  </r>
  <r>
    <n v="40"/>
    <x v="36"/>
    <x v="3"/>
    <x v="1"/>
    <s v="West"/>
    <n v="180"/>
    <s v="Milago"/>
    <x v="5"/>
    <s v="white"/>
    <s v="A2258wh"/>
    <x v="17"/>
    <n v="220"/>
    <n v="5280"/>
    <s v="Y"/>
    <n v="5016"/>
  </r>
  <r>
    <n v="41"/>
    <x v="37"/>
    <x v="3"/>
    <x v="6"/>
    <s v="West"/>
    <n v="132"/>
    <s v="Bankia"/>
    <x v="4"/>
    <s v="black"/>
    <s v="C2699bl"/>
    <x v="3"/>
    <n v="375"/>
    <n v="11250"/>
    <s v="Y"/>
    <n v="10687.5"/>
  </r>
  <r>
    <n v="42"/>
    <x v="38"/>
    <x v="3"/>
    <x v="6"/>
    <s v="West"/>
    <n v="144"/>
    <s v="Affinity"/>
    <x v="1"/>
    <s v="red"/>
    <s v="U2683rd"/>
    <x v="0"/>
    <n v="260"/>
    <n v="3900"/>
    <s v="N"/>
    <n v="3900"/>
  </r>
  <r>
    <n v="43"/>
    <x v="39"/>
    <x v="3"/>
    <x v="4"/>
    <s v="North"/>
    <n v="157"/>
    <s v="MarkPlus"/>
    <x v="4"/>
    <s v="black"/>
    <s v="C2699bl"/>
    <x v="0"/>
    <n v="375"/>
    <n v="5625"/>
    <s v="N"/>
    <n v="5625"/>
  </r>
  <r>
    <n v="44"/>
    <x v="40"/>
    <x v="3"/>
    <x v="0"/>
    <s v="North"/>
    <n v="180"/>
    <s v="Milago"/>
    <x v="3"/>
    <s v="brown"/>
    <s v="V2944br"/>
    <x v="18"/>
    <n v="295"/>
    <n v="12390"/>
    <s v="Y"/>
    <n v="11770.5"/>
  </r>
  <r>
    <n v="45"/>
    <x v="41"/>
    <x v="3"/>
    <x v="0"/>
    <s v="North"/>
    <n v="132"/>
    <s v="Bankia"/>
    <x v="2"/>
    <s v="black"/>
    <s v="E2376bl"/>
    <x v="19"/>
    <n v="350"/>
    <n v="9100"/>
    <s v="Y"/>
    <n v="8645"/>
  </r>
  <r>
    <n v="46"/>
    <x v="42"/>
    <x v="3"/>
    <x v="3"/>
    <s v="South"/>
    <n v="162"/>
    <s v="Cruise"/>
    <x v="1"/>
    <s v="gray"/>
    <s v="U2683gr"/>
    <x v="13"/>
    <n v="260"/>
    <n v="9100"/>
    <s v="Y"/>
    <n v="8645"/>
  </r>
  <r>
    <n v="47"/>
    <x v="43"/>
    <x v="3"/>
    <x v="4"/>
    <s v="North"/>
    <n v="144"/>
    <s v="Affinity"/>
    <x v="5"/>
    <s v="white"/>
    <s v="A2258wh"/>
    <x v="4"/>
    <n v="220"/>
    <n v="7040"/>
    <s v="Y"/>
    <n v="6688"/>
  </r>
  <r>
    <n v="48"/>
    <x v="44"/>
    <x v="3"/>
    <x v="6"/>
    <s v="West"/>
    <n v="132"/>
    <s v="Bankia"/>
    <x v="3"/>
    <s v="brown"/>
    <s v="V2944br"/>
    <x v="20"/>
    <n v="295"/>
    <n v="5310"/>
    <s v="N"/>
    <n v="5310"/>
  </r>
  <r>
    <n v="49"/>
    <x v="44"/>
    <x v="3"/>
    <x v="3"/>
    <s v="South"/>
    <n v="180"/>
    <s v="Milago"/>
    <x v="2"/>
    <s v="black"/>
    <s v="E2376bl"/>
    <x v="1"/>
    <n v="350"/>
    <n v="7700"/>
    <s v="Y"/>
    <n v="7315"/>
  </r>
  <r>
    <n v="50"/>
    <x v="45"/>
    <x v="3"/>
    <x v="5"/>
    <s v="South"/>
    <n v="162"/>
    <s v="Cruise"/>
    <x v="0"/>
    <s v="gray"/>
    <s v="F2248gr"/>
    <x v="21"/>
    <n v="235"/>
    <n v="8930"/>
    <s v="Y"/>
    <n v="8483.5"/>
  </r>
  <r>
    <n v="51"/>
    <x v="46"/>
    <x v="4"/>
    <x v="0"/>
    <s v="North"/>
    <n v="180"/>
    <s v="Milago"/>
    <x v="5"/>
    <s v="black"/>
    <s v="A2258bl"/>
    <x v="18"/>
    <n v="220"/>
    <n v="9240"/>
    <s v="Y"/>
    <n v="8778"/>
  </r>
  <r>
    <n v="52"/>
    <x v="47"/>
    <x v="4"/>
    <x v="6"/>
    <s v="West"/>
    <n v="162"/>
    <s v="Cruise"/>
    <x v="3"/>
    <s v="red"/>
    <s v="V2944rd"/>
    <x v="0"/>
    <n v="295"/>
    <n v="4425"/>
    <s v="N"/>
    <n v="4425"/>
  </r>
  <r>
    <n v="53"/>
    <x v="48"/>
    <x v="4"/>
    <x v="3"/>
    <s v="South"/>
    <n v="136"/>
    <s v="Telmark"/>
    <x v="4"/>
    <s v="gray"/>
    <s v="C2699gr"/>
    <x v="10"/>
    <n v="375"/>
    <n v="3750"/>
    <s v="N"/>
    <n v="3750"/>
  </r>
  <r>
    <n v="54"/>
    <x v="49"/>
    <x v="4"/>
    <x v="2"/>
    <s v="West"/>
    <n v="136"/>
    <s v="Telmark"/>
    <x v="0"/>
    <s v="black"/>
    <s v="F2248bl"/>
    <x v="19"/>
    <n v="235"/>
    <n v="6110"/>
    <s v="Y"/>
    <n v="5804.5"/>
  </r>
  <r>
    <n v="55"/>
    <x v="50"/>
    <x v="4"/>
    <x v="4"/>
    <s v="North"/>
    <n v="152"/>
    <s v="Secspace"/>
    <x v="0"/>
    <s v="red"/>
    <s v="F2248rd"/>
    <x v="7"/>
    <n v="235"/>
    <n v="9400"/>
    <s v="Y"/>
    <n v="8930"/>
  </r>
  <r>
    <n v="56"/>
    <x v="51"/>
    <x v="4"/>
    <x v="5"/>
    <s v="South"/>
    <n v="180"/>
    <s v="Milago"/>
    <x v="1"/>
    <s v="black"/>
    <s v="U2683bl"/>
    <x v="3"/>
    <n v="260"/>
    <n v="7800"/>
    <s v="Y"/>
    <n v="7410"/>
  </r>
  <r>
    <n v="57"/>
    <x v="52"/>
    <x v="4"/>
    <x v="3"/>
    <s v="South"/>
    <n v="152"/>
    <s v="Secspace"/>
    <x v="2"/>
    <s v="gray"/>
    <s v="E2376gr"/>
    <x v="19"/>
    <n v="350"/>
    <n v="9100"/>
    <s v="Y"/>
    <n v="8645"/>
  </r>
  <r>
    <n v="58"/>
    <x v="53"/>
    <x v="4"/>
    <x v="4"/>
    <s v="North"/>
    <n v="132"/>
    <s v="Bankia"/>
    <x v="3"/>
    <s v="black"/>
    <s v="V2944bl"/>
    <x v="20"/>
    <n v="295"/>
    <n v="5310"/>
    <s v="N"/>
    <n v="5310"/>
  </r>
  <r>
    <n v="59"/>
    <x v="54"/>
    <x v="4"/>
    <x v="2"/>
    <s v="West"/>
    <n v="180"/>
    <s v="Milago"/>
    <x v="0"/>
    <s v="gray"/>
    <s v="F2248gr"/>
    <x v="1"/>
    <n v="235"/>
    <n v="5170"/>
    <s v="Y"/>
    <n v="4911.5"/>
  </r>
  <r>
    <n v="60"/>
    <x v="55"/>
    <x v="4"/>
    <x v="3"/>
    <s v="South"/>
    <n v="144"/>
    <s v="Affinity"/>
    <x v="2"/>
    <s v="black"/>
    <s v="E2376bl"/>
    <x v="18"/>
    <n v="350"/>
    <n v="14700"/>
    <s v="Y"/>
    <n v="13965"/>
  </r>
  <r>
    <n v="61"/>
    <x v="55"/>
    <x v="4"/>
    <x v="6"/>
    <s v="West"/>
    <n v="162"/>
    <s v="Cruise"/>
    <x v="2"/>
    <s v="white"/>
    <s v="E2376wh"/>
    <x v="11"/>
    <n v="350"/>
    <n v="15750"/>
    <s v="Y"/>
    <n v="14962.5"/>
  </r>
  <r>
    <n v="62"/>
    <x v="56"/>
    <x v="4"/>
    <x v="3"/>
    <s v="South"/>
    <n v="132"/>
    <s v="Bankia"/>
    <x v="3"/>
    <s v="red"/>
    <s v="V2944rd"/>
    <x v="16"/>
    <n v="295"/>
    <n v="5900"/>
    <s v="Y"/>
    <n v="5605"/>
  </r>
  <r>
    <n v="63"/>
    <x v="57"/>
    <x v="4"/>
    <x v="0"/>
    <s v="North"/>
    <n v="136"/>
    <s v="Telmark"/>
    <x v="3"/>
    <s v="black"/>
    <s v="V2944bl"/>
    <x v="1"/>
    <n v="295"/>
    <n v="6490"/>
    <s v="Y"/>
    <n v="6165.5"/>
  </r>
  <r>
    <n v="64"/>
    <x v="58"/>
    <x v="4"/>
    <x v="5"/>
    <s v="South"/>
    <n v="157"/>
    <s v="MarkPlus"/>
    <x v="5"/>
    <s v="white"/>
    <s v="A2258wh"/>
    <x v="0"/>
    <n v="220"/>
    <n v="3300"/>
    <s v="N"/>
    <n v="3300"/>
  </r>
  <r>
    <n v="65"/>
    <x v="59"/>
    <x v="4"/>
    <x v="4"/>
    <s v="North"/>
    <n v="132"/>
    <s v="Bankia"/>
    <x v="0"/>
    <s v="brown"/>
    <s v="F2248br"/>
    <x v="13"/>
    <n v="235"/>
    <n v="8225"/>
    <s v="Y"/>
    <n v="7813.75"/>
  </r>
  <r>
    <n v="66"/>
    <x v="60"/>
    <x v="5"/>
    <x v="5"/>
    <s v="South"/>
    <n v="178"/>
    <s v="Vento"/>
    <x v="4"/>
    <s v="gray"/>
    <s v="C2699gr"/>
    <x v="9"/>
    <n v="375"/>
    <n v="12375"/>
    <s v="Y"/>
    <n v="11756.25"/>
  </r>
  <r>
    <n v="67"/>
    <x v="61"/>
    <x v="5"/>
    <x v="3"/>
    <s v="South"/>
    <n v="144"/>
    <s v="Affinity"/>
    <x v="1"/>
    <s v="black"/>
    <s v="U2683bl"/>
    <x v="1"/>
    <n v="260"/>
    <n v="5720"/>
    <s v="Y"/>
    <n v="5434"/>
  </r>
  <r>
    <n v="68"/>
    <x v="61"/>
    <x v="5"/>
    <x v="5"/>
    <s v="South"/>
    <n v="136"/>
    <s v="Telmark"/>
    <x v="1"/>
    <s v="gray"/>
    <s v="U2683gr"/>
    <x v="19"/>
    <n v="260"/>
    <n v="6760"/>
    <s v="Y"/>
    <n v="6422"/>
  </r>
  <r>
    <n v="69"/>
    <x v="62"/>
    <x v="5"/>
    <x v="0"/>
    <s v="North"/>
    <n v="132"/>
    <s v="Bankia"/>
    <x v="5"/>
    <s v="red"/>
    <s v="A2258rd"/>
    <x v="2"/>
    <n v="220"/>
    <n v="3520"/>
    <s v="N"/>
    <n v="3520"/>
  </r>
  <r>
    <n v="70"/>
    <x v="63"/>
    <x v="5"/>
    <x v="6"/>
    <s v="West"/>
    <n v="178"/>
    <s v="Vento"/>
    <x v="3"/>
    <s v="black"/>
    <s v="V2944bl"/>
    <x v="10"/>
    <n v="295"/>
    <n v="2950"/>
    <s v="N"/>
    <n v="2950"/>
  </r>
  <r>
    <n v="71"/>
    <x v="63"/>
    <x v="5"/>
    <x v="2"/>
    <s v="West"/>
    <n v="162"/>
    <s v="Cruise"/>
    <x v="1"/>
    <s v="black"/>
    <s v="U2683bl"/>
    <x v="7"/>
    <n v="260"/>
    <n v="10400"/>
    <s v="Y"/>
    <n v="9880"/>
  </r>
  <r>
    <n v="72"/>
    <x v="64"/>
    <x v="5"/>
    <x v="1"/>
    <s v="West"/>
    <n v="157"/>
    <s v="MarkPlus"/>
    <x v="0"/>
    <s v="brown"/>
    <s v="F2248br"/>
    <x v="0"/>
    <n v="235"/>
    <n v="3525"/>
    <s v="N"/>
    <n v="3525"/>
  </r>
  <r>
    <n v="73"/>
    <x v="65"/>
    <x v="5"/>
    <x v="4"/>
    <s v="North"/>
    <n v="132"/>
    <s v="Bankia"/>
    <x v="4"/>
    <s v="gray"/>
    <s v="C2699gr"/>
    <x v="8"/>
    <n v="375"/>
    <n v="9375"/>
    <s v="Y"/>
    <n v="8906.25"/>
  </r>
  <r>
    <n v="74"/>
    <x v="66"/>
    <x v="5"/>
    <x v="0"/>
    <s v="North"/>
    <n v="144"/>
    <s v="Affinity"/>
    <x v="3"/>
    <s v="gray"/>
    <s v="V2944gr"/>
    <x v="16"/>
    <n v="295"/>
    <n v="5900"/>
    <s v="Y"/>
    <n v="5605"/>
  </r>
  <r>
    <n v="75"/>
    <x v="67"/>
    <x v="5"/>
    <x v="5"/>
    <s v="South"/>
    <n v="166"/>
    <s v="Port Royale"/>
    <x v="1"/>
    <s v="red"/>
    <s v="U2683rd"/>
    <x v="13"/>
    <n v="260"/>
    <n v="9100"/>
    <s v="Y"/>
    <n v="8645"/>
  </r>
  <r>
    <n v="76"/>
    <x v="68"/>
    <x v="5"/>
    <x v="3"/>
    <s v="South"/>
    <n v="178"/>
    <s v="Vento"/>
    <x v="2"/>
    <s v="black"/>
    <s v="E2376bl"/>
    <x v="1"/>
    <n v="350"/>
    <n v="7700"/>
    <s v="Y"/>
    <n v="7315"/>
  </r>
  <r>
    <n v="77"/>
    <x v="69"/>
    <x v="5"/>
    <x v="1"/>
    <s v="West"/>
    <n v="166"/>
    <s v="Port Royale"/>
    <x v="5"/>
    <s v="white"/>
    <s v="A2258wh"/>
    <x v="2"/>
    <n v="220"/>
    <n v="3520"/>
    <s v="N"/>
    <n v="3520"/>
  </r>
  <r>
    <n v="78"/>
    <x v="70"/>
    <x v="5"/>
    <x v="2"/>
    <s v="West"/>
    <n v="162"/>
    <s v="Cruise"/>
    <x v="3"/>
    <s v="black"/>
    <s v="V2944bl"/>
    <x v="15"/>
    <n v="295"/>
    <n v="14750"/>
    <s v="Y"/>
    <n v="14012.5"/>
  </r>
  <r>
    <n v="79"/>
    <x v="71"/>
    <x v="5"/>
    <x v="4"/>
    <s v="North"/>
    <n v="178"/>
    <s v="Vento"/>
    <x v="4"/>
    <s v="gray"/>
    <s v="C2699gr"/>
    <x v="4"/>
    <n v="375"/>
    <n v="12000"/>
    <s v="Y"/>
    <n v="11400"/>
  </r>
  <r>
    <n v="80"/>
    <x v="71"/>
    <x v="5"/>
    <x v="1"/>
    <s v="West"/>
    <n v="136"/>
    <s v="Telmark"/>
    <x v="0"/>
    <s v="white"/>
    <s v="F2248wh"/>
    <x v="5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1" firstHeaderRow="1" firstDataRow="2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6"/>
        <item x="0"/>
        <item x="3"/>
        <item x="2"/>
        <item x="4"/>
        <item t="default"/>
      </items>
    </pivotField>
    <pivotField showAll="0"/>
    <pivotField showAll="0"/>
    <pivotField showAll="0"/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dataField="1" showAll="0">
      <items count="23">
        <item x="6"/>
        <item x="10"/>
        <item x="14"/>
        <item x="5"/>
        <item x="0"/>
        <item x="2"/>
        <item x="20"/>
        <item x="16"/>
        <item x="1"/>
        <item x="17"/>
        <item x="8"/>
        <item x="19"/>
        <item x="12"/>
        <item x="3"/>
        <item x="4"/>
        <item x="9"/>
        <item x="13"/>
        <item x="21"/>
        <item x="7"/>
        <item x="18"/>
        <item x="11"/>
        <item x="15"/>
        <item t="default"/>
      </items>
    </pivotField>
    <pivotField numFmtId="164" showAll="0"/>
    <pivotField numFmtId="164" showAll="0"/>
    <pivotField showAll="0"/>
    <pivotField numFmtId="165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2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21" sqref="H21"/>
    </sheetView>
  </sheetViews>
  <sheetFormatPr defaultRowHeight="15" x14ac:dyDescent="0.25"/>
  <cols>
    <col min="1" max="1" width="15" customWidth="1"/>
    <col min="2" max="2" width="16.28515625" customWidth="1"/>
    <col min="3" max="4" width="7" customWidth="1"/>
    <col min="5" max="5" width="5.5703125" customWidth="1"/>
    <col min="6" max="6" width="6.42578125" customWidth="1"/>
    <col min="7" max="7" width="4.7109375" customWidth="1"/>
    <col min="8" max="8" width="11.28515625" customWidth="1"/>
    <col min="9" max="10" width="7" customWidth="1"/>
    <col min="11" max="11" width="5.5703125" customWidth="1"/>
    <col min="12" max="12" width="6.42578125" customWidth="1"/>
    <col min="13" max="13" width="4.7109375" customWidth="1"/>
    <col min="14" max="14" width="13.85546875" customWidth="1"/>
    <col min="15" max="15" width="8.42578125" customWidth="1"/>
    <col min="16" max="17" width="7" customWidth="1"/>
    <col min="18" max="18" width="5.5703125" customWidth="1"/>
    <col min="19" max="19" width="6.42578125" customWidth="1"/>
    <col min="20" max="20" width="4.7109375" customWidth="1"/>
    <col min="21" max="21" width="11.42578125" customWidth="1"/>
    <col min="22" max="22" width="7.140625" customWidth="1"/>
    <col min="23" max="24" width="7" customWidth="1"/>
    <col min="25" max="25" width="5.5703125" customWidth="1"/>
    <col min="26" max="26" width="6.42578125" customWidth="1"/>
    <col min="27" max="27" width="4.7109375" customWidth="1"/>
    <col min="28" max="28" width="10.140625" customWidth="1"/>
    <col min="29" max="29" width="6.7109375" customWidth="1"/>
    <col min="30" max="31" width="7" customWidth="1"/>
    <col min="32" max="32" width="5.5703125" customWidth="1"/>
    <col min="33" max="33" width="6.42578125" customWidth="1"/>
    <col min="34" max="34" width="4.7109375" customWidth="1"/>
    <col min="35" max="35" width="9.7109375" customWidth="1"/>
    <col min="36" max="38" width="7" customWidth="1"/>
    <col min="39" max="39" width="5.5703125" customWidth="1"/>
    <col min="40" max="40" width="6.42578125" customWidth="1"/>
    <col min="41" max="41" width="4.7109375" customWidth="1"/>
    <col min="42" max="42" width="10" customWidth="1"/>
    <col min="43" max="43" width="11.28515625" customWidth="1"/>
    <col min="44" max="44" width="5.28515625" customWidth="1"/>
    <col min="45" max="45" width="7.85546875" customWidth="1"/>
    <col min="46" max="46" width="7.7109375" customWidth="1"/>
    <col min="47" max="47" width="7.85546875" customWidth="1"/>
    <col min="48" max="48" width="6.5703125" customWidth="1"/>
    <col min="49" max="49" width="7.85546875" customWidth="1"/>
    <col min="50" max="50" width="5.28515625" customWidth="1"/>
    <col min="51" max="51" width="5.140625" customWidth="1"/>
    <col min="52" max="52" width="7.85546875" customWidth="1"/>
    <col min="53" max="53" width="7.7109375" customWidth="1"/>
    <col min="54" max="54" width="7.85546875" customWidth="1"/>
    <col min="55" max="55" width="5.28515625" customWidth="1"/>
    <col min="56" max="56" width="5" customWidth="1"/>
    <col min="57" max="57" width="7.85546875" customWidth="1"/>
    <col min="58" max="58" width="8.85546875" customWidth="1"/>
    <col min="59" max="59" width="7.85546875" customWidth="1"/>
    <col min="60" max="60" width="8.85546875" customWidth="1"/>
    <col min="61" max="61" width="7.85546875" customWidth="1"/>
    <col min="62" max="63" width="8" customWidth="1"/>
    <col min="64" max="64" width="6" customWidth="1"/>
    <col min="65" max="65" width="7.85546875" customWidth="1"/>
    <col min="66" max="67" width="8" customWidth="1"/>
    <col min="68" max="68" width="11.85546875" customWidth="1"/>
    <col min="69" max="69" width="7.42578125" customWidth="1"/>
    <col min="70" max="70" width="7.85546875" customWidth="1"/>
    <col min="71" max="71" width="6.5703125" customWidth="1"/>
    <col min="72" max="72" width="5.140625" customWidth="1"/>
    <col min="73" max="73" width="7.85546875" customWidth="1"/>
    <col min="74" max="74" width="7.7109375" customWidth="1"/>
    <col min="75" max="75" width="5.140625" customWidth="1"/>
    <col min="76" max="76" width="7.85546875" customWidth="1"/>
    <col min="77" max="77" width="7.7109375" customWidth="1"/>
    <col min="78" max="79" width="7" customWidth="1"/>
    <col min="80" max="80" width="8" customWidth="1"/>
    <col min="81" max="81" width="7" customWidth="1"/>
    <col min="82" max="82" width="7.85546875" customWidth="1"/>
    <col min="83" max="83" width="7.7109375" customWidth="1"/>
    <col min="84" max="84" width="7.85546875" customWidth="1"/>
    <col min="85" max="85" width="8.85546875" customWidth="1"/>
    <col min="86" max="87" width="8" customWidth="1"/>
    <col min="88" max="88" width="7" customWidth="1"/>
    <col min="89" max="89" width="7.85546875" customWidth="1"/>
    <col min="90" max="90" width="5" customWidth="1"/>
    <col min="91" max="91" width="7.85546875" customWidth="1"/>
    <col min="92" max="93" width="9" customWidth="1"/>
    <col min="94" max="94" width="10.42578125" customWidth="1"/>
    <col min="95" max="95" width="8.28515625" customWidth="1"/>
    <col min="96" max="96" width="7.85546875" customWidth="1"/>
    <col min="97" max="97" width="8.85546875" customWidth="1"/>
    <col min="98" max="98" width="7.85546875" customWidth="1"/>
    <col min="99" max="99" width="7.7109375" customWidth="1"/>
    <col min="100" max="100" width="5.140625" customWidth="1"/>
    <col min="101" max="101" width="7.85546875" customWidth="1"/>
    <col min="102" max="102" width="5.140625" customWidth="1"/>
    <col min="103" max="103" width="7.85546875" customWidth="1"/>
    <col min="104" max="104" width="5" customWidth="1"/>
    <col min="105" max="105" width="7.85546875" customWidth="1"/>
    <col min="106" max="106" width="5.28515625" customWidth="1"/>
    <col min="107" max="107" width="5.140625" customWidth="1"/>
    <col min="108" max="108" width="7.85546875" customWidth="1"/>
    <col min="109" max="109" width="7.7109375" customWidth="1"/>
    <col min="110" max="110" width="5.28515625" customWidth="1"/>
    <col min="111" max="111" width="5.140625" customWidth="1"/>
    <col min="112" max="112" width="7.85546875" customWidth="1"/>
    <col min="113" max="113" width="8.85546875" customWidth="1"/>
    <col min="114" max="114" width="7.85546875" customWidth="1"/>
    <col min="115" max="115" width="6.5703125" customWidth="1"/>
    <col min="116" max="116" width="7.85546875" customWidth="1"/>
    <col min="117" max="117" width="11.28515625" customWidth="1"/>
    <col min="118" max="118" width="6.5703125" customWidth="1"/>
    <col min="119" max="119" width="7.85546875" customWidth="1"/>
    <col min="120" max="120" width="8.85546875" customWidth="1"/>
    <col min="121" max="121" width="7.85546875" customWidth="1"/>
    <col min="122" max="122" width="8.85546875" customWidth="1"/>
    <col min="123" max="123" width="6.5703125" customWidth="1"/>
    <col min="124" max="124" width="5" customWidth="1"/>
    <col min="125" max="125" width="7.85546875" customWidth="1"/>
    <col min="126" max="126" width="5.28515625" customWidth="1"/>
    <col min="127" max="127" width="5" customWidth="1"/>
    <col min="128" max="128" width="7.85546875" customWidth="1"/>
    <col min="129" max="129" width="5" customWidth="1"/>
    <col min="130" max="130" width="5.140625" customWidth="1"/>
    <col min="131" max="131" width="7.85546875" customWidth="1"/>
    <col min="132" max="132" width="7" customWidth="1"/>
    <col min="133" max="133" width="7.85546875" customWidth="1"/>
    <col min="134" max="134" width="7.7109375" customWidth="1"/>
    <col min="135" max="135" width="5.28515625" customWidth="1"/>
    <col min="136" max="136" width="7.85546875" customWidth="1"/>
    <col min="137" max="142" width="8" customWidth="1"/>
    <col min="143" max="143" width="10" customWidth="1"/>
    <col min="144" max="144" width="11.28515625" customWidth="1"/>
    <col min="145" max="145" width="11.28515625" bestFit="1" customWidth="1"/>
  </cols>
  <sheetData>
    <row r="1" spans="1:8" x14ac:dyDescent="0.25">
      <c r="A1" s="18" t="s">
        <v>93</v>
      </c>
    </row>
    <row r="3" spans="1:8" x14ac:dyDescent="0.25">
      <c r="A3" s="24" t="s">
        <v>92</v>
      </c>
      <c r="B3" s="24" t="s">
        <v>89</v>
      </c>
    </row>
    <row r="4" spans="1:8" x14ac:dyDescent="0.25">
      <c r="A4" s="24" t="s">
        <v>91</v>
      </c>
      <c r="B4" t="s">
        <v>47</v>
      </c>
      <c r="C4" t="s">
        <v>38</v>
      </c>
      <c r="D4" t="s">
        <v>26</v>
      </c>
      <c r="E4" t="s">
        <v>17</v>
      </c>
      <c r="F4" t="s">
        <v>22</v>
      </c>
      <c r="G4" t="s">
        <v>32</v>
      </c>
      <c r="H4" t="s">
        <v>90</v>
      </c>
    </row>
    <row r="5" spans="1:8" x14ac:dyDescent="0.25">
      <c r="A5" s="6" t="s">
        <v>14</v>
      </c>
      <c r="B5" s="23"/>
      <c r="C5" s="23">
        <v>8</v>
      </c>
      <c r="D5" s="23">
        <v>88</v>
      </c>
      <c r="E5" s="23">
        <v>67</v>
      </c>
      <c r="F5" s="23">
        <v>62</v>
      </c>
      <c r="G5" s="23">
        <v>32</v>
      </c>
      <c r="H5" s="23">
        <v>257</v>
      </c>
    </row>
    <row r="6" spans="1:8" x14ac:dyDescent="0.25">
      <c r="A6" s="6" t="s">
        <v>42</v>
      </c>
      <c r="B6" s="23">
        <v>10</v>
      </c>
      <c r="C6" s="23">
        <v>50</v>
      </c>
      <c r="D6" s="23">
        <v>70</v>
      </c>
      <c r="E6" s="23">
        <v>35</v>
      </c>
      <c r="F6" s="23">
        <v>61</v>
      </c>
      <c r="G6" s="23">
        <v>27</v>
      </c>
      <c r="H6" s="23">
        <v>253</v>
      </c>
    </row>
    <row r="7" spans="1:8" x14ac:dyDescent="0.25">
      <c r="A7" s="6" t="s">
        <v>50</v>
      </c>
      <c r="B7" s="23">
        <v>83</v>
      </c>
      <c r="C7" s="23">
        <v>45</v>
      </c>
      <c r="D7" s="23">
        <v>20</v>
      </c>
      <c r="E7" s="23">
        <v>48</v>
      </c>
      <c r="F7" s="23">
        <v>50</v>
      </c>
      <c r="G7" s="23">
        <v>50</v>
      </c>
      <c r="H7" s="23">
        <v>296</v>
      </c>
    </row>
    <row r="8" spans="1:8" x14ac:dyDescent="0.25">
      <c r="A8" s="6" t="s">
        <v>58</v>
      </c>
      <c r="B8" s="23">
        <v>56</v>
      </c>
      <c r="C8" s="23">
        <v>60</v>
      </c>
      <c r="D8" s="23">
        <v>62</v>
      </c>
      <c r="E8" s="23">
        <v>83</v>
      </c>
      <c r="F8" s="23">
        <v>90</v>
      </c>
      <c r="G8" s="23">
        <v>92</v>
      </c>
      <c r="H8" s="23">
        <v>443</v>
      </c>
    </row>
    <row r="9" spans="1:8" x14ac:dyDescent="0.25">
      <c r="A9" s="6" t="s">
        <v>60</v>
      </c>
      <c r="B9" s="23">
        <v>57</v>
      </c>
      <c r="C9" s="23">
        <v>10</v>
      </c>
      <c r="D9" s="23">
        <v>113</v>
      </c>
      <c r="E9" s="23">
        <v>123</v>
      </c>
      <c r="F9" s="23">
        <v>30</v>
      </c>
      <c r="G9" s="23">
        <v>75</v>
      </c>
      <c r="H9" s="23">
        <v>408</v>
      </c>
    </row>
    <row r="10" spans="1:8" x14ac:dyDescent="0.25">
      <c r="A10" s="6" t="s">
        <v>65</v>
      </c>
      <c r="B10" s="23">
        <v>32</v>
      </c>
      <c r="C10" s="23">
        <v>90</v>
      </c>
      <c r="D10" s="23">
        <v>22</v>
      </c>
      <c r="E10" s="23">
        <v>29</v>
      </c>
      <c r="F10" s="23">
        <v>123</v>
      </c>
      <c r="G10" s="23">
        <v>80</v>
      </c>
      <c r="H10" s="23">
        <v>376</v>
      </c>
    </row>
    <row r="11" spans="1:8" x14ac:dyDescent="0.25">
      <c r="A11" s="6" t="s">
        <v>90</v>
      </c>
      <c r="B11" s="23">
        <v>238</v>
      </c>
      <c r="C11" s="23">
        <v>263</v>
      </c>
      <c r="D11" s="23">
        <v>375</v>
      </c>
      <c r="E11" s="23">
        <v>385</v>
      </c>
      <c r="F11" s="23">
        <v>416</v>
      </c>
      <c r="G11" s="23">
        <v>356</v>
      </c>
      <c r="H11" s="23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workbookViewId="0">
      <selection activeCell="A4" activeCellId="1" sqref="A4:O84 A4"/>
    </sheetView>
  </sheetViews>
  <sheetFormatPr defaultColWidth="8.85546875" defaultRowHeight="15" x14ac:dyDescent="0.25"/>
  <cols>
    <col min="2" max="2" width="10.42578125" bestFit="1" customWidth="1"/>
    <col min="3" max="3" width="9" bestFit="1" customWidth="1"/>
    <col min="4" max="4" width="13.7109375" bestFit="1" customWidth="1"/>
    <col min="6" max="6" width="12" bestFit="1" customWidth="1"/>
    <col min="7" max="7" width="19.7109375" bestFit="1" customWidth="1"/>
    <col min="9" max="9" width="9" customWidth="1"/>
    <col min="10" max="10" width="10.28515625" bestFit="1" customWidth="1"/>
    <col min="12" max="12" width="11" bestFit="1" customWidth="1"/>
    <col min="13" max="13" width="11.140625" bestFit="1" customWidth="1"/>
    <col min="14" max="14" width="11.140625" style="3" customWidth="1"/>
    <col min="15" max="15" width="11.5703125" style="17" bestFit="1" customWidth="1"/>
  </cols>
  <sheetData>
    <row r="1" spans="1:15" ht="21" x14ac:dyDescent="0.35">
      <c r="A1" s="1" t="s">
        <v>0</v>
      </c>
    </row>
    <row r="2" spans="1:15" ht="21" x14ac:dyDescent="0.35">
      <c r="A2" s="1" t="s">
        <v>1</v>
      </c>
    </row>
    <row r="4" spans="1:15" s="20" customFormat="1" x14ac:dyDescent="0.25">
      <c r="A4" s="19" t="s">
        <v>2</v>
      </c>
      <c r="B4" s="19" t="s">
        <v>3</v>
      </c>
      <c r="C4" s="19" t="s">
        <v>4</v>
      </c>
      <c r="D4" s="19" t="s">
        <v>5</v>
      </c>
      <c r="E4" s="19" t="s">
        <v>6</v>
      </c>
      <c r="F4" s="19" t="s">
        <v>7</v>
      </c>
      <c r="G4" s="19" t="s">
        <v>67</v>
      </c>
      <c r="H4" s="19" t="s">
        <v>8</v>
      </c>
      <c r="I4" s="19" t="s">
        <v>9</v>
      </c>
      <c r="J4" s="19" t="s">
        <v>10</v>
      </c>
      <c r="K4" s="19" t="s">
        <v>11</v>
      </c>
      <c r="L4" s="19" t="s">
        <v>12</v>
      </c>
      <c r="M4" s="19" t="s">
        <v>13</v>
      </c>
      <c r="N4" s="19" t="s">
        <v>88</v>
      </c>
      <c r="O4" s="21" t="s">
        <v>87</v>
      </c>
    </row>
    <row r="5" spans="1:15" x14ac:dyDescent="0.25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s="3" t="str">
        <f>VLOOKUP(F5,'Customer Info'!$A$4:$C$12,2,FALSE)</f>
        <v>Bankia</v>
      </c>
      <c r="H5" t="s">
        <v>17</v>
      </c>
      <c r="I5" t="s">
        <v>18</v>
      </c>
      <c r="J5" t="s">
        <v>19</v>
      </c>
      <c r="K5">
        <v>15</v>
      </c>
      <c r="L5" s="4">
        <v>235</v>
      </c>
      <c r="M5" s="5">
        <v>3525</v>
      </c>
      <c r="N5" s="16" t="str">
        <f>IF(K5&gt;= 20,"Y","N")</f>
        <v>N</v>
      </c>
      <c r="O5" s="22">
        <f>IF(K5 &gt;= 20, 0.95*M5,M5)</f>
        <v>3525</v>
      </c>
    </row>
    <row r="6" spans="1:15" x14ac:dyDescent="0.25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s="3" t="str">
        <f>VLOOKUP(F6,'Customer Info'!$A$4:$C$12,2,FALSE)</f>
        <v>Affinity</v>
      </c>
      <c r="H6" t="s">
        <v>22</v>
      </c>
      <c r="I6" t="s">
        <v>23</v>
      </c>
      <c r="J6" t="s">
        <v>24</v>
      </c>
      <c r="K6">
        <v>22</v>
      </c>
      <c r="L6" s="5">
        <v>260</v>
      </c>
      <c r="M6" s="5">
        <v>5720</v>
      </c>
      <c r="N6" s="16" t="str">
        <f t="shared" ref="N6:N69" si="0">IF(K6&gt;= 20,"Y","N")</f>
        <v>Y</v>
      </c>
      <c r="O6" s="22">
        <f t="shared" ref="O6:O69" si="1">IF(K6 &gt;= 20, 0.95*M6,M6)</f>
        <v>5434</v>
      </c>
    </row>
    <row r="7" spans="1:15" x14ac:dyDescent="0.25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s="3" t="str">
        <f>VLOOKUP(F7,'Customer Info'!$A$4:$C$12,2,FALSE)</f>
        <v>Telmark</v>
      </c>
      <c r="H7" t="s">
        <v>26</v>
      </c>
      <c r="I7" t="s">
        <v>18</v>
      </c>
      <c r="J7" t="s">
        <v>27</v>
      </c>
      <c r="K7">
        <v>16</v>
      </c>
      <c r="L7" s="5">
        <v>350</v>
      </c>
      <c r="M7" s="5">
        <v>5600</v>
      </c>
      <c r="N7" s="16" t="str">
        <f t="shared" si="0"/>
        <v>N</v>
      </c>
      <c r="O7" s="22">
        <f t="shared" si="1"/>
        <v>5600</v>
      </c>
    </row>
    <row r="8" spans="1:15" x14ac:dyDescent="0.25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s="3" t="str">
        <f>VLOOKUP(F8,'Customer Info'!$A$4:$C$12,2,FALSE)</f>
        <v>Affinity</v>
      </c>
      <c r="H8" t="s">
        <v>17</v>
      </c>
      <c r="I8" t="s">
        <v>30</v>
      </c>
      <c r="J8" t="s">
        <v>31</v>
      </c>
      <c r="K8">
        <v>30</v>
      </c>
      <c r="L8" s="5">
        <v>235</v>
      </c>
      <c r="M8" s="5">
        <v>7050</v>
      </c>
      <c r="N8" s="16" t="str">
        <f t="shared" si="0"/>
        <v>Y</v>
      </c>
      <c r="O8" s="22">
        <f t="shared" si="1"/>
        <v>6697.5</v>
      </c>
    </row>
    <row r="9" spans="1:15" x14ac:dyDescent="0.25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s="3" t="str">
        <f>VLOOKUP(F9,'Customer Info'!$A$4:$C$12,2,FALSE)</f>
        <v>Port Royale</v>
      </c>
      <c r="H9" t="s">
        <v>32</v>
      </c>
      <c r="I9" t="s">
        <v>33</v>
      </c>
      <c r="J9" t="s">
        <v>34</v>
      </c>
      <c r="K9">
        <v>32</v>
      </c>
      <c r="L9" s="5">
        <v>295</v>
      </c>
      <c r="M9" s="5">
        <v>9440</v>
      </c>
      <c r="N9" s="16" t="str">
        <f t="shared" si="0"/>
        <v>Y</v>
      </c>
      <c r="O9" s="22">
        <f t="shared" si="1"/>
        <v>8968</v>
      </c>
    </row>
    <row r="10" spans="1:15" x14ac:dyDescent="0.25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s="3" t="str">
        <f>VLOOKUP(F10,'Customer Info'!$A$4:$C$12,2,FALSE)</f>
        <v>Telmark</v>
      </c>
      <c r="H10" t="s">
        <v>26</v>
      </c>
      <c r="I10" t="s">
        <v>30</v>
      </c>
      <c r="J10" t="s">
        <v>36</v>
      </c>
      <c r="K10">
        <v>14</v>
      </c>
      <c r="L10" s="5">
        <v>350</v>
      </c>
      <c r="M10" s="5">
        <v>4900</v>
      </c>
      <c r="N10" s="16" t="str">
        <f t="shared" si="0"/>
        <v>N</v>
      </c>
      <c r="O10" s="22">
        <f t="shared" si="1"/>
        <v>4900</v>
      </c>
    </row>
    <row r="11" spans="1:15" x14ac:dyDescent="0.25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s="3" t="str">
        <f>VLOOKUP(F11,'Customer Info'!$A$4:$C$12,2,FALSE)</f>
        <v>Secspace</v>
      </c>
      <c r="H11" t="s">
        <v>38</v>
      </c>
      <c r="I11" t="s">
        <v>39</v>
      </c>
      <c r="J11" t="s">
        <v>40</v>
      </c>
      <c r="K11">
        <v>8</v>
      </c>
      <c r="L11" s="5">
        <v>375</v>
      </c>
      <c r="M11" s="5">
        <v>3000</v>
      </c>
      <c r="N11" s="16" t="str">
        <f t="shared" si="0"/>
        <v>N</v>
      </c>
      <c r="O11" s="22">
        <f t="shared" si="1"/>
        <v>3000</v>
      </c>
    </row>
    <row r="12" spans="1:15" x14ac:dyDescent="0.25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s="3" t="str">
        <f>VLOOKUP(F12,'Customer Info'!$A$4:$C$12,2,FALSE)</f>
        <v>Bankia</v>
      </c>
      <c r="H12" t="s">
        <v>17</v>
      </c>
      <c r="I12" t="s">
        <v>30</v>
      </c>
      <c r="J12" t="s">
        <v>31</v>
      </c>
      <c r="K12">
        <v>22</v>
      </c>
      <c r="L12" s="5">
        <v>235</v>
      </c>
      <c r="M12" s="5">
        <v>5170</v>
      </c>
      <c r="N12" s="16" t="str">
        <f t="shared" si="0"/>
        <v>Y</v>
      </c>
      <c r="O12" s="22">
        <f t="shared" si="1"/>
        <v>4911.5</v>
      </c>
    </row>
    <row r="13" spans="1:15" x14ac:dyDescent="0.25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s="3" t="str">
        <f>VLOOKUP(F13,'Customer Info'!$A$4:$C$12,2,FALSE)</f>
        <v>Telmark</v>
      </c>
      <c r="H13" t="s">
        <v>22</v>
      </c>
      <c r="I13" t="s">
        <v>30</v>
      </c>
      <c r="J13" t="s">
        <v>41</v>
      </c>
      <c r="K13">
        <v>40</v>
      </c>
      <c r="L13" s="5">
        <v>260</v>
      </c>
      <c r="M13" s="5">
        <v>10400</v>
      </c>
      <c r="N13" s="16" t="str">
        <f t="shared" si="0"/>
        <v>Y</v>
      </c>
      <c r="O13" s="22">
        <f t="shared" si="1"/>
        <v>9880</v>
      </c>
    </row>
    <row r="14" spans="1:15" x14ac:dyDescent="0.25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s="3" t="str">
        <f>VLOOKUP(F14,'Customer Info'!$A$4:$C$12,2,FALSE)</f>
        <v>Port Royale</v>
      </c>
      <c r="H14" t="s">
        <v>26</v>
      </c>
      <c r="I14" t="s">
        <v>18</v>
      </c>
      <c r="J14" t="s">
        <v>27</v>
      </c>
      <c r="K14">
        <v>25</v>
      </c>
      <c r="L14" s="5">
        <v>350</v>
      </c>
      <c r="M14" s="5">
        <v>8750</v>
      </c>
      <c r="N14" s="16" t="str">
        <f t="shared" si="0"/>
        <v>Y</v>
      </c>
      <c r="O14" s="22">
        <f t="shared" si="1"/>
        <v>8312.5</v>
      </c>
    </row>
    <row r="15" spans="1:15" x14ac:dyDescent="0.25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s="3" t="str">
        <f>VLOOKUP(F15,'Customer Info'!$A$4:$C$12,2,FALSE)</f>
        <v>MarkPlus</v>
      </c>
      <c r="H15" t="s">
        <v>26</v>
      </c>
      <c r="I15" t="s">
        <v>18</v>
      </c>
      <c r="J15" t="s">
        <v>27</v>
      </c>
      <c r="K15">
        <v>33</v>
      </c>
      <c r="L15" s="5">
        <v>350</v>
      </c>
      <c r="M15" s="5">
        <v>11550</v>
      </c>
      <c r="N15" s="16" t="str">
        <f t="shared" si="0"/>
        <v>Y</v>
      </c>
      <c r="O15" s="22">
        <f t="shared" si="1"/>
        <v>10972.5</v>
      </c>
    </row>
    <row r="16" spans="1:15" x14ac:dyDescent="0.25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s="3" t="str">
        <f>VLOOKUP(F16,'Customer Info'!$A$4:$C$12,2,FALSE)</f>
        <v>Vento</v>
      </c>
      <c r="H16" t="s">
        <v>32</v>
      </c>
      <c r="I16" t="s">
        <v>39</v>
      </c>
      <c r="J16" t="s">
        <v>43</v>
      </c>
      <c r="K16">
        <v>15</v>
      </c>
      <c r="L16" s="5">
        <v>295</v>
      </c>
      <c r="M16" s="5">
        <v>4425</v>
      </c>
      <c r="N16" s="16" t="str">
        <f t="shared" si="0"/>
        <v>N</v>
      </c>
      <c r="O16" s="22">
        <f t="shared" si="1"/>
        <v>4425</v>
      </c>
    </row>
    <row r="17" spans="1:15" x14ac:dyDescent="0.25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s="3" t="str">
        <f>VLOOKUP(F17,'Customer Info'!$A$4:$C$12,2,FALSE)</f>
        <v>Milago</v>
      </c>
      <c r="H17" t="s">
        <v>38</v>
      </c>
      <c r="I17" t="s">
        <v>33</v>
      </c>
      <c r="J17" t="s">
        <v>44</v>
      </c>
      <c r="K17">
        <v>10</v>
      </c>
      <c r="L17" s="5">
        <v>375</v>
      </c>
      <c r="M17" s="5">
        <v>3750</v>
      </c>
      <c r="N17" s="16" t="str">
        <f t="shared" si="0"/>
        <v>N</v>
      </c>
      <c r="O17" s="22">
        <f t="shared" si="1"/>
        <v>3750</v>
      </c>
    </row>
    <row r="18" spans="1:15" x14ac:dyDescent="0.25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s="3" t="str">
        <f>VLOOKUP(F18,'Customer Info'!$A$4:$C$12,2,FALSE)</f>
        <v>Bankia</v>
      </c>
      <c r="H18" t="s">
        <v>22</v>
      </c>
      <c r="I18" t="s">
        <v>30</v>
      </c>
      <c r="J18" t="s">
        <v>41</v>
      </c>
      <c r="K18">
        <v>45</v>
      </c>
      <c r="L18" s="5">
        <v>260</v>
      </c>
      <c r="M18" s="5">
        <v>11700</v>
      </c>
      <c r="N18" s="16" t="str">
        <f t="shared" si="0"/>
        <v>Y</v>
      </c>
      <c r="O18" s="22">
        <f t="shared" si="1"/>
        <v>11115</v>
      </c>
    </row>
    <row r="19" spans="1:15" x14ac:dyDescent="0.25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s="3" t="str">
        <f>VLOOKUP(F19,'Customer Info'!$A$4:$C$12,2,FALSE)</f>
        <v>Milago</v>
      </c>
      <c r="H19" t="s">
        <v>26</v>
      </c>
      <c r="I19" t="s">
        <v>39</v>
      </c>
      <c r="J19" t="s">
        <v>46</v>
      </c>
      <c r="K19">
        <v>32</v>
      </c>
      <c r="L19" s="5">
        <v>350</v>
      </c>
      <c r="M19" s="5">
        <v>11200</v>
      </c>
      <c r="N19" s="16" t="str">
        <f t="shared" si="0"/>
        <v>Y</v>
      </c>
      <c r="O19" s="22">
        <f t="shared" si="1"/>
        <v>10640</v>
      </c>
    </row>
    <row r="20" spans="1:15" x14ac:dyDescent="0.25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s="3" t="str">
        <f>VLOOKUP(F20,'Customer Info'!$A$4:$C$12,2,FALSE)</f>
        <v>Port Royale</v>
      </c>
      <c r="H20" t="s">
        <v>26</v>
      </c>
      <c r="I20" t="s">
        <v>18</v>
      </c>
      <c r="J20" t="s">
        <v>27</v>
      </c>
      <c r="K20">
        <v>28</v>
      </c>
      <c r="L20" s="5">
        <v>350</v>
      </c>
      <c r="M20" s="5">
        <v>9800</v>
      </c>
      <c r="N20" s="16" t="str">
        <f t="shared" si="0"/>
        <v>Y</v>
      </c>
      <c r="O20" s="22">
        <f t="shared" si="1"/>
        <v>9310</v>
      </c>
    </row>
    <row r="21" spans="1:15" x14ac:dyDescent="0.25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s="3" t="str">
        <f>VLOOKUP(F21,'Customer Info'!$A$4:$C$12,2,FALSE)</f>
        <v>Cruise</v>
      </c>
      <c r="H21" t="s">
        <v>47</v>
      </c>
      <c r="I21" t="s">
        <v>23</v>
      </c>
      <c r="J21" t="s">
        <v>48</v>
      </c>
      <c r="K21">
        <v>10</v>
      </c>
      <c r="L21" s="5">
        <v>220</v>
      </c>
      <c r="M21" s="5">
        <v>2200</v>
      </c>
      <c r="N21" s="16" t="str">
        <f t="shared" si="0"/>
        <v>N</v>
      </c>
      <c r="O21" s="22">
        <f t="shared" si="1"/>
        <v>2200</v>
      </c>
    </row>
    <row r="22" spans="1:15" x14ac:dyDescent="0.25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s="3" t="str">
        <f>VLOOKUP(F22,'Customer Info'!$A$4:$C$12,2,FALSE)</f>
        <v>Telmark</v>
      </c>
      <c r="H22" t="s">
        <v>22</v>
      </c>
      <c r="I22" t="s">
        <v>30</v>
      </c>
      <c r="J22" t="s">
        <v>41</v>
      </c>
      <c r="K22">
        <v>16</v>
      </c>
      <c r="L22" s="5">
        <v>260</v>
      </c>
      <c r="M22" s="5">
        <v>4160</v>
      </c>
      <c r="N22" s="16" t="str">
        <f t="shared" si="0"/>
        <v>N</v>
      </c>
      <c r="O22" s="22">
        <f t="shared" si="1"/>
        <v>4160</v>
      </c>
    </row>
    <row r="23" spans="1:15" x14ac:dyDescent="0.25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s="3" t="str">
        <f>VLOOKUP(F23,'Customer Info'!$A$4:$C$12,2,FALSE)</f>
        <v>Bankia</v>
      </c>
      <c r="H23" t="s">
        <v>17</v>
      </c>
      <c r="I23" t="s">
        <v>30</v>
      </c>
      <c r="J23" t="s">
        <v>31</v>
      </c>
      <c r="K23">
        <v>35</v>
      </c>
      <c r="L23" s="5">
        <v>235</v>
      </c>
      <c r="M23" s="5">
        <v>8225</v>
      </c>
      <c r="N23" s="16" t="str">
        <f t="shared" si="0"/>
        <v>Y</v>
      </c>
      <c r="O23" s="22">
        <f t="shared" si="1"/>
        <v>7813.75</v>
      </c>
    </row>
    <row r="24" spans="1:15" x14ac:dyDescent="0.25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s="3" t="str">
        <f>VLOOKUP(F24,'Customer Info'!$A$4:$C$12,2,FALSE)</f>
        <v>Bankia</v>
      </c>
      <c r="H24" t="s">
        <v>32</v>
      </c>
      <c r="I24" t="s">
        <v>18</v>
      </c>
      <c r="J24" t="s">
        <v>49</v>
      </c>
      <c r="K24">
        <v>12</v>
      </c>
      <c r="L24" s="5">
        <v>295</v>
      </c>
      <c r="M24" s="5">
        <v>3540</v>
      </c>
      <c r="N24" s="16" t="str">
        <f t="shared" si="0"/>
        <v>N</v>
      </c>
      <c r="O24" s="22">
        <f t="shared" si="1"/>
        <v>3540</v>
      </c>
    </row>
    <row r="25" spans="1:15" x14ac:dyDescent="0.25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s="3" t="str">
        <f>VLOOKUP(F25,'Customer Info'!$A$4:$C$12,2,FALSE)</f>
        <v>Telmark</v>
      </c>
      <c r="H25" t="s">
        <v>38</v>
      </c>
      <c r="I25" t="s">
        <v>33</v>
      </c>
      <c r="J25" t="s">
        <v>44</v>
      </c>
      <c r="K25">
        <v>40</v>
      </c>
      <c r="L25" s="5">
        <v>375</v>
      </c>
      <c r="M25" s="5">
        <v>15000</v>
      </c>
      <c r="N25" s="16" t="str">
        <f t="shared" si="0"/>
        <v>Y</v>
      </c>
      <c r="O25" s="22">
        <f t="shared" si="1"/>
        <v>14250</v>
      </c>
    </row>
    <row r="26" spans="1:15" x14ac:dyDescent="0.25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s="3" t="str">
        <f>VLOOKUP(F26,'Customer Info'!$A$4:$C$12,2,FALSE)</f>
        <v>Affinity</v>
      </c>
      <c r="H26" t="s">
        <v>26</v>
      </c>
      <c r="I26" t="s">
        <v>30</v>
      </c>
      <c r="J26" t="s">
        <v>36</v>
      </c>
      <c r="K26">
        <v>10</v>
      </c>
      <c r="L26" s="5">
        <v>350</v>
      </c>
      <c r="M26" s="5">
        <v>3500</v>
      </c>
      <c r="N26" s="16" t="str">
        <f t="shared" si="0"/>
        <v>N</v>
      </c>
      <c r="O26" s="22">
        <f t="shared" si="1"/>
        <v>3500</v>
      </c>
    </row>
    <row r="27" spans="1:15" x14ac:dyDescent="0.25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s="3" t="str">
        <f>VLOOKUP(F27,'Customer Info'!$A$4:$C$12,2,FALSE)</f>
        <v>Bankia</v>
      </c>
      <c r="H27" t="s">
        <v>38</v>
      </c>
      <c r="I27" t="s">
        <v>18</v>
      </c>
      <c r="J27" t="s">
        <v>51</v>
      </c>
      <c r="K27">
        <v>25</v>
      </c>
      <c r="L27" s="5">
        <v>375</v>
      </c>
      <c r="M27" s="5">
        <v>9375</v>
      </c>
      <c r="N27" s="16" t="str">
        <f t="shared" si="0"/>
        <v>Y</v>
      </c>
      <c r="O27" s="22">
        <f t="shared" si="1"/>
        <v>8906.25</v>
      </c>
    </row>
    <row r="28" spans="1:15" x14ac:dyDescent="0.25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s="3" t="str">
        <f>VLOOKUP(F28,'Customer Info'!$A$4:$C$12,2,FALSE)</f>
        <v>Cruise</v>
      </c>
      <c r="H28" t="s">
        <v>22</v>
      </c>
      <c r="I28" t="s">
        <v>18</v>
      </c>
      <c r="J28" t="s">
        <v>52</v>
      </c>
      <c r="K28">
        <v>50</v>
      </c>
      <c r="L28" s="5">
        <v>260</v>
      </c>
      <c r="M28" s="5">
        <v>13000</v>
      </c>
      <c r="N28" s="16" t="str">
        <f t="shared" si="0"/>
        <v>Y</v>
      </c>
      <c r="O28" s="22">
        <f t="shared" si="1"/>
        <v>12350</v>
      </c>
    </row>
    <row r="29" spans="1:15" x14ac:dyDescent="0.25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s="3" t="str">
        <f>VLOOKUP(F29,'Customer Info'!$A$4:$C$12,2,FALSE)</f>
        <v>Milago</v>
      </c>
      <c r="H29" t="s">
        <v>17</v>
      </c>
      <c r="I29" t="s">
        <v>39</v>
      </c>
      <c r="J29" t="s">
        <v>53</v>
      </c>
      <c r="K29">
        <v>22</v>
      </c>
      <c r="L29" s="5">
        <v>235</v>
      </c>
      <c r="M29" s="5">
        <v>5170</v>
      </c>
      <c r="N29" s="16" t="str">
        <f t="shared" si="0"/>
        <v>Y</v>
      </c>
      <c r="O29" s="22">
        <f t="shared" si="1"/>
        <v>4911.5</v>
      </c>
    </row>
    <row r="30" spans="1:15" x14ac:dyDescent="0.25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s="3" t="str">
        <f>VLOOKUP(F30,'Customer Info'!$A$4:$C$12,2,FALSE)</f>
        <v>Affinity</v>
      </c>
      <c r="H30" t="s">
        <v>32</v>
      </c>
      <c r="I30" t="s">
        <v>30</v>
      </c>
      <c r="J30" t="s">
        <v>54</v>
      </c>
      <c r="K30">
        <v>15</v>
      </c>
      <c r="L30" s="5">
        <v>295</v>
      </c>
      <c r="M30" s="5">
        <v>4425</v>
      </c>
      <c r="N30" s="16" t="str">
        <f t="shared" si="0"/>
        <v>N</v>
      </c>
      <c r="O30" s="22">
        <f t="shared" si="1"/>
        <v>4425</v>
      </c>
    </row>
    <row r="31" spans="1:15" x14ac:dyDescent="0.25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s="3" t="str">
        <f>VLOOKUP(F31,'Customer Info'!$A$4:$C$12,2,FALSE)</f>
        <v>Port Royale</v>
      </c>
      <c r="H31" t="s">
        <v>47</v>
      </c>
      <c r="I31" t="s">
        <v>39</v>
      </c>
      <c r="J31" t="s">
        <v>55</v>
      </c>
      <c r="K31">
        <v>10</v>
      </c>
      <c r="L31" s="5">
        <v>220</v>
      </c>
      <c r="M31" s="5">
        <v>2200</v>
      </c>
      <c r="N31" s="16" t="str">
        <f t="shared" si="0"/>
        <v>N</v>
      </c>
      <c r="O31" s="22">
        <f t="shared" si="1"/>
        <v>2200</v>
      </c>
    </row>
    <row r="32" spans="1:15" x14ac:dyDescent="0.25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s="3" t="str">
        <f>VLOOKUP(F32,'Customer Info'!$A$4:$C$12,2,FALSE)</f>
        <v>Vento</v>
      </c>
      <c r="H32" t="s">
        <v>26</v>
      </c>
      <c r="I32" t="s">
        <v>18</v>
      </c>
      <c r="J32" t="s">
        <v>27</v>
      </c>
      <c r="K32">
        <v>20</v>
      </c>
      <c r="L32" s="5">
        <v>350</v>
      </c>
      <c r="M32" s="5">
        <v>7000</v>
      </c>
      <c r="N32" s="16" t="str">
        <f t="shared" si="0"/>
        <v>Y</v>
      </c>
      <c r="O32" s="22">
        <f t="shared" si="1"/>
        <v>6650</v>
      </c>
    </row>
    <row r="33" spans="1:15" x14ac:dyDescent="0.25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s="3" t="str">
        <f>VLOOKUP(F33,'Customer Info'!$A$4:$C$12,2,FALSE)</f>
        <v>MarkPlus</v>
      </c>
      <c r="H33" t="s">
        <v>17</v>
      </c>
      <c r="I33" t="s">
        <v>33</v>
      </c>
      <c r="J33" t="s">
        <v>56</v>
      </c>
      <c r="K33">
        <v>14</v>
      </c>
      <c r="L33" s="5">
        <v>235</v>
      </c>
      <c r="M33" s="5">
        <v>3290</v>
      </c>
      <c r="N33" s="16" t="str">
        <f t="shared" si="0"/>
        <v>N</v>
      </c>
      <c r="O33" s="22">
        <f t="shared" si="1"/>
        <v>3290</v>
      </c>
    </row>
    <row r="34" spans="1:15" x14ac:dyDescent="0.25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s="3" t="str">
        <f>VLOOKUP(F34,'Customer Info'!$A$4:$C$12,2,FALSE)</f>
        <v>Secspace</v>
      </c>
      <c r="H34" t="s">
        <v>47</v>
      </c>
      <c r="I34" t="s">
        <v>33</v>
      </c>
      <c r="J34" t="s">
        <v>57</v>
      </c>
      <c r="K34">
        <v>28</v>
      </c>
      <c r="L34" s="5">
        <v>220</v>
      </c>
      <c r="M34" s="5">
        <v>6160</v>
      </c>
      <c r="N34" s="16" t="str">
        <f t="shared" si="0"/>
        <v>Y</v>
      </c>
      <c r="O34" s="22">
        <f t="shared" si="1"/>
        <v>5852</v>
      </c>
    </row>
    <row r="35" spans="1:15" x14ac:dyDescent="0.25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s="3" t="str">
        <f>VLOOKUP(F35,'Customer Info'!$A$4:$C$12,2,FALSE)</f>
        <v>Cruise</v>
      </c>
      <c r="H35" t="s">
        <v>17</v>
      </c>
      <c r="I35" t="s">
        <v>18</v>
      </c>
      <c r="J35" t="s">
        <v>19</v>
      </c>
      <c r="K35">
        <v>12</v>
      </c>
      <c r="L35" s="5">
        <v>235</v>
      </c>
      <c r="M35" s="5">
        <v>2820</v>
      </c>
      <c r="N35" s="16" t="str">
        <f t="shared" si="0"/>
        <v>N</v>
      </c>
      <c r="O35" s="22">
        <f t="shared" si="1"/>
        <v>2820</v>
      </c>
    </row>
    <row r="36" spans="1:15" x14ac:dyDescent="0.25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s="3" t="str">
        <f>VLOOKUP(F36,'Customer Info'!$A$4:$C$12,2,FALSE)</f>
        <v>Milago</v>
      </c>
      <c r="H36" t="s">
        <v>32</v>
      </c>
      <c r="I36" t="s">
        <v>39</v>
      </c>
      <c r="J36" t="s">
        <v>43</v>
      </c>
      <c r="K36">
        <v>35</v>
      </c>
      <c r="L36" s="5">
        <v>295</v>
      </c>
      <c r="M36" s="5">
        <v>10325</v>
      </c>
      <c r="N36" s="16" t="str">
        <f t="shared" si="0"/>
        <v>Y</v>
      </c>
      <c r="O36" s="22">
        <f t="shared" si="1"/>
        <v>9808.75</v>
      </c>
    </row>
    <row r="37" spans="1:15" x14ac:dyDescent="0.25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s="3" t="str">
        <f>VLOOKUP(F37,'Customer Info'!$A$4:$C$12,2,FALSE)</f>
        <v>Vento</v>
      </c>
      <c r="H37" t="s">
        <v>38</v>
      </c>
      <c r="I37" t="s">
        <v>39</v>
      </c>
      <c r="J37" t="s">
        <v>40</v>
      </c>
      <c r="K37">
        <v>20</v>
      </c>
      <c r="L37" s="5">
        <v>375</v>
      </c>
      <c r="M37" s="5">
        <v>7500</v>
      </c>
      <c r="N37" s="16" t="str">
        <f t="shared" si="0"/>
        <v>Y</v>
      </c>
      <c r="O37" s="22">
        <f t="shared" si="1"/>
        <v>7125</v>
      </c>
    </row>
    <row r="38" spans="1:15" x14ac:dyDescent="0.25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s="3" t="str">
        <f>VLOOKUP(F38,'Customer Info'!$A$4:$C$12,2,FALSE)</f>
        <v>Secspace</v>
      </c>
      <c r="H38" t="s">
        <v>47</v>
      </c>
      <c r="I38" t="s">
        <v>33</v>
      </c>
      <c r="J38" t="s">
        <v>57</v>
      </c>
      <c r="K38">
        <v>45</v>
      </c>
      <c r="L38" s="5">
        <v>220</v>
      </c>
      <c r="M38" s="5">
        <v>9900</v>
      </c>
      <c r="N38" s="16" t="str">
        <f t="shared" si="0"/>
        <v>Y</v>
      </c>
      <c r="O38" s="22">
        <f t="shared" si="1"/>
        <v>9405</v>
      </c>
    </row>
    <row r="39" spans="1:15" x14ac:dyDescent="0.25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s="3" t="str">
        <f>VLOOKUP(F39,'Customer Info'!$A$4:$C$12,2,FALSE)</f>
        <v>Telmark</v>
      </c>
      <c r="H39" t="s">
        <v>38</v>
      </c>
      <c r="I39" t="s">
        <v>18</v>
      </c>
      <c r="J39" t="s">
        <v>51</v>
      </c>
      <c r="K39">
        <v>15</v>
      </c>
      <c r="L39" s="5">
        <v>375</v>
      </c>
      <c r="M39" s="5">
        <v>5625</v>
      </c>
      <c r="N39" s="16" t="str">
        <f t="shared" si="0"/>
        <v>N</v>
      </c>
      <c r="O39" s="22">
        <f t="shared" si="1"/>
        <v>5625</v>
      </c>
    </row>
    <row r="40" spans="1:15" x14ac:dyDescent="0.25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s="3" t="str">
        <f>VLOOKUP(F40,'Customer Info'!$A$4:$C$12,2,FALSE)</f>
        <v>Bankia</v>
      </c>
      <c r="H40" t="s">
        <v>26</v>
      </c>
      <c r="I40" t="s">
        <v>18</v>
      </c>
      <c r="J40" t="s">
        <v>27</v>
      </c>
      <c r="K40">
        <v>14</v>
      </c>
      <c r="L40" s="5">
        <v>350</v>
      </c>
      <c r="M40" s="5">
        <v>4900</v>
      </c>
      <c r="N40" s="16" t="str">
        <f t="shared" si="0"/>
        <v>N</v>
      </c>
      <c r="O40" s="22">
        <f t="shared" si="1"/>
        <v>4900</v>
      </c>
    </row>
    <row r="41" spans="1:15" x14ac:dyDescent="0.25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s="3" t="str">
        <f>VLOOKUP(F41,'Customer Info'!$A$4:$C$12,2,FALSE)</f>
        <v>MarkPlus</v>
      </c>
      <c r="H41" t="s">
        <v>32</v>
      </c>
      <c r="I41" t="s">
        <v>33</v>
      </c>
      <c r="J41" t="s">
        <v>34</v>
      </c>
      <c r="K41">
        <v>32</v>
      </c>
      <c r="L41" s="5">
        <v>295</v>
      </c>
      <c r="M41" s="5">
        <v>9440</v>
      </c>
      <c r="N41" s="16" t="str">
        <f t="shared" si="0"/>
        <v>Y</v>
      </c>
      <c r="O41" s="22">
        <f t="shared" si="1"/>
        <v>8968</v>
      </c>
    </row>
    <row r="42" spans="1:15" x14ac:dyDescent="0.25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s="3" t="str">
        <f>VLOOKUP(F42,'Customer Info'!$A$4:$C$12,2,FALSE)</f>
        <v>Bankia</v>
      </c>
      <c r="H42" t="s">
        <v>22</v>
      </c>
      <c r="I42" t="s">
        <v>18</v>
      </c>
      <c r="J42" t="s">
        <v>52</v>
      </c>
      <c r="K42">
        <v>40</v>
      </c>
      <c r="L42" s="5">
        <v>260</v>
      </c>
      <c r="M42" s="5">
        <v>10400</v>
      </c>
      <c r="N42" s="16" t="str">
        <f t="shared" si="0"/>
        <v>Y</v>
      </c>
      <c r="O42" s="22">
        <f t="shared" si="1"/>
        <v>9880</v>
      </c>
    </row>
    <row r="43" spans="1:15" x14ac:dyDescent="0.25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s="3" t="str">
        <f>VLOOKUP(F43,'Customer Info'!$A$4:$C$12,2,FALSE)</f>
        <v>Port Royale</v>
      </c>
      <c r="H43" t="s">
        <v>17</v>
      </c>
      <c r="I43" t="s">
        <v>18</v>
      </c>
      <c r="J43" t="s">
        <v>19</v>
      </c>
      <c r="K43">
        <v>45</v>
      </c>
      <c r="L43" s="5">
        <v>235</v>
      </c>
      <c r="M43" s="5">
        <v>10575</v>
      </c>
      <c r="N43" s="16" t="str">
        <f t="shared" si="0"/>
        <v>Y</v>
      </c>
      <c r="O43" s="22">
        <f t="shared" si="1"/>
        <v>10046.25</v>
      </c>
    </row>
    <row r="44" spans="1:15" x14ac:dyDescent="0.25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s="3" t="str">
        <f>VLOOKUP(F44,'Customer Info'!$A$4:$C$12,2,FALSE)</f>
        <v>Milago</v>
      </c>
      <c r="H44" t="s">
        <v>47</v>
      </c>
      <c r="I44" t="s">
        <v>39</v>
      </c>
      <c r="J44" t="s">
        <v>55</v>
      </c>
      <c r="K44">
        <v>24</v>
      </c>
      <c r="L44" s="5">
        <v>220</v>
      </c>
      <c r="M44" s="5">
        <v>5280</v>
      </c>
      <c r="N44" s="16" t="str">
        <f t="shared" si="0"/>
        <v>Y</v>
      </c>
      <c r="O44" s="22">
        <f t="shared" si="1"/>
        <v>5016</v>
      </c>
    </row>
    <row r="45" spans="1:15" x14ac:dyDescent="0.25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s="3" t="str">
        <f>VLOOKUP(F45,'Customer Info'!$A$4:$C$12,2,FALSE)</f>
        <v>Bankia</v>
      </c>
      <c r="H45" t="s">
        <v>38</v>
      </c>
      <c r="I45" t="s">
        <v>18</v>
      </c>
      <c r="J45" t="s">
        <v>51</v>
      </c>
      <c r="K45">
        <v>30</v>
      </c>
      <c r="L45" s="5">
        <v>375</v>
      </c>
      <c r="M45" s="5">
        <v>11250</v>
      </c>
      <c r="N45" s="16" t="str">
        <f t="shared" si="0"/>
        <v>Y</v>
      </c>
      <c r="O45" s="22">
        <f t="shared" si="1"/>
        <v>10687.5</v>
      </c>
    </row>
    <row r="46" spans="1:15" x14ac:dyDescent="0.25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s="3" t="str">
        <f>VLOOKUP(F46,'Customer Info'!$A$4:$C$12,2,FALSE)</f>
        <v>Affinity</v>
      </c>
      <c r="H46" t="s">
        <v>22</v>
      </c>
      <c r="I46" t="s">
        <v>23</v>
      </c>
      <c r="J46" t="s">
        <v>24</v>
      </c>
      <c r="K46">
        <v>15</v>
      </c>
      <c r="L46" s="5">
        <v>260</v>
      </c>
      <c r="M46" s="5">
        <v>3900</v>
      </c>
      <c r="N46" s="16" t="str">
        <f t="shared" si="0"/>
        <v>N</v>
      </c>
      <c r="O46" s="22">
        <f t="shared" si="1"/>
        <v>3900</v>
      </c>
    </row>
    <row r="47" spans="1:15" x14ac:dyDescent="0.25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s="3" t="str">
        <f>VLOOKUP(F47,'Customer Info'!$A$4:$C$12,2,FALSE)</f>
        <v>MarkPlus</v>
      </c>
      <c r="H47" t="s">
        <v>38</v>
      </c>
      <c r="I47" t="s">
        <v>18</v>
      </c>
      <c r="J47" t="s">
        <v>51</v>
      </c>
      <c r="K47">
        <v>15</v>
      </c>
      <c r="L47" s="5">
        <v>375</v>
      </c>
      <c r="M47" s="5">
        <v>5625</v>
      </c>
      <c r="N47" s="16" t="str">
        <f t="shared" si="0"/>
        <v>N</v>
      </c>
      <c r="O47" s="22">
        <f t="shared" si="1"/>
        <v>5625</v>
      </c>
    </row>
    <row r="48" spans="1:15" x14ac:dyDescent="0.25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s="3" t="str">
        <f>VLOOKUP(F48,'Customer Info'!$A$4:$C$12,2,FALSE)</f>
        <v>Milago</v>
      </c>
      <c r="H48" t="s">
        <v>32</v>
      </c>
      <c r="I48" t="s">
        <v>30</v>
      </c>
      <c r="J48" t="s">
        <v>54</v>
      </c>
      <c r="K48">
        <v>42</v>
      </c>
      <c r="L48" s="5">
        <v>295</v>
      </c>
      <c r="M48" s="5">
        <v>12390</v>
      </c>
      <c r="N48" s="16" t="str">
        <f t="shared" si="0"/>
        <v>Y</v>
      </c>
      <c r="O48" s="22">
        <f t="shared" si="1"/>
        <v>11770.5</v>
      </c>
    </row>
    <row r="49" spans="1:15" x14ac:dyDescent="0.25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s="3" t="str">
        <f>VLOOKUP(F49,'Customer Info'!$A$4:$C$12,2,FALSE)</f>
        <v>Bankia</v>
      </c>
      <c r="H49" t="s">
        <v>26</v>
      </c>
      <c r="I49" t="s">
        <v>18</v>
      </c>
      <c r="J49" t="s">
        <v>27</v>
      </c>
      <c r="K49">
        <v>26</v>
      </c>
      <c r="L49" s="5">
        <v>350</v>
      </c>
      <c r="M49" s="5">
        <v>9100</v>
      </c>
      <c r="N49" s="16" t="str">
        <f t="shared" si="0"/>
        <v>Y</v>
      </c>
      <c r="O49" s="22">
        <f t="shared" si="1"/>
        <v>8645</v>
      </c>
    </row>
    <row r="50" spans="1:15" x14ac:dyDescent="0.25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s="3" t="str">
        <f>VLOOKUP(F50,'Customer Info'!$A$4:$C$12,2,FALSE)</f>
        <v>Cruise</v>
      </c>
      <c r="H50" t="s">
        <v>22</v>
      </c>
      <c r="I50" t="s">
        <v>33</v>
      </c>
      <c r="J50" t="s">
        <v>59</v>
      </c>
      <c r="K50">
        <v>35</v>
      </c>
      <c r="L50" s="5">
        <v>260</v>
      </c>
      <c r="M50" s="5">
        <v>9100</v>
      </c>
      <c r="N50" s="16" t="str">
        <f t="shared" si="0"/>
        <v>Y</v>
      </c>
      <c r="O50" s="22">
        <f t="shared" si="1"/>
        <v>8645</v>
      </c>
    </row>
    <row r="51" spans="1:15" x14ac:dyDescent="0.25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s="3" t="str">
        <f>VLOOKUP(F51,'Customer Info'!$A$4:$C$12,2,FALSE)</f>
        <v>Affinity</v>
      </c>
      <c r="H51" t="s">
        <v>47</v>
      </c>
      <c r="I51" t="s">
        <v>39</v>
      </c>
      <c r="J51" t="s">
        <v>55</v>
      </c>
      <c r="K51">
        <v>32</v>
      </c>
      <c r="L51" s="5">
        <v>220</v>
      </c>
      <c r="M51" s="5">
        <v>7040</v>
      </c>
      <c r="N51" s="16" t="str">
        <f t="shared" si="0"/>
        <v>Y</v>
      </c>
      <c r="O51" s="22">
        <f t="shared" si="1"/>
        <v>6688</v>
      </c>
    </row>
    <row r="52" spans="1:15" x14ac:dyDescent="0.25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s="3" t="str">
        <f>VLOOKUP(F52,'Customer Info'!$A$4:$C$12,2,FALSE)</f>
        <v>Bankia</v>
      </c>
      <c r="H52" t="s">
        <v>32</v>
      </c>
      <c r="I52" t="s">
        <v>30</v>
      </c>
      <c r="J52" t="s">
        <v>54</v>
      </c>
      <c r="K52">
        <v>18</v>
      </c>
      <c r="L52" s="5">
        <v>295</v>
      </c>
      <c r="M52" s="5">
        <v>5310</v>
      </c>
      <c r="N52" s="16" t="str">
        <f t="shared" si="0"/>
        <v>N</v>
      </c>
      <c r="O52" s="22">
        <f t="shared" si="1"/>
        <v>5310</v>
      </c>
    </row>
    <row r="53" spans="1:15" x14ac:dyDescent="0.25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s="3" t="str">
        <f>VLOOKUP(F53,'Customer Info'!$A$4:$C$12,2,FALSE)</f>
        <v>Milago</v>
      </c>
      <c r="H53" t="s">
        <v>26</v>
      </c>
      <c r="I53" t="s">
        <v>18</v>
      </c>
      <c r="J53" t="s">
        <v>27</v>
      </c>
      <c r="K53">
        <v>22</v>
      </c>
      <c r="L53" s="5">
        <v>350</v>
      </c>
      <c r="M53" s="5">
        <v>7700</v>
      </c>
      <c r="N53" s="16" t="str">
        <f t="shared" si="0"/>
        <v>Y</v>
      </c>
      <c r="O53" s="22">
        <f t="shared" si="1"/>
        <v>7315</v>
      </c>
    </row>
    <row r="54" spans="1:15" x14ac:dyDescent="0.25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s="3" t="str">
        <f>VLOOKUP(F54,'Customer Info'!$A$4:$C$12,2,FALSE)</f>
        <v>Cruise</v>
      </c>
      <c r="H54" t="s">
        <v>17</v>
      </c>
      <c r="I54" t="s">
        <v>33</v>
      </c>
      <c r="J54" t="s">
        <v>56</v>
      </c>
      <c r="K54">
        <v>38</v>
      </c>
      <c r="L54" s="5">
        <v>235</v>
      </c>
      <c r="M54" s="5">
        <v>8930</v>
      </c>
      <c r="N54" s="16" t="str">
        <f t="shared" si="0"/>
        <v>Y</v>
      </c>
      <c r="O54" s="22">
        <f t="shared" si="1"/>
        <v>8483.5</v>
      </c>
    </row>
    <row r="55" spans="1:15" x14ac:dyDescent="0.25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s="3" t="str">
        <f>VLOOKUP(F55,'Customer Info'!$A$4:$C$12,2,FALSE)</f>
        <v>Milago</v>
      </c>
      <c r="H55" t="s">
        <v>47</v>
      </c>
      <c r="I55" t="s">
        <v>18</v>
      </c>
      <c r="J55" t="s">
        <v>61</v>
      </c>
      <c r="K55">
        <v>42</v>
      </c>
      <c r="L55" s="5">
        <v>220</v>
      </c>
      <c r="M55" s="5">
        <v>9240</v>
      </c>
      <c r="N55" s="16" t="str">
        <f t="shared" si="0"/>
        <v>Y</v>
      </c>
      <c r="O55" s="22">
        <f t="shared" si="1"/>
        <v>8778</v>
      </c>
    </row>
    <row r="56" spans="1:15" x14ac:dyDescent="0.25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s="3" t="str">
        <f>VLOOKUP(F56,'Customer Info'!$A$4:$C$12,2,FALSE)</f>
        <v>Cruise</v>
      </c>
      <c r="H56" t="s">
        <v>32</v>
      </c>
      <c r="I56" t="s">
        <v>23</v>
      </c>
      <c r="J56" t="s">
        <v>62</v>
      </c>
      <c r="K56">
        <v>15</v>
      </c>
      <c r="L56" s="5">
        <v>295</v>
      </c>
      <c r="M56" s="5">
        <v>4425</v>
      </c>
      <c r="N56" s="16" t="str">
        <f t="shared" si="0"/>
        <v>N</v>
      </c>
      <c r="O56" s="22">
        <f t="shared" si="1"/>
        <v>4425</v>
      </c>
    </row>
    <row r="57" spans="1:15" x14ac:dyDescent="0.25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s="3" t="str">
        <f>VLOOKUP(F57,'Customer Info'!$A$4:$C$12,2,FALSE)</f>
        <v>Telmark</v>
      </c>
      <c r="H57" t="s">
        <v>38</v>
      </c>
      <c r="I57" t="s">
        <v>33</v>
      </c>
      <c r="J57" t="s">
        <v>44</v>
      </c>
      <c r="K57">
        <v>10</v>
      </c>
      <c r="L57" s="5">
        <v>375</v>
      </c>
      <c r="M57" s="5">
        <v>3750</v>
      </c>
      <c r="N57" s="16" t="str">
        <f t="shared" si="0"/>
        <v>N</v>
      </c>
      <c r="O57" s="22">
        <f t="shared" si="1"/>
        <v>3750</v>
      </c>
    </row>
    <row r="58" spans="1:15" x14ac:dyDescent="0.25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s="3" t="str">
        <f>VLOOKUP(F58,'Customer Info'!$A$4:$C$12,2,FALSE)</f>
        <v>Telmark</v>
      </c>
      <c r="H58" t="s">
        <v>17</v>
      </c>
      <c r="I58" t="s">
        <v>18</v>
      </c>
      <c r="J58" t="s">
        <v>19</v>
      </c>
      <c r="K58">
        <v>26</v>
      </c>
      <c r="L58" s="5">
        <v>235</v>
      </c>
      <c r="M58" s="5">
        <v>6110</v>
      </c>
      <c r="N58" s="16" t="str">
        <f t="shared" si="0"/>
        <v>Y</v>
      </c>
      <c r="O58" s="22">
        <f t="shared" si="1"/>
        <v>5804.5</v>
      </c>
    </row>
    <row r="59" spans="1:15" x14ac:dyDescent="0.25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s="3" t="str">
        <f>VLOOKUP(F59,'Customer Info'!$A$4:$C$12,2,FALSE)</f>
        <v>Secspace</v>
      </c>
      <c r="H59" t="s">
        <v>17</v>
      </c>
      <c r="I59" t="s">
        <v>23</v>
      </c>
      <c r="J59" t="s">
        <v>63</v>
      </c>
      <c r="K59">
        <v>40</v>
      </c>
      <c r="L59" s="5">
        <v>235</v>
      </c>
      <c r="M59" s="5">
        <v>9400</v>
      </c>
      <c r="N59" s="16" t="str">
        <f t="shared" si="0"/>
        <v>Y</v>
      </c>
      <c r="O59" s="22">
        <f t="shared" si="1"/>
        <v>8930</v>
      </c>
    </row>
    <row r="60" spans="1:15" x14ac:dyDescent="0.25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s="3" t="str">
        <f>VLOOKUP(F60,'Customer Info'!$A$4:$C$12,2,FALSE)</f>
        <v>Milago</v>
      </c>
      <c r="H60" t="s">
        <v>22</v>
      </c>
      <c r="I60" t="s">
        <v>18</v>
      </c>
      <c r="J60" t="s">
        <v>52</v>
      </c>
      <c r="K60">
        <v>30</v>
      </c>
      <c r="L60" s="5">
        <v>260</v>
      </c>
      <c r="M60" s="5">
        <v>7800</v>
      </c>
      <c r="N60" s="16" t="str">
        <f t="shared" si="0"/>
        <v>Y</v>
      </c>
      <c r="O60" s="22">
        <f t="shared" si="1"/>
        <v>7410</v>
      </c>
    </row>
    <row r="61" spans="1:15" x14ac:dyDescent="0.25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s="3" t="str">
        <f>VLOOKUP(F61,'Customer Info'!$A$4:$C$12,2,FALSE)</f>
        <v>Secspace</v>
      </c>
      <c r="H61" t="s">
        <v>26</v>
      </c>
      <c r="I61" t="s">
        <v>33</v>
      </c>
      <c r="J61" t="s">
        <v>64</v>
      </c>
      <c r="K61">
        <v>26</v>
      </c>
      <c r="L61" s="5">
        <v>350</v>
      </c>
      <c r="M61" s="5">
        <v>9100</v>
      </c>
      <c r="N61" s="16" t="str">
        <f t="shared" si="0"/>
        <v>Y</v>
      </c>
      <c r="O61" s="22">
        <f t="shared" si="1"/>
        <v>8645</v>
      </c>
    </row>
    <row r="62" spans="1:15" x14ac:dyDescent="0.25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s="3" t="str">
        <f>VLOOKUP(F62,'Customer Info'!$A$4:$C$12,2,FALSE)</f>
        <v>Bankia</v>
      </c>
      <c r="H62" t="s">
        <v>32</v>
      </c>
      <c r="I62" t="s">
        <v>18</v>
      </c>
      <c r="J62" t="s">
        <v>49</v>
      </c>
      <c r="K62">
        <v>18</v>
      </c>
      <c r="L62" s="5">
        <v>295</v>
      </c>
      <c r="M62" s="5">
        <v>5310</v>
      </c>
      <c r="N62" s="16" t="str">
        <f t="shared" si="0"/>
        <v>N</v>
      </c>
      <c r="O62" s="22">
        <f t="shared" si="1"/>
        <v>5310</v>
      </c>
    </row>
    <row r="63" spans="1:15" x14ac:dyDescent="0.25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s="3" t="str">
        <f>VLOOKUP(F63,'Customer Info'!$A$4:$C$12,2,FALSE)</f>
        <v>Milago</v>
      </c>
      <c r="H63" t="s">
        <v>17</v>
      </c>
      <c r="I63" t="s">
        <v>33</v>
      </c>
      <c r="J63" t="s">
        <v>56</v>
      </c>
      <c r="K63">
        <v>22</v>
      </c>
      <c r="L63" s="5">
        <v>235</v>
      </c>
      <c r="M63" s="5">
        <v>5170</v>
      </c>
      <c r="N63" s="16" t="str">
        <f t="shared" si="0"/>
        <v>Y</v>
      </c>
      <c r="O63" s="22">
        <f t="shared" si="1"/>
        <v>4911.5</v>
      </c>
    </row>
    <row r="64" spans="1:15" x14ac:dyDescent="0.25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s="3" t="str">
        <f>VLOOKUP(F64,'Customer Info'!$A$4:$C$12,2,FALSE)</f>
        <v>Affinity</v>
      </c>
      <c r="H64" t="s">
        <v>26</v>
      </c>
      <c r="I64" t="s">
        <v>18</v>
      </c>
      <c r="J64" t="s">
        <v>27</v>
      </c>
      <c r="K64">
        <v>42</v>
      </c>
      <c r="L64" s="5">
        <v>350</v>
      </c>
      <c r="M64" s="5">
        <v>14700</v>
      </c>
      <c r="N64" s="16" t="str">
        <f t="shared" si="0"/>
        <v>Y</v>
      </c>
      <c r="O64" s="22">
        <f t="shared" si="1"/>
        <v>13965</v>
      </c>
    </row>
    <row r="65" spans="1:15" x14ac:dyDescent="0.25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s="3" t="str">
        <f>VLOOKUP(F65,'Customer Info'!$A$4:$C$12,2,FALSE)</f>
        <v>Cruise</v>
      </c>
      <c r="H65" t="s">
        <v>26</v>
      </c>
      <c r="I65" t="s">
        <v>39</v>
      </c>
      <c r="J65" t="s">
        <v>46</v>
      </c>
      <c r="K65">
        <v>45</v>
      </c>
      <c r="L65" s="5">
        <v>350</v>
      </c>
      <c r="M65" s="5">
        <v>15750</v>
      </c>
      <c r="N65" s="16" t="str">
        <f t="shared" si="0"/>
        <v>Y</v>
      </c>
      <c r="O65" s="22">
        <f t="shared" si="1"/>
        <v>14962.5</v>
      </c>
    </row>
    <row r="66" spans="1:15" x14ac:dyDescent="0.25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s="3" t="str">
        <f>VLOOKUP(F66,'Customer Info'!$A$4:$C$12,2,FALSE)</f>
        <v>Bankia</v>
      </c>
      <c r="H66" t="s">
        <v>32</v>
      </c>
      <c r="I66" t="s">
        <v>23</v>
      </c>
      <c r="J66" t="s">
        <v>62</v>
      </c>
      <c r="K66">
        <v>20</v>
      </c>
      <c r="L66" s="5">
        <v>295</v>
      </c>
      <c r="M66" s="5">
        <v>5900</v>
      </c>
      <c r="N66" s="16" t="str">
        <f t="shared" si="0"/>
        <v>Y</v>
      </c>
      <c r="O66" s="22">
        <f t="shared" si="1"/>
        <v>5605</v>
      </c>
    </row>
    <row r="67" spans="1:15" x14ac:dyDescent="0.25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s="3" t="str">
        <f>VLOOKUP(F67,'Customer Info'!$A$4:$C$12,2,FALSE)</f>
        <v>Telmark</v>
      </c>
      <c r="H67" t="s">
        <v>32</v>
      </c>
      <c r="I67" t="s">
        <v>18</v>
      </c>
      <c r="J67" t="s">
        <v>49</v>
      </c>
      <c r="K67">
        <v>22</v>
      </c>
      <c r="L67" s="5">
        <v>295</v>
      </c>
      <c r="M67" s="5">
        <v>6490</v>
      </c>
      <c r="N67" s="16" t="str">
        <f t="shared" si="0"/>
        <v>Y</v>
      </c>
      <c r="O67" s="22">
        <f t="shared" si="1"/>
        <v>6165.5</v>
      </c>
    </row>
    <row r="68" spans="1:15" x14ac:dyDescent="0.25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s="3" t="str">
        <f>VLOOKUP(F68,'Customer Info'!$A$4:$C$12,2,FALSE)</f>
        <v>MarkPlus</v>
      </c>
      <c r="H68" t="s">
        <v>47</v>
      </c>
      <c r="I68" t="s">
        <v>39</v>
      </c>
      <c r="J68" t="s">
        <v>55</v>
      </c>
      <c r="K68">
        <v>15</v>
      </c>
      <c r="L68" s="5">
        <v>220</v>
      </c>
      <c r="M68" s="5">
        <v>3300</v>
      </c>
      <c r="N68" s="16" t="str">
        <f t="shared" si="0"/>
        <v>N</v>
      </c>
      <c r="O68" s="22">
        <f t="shared" si="1"/>
        <v>3300</v>
      </c>
    </row>
    <row r="69" spans="1:15" x14ac:dyDescent="0.25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s="3" t="str">
        <f>VLOOKUP(F69,'Customer Info'!$A$4:$C$12,2,FALSE)</f>
        <v>Bankia</v>
      </c>
      <c r="H69" t="s">
        <v>17</v>
      </c>
      <c r="I69" t="s">
        <v>30</v>
      </c>
      <c r="J69" t="s">
        <v>31</v>
      </c>
      <c r="K69">
        <v>35</v>
      </c>
      <c r="L69" s="5">
        <v>235</v>
      </c>
      <c r="M69" s="5">
        <v>8225</v>
      </c>
      <c r="N69" s="16" t="str">
        <f t="shared" si="0"/>
        <v>Y</v>
      </c>
      <c r="O69" s="22">
        <f t="shared" si="1"/>
        <v>7813.75</v>
      </c>
    </row>
    <row r="70" spans="1:15" x14ac:dyDescent="0.25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s="3" t="str">
        <f>VLOOKUP(F70,'Customer Info'!$A$4:$C$12,2,FALSE)</f>
        <v>Vento</v>
      </c>
      <c r="H70" t="s">
        <v>38</v>
      </c>
      <c r="I70" t="s">
        <v>33</v>
      </c>
      <c r="J70" t="s">
        <v>44</v>
      </c>
      <c r="K70">
        <v>33</v>
      </c>
      <c r="L70" s="5">
        <v>375</v>
      </c>
      <c r="M70" s="5">
        <v>12375</v>
      </c>
      <c r="N70" s="16" t="str">
        <f t="shared" ref="N70:N84" si="2">IF(K70&gt;= 20,"Y","N")</f>
        <v>Y</v>
      </c>
      <c r="O70" s="22">
        <f t="shared" ref="O70:O84" si="3">IF(K70 &gt;= 20, 0.95*M70,M70)</f>
        <v>11756.25</v>
      </c>
    </row>
    <row r="71" spans="1:15" x14ac:dyDescent="0.25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s="3" t="str">
        <f>VLOOKUP(F71,'Customer Info'!$A$4:$C$12,2,FALSE)</f>
        <v>Affinity</v>
      </c>
      <c r="H71" t="s">
        <v>22</v>
      </c>
      <c r="I71" t="s">
        <v>18</v>
      </c>
      <c r="J71" t="s">
        <v>52</v>
      </c>
      <c r="K71">
        <v>22</v>
      </c>
      <c r="L71" s="5">
        <v>260</v>
      </c>
      <c r="M71" s="5">
        <v>5720</v>
      </c>
      <c r="N71" s="16" t="str">
        <f t="shared" si="2"/>
        <v>Y</v>
      </c>
      <c r="O71" s="22">
        <f t="shared" si="3"/>
        <v>5434</v>
      </c>
    </row>
    <row r="72" spans="1:15" x14ac:dyDescent="0.25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s="3" t="str">
        <f>VLOOKUP(F72,'Customer Info'!$A$4:$C$12,2,FALSE)</f>
        <v>Telmark</v>
      </c>
      <c r="H72" t="s">
        <v>22</v>
      </c>
      <c r="I72" t="s">
        <v>33</v>
      </c>
      <c r="J72" t="s">
        <v>59</v>
      </c>
      <c r="K72">
        <v>26</v>
      </c>
      <c r="L72" s="5">
        <v>260</v>
      </c>
      <c r="M72" s="5">
        <v>6760</v>
      </c>
      <c r="N72" s="16" t="str">
        <f t="shared" si="2"/>
        <v>Y</v>
      </c>
      <c r="O72" s="22">
        <f t="shared" si="3"/>
        <v>6422</v>
      </c>
    </row>
    <row r="73" spans="1:15" x14ac:dyDescent="0.25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s="3" t="str">
        <f>VLOOKUP(F73,'Customer Info'!$A$4:$C$12,2,FALSE)</f>
        <v>Bankia</v>
      </c>
      <c r="H73" t="s">
        <v>47</v>
      </c>
      <c r="I73" t="s">
        <v>23</v>
      </c>
      <c r="J73" t="s">
        <v>48</v>
      </c>
      <c r="K73">
        <v>16</v>
      </c>
      <c r="L73" s="5">
        <v>220</v>
      </c>
      <c r="M73" s="5">
        <v>3520</v>
      </c>
      <c r="N73" s="16" t="str">
        <f t="shared" si="2"/>
        <v>N</v>
      </c>
      <c r="O73" s="22">
        <f t="shared" si="3"/>
        <v>3520</v>
      </c>
    </row>
    <row r="74" spans="1:15" x14ac:dyDescent="0.25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s="3" t="str">
        <f>VLOOKUP(F74,'Customer Info'!$A$4:$C$12,2,FALSE)</f>
        <v>Vento</v>
      </c>
      <c r="H74" t="s">
        <v>32</v>
      </c>
      <c r="I74" t="s">
        <v>18</v>
      </c>
      <c r="J74" t="s">
        <v>49</v>
      </c>
      <c r="K74">
        <v>10</v>
      </c>
      <c r="L74" s="5">
        <v>295</v>
      </c>
      <c r="M74" s="5">
        <v>2950</v>
      </c>
      <c r="N74" s="16" t="str">
        <f t="shared" si="2"/>
        <v>N</v>
      </c>
      <c r="O74" s="22">
        <f t="shared" si="3"/>
        <v>2950</v>
      </c>
    </row>
    <row r="75" spans="1:15" x14ac:dyDescent="0.25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s="3" t="str">
        <f>VLOOKUP(F75,'Customer Info'!$A$4:$C$12,2,FALSE)</f>
        <v>Cruise</v>
      </c>
      <c r="H75" t="s">
        <v>22</v>
      </c>
      <c r="I75" t="s">
        <v>18</v>
      </c>
      <c r="J75" t="s">
        <v>52</v>
      </c>
      <c r="K75">
        <v>40</v>
      </c>
      <c r="L75" s="5">
        <v>260</v>
      </c>
      <c r="M75" s="5">
        <v>10400</v>
      </c>
      <c r="N75" s="16" t="str">
        <f t="shared" si="2"/>
        <v>Y</v>
      </c>
      <c r="O75" s="22">
        <f t="shared" si="3"/>
        <v>9880</v>
      </c>
    </row>
    <row r="76" spans="1:15" x14ac:dyDescent="0.25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s="3" t="str">
        <f>VLOOKUP(F76,'Customer Info'!$A$4:$C$12,2,FALSE)</f>
        <v>MarkPlus</v>
      </c>
      <c r="H76" t="s">
        <v>17</v>
      </c>
      <c r="I76" t="s">
        <v>30</v>
      </c>
      <c r="J76" t="s">
        <v>31</v>
      </c>
      <c r="K76">
        <v>15</v>
      </c>
      <c r="L76" s="5">
        <v>235</v>
      </c>
      <c r="M76" s="5">
        <v>3525</v>
      </c>
      <c r="N76" s="16" t="str">
        <f t="shared" si="2"/>
        <v>N</v>
      </c>
      <c r="O76" s="22">
        <f t="shared" si="3"/>
        <v>3525</v>
      </c>
    </row>
    <row r="77" spans="1:15" x14ac:dyDescent="0.25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s="3" t="str">
        <f>VLOOKUP(F77,'Customer Info'!$A$4:$C$12,2,FALSE)</f>
        <v>Bankia</v>
      </c>
      <c r="H77" t="s">
        <v>38</v>
      </c>
      <c r="I77" t="s">
        <v>33</v>
      </c>
      <c r="J77" t="s">
        <v>44</v>
      </c>
      <c r="K77">
        <v>25</v>
      </c>
      <c r="L77" s="5">
        <v>375</v>
      </c>
      <c r="M77" s="5">
        <v>9375</v>
      </c>
      <c r="N77" s="16" t="str">
        <f t="shared" si="2"/>
        <v>Y</v>
      </c>
      <c r="O77" s="22">
        <f t="shared" si="3"/>
        <v>8906.25</v>
      </c>
    </row>
    <row r="78" spans="1:15" x14ac:dyDescent="0.25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s="3" t="str">
        <f>VLOOKUP(F78,'Customer Info'!$A$4:$C$12,2,FALSE)</f>
        <v>Affinity</v>
      </c>
      <c r="H78" t="s">
        <v>32</v>
      </c>
      <c r="I78" t="s">
        <v>33</v>
      </c>
      <c r="J78" t="s">
        <v>34</v>
      </c>
      <c r="K78">
        <v>20</v>
      </c>
      <c r="L78" s="5">
        <v>295</v>
      </c>
      <c r="M78" s="5">
        <v>5900</v>
      </c>
      <c r="N78" s="16" t="str">
        <f t="shared" si="2"/>
        <v>Y</v>
      </c>
      <c r="O78" s="22">
        <f t="shared" si="3"/>
        <v>5605</v>
      </c>
    </row>
    <row r="79" spans="1:15" x14ac:dyDescent="0.25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s="3" t="str">
        <f>VLOOKUP(F79,'Customer Info'!$A$4:$C$12,2,FALSE)</f>
        <v>Port Royale</v>
      </c>
      <c r="H79" t="s">
        <v>22</v>
      </c>
      <c r="I79" t="s">
        <v>23</v>
      </c>
      <c r="J79" t="s">
        <v>24</v>
      </c>
      <c r="K79">
        <v>35</v>
      </c>
      <c r="L79" s="5">
        <v>260</v>
      </c>
      <c r="M79" s="5">
        <v>9100</v>
      </c>
      <c r="N79" s="16" t="str">
        <f t="shared" si="2"/>
        <v>Y</v>
      </c>
      <c r="O79" s="22">
        <f t="shared" si="3"/>
        <v>8645</v>
      </c>
    </row>
    <row r="80" spans="1:15" x14ac:dyDescent="0.25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s="3" t="str">
        <f>VLOOKUP(F80,'Customer Info'!$A$4:$C$12,2,FALSE)</f>
        <v>Vento</v>
      </c>
      <c r="H80" t="s">
        <v>26</v>
      </c>
      <c r="I80" t="s">
        <v>18</v>
      </c>
      <c r="J80" t="s">
        <v>27</v>
      </c>
      <c r="K80">
        <v>22</v>
      </c>
      <c r="L80" s="5">
        <v>350</v>
      </c>
      <c r="M80" s="5">
        <v>7700</v>
      </c>
      <c r="N80" s="16" t="str">
        <f t="shared" si="2"/>
        <v>Y</v>
      </c>
      <c r="O80" s="22">
        <f t="shared" si="3"/>
        <v>7315</v>
      </c>
    </row>
    <row r="81" spans="1:15" x14ac:dyDescent="0.25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s="3" t="str">
        <f>VLOOKUP(F81,'Customer Info'!$A$4:$C$12,2,FALSE)</f>
        <v>Port Royale</v>
      </c>
      <c r="H81" t="s">
        <v>47</v>
      </c>
      <c r="I81" t="s">
        <v>39</v>
      </c>
      <c r="J81" t="s">
        <v>55</v>
      </c>
      <c r="K81">
        <v>16</v>
      </c>
      <c r="L81" s="5">
        <v>220</v>
      </c>
      <c r="M81" s="5">
        <v>3520</v>
      </c>
      <c r="N81" s="16" t="str">
        <f t="shared" si="2"/>
        <v>N</v>
      </c>
      <c r="O81" s="22">
        <f t="shared" si="3"/>
        <v>3520</v>
      </c>
    </row>
    <row r="82" spans="1:15" x14ac:dyDescent="0.25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s="3" t="str">
        <f>VLOOKUP(F82,'Customer Info'!$A$4:$C$12,2,FALSE)</f>
        <v>Cruise</v>
      </c>
      <c r="H82" t="s">
        <v>32</v>
      </c>
      <c r="I82" t="s">
        <v>18</v>
      </c>
      <c r="J82" t="s">
        <v>49</v>
      </c>
      <c r="K82">
        <v>50</v>
      </c>
      <c r="L82" s="5">
        <v>295</v>
      </c>
      <c r="M82" s="5">
        <v>14750</v>
      </c>
      <c r="N82" s="16" t="str">
        <f t="shared" si="2"/>
        <v>Y</v>
      </c>
      <c r="O82" s="22">
        <f t="shared" si="3"/>
        <v>14012.5</v>
      </c>
    </row>
    <row r="83" spans="1:15" x14ac:dyDescent="0.25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s="3" t="str">
        <f>VLOOKUP(F83,'Customer Info'!$A$4:$C$12,2,FALSE)</f>
        <v>Vento</v>
      </c>
      <c r="H83" t="s">
        <v>38</v>
      </c>
      <c r="I83" t="s">
        <v>33</v>
      </c>
      <c r="J83" t="s">
        <v>44</v>
      </c>
      <c r="K83">
        <v>32</v>
      </c>
      <c r="L83" s="5">
        <v>375</v>
      </c>
      <c r="M83" s="5">
        <v>12000</v>
      </c>
      <c r="N83" s="16" t="str">
        <f t="shared" si="2"/>
        <v>Y</v>
      </c>
      <c r="O83" s="22">
        <f t="shared" si="3"/>
        <v>11400</v>
      </c>
    </row>
    <row r="84" spans="1:15" x14ac:dyDescent="0.25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s="3" t="str">
        <f>VLOOKUP(F84,'Customer Info'!$A$4:$C$12,2,FALSE)</f>
        <v>Telmark</v>
      </c>
      <c r="H84" t="s">
        <v>17</v>
      </c>
      <c r="I84" t="s">
        <v>39</v>
      </c>
      <c r="J84" t="s">
        <v>53</v>
      </c>
      <c r="K84">
        <v>14</v>
      </c>
      <c r="L84" s="5">
        <v>235</v>
      </c>
      <c r="M84" s="5">
        <v>3290</v>
      </c>
      <c r="N84" s="16" t="str">
        <f t="shared" si="2"/>
        <v>N</v>
      </c>
      <c r="O84" s="22">
        <f t="shared" si="3"/>
        <v>3290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5" sqref="C25"/>
    </sheetView>
  </sheetViews>
  <sheetFormatPr defaultColWidth="11.42578125" defaultRowHeight="15" x14ac:dyDescent="0.25"/>
  <cols>
    <col min="1" max="1" width="18.85546875" customWidth="1"/>
    <col min="2" max="2" width="13.140625" bestFit="1" customWidth="1"/>
    <col min="3" max="3" width="13" bestFit="1" customWidth="1"/>
  </cols>
  <sheetData>
    <row r="1" spans="1:3" ht="21" x14ac:dyDescent="0.35">
      <c r="A1" s="7" t="s">
        <v>66</v>
      </c>
      <c r="B1" s="8"/>
      <c r="C1" s="8"/>
    </row>
    <row r="2" spans="1:3" x14ac:dyDescent="0.25">
      <c r="A2" s="8"/>
      <c r="B2" s="8"/>
      <c r="C2" s="8"/>
    </row>
    <row r="3" spans="1:3" x14ac:dyDescent="0.25">
      <c r="A3" s="9" t="s">
        <v>7</v>
      </c>
      <c r="B3" s="9" t="s">
        <v>67</v>
      </c>
      <c r="C3" s="9" t="s">
        <v>68</v>
      </c>
    </row>
    <row r="4" spans="1:3" x14ac:dyDescent="0.25">
      <c r="A4" s="10">
        <v>132</v>
      </c>
      <c r="B4" s="10" t="s">
        <v>69</v>
      </c>
      <c r="C4" s="11" t="s">
        <v>70</v>
      </c>
    </row>
    <row r="5" spans="1:3" x14ac:dyDescent="0.25">
      <c r="A5" s="12">
        <v>136</v>
      </c>
      <c r="B5" s="12" t="s">
        <v>71</v>
      </c>
      <c r="C5" s="13" t="s">
        <v>72</v>
      </c>
    </row>
    <row r="6" spans="1:3" x14ac:dyDescent="0.25">
      <c r="A6" s="12">
        <v>144</v>
      </c>
      <c r="B6" s="12" t="s">
        <v>73</v>
      </c>
      <c r="C6" s="13" t="s">
        <v>74</v>
      </c>
    </row>
    <row r="7" spans="1:3" x14ac:dyDescent="0.25">
      <c r="A7" s="12">
        <v>152</v>
      </c>
      <c r="B7" s="12" t="s">
        <v>75</v>
      </c>
      <c r="C7" s="13" t="s">
        <v>76</v>
      </c>
    </row>
    <row r="8" spans="1:3" x14ac:dyDescent="0.25">
      <c r="A8" s="12">
        <v>157</v>
      </c>
      <c r="B8" s="12" t="s">
        <v>77</v>
      </c>
      <c r="C8" s="13" t="s">
        <v>78</v>
      </c>
    </row>
    <row r="9" spans="1:3" x14ac:dyDescent="0.25">
      <c r="A9" s="12">
        <v>162</v>
      </c>
      <c r="B9" s="12" t="s">
        <v>79</v>
      </c>
      <c r="C9" s="13" t="s">
        <v>80</v>
      </c>
    </row>
    <row r="10" spans="1:3" x14ac:dyDescent="0.25">
      <c r="A10" s="12">
        <v>166</v>
      </c>
      <c r="B10" s="12" t="s">
        <v>81</v>
      </c>
      <c r="C10" s="13" t="s">
        <v>82</v>
      </c>
    </row>
    <row r="11" spans="1:3" x14ac:dyDescent="0.25">
      <c r="A11" s="12">
        <v>178</v>
      </c>
      <c r="B11" s="12" t="s">
        <v>83</v>
      </c>
      <c r="C11" s="13" t="s">
        <v>84</v>
      </c>
    </row>
    <row r="12" spans="1:3" x14ac:dyDescent="0.25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Pivot_1</vt:lpstr>
      <vt:lpstr>Sales Data</vt:lpstr>
      <vt:lpstr>Customer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shaileaf tamang</dc:creator>
  <cp:keywords/>
  <dc:description/>
  <cp:lastModifiedBy>shaileaf tamang</cp:lastModifiedBy>
  <cp:revision/>
  <dcterms:created xsi:type="dcterms:W3CDTF">2021-09-09T16:24:17Z</dcterms:created>
  <dcterms:modified xsi:type="dcterms:W3CDTF">2023-02-16T14:46:21Z</dcterms:modified>
  <cp:category/>
  <cp:contentStatus/>
</cp:coreProperties>
</file>