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\New folder\"/>
    </mc:Choice>
  </mc:AlternateContent>
  <xr:revisionPtr revIDLastSave="0" documentId="13_ncr:1_{EFAFDD57-3C87-4360-B262-F2814138EE1D}" xr6:coauthVersionLast="47" xr6:coauthVersionMax="47" xr10:uidLastSave="{00000000-0000-0000-0000-000000000000}"/>
  <bookViews>
    <workbookView xWindow="-108" yWindow="-108" windowWidth="23256" windowHeight="13896" activeTab="8" xr2:uid="{E48539B3-5845-433B-A4D7-9B7950E69E58}"/>
  </bookViews>
  <sheets>
    <sheet name="Prime" sheetId="1" r:id="rId1"/>
    <sheet name="Even" sheetId="2" r:id="rId2"/>
    <sheet name="Both" sheetId="3" r:id="rId3"/>
    <sheet name="Sheet2" sheetId="5" r:id="rId4"/>
    <sheet name="Sheet3" sheetId="6" r:id="rId5"/>
    <sheet name="Sheet4" sheetId="7" r:id="rId6"/>
    <sheet name="Sheet5" sheetId="8" r:id="rId7"/>
    <sheet name="Sheet6" sheetId="9" r:id="rId8"/>
    <sheet name="Sheet1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6" i="4" l="1"/>
  <c r="C39" i="4"/>
  <c r="C20" i="4" s="1"/>
  <c r="B39" i="4"/>
  <c r="B41" i="4"/>
  <c r="P52" i="4"/>
  <c r="P54" i="4"/>
  <c r="P53" i="4"/>
  <c r="C29" i="4"/>
  <c r="A40" i="8"/>
  <c r="A38" i="8"/>
  <c r="C9" i="7"/>
  <c r="L28" i="4"/>
  <c r="L26" i="4"/>
  <c r="L27" i="4"/>
  <c r="N31" i="4"/>
  <c r="O31" i="4" s="1"/>
  <c r="L31" i="4"/>
  <c r="L30" i="4"/>
  <c r="N30" i="4" s="1"/>
  <c r="L29" i="4"/>
  <c r="P45" i="4"/>
  <c r="P43" i="4"/>
  <c r="L42" i="4"/>
  <c r="P42" i="4" s="1"/>
  <c r="L41" i="4"/>
  <c r="P41" i="4" s="1"/>
  <c r="R39" i="4"/>
  <c r="P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B39" i="8"/>
  <c r="B1" i="8" s="1"/>
  <c r="K29" i="8"/>
  <c r="C39" i="8"/>
  <c r="C28" i="8" s="1"/>
  <c r="K42" i="8"/>
  <c r="O42" i="8" s="1"/>
  <c r="K41" i="8"/>
  <c r="O41" i="8" s="1"/>
  <c r="O39" i="8"/>
  <c r="Q39" i="8" s="1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39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E56" i="9" s="1"/>
  <c r="H56" i="9" s="1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Q45" i="9"/>
  <c r="C45" i="9"/>
  <c r="B45" i="9"/>
  <c r="C44" i="9"/>
  <c r="B44" i="9"/>
  <c r="Q43" i="9"/>
  <c r="C43" i="9"/>
  <c r="B43" i="9"/>
  <c r="C42" i="9"/>
  <c r="B42" i="9"/>
  <c r="C41" i="9"/>
  <c r="B41" i="9"/>
  <c r="C40" i="9"/>
  <c r="B40" i="9"/>
  <c r="E39" i="9"/>
  <c r="D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D29" i="9" s="1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E24" i="9" s="1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E14" i="9" s="1"/>
  <c r="H14" i="9" s="1"/>
  <c r="A14" i="9"/>
  <c r="C13" i="9"/>
  <c r="E13" i="9" s="1"/>
  <c r="H13" i="9" s="1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E8" i="9" s="1"/>
  <c r="H8" i="9" s="1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C1" i="9"/>
  <c r="B1" i="9"/>
  <c r="A1" i="9"/>
  <c r="O45" i="8"/>
  <c r="O43" i="8"/>
  <c r="C69" i="8"/>
  <c r="C27" i="8"/>
  <c r="C58" i="8"/>
  <c r="C43" i="8"/>
  <c r="O29" i="7"/>
  <c r="O28" i="7"/>
  <c r="O27" i="7"/>
  <c r="O26" i="7"/>
  <c r="Q26" i="7" s="1"/>
  <c r="O25" i="7"/>
  <c r="O24" i="7"/>
  <c r="O23" i="7"/>
  <c r="O22" i="7"/>
  <c r="O21" i="7"/>
  <c r="O20" i="7"/>
  <c r="Q20" i="7" s="1"/>
  <c r="O19" i="7"/>
  <c r="R19" i="7" s="1"/>
  <c r="O18" i="7"/>
  <c r="O17" i="7"/>
  <c r="R17" i="7" s="1"/>
  <c r="O16" i="7"/>
  <c r="R16" i="7" s="1"/>
  <c r="O15" i="7"/>
  <c r="Q15" i="7" s="1"/>
  <c r="O14" i="7"/>
  <c r="O13" i="7"/>
  <c r="O12" i="7"/>
  <c r="O11" i="7"/>
  <c r="O10" i="7"/>
  <c r="Q10" i="7" s="1"/>
  <c r="O9" i="7"/>
  <c r="O8" i="7"/>
  <c r="O7" i="7"/>
  <c r="O6" i="7"/>
  <c r="O5" i="7"/>
  <c r="O4" i="7"/>
  <c r="R4" i="7" s="1"/>
  <c r="O3" i="7"/>
  <c r="Q3" i="7" s="1"/>
  <c r="O1" i="7"/>
  <c r="R2" i="7"/>
  <c r="Q2" i="7"/>
  <c r="Q29" i="7"/>
  <c r="P29" i="7"/>
  <c r="P28" i="7"/>
  <c r="P27" i="7"/>
  <c r="Q27" i="7" s="1"/>
  <c r="P26" i="7"/>
  <c r="P25" i="7"/>
  <c r="P24" i="7"/>
  <c r="P23" i="7"/>
  <c r="P22" i="7"/>
  <c r="P21" i="7"/>
  <c r="P20" i="7"/>
  <c r="P19" i="7"/>
  <c r="P18" i="7"/>
  <c r="P17" i="7"/>
  <c r="Q17" i="7" s="1"/>
  <c r="P16" i="7"/>
  <c r="P15" i="7"/>
  <c r="P14" i="7"/>
  <c r="P13" i="7"/>
  <c r="P12" i="7"/>
  <c r="P11" i="7"/>
  <c r="P10" i="7"/>
  <c r="P9" i="7"/>
  <c r="P8" i="7"/>
  <c r="P7" i="7"/>
  <c r="P6" i="7"/>
  <c r="P5" i="7"/>
  <c r="P40" i="7" s="1"/>
  <c r="P4" i="7"/>
  <c r="P35" i="7" s="1"/>
  <c r="P3" i="7"/>
  <c r="P1" i="7"/>
  <c r="E2" i="7"/>
  <c r="M30" i="7"/>
  <c r="M2" i="7"/>
  <c r="L29" i="7"/>
  <c r="K29" i="7"/>
  <c r="L28" i="7"/>
  <c r="K28" i="7"/>
  <c r="L27" i="7"/>
  <c r="K27" i="7"/>
  <c r="M27" i="7" s="1"/>
  <c r="L26" i="7"/>
  <c r="K26" i="7"/>
  <c r="L25" i="7"/>
  <c r="K25" i="7"/>
  <c r="L24" i="7"/>
  <c r="K24" i="7"/>
  <c r="L23" i="7"/>
  <c r="K23" i="7"/>
  <c r="L22" i="7"/>
  <c r="K22" i="7"/>
  <c r="L21" i="7"/>
  <c r="M21" i="7" s="1"/>
  <c r="K21" i="7"/>
  <c r="L20" i="7"/>
  <c r="K20" i="7"/>
  <c r="L19" i="7"/>
  <c r="K19" i="7"/>
  <c r="M19" i="7" s="1"/>
  <c r="L18" i="7"/>
  <c r="M18" i="7" s="1"/>
  <c r="K18" i="7"/>
  <c r="L17" i="7"/>
  <c r="M17" i="7" s="1"/>
  <c r="K17" i="7"/>
  <c r="L16" i="7"/>
  <c r="K16" i="7"/>
  <c r="L15" i="7"/>
  <c r="M15" i="7" s="1"/>
  <c r="K15" i="7"/>
  <c r="L14" i="7"/>
  <c r="K14" i="7"/>
  <c r="L13" i="7"/>
  <c r="M13" i="7" s="1"/>
  <c r="K13" i="7"/>
  <c r="L12" i="7"/>
  <c r="K12" i="7"/>
  <c r="L11" i="7"/>
  <c r="K11" i="7"/>
  <c r="M11" i="7" s="1"/>
  <c r="L10" i="7"/>
  <c r="M10" i="7" s="1"/>
  <c r="K10" i="7"/>
  <c r="L9" i="7"/>
  <c r="K9" i="7"/>
  <c r="L8" i="7"/>
  <c r="K8" i="7"/>
  <c r="L7" i="7"/>
  <c r="K7" i="7"/>
  <c r="L6" i="7"/>
  <c r="K6" i="7"/>
  <c r="L5" i="7"/>
  <c r="M5" i="7" s="1"/>
  <c r="K5" i="7"/>
  <c r="L4" i="7"/>
  <c r="K4" i="7"/>
  <c r="L3" i="7"/>
  <c r="K3" i="7"/>
  <c r="M3" i="7" s="1"/>
  <c r="L1" i="7"/>
  <c r="K1" i="7"/>
  <c r="I2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I6" i="7" s="1"/>
  <c r="H5" i="7"/>
  <c r="H4" i="7"/>
  <c r="H3" i="7"/>
  <c r="H1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" i="7"/>
  <c r="D29" i="7"/>
  <c r="D2" i="7"/>
  <c r="C29" i="7"/>
  <c r="C28" i="7"/>
  <c r="C27" i="7"/>
  <c r="C26" i="7"/>
  <c r="E26" i="7" s="1"/>
  <c r="C25" i="7"/>
  <c r="D25" i="7" s="1"/>
  <c r="C24" i="7"/>
  <c r="C23" i="7"/>
  <c r="C22" i="7"/>
  <c r="C21" i="7"/>
  <c r="C20" i="7"/>
  <c r="C19" i="7"/>
  <c r="C18" i="7"/>
  <c r="C17" i="7"/>
  <c r="C16" i="7"/>
  <c r="D16" i="7" s="1"/>
  <c r="C15" i="7"/>
  <c r="D15" i="7" s="1"/>
  <c r="C14" i="7"/>
  <c r="C13" i="7"/>
  <c r="D13" i="7" s="1"/>
  <c r="C12" i="7"/>
  <c r="C11" i="7"/>
  <c r="C10" i="7"/>
  <c r="E10" i="7" s="1"/>
  <c r="D9" i="7"/>
  <c r="C8" i="7"/>
  <c r="D8" i="7" s="1"/>
  <c r="C7" i="7"/>
  <c r="C6" i="7"/>
  <c r="C5" i="7"/>
  <c r="C4" i="7"/>
  <c r="C35" i="7" s="1"/>
  <c r="C3" i="7"/>
  <c r="C1" i="7"/>
  <c r="B29" i="7"/>
  <c r="B28" i="7"/>
  <c r="D28" i="7" s="1"/>
  <c r="B27" i="7"/>
  <c r="E27" i="7" s="1"/>
  <c r="B26" i="7"/>
  <c r="B25" i="7"/>
  <c r="B24" i="7"/>
  <c r="E24" i="7" s="1"/>
  <c r="B23" i="7"/>
  <c r="E23" i="7" s="1"/>
  <c r="B22" i="7"/>
  <c r="E22" i="7" s="1"/>
  <c r="B21" i="7"/>
  <c r="B20" i="7"/>
  <c r="B19" i="7"/>
  <c r="B18" i="7"/>
  <c r="E18" i="7" s="1"/>
  <c r="B17" i="7"/>
  <c r="E17" i="7" s="1"/>
  <c r="B16" i="7"/>
  <c r="B15" i="7"/>
  <c r="B14" i="7"/>
  <c r="B13" i="7"/>
  <c r="B12" i="7"/>
  <c r="D12" i="7" s="1"/>
  <c r="B11" i="7"/>
  <c r="E11" i="7" s="1"/>
  <c r="B10" i="7"/>
  <c r="B9" i="7"/>
  <c r="B8" i="7"/>
  <c r="E8" i="7" s="1"/>
  <c r="B7" i="7"/>
  <c r="E7" i="7" s="1"/>
  <c r="B6" i="7"/>
  <c r="E6" i="7" s="1"/>
  <c r="B5" i="7"/>
  <c r="B40" i="7" s="1"/>
  <c r="B4" i="7"/>
  <c r="B3" i="7"/>
  <c r="B1" i="7"/>
  <c r="D5" i="6"/>
  <c r="D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G1" i="6"/>
  <c r="H16" i="6"/>
  <c r="H2" i="6"/>
  <c r="I2" i="6"/>
  <c r="F29" i="6"/>
  <c r="F28" i="6"/>
  <c r="E29" i="6"/>
  <c r="E28" i="6"/>
  <c r="E27" i="6"/>
  <c r="E26" i="6"/>
  <c r="H26" i="6" s="1"/>
  <c r="E25" i="6"/>
  <c r="E24" i="6"/>
  <c r="E23" i="6"/>
  <c r="H23" i="6" s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1" i="6"/>
  <c r="E3" i="6"/>
  <c r="E1" i="6"/>
  <c r="L1" i="6"/>
  <c r="L2" i="6"/>
  <c r="J2" i="6"/>
  <c r="K1" i="6"/>
  <c r="J1" i="6"/>
  <c r="N1" i="6"/>
  <c r="M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3" i="6"/>
  <c r="D1" i="6"/>
  <c r="I1" i="6" s="1"/>
  <c r="C29" i="6"/>
  <c r="H29" i="6" s="1"/>
  <c r="C28" i="6"/>
  <c r="C27" i="6"/>
  <c r="H27" i="6" s="1"/>
  <c r="C26" i="6"/>
  <c r="C25" i="6"/>
  <c r="C24" i="6"/>
  <c r="C23" i="6"/>
  <c r="C22" i="6"/>
  <c r="C21" i="6"/>
  <c r="C20" i="6"/>
  <c r="C19" i="6"/>
  <c r="H19" i="6" s="1"/>
  <c r="C18" i="6"/>
  <c r="H18" i="6" s="1"/>
  <c r="C17" i="6"/>
  <c r="H17" i="6" s="1"/>
  <c r="C16" i="6"/>
  <c r="C15" i="6"/>
  <c r="H15" i="6" s="1"/>
  <c r="C14" i="6"/>
  <c r="H14" i="6" s="1"/>
  <c r="C13" i="6"/>
  <c r="H13" i="6" s="1"/>
  <c r="C12" i="6"/>
  <c r="C11" i="6"/>
  <c r="H11" i="6" s="1"/>
  <c r="C10" i="6"/>
  <c r="C9" i="6"/>
  <c r="C8" i="6"/>
  <c r="C7" i="6"/>
  <c r="C6" i="6"/>
  <c r="C5" i="6"/>
  <c r="C4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40" i="6" s="1"/>
  <c r="K32" i="6"/>
  <c r="R32" i="6" s="1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C3" i="6"/>
  <c r="H3" i="6" s="1"/>
  <c r="B3" i="6"/>
  <c r="K2" i="6"/>
  <c r="N2" i="6"/>
  <c r="M2" i="6"/>
  <c r="O1" i="6"/>
  <c r="C1" i="6"/>
  <c r="H1" i="6" s="1"/>
  <c r="B1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" i="5"/>
  <c r="G30" i="5"/>
  <c r="G31" i="5"/>
  <c r="G2" i="5"/>
  <c r="F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" i="5"/>
  <c r="L32" i="5"/>
  <c r="H29" i="5"/>
  <c r="B29" i="5"/>
  <c r="E29" i="5" s="1"/>
  <c r="J29" i="5"/>
  <c r="H28" i="5"/>
  <c r="F29" i="5"/>
  <c r="B28" i="5"/>
  <c r="D28" i="5" s="1"/>
  <c r="D29" i="5"/>
  <c r="C29" i="5"/>
  <c r="J28" i="5"/>
  <c r="C28" i="5"/>
  <c r="C27" i="5"/>
  <c r="J32" i="5"/>
  <c r="J2" i="5"/>
  <c r="H27" i="5"/>
  <c r="H26" i="5"/>
  <c r="J26" i="5" s="1"/>
  <c r="H25" i="5"/>
  <c r="J25" i="5" s="1"/>
  <c r="H24" i="5"/>
  <c r="H23" i="5"/>
  <c r="J23" i="5" s="1"/>
  <c r="H22" i="5"/>
  <c r="J22" i="5" s="1"/>
  <c r="H21" i="5"/>
  <c r="H20" i="5"/>
  <c r="H19" i="5"/>
  <c r="H18" i="5"/>
  <c r="J18" i="5" s="1"/>
  <c r="H17" i="5"/>
  <c r="H16" i="5"/>
  <c r="H15" i="5"/>
  <c r="J15" i="5" s="1"/>
  <c r="H14" i="5"/>
  <c r="J14" i="5" s="1"/>
  <c r="H13" i="5"/>
  <c r="J13" i="5" s="1"/>
  <c r="H12" i="5"/>
  <c r="H11" i="5"/>
  <c r="J11" i="5" s="1"/>
  <c r="H10" i="5"/>
  <c r="J10" i="5" s="1"/>
  <c r="H9" i="5"/>
  <c r="J9" i="5" s="1"/>
  <c r="H8" i="5"/>
  <c r="H7" i="5"/>
  <c r="J7" i="5" s="1"/>
  <c r="H6" i="5"/>
  <c r="J6" i="5" s="1"/>
  <c r="H5" i="5"/>
  <c r="H33" i="5" s="1"/>
  <c r="H4" i="5"/>
  <c r="H40" i="5" s="1"/>
  <c r="H3" i="5"/>
  <c r="H1" i="5"/>
  <c r="C26" i="5"/>
  <c r="C25" i="5"/>
  <c r="F25" i="5" s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F9" i="5" s="1"/>
  <c r="C8" i="5"/>
  <c r="C7" i="5"/>
  <c r="C6" i="5"/>
  <c r="C5" i="5"/>
  <c r="C40" i="5" s="1"/>
  <c r="C4" i="5"/>
  <c r="C3" i="5"/>
  <c r="C1" i="5"/>
  <c r="B27" i="5"/>
  <c r="B26" i="5"/>
  <c r="E26" i="5" s="1"/>
  <c r="B25" i="5"/>
  <c r="B24" i="5"/>
  <c r="B23" i="5"/>
  <c r="B22" i="5"/>
  <c r="B21" i="5"/>
  <c r="B20" i="5"/>
  <c r="B19" i="5"/>
  <c r="B18" i="5"/>
  <c r="B17" i="5"/>
  <c r="B16" i="5"/>
  <c r="B15" i="5"/>
  <c r="D15" i="5" s="1"/>
  <c r="B14" i="5"/>
  <c r="B13" i="5"/>
  <c r="D13" i="5" s="1"/>
  <c r="B12" i="5"/>
  <c r="B11" i="5"/>
  <c r="B10" i="5"/>
  <c r="E10" i="5" s="1"/>
  <c r="B9" i="5"/>
  <c r="B8" i="5"/>
  <c r="B7" i="5"/>
  <c r="B6" i="5"/>
  <c r="B5" i="5"/>
  <c r="B4" i="5"/>
  <c r="E4" i="5" s="1"/>
  <c r="B3" i="5"/>
  <c r="B1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  <c r="P6" i="3"/>
  <c r="P22" i="3"/>
  <c r="P26" i="3"/>
  <c r="P2" i="3"/>
  <c r="S2" i="3"/>
  <c r="T2" i="3"/>
  <c r="H2" i="3"/>
  <c r="F2" i="3"/>
  <c r="R2" i="3"/>
  <c r="I2" i="3"/>
  <c r="J2" i="3"/>
  <c r="E4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N2" i="3"/>
  <c r="M2" i="3"/>
  <c r="L2" i="3"/>
  <c r="K2" i="3"/>
  <c r="E2" i="3"/>
  <c r="D2" i="3"/>
  <c r="C2" i="3"/>
  <c r="G2" i="3"/>
  <c r="Z4" i="3"/>
  <c r="Z3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L13" i="2"/>
  <c r="K14" i="2"/>
  <c r="L14" i="2" s="1"/>
  <c r="H13" i="2"/>
  <c r="G13" i="2"/>
  <c r="G14" i="2" s="1"/>
  <c r="E13" i="2"/>
  <c r="E14" i="2" s="1"/>
  <c r="G13" i="1"/>
  <c r="E13" i="1"/>
  <c r="G14" i="1"/>
  <c r="E14" i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O2" i="3"/>
  <c r="AB1" i="3"/>
  <c r="E45" i="3"/>
  <c r="W1" i="3"/>
  <c r="X1" i="3"/>
  <c r="Y1" i="3"/>
  <c r="Z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P15" i="3" s="1"/>
  <c r="W16" i="3"/>
  <c r="W17" i="3"/>
  <c r="W18" i="3"/>
  <c r="W19" i="3"/>
  <c r="W20" i="3"/>
  <c r="W21" i="3"/>
  <c r="W22" i="3"/>
  <c r="W23" i="3"/>
  <c r="W24" i="3"/>
  <c r="W25" i="3"/>
  <c r="W26" i="3"/>
  <c r="W27" i="3"/>
  <c r="P27" i="3" s="1"/>
  <c r="F39" i="3"/>
  <c r="F40" i="3"/>
  <c r="T40" i="3" s="1"/>
  <c r="F3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M24" i="3" s="1"/>
  <c r="X25" i="3"/>
  <c r="M25" i="3" s="1"/>
  <c r="X26" i="3"/>
  <c r="M26" i="3" s="1"/>
  <c r="X27" i="3"/>
  <c r="M27" i="3" s="1"/>
  <c r="Y3" i="3"/>
  <c r="Y4" i="3"/>
  <c r="Y28" i="3" s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AF1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5" i="3"/>
  <c r="AE4" i="3"/>
  <c r="AE3" i="3"/>
  <c r="AE1" i="3"/>
  <c r="AG19" i="3"/>
  <c r="AH19" i="3"/>
  <c r="AI19" i="3"/>
  <c r="AJ19" i="3"/>
  <c r="AK19" i="3"/>
  <c r="AD20" i="3"/>
  <c r="AG20" i="3"/>
  <c r="AH20" i="3"/>
  <c r="AI20" i="3"/>
  <c r="AJ20" i="3"/>
  <c r="AD19" i="3"/>
  <c r="AC27" i="3"/>
  <c r="AC26" i="3"/>
  <c r="AC25" i="3"/>
  <c r="P25" i="3" s="1"/>
  <c r="AC24" i="3"/>
  <c r="P24" i="3" s="1"/>
  <c r="AC23" i="3"/>
  <c r="S23" i="3" s="1"/>
  <c r="AC22" i="3"/>
  <c r="AC21" i="3"/>
  <c r="S21" i="3" s="1"/>
  <c r="AC20" i="3"/>
  <c r="S20" i="3" s="1"/>
  <c r="AC19" i="3"/>
  <c r="P19" i="3" s="1"/>
  <c r="AC3" i="3"/>
  <c r="P3" i="3" s="1"/>
  <c r="AB27" i="3"/>
  <c r="AA27" i="3"/>
  <c r="B27" i="3"/>
  <c r="AB26" i="3"/>
  <c r="J26" i="3" s="1"/>
  <c r="AB25" i="3"/>
  <c r="AB24" i="3"/>
  <c r="AB23" i="3"/>
  <c r="AB22" i="3"/>
  <c r="AB21" i="3"/>
  <c r="AB20" i="3"/>
  <c r="AB19" i="3"/>
  <c r="AA26" i="3"/>
  <c r="AA25" i="3"/>
  <c r="AA24" i="3"/>
  <c r="AA23" i="3"/>
  <c r="AA22" i="3"/>
  <c r="AA21" i="3"/>
  <c r="AA20" i="3"/>
  <c r="AA19" i="3"/>
  <c r="B26" i="3"/>
  <c r="O26" i="3" s="1"/>
  <c r="B25" i="3"/>
  <c r="O25" i="3" s="1"/>
  <c r="B24" i="3"/>
  <c r="O24" i="3" s="1"/>
  <c r="B23" i="3"/>
  <c r="B22" i="3"/>
  <c r="O22" i="3" s="1"/>
  <c r="B21" i="3"/>
  <c r="O21" i="3" s="1"/>
  <c r="B20" i="3"/>
  <c r="B19" i="3"/>
  <c r="O19" i="3" s="1"/>
  <c r="AC18" i="3"/>
  <c r="S18" i="3" s="1"/>
  <c r="AC17" i="3"/>
  <c r="P17" i="3" s="1"/>
  <c r="AC16" i="3"/>
  <c r="P16" i="3" s="1"/>
  <c r="AC15" i="3"/>
  <c r="AC14" i="3"/>
  <c r="S14" i="3" s="1"/>
  <c r="AC13" i="3"/>
  <c r="P13" i="3" s="1"/>
  <c r="AC12" i="3"/>
  <c r="P12" i="3" s="1"/>
  <c r="AC11" i="3"/>
  <c r="S11" i="3" s="1"/>
  <c r="AC10" i="3"/>
  <c r="P10" i="3" s="1"/>
  <c r="AC9" i="3"/>
  <c r="P9" i="3" s="1"/>
  <c r="AC8" i="3"/>
  <c r="P8" i="3" s="1"/>
  <c r="AC7" i="3"/>
  <c r="S7" i="3" s="1"/>
  <c r="AC6" i="3"/>
  <c r="AC5" i="3"/>
  <c r="P5" i="3" s="1"/>
  <c r="AC4" i="3"/>
  <c r="AC28" i="3" s="1"/>
  <c r="AC1" i="3"/>
  <c r="AA1" i="3"/>
  <c r="AA18" i="3"/>
  <c r="AA17" i="3"/>
  <c r="AA16" i="3"/>
  <c r="AA15" i="3"/>
  <c r="K15" i="3" s="1"/>
  <c r="AA14" i="3"/>
  <c r="AA13" i="3"/>
  <c r="AA12" i="3"/>
  <c r="H12" i="3" s="1"/>
  <c r="AA11" i="3"/>
  <c r="AA10" i="3"/>
  <c r="AA9" i="3"/>
  <c r="AA8" i="3"/>
  <c r="AA7" i="3"/>
  <c r="AA6" i="3"/>
  <c r="AA5" i="3"/>
  <c r="AA4" i="3"/>
  <c r="AA28" i="3" s="1"/>
  <c r="AB3" i="3"/>
  <c r="AA3" i="3"/>
  <c r="AD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AD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AD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AD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AD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AD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AD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AD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AD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AD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AD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AB18" i="3"/>
  <c r="AB17" i="3"/>
  <c r="AB16" i="3"/>
  <c r="AB15" i="3"/>
  <c r="AB14" i="3"/>
  <c r="AB13" i="3"/>
  <c r="AB12" i="3"/>
  <c r="AB11" i="3"/>
  <c r="AB10" i="3"/>
  <c r="T10" i="3" s="1"/>
  <c r="AB9" i="3"/>
  <c r="AB8" i="3"/>
  <c r="E6" i="1"/>
  <c r="F6" i="1"/>
  <c r="G6" i="1"/>
  <c r="H6" i="1"/>
  <c r="I6" i="1"/>
  <c r="J6" i="1"/>
  <c r="K6" i="1"/>
  <c r="L6" i="1"/>
  <c r="M6" i="1"/>
  <c r="N6" i="1"/>
  <c r="O6" i="1"/>
  <c r="P6" i="1"/>
  <c r="Q6" i="1"/>
  <c r="D6" i="1"/>
  <c r="BC31" i="3"/>
  <c r="B4" i="3"/>
  <c r="B5" i="3"/>
  <c r="AD7" i="3"/>
  <c r="AH54" i="3" s="1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AB7" i="3"/>
  <c r="AD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AB6" i="3"/>
  <c r="G6" i="3" s="1"/>
  <c r="AD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AD4" i="3"/>
  <c r="AD28" i="3" s="1"/>
  <c r="AG4" i="3"/>
  <c r="AH4" i="3"/>
  <c r="AH28" i="3" s="1"/>
  <c r="AI4" i="3"/>
  <c r="AI28" i="3" s="1"/>
  <c r="AI29" i="3" s="1"/>
  <c r="AJ4" i="3"/>
  <c r="AK4" i="3"/>
  <c r="AK28" i="3" s="1"/>
  <c r="AL4" i="3"/>
  <c r="AM4" i="3"/>
  <c r="AN4" i="3"/>
  <c r="AN28" i="3" s="1"/>
  <c r="AO4" i="3"/>
  <c r="AP4" i="3"/>
  <c r="AQ4" i="3"/>
  <c r="AQ28" i="3" s="1"/>
  <c r="AR4" i="3"/>
  <c r="AR28" i="3" s="1"/>
  <c r="AS4" i="3"/>
  <c r="AT4" i="3"/>
  <c r="AT28" i="3" s="1"/>
  <c r="AU4" i="3"/>
  <c r="AU28" i="3" s="1"/>
  <c r="AV4" i="3"/>
  <c r="AV28" i="3" s="1"/>
  <c r="AW4" i="3"/>
  <c r="AW28" i="3" s="1"/>
  <c r="AX4" i="3"/>
  <c r="AX28" i="3" s="1"/>
  <c r="AY4" i="3"/>
  <c r="AZ4" i="3"/>
  <c r="BA4" i="3"/>
  <c r="BB4" i="3"/>
  <c r="BB28" i="3" s="1"/>
  <c r="AB4" i="3"/>
  <c r="AB5" i="3"/>
  <c r="AD54" i="3"/>
  <c r="AL52" i="3"/>
  <c r="AK52" i="3"/>
  <c r="AM50" i="3"/>
  <c r="AL50" i="3"/>
  <c r="AK50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D3" i="3"/>
  <c r="C3" i="3" s="1"/>
  <c r="B3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D1" i="3"/>
  <c r="Z28" i="2"/>
  <c r="R7" i="2"/>
  <c r="S7" i="2"/>
  <c r="T7" i="2"/>
  <c r="U7" i="2"/>
  <c r="V7" i="2"/>
  <c r="W7" i="2"/>
  <c r="X7" i="2"/>
  <c r="Y7" i="2"/>
  <c r="Z7" i="2"/>
  <c r="R6" i="2"/>
  <c r="S6" i="2"/>
  <c r="T6" i="2"/>
  <c r="U6" i="2"/>
  <c r="V6" i="2"/>
  <c r="W6" i="2"/>
  <c r="X6" i="2"/>
  <c r="Y6" i="2"/>
  <c r="Z6" i="2"/>
  <c r="R5" i="2"/>
  <c r="S5" i="2"/>
  <c r="S28" i="2" s="1"/>
  <c r="T5" i="2"/>
  <c r="T28" i="2" s="1"/>
  <c r="U5" i="2"/>
  <c r="V5" i="2"/>
  <c r="V28" i="2" s="1"/>
  <c r="W5" i="2"/>
  <c r="X5" i="2"/>
  <c r="Y5" i="2"/>
  <c r="Y28" i="2" s="1"/>
  <c r="Z5" i="2"/>
  <c r="R3" i="2"/>
  <c r="S3" i="2"/>
  <c r="T3" i="2"/>
  <c r="U3" i="2"/>
  <c r="V3" i="2"/>
  <c r="W3" i="2"/>
  <c r="X3" i="2"/>
  <c r="Y3" i="2"/>
  <c r="Z3" i="2"/>
  <c r="D46" i="2"/>
  <c r="J44" i="2"/>
  <c r="I44" i="2"/>
  <c r="K42" i="2"/>
  <c r="J42" i="2"/>
  <c r="I42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F46" i="2" s="1"/>
  <c r="C7" i="2"/>
  <c r="N25" i="2" s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Z4" i="2"/>
  <c r="Z19" i="2" s="1"/>
  <c r="Y4" i="2"/>
  <c r="Y19" i="2" s="1"/>
  <c r="X4" i="2"/>
  <c r="X19" i="2" s="1"/>
  <c r="W4" i="2"/>
  <c r="W19" i="2" s="1"/>
  <c r="V4" i="2"/>
  <c r="V19" i="2" s="1"/>
  <c r="U4" i="2"/>
  <c r="U19" i="2" s="1"/>
  <c r="T4" i="2"/>
  <c r="T19" i="2" s="1"/>
  <c r="S4" i="2"/>
  <c r="S19" i="2" s="1"/>
  <c r="R4" i="2"/>
  <c r="R19" i="2" s="1"/>
  <c r="Q4" i="2"/>
  <c r="P4" i="2"/>
  <c r="O4" i="2"/>
  <c r="O28" i="2" s="1"/>
  <c r="N4" i="2"/>
  <c r="N19" i="2" s="1"/>
  <c r="M4" i="2"/>
  <c r="L4" i="2"/>
  <c r="K4" i="2"/>
  <c r="K19" i="2" s="1"/>
  <c r="J4" i="2"/>
  <c r="J19" i="2" s="1"/>
  <c r="I4" i="2"/>
  <c r="H4" i="2"/>
  <c r="H28" i="2" s="1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M28" i="1"/>
  <c r="M25" i="1"/>
  <c r="M21" i="1"/>
  <c r="M19" i="1"/>
  <c r="M7" i="1"/>
  <c r="M5" i="1"/>
  <c r="M4" i="1"/>
  <c r="M1" i="1"/>
  <c r="M3" i="1"/>
  <c r="S19" i="1"/>
  <c r="G19" i="1"/>
  <c r="H19" i="1"/>
  <c r="I19" i="1"/>
  <c r="J19" i="1"/>
  <c r="K19" i="1"/>
  <c r="W4" i="1"/>
  <c r="W19" i="1" s="1"/>
  <c r="X4" i="1"/>
  <c r="X19" i="1" s="1"/>
  <c r="Y4" i="1"/>
  <c r="Y19" i="1" s="1"/>
  <c r="Z4" i="1"/>
  <c r="Z19" i="1" s="1"/>
  <c r="W1" i="1"/>
  <c r="X1" i="1"/>
  <c r="Y1" i="1"/>
  <c r="Z1" i="1"/>
  <c r="F28" i="1"/>
  <c r="G28" i="1"/>
  <c r="H28" i="1"/>
  <c r="T25" i="1"/>
  <c r="D25" i="1"/>
  <c r="E25" i="1"/>
  <c r="F25" i="1"/>
  <c r="G25" i="1"/>
  <c r="H25" i="1"/>
  <c r="I25" i="1"/>
  <c r="O25" i="1"/>
  <c r="D46" i="1"/>
  <c r="C7" i="1"/>
  <c r="R25" i="1" s="1"/>
  <c r="C6" i="1"/>
  <c r="D1" i="1"/>
  <c r="E1" i="1"/>
  <c r="F1" i="1"/>
  <c r="G1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C1" i="1"/>
  <c r="C5" i="1"/>
  <c r="K42" i="1"/>
  <c r="J44" i="1"/>
  <c r="I44" i="1"/>
  <c r="C4" i="1"/>
  <c r="C28" i="1" s="1"/>
  <c r="C3" i="1"/>
  <c r="R4" i="1"/>
  <c r="R19" i="1" s="1"/>
  <c r="S4" i="1"/>
  <c r="T4" i="1"/>
  <c r="T19" i="1" s="1"/>
  <c r="U4" i="1"/>
  <c r="U19" i="1" s="1"/>
  <c r="V4" i="1"/>
  <c r="V19" i="1" s="1"/>
  <c r="D7" i="1"/>
  <c r="F46" i="1" s="1"/>
  <c r="D5" i="1"/>
  <c r="D48" i="1" s="1"/>
  <c r="D4" i="1"/>
  <c r="D3" i="1"/>
  <c r="J42" i="1"/>
  <c r="I42" i="1"/>
  <c r="B18" i="1"/>
  <c r="B17" i="1"/>
  <c r="B16" i="1"/>
  <c r="B15" i="1"/>
  <c r="B14" i="1"/>
  <c r="B13" i="1"/>
  <c r="B12" i="1"/>
  <c r="B11" i="1"/>
  <c r="B10" i="1"/>
  <c r="B9" i="1"/>
  <c r="B8" i="1"/>
  <c r="F5" i="1"/>
  <c r="G5" i="1"/>
  <c r="H5" i="1"/>
  <c r="I5" i="1"/>
  <c r="I28" i="1" s="1"/>
  <c r="J5" i="1"/>
  <c r="J28" i="1" s="1"/>
  <c r="K5" i="1"/>
  <c r="K28" i="1" s="1"/>
  <c r="L5" i="1"/>
  <c r="L28" i="1" s="1"/>
  <c r="N5" i="1"/>
  <c r="N28" i="1" s="1"/>
  <c r="O5" i="1"/>
  <c r="O28" i="1" s="1"/>
  <c r="P5" i="1"/>
  <c r="P28" i="1" s="1"/>
  <c r="Q5" i="1"/>
  <c r="Q28" i="1" s="1"/>
  <c r="E5" i="1"/>
  <c r="F4" i="1"/>
  <c r="F19" i="1" s="1"/>
  <c r="G4" i="1"/>
  <c r="H4" i="1"/>
  <c r="I4" i="1"/>
  <c r="J4" i="1"/>
  <c r="K4" i="1"/>
  <c r="L4" i="1"/>
  <c r="L19" i="1" s="1"/>
  <c r="N4" i="1"/>
  <c r="N19" i="1" s="1"/>
  <c r="O4" i="1"/>
  <c r="O19" i="1" s="1"/>
  <c r="P4" i="1"/>
  <c r="P19" i="1" s="1"/>
  <c r="Q4" i="1"/>
  <c r="Q19" i="1" s="1"/>
  <c r="E4" i="1"/>
  <c r="E28" i="1" s="1"/>
  <c r="E7" i="1"/>
  <c r="F7" i="1"/>
  <c r="G7" i="1"/>
  <c r="H7" i="1"/>
  <c r="I7" i="1"/>
  <c r="J7" i="1"/>
  <c r="K7" i="1"/>
  <c r="L7" i="1"/>
  <c r="N7" i="1"/>
  <c r="O7" i="1"/>
  <c r="P7" i="1"/>
  <c r="Q7" i="1"/>
  <c r="B7" i="1"/>
  <c r="B6" i="1"/>
  <c r="B5" i="1"/>
  <c r="B4" i="1"/>
  <c r="E3" i="1"/>
  <c r="F3" i="1"/>
  <c r="G3" i="1"/>
  <c r="H3" i="1"/>
  <c r="I3" i="1"/>
  <c r="J3" i="1"/>
  <c r="K3" i="1"/>
  <c r="L3" i="1"/>
  <c r="N3" i="1"/>
  <c r="O3" i="1"/>
  <c r="P3" i="1"/>
  <c r="Q3" i="1"/>
  <c r="B3" i="1"/>
  <c r="C24" i="4" l="1"/>
  <c r="C14" i="4"/>
  <c r="C36" i="4"/>
  <c r="C40" i="4"/>
  <c r="C77" i="4"/>
  <c r="C63" i="4"/>
  <c r="C79" i="4"/>
  <c r="I25" i="7"/>
  <c r="I10" i="7"/>
  <c r="I26" i="7"/>
  <c r="I16" i="7"/>
  <c r="I17" i="7"/>
  <c r="B28" i="4"/>
  <c r="B13" i="4"/>
  <c r="B40" i="4"/>
  <c r="B38" i="4"/>
  <c r="B27" i="4"/>
  <c r="B66" i="4"/>
  <c r="B64" i="4"/>
  <c r="B73" i="4"/>
  <c r="C1" i="4"/>
  <c r="C22" i="4"/>
  <c r="C41" i="4"/>
  <c r="C13" i="4"/>
  <c r="C32" i="4"/>
  <c r="C34" i="4"/>
  <c r="C5" i="4"/>
  <c r="C25" i="4"/>
  <c r="C49" i="4"/>
  <c r="C16" i="4"/>
  <c r="C62" i="4"/>
  <c r="C8" i="4"/>
  <c r="C18" i="4"/>
  <c r="C37" i="4"/>
  <c r="C69" i="4"/>
  <c r="C28" i="4"/>
  <c r="C9" i="4"/>
  <c r="C74" i="4"/>
  <c r="C21" i="4"/>
  <c r="C55" i="4"/>
  <c r="C7" i="4"/>
  <c r="C58" i="4"/>
  <c r="C15" i="4"/>
  <c r="C31" i="4"/>
  <c r="C61" i="4"/>
  <c r="C17" i="4"/>
  <c r="C33" i="4"/>
  <c r="C64" i="4"/>
  <c r="C2" i="4"/>
  <c r="C10" i="4"/>
  <c r="C26" i="4"/>
  <c r="C66" i="4"/>
  <c r="C43" i="4"/>
  <c r="C3" i="4"/>
  <c r="C11" i="4"/>
  <c r="C72" i="4"/>
  <c r="C19" i="4"/>
  <c r="C27" i="4"/>
  <c r="C35" i="4"/>
  <c r="C44" i="4"/>
  <c r="C4" i="4"/>
  <c r="C12" i="4"/>
  <c r="C45" i="4"/>
  <c r="C73" i="4"/>
  <c r="C52" i="4"/>
  <c r="C6" i="4"/>
  <c r="C54" i="4"/>
  <c r="C23" i="4"/>
  <c r="C30" i="4"/>
  <c r="C47" i="4"/>
  <c r="C38" i="4"/>
  <c r="C48" i="4"/>
  <c r="C71" i="4"/>
  <c r="C75" i="4"/>
  <c r="C50" i="4"/>
  <c r="C57" i="4"/>
  <c r="B22" i="4"/>
  <c r="B43" i="4"/>
  <c r="B3" i="4"/>
  <c r="B19" i="4"/>
  <c r="B6" i="4"/>
  <c r="B34" i="4"/>
  <c r="B57" i="4"/>
  <c r="B14" i="4"/>
  <c r="B4" i="4"/>
  <c r="B20" i="4"/>
  <c r="E20" i="4" s="1"/>
  <c r="B35" i="4"/>
  <c r="B50" i="4"/>
  <c r="B71" i="4"/>
  <c r="B11" i="4"/>
  <c r="B45" i="4"/>
  <c r="B78" i="4"/>
  <c r="B2" i="4"/>
  <c r="B18" i="4"/>
  <c r="B30" i="4"/>
  <c r="B52" i="4"/>
  <c r="B69" i="4"/>
  <c r="C78" i="4"/>
  <c r="B9" i="4"/>
  <c r="B42" i="4"/>
  <c r="B60" i="4"/>
  <c r="B76" i="4"/>
  <c r="B62" i="4"/>
  <c r="B16" i="4"/>
  <c r="B25" i="4"/>
  <c r="D25" i="4" s="1"/>
  <c r="B32" i="4"/>
  <c r="C42" i="4"/>
  <c r="B47" i="4"/>
  <c r="B54" i="4"/>
  <c r="C60" i="4"/>
  <c r="B67" i="4"/>
  <c r="C76" i="4"/>
  <c r="B7" i="4"/>
  <c r="B23" i="4"/>
  <c r="B37" i="4"/>
  <c r="B58" i="4"/>
  <c r="C67" i="4"/>
  <c r="B74" i="4"/>
  <c r="B56" i="4"/>
  <c r="B65" i="4"/>
  <c r="B5" i="4"/>
  <c r="B21" i="4"/>
  <c r="B49" i="4"/>
  <c r="C56" i="4"/>
  <c r="C65" i="4"/>
  <c r="B72" i="4"/>
  <c r="B12" i="4"/>
  <c r="B29" i="4"/>
  <c r="E29" i="4" s="1"/>
  <c r="D39" i="4"/>
  <c r="B44" i="4"/>
  <c r="B63" i="4"/>
  <c r="B79" i="4"/>
  <c r="E39" i="4"/>
  <c r="B51" i="4"/>
  <c r="B70" i="4"/>
  <c r="B10" i="4"/>
  <c r="C51" i="4"/>
  <c r="B61" i="4"/>
  <c r="C70" i="4"/>
  <c r="B77" i="4"/>
  <c r="B1" i="4"/>
  <c r="B17" i="4"/>
  <c r="B31" i="4"/>
  <c r="B46" i="4"/>
  <c r="B53" i="4"/>
  <c r="B68" i="4"/>
  <c r="B8" i="4"/>
  <c r="B24" i="4"/>
  <c r="B36" i="4"/>
  <c r="C46" i="4"/>
  <c r="C53" i="4"/>
  <c r="B59" i="4"/>
  <c r="C68" i="4"/>
  <c r="B75" i="4"/>
  <c r="B15" i="4"/>
  <c r="B26" i="4"/>
  <c r="B33" i="4"/>
  <c r="B48" i="4"/>
  <c r="B55" i="4"/>
  <c r="C59" i="4"/>
  <c r="C29" i="8"/>
  <c r="C47" i="8"/>
  <c r="C48" i="8"/>
  <c r="C31" i="8"/>
  <c r="C30" i="8"/>
  <c r="C49" i="8"/>
  <c r="C8" i="8"/>
  <c r="C45" i="8"/>
  <c r="C57" i="8"/>
  <c r="C7" i="8"/>
  <c r="C77" i="8"/>
  <c r="C60" i="8"/>
  <c r="C71" i="8"/>
  <c r="C62" i="8"/>
  <c r="C74" i="8"/>
  <c r="B75" i="8"/>
  <c r="C38" i="8"/>
  <c r="C78" i="8"/>
  <c r="C11" i="8"/>
  <c r="C12" i="8"/>
  <c r="C13" i="8"/>
  <c r="C21" i="8"/>
  <c r="C40" i="8"/>
  <c r="C22" i="8"/>
  <c r="C41" i="8"/>
  <c r="C24" i="8"/>
  <c r="B74" i="8"/>
  <c r="B32" i="8"/>
  <c r="B71" i="8"/>
  <c r="B31" i="8"/>
  <c r="D31" i="8" s="1"/>
  <c r="B64" i="8"/>
  <c r="B30" i="8"/>
  <c r="E30" i="8" s="1"/>
  <c r="B63" i="8"/>
  <c r="B29" i="8"/>
  <c r="B62" i="8"/>
  <c r="B28" i="8"/>
  <c r="B61" i="8"/>
  <c r="B16" i="8"/>
  <c r="B15" i="8"/>
  <c r="B58" i="8"/>
  <c r="B14" i="8"/>
  <c r="D14" i="8" s="1"/>
  <c r="B55" i="8"/>
  <c r="B13" i="8"/>
  <c r="D13" i="8" s="1"/>
  <c r="B60" i="8"/>
  <c r="B48" i="8"/>
  <c r="B12" i="8"/>
  <c r="E12" i="8" s="1"/>
  <c r="G12" i="8" s="1"/>
  <c r="B47" i="8"/>
  <c r="B79" i="8"/>
  <c r="B46" i="8"/>
  <c r="B78" i="8"/>
  <c r="B45" i="8"/>
  <c r="B77" i="8"/>
  <c r="B44" i="8"/>
  <c r="B76" i="8"/>
  <c r="B42" i="8"/>
  <c r="B59" i="8"/>
  <c r="B43" i="8"/>
  <c r="B27" i="8"/>
  <c r="B11" i="8"/>
  <c r="E11" i="8" s="1"/>
  <c r="G11" i="8" s="1"/>
  <c r="B26" i="8"/>
  <c r="B10" i="8"/>
  <c r="E10" i="8" s="1"/>
  <c r="G10" i="8" s="1"/>
  <c r="B73" i="8"/>
  <c r="B57" i="8"/>
  <c r="B41" i="8"/>
  <c r="B25" i="8"/>
  <c r="B9" i="8"/>
  <c r="B72" i="8"/>
  <c r="B56" i="8"/>
  <c r="B40" i="8"/>
  <c r="B24" i="8"/>
  <c r="B8" i="8"/>
  <c r="D8" i="8" s="1"/>
  <c r="B23" i="8"/>
  <c r="B7" i="8"/>
  <c r="E7" i="8" s="1"/>
  <c r="G7" i="8" s="1"/>
  <c r="B70" i="8"/>
  <c r="B54" i="8"/>
  <c r="B38" i="8"/>
  <c r="E38" i="8" s="1"/>
  <c r="B22" i="8"/>
  <c r="E22" i="8" s="1"/>
  <c r="G22" i="8" s="1"/>
  <c r="B6" i="8"/>
  <c r="E6" i="8" s="1"/>
  <c r="G6" i="8" s="1"/>
  <c r="B69" i="8"/>
  <c r="D69" i="8" s="1"/>
  <c r="B53" i="8"/>
  <c r="B37" i="8"/>
  <c r="B21" i="8"/>
  <c r="B5" i="8"/>
  <c r="B68" i="8"/>
  <c r="B52" i="8"/>
  <c r="B36" i="8"/>
  <c r="B20" i="8"/>
  <c r="B4" i="8"/>
  <c r="B67" i="8"/>
  <c r="B51" i="8"/>
  <c r="B35" i="8"/>
  <c r="B19" i="8"/>
  <c r="B3" i="8"/>
  <c r="B66" i="8"/>
  <c r="B50" i="8"/>
  <c r="B34" i="8"/>
  <c r="E34" i="8" s="1"/>
  <c r="B18" i="8"/>
  <c r="B2" i="8"/>
  <c r="B65" i="8"/>
  <c r="B49" i="8"/>
  <c r="B33" i="8"/>
  <c r="B17" i="8"/>
  <c r="C50" i="8"/>
  <c r="C14" i="8"/>
  <c r="C32" i="8"/>
  <c r="E32" i="8" s="1"/>
  <c r="C6" i="8"/>
  <c r="C51" i="8"/>
  <c r="C15" i="8"/>
  <c r="C33" i="8"/>
  <c r="C5" i="8"/>
  <c r="E5" i="8" s="1"/>
  <c r="G5" i="8" s="1"/>
  <c r="C53" i="8"/>
  <c r="C16" i="8"/>
  <c r="C34" i="8"/>
  <c r="C4" i="8"/>
  <c r="C54" i="8"/>
  <c r="C17" i="8"/>
  <c r="C35" i="8"/>
  <c r="C2" i="8"/>
  <c r="C55" i="8"/>
  <c r="C18" i="8"/>
  <c r="C37" i="8"/>
  <c r="C1" i="8"/>
  <c r="E1" i="8" s="1"/>
  <c r="G1" i="8" s="1"/>
  <c r="C56" i="8"/>
  <c r="C19" i="8"/>
  <c r="C9" i="8"/>
  <c r="C65" i="8"/>
  <c r="C42" i="8"/>
  <c r="C59" i="8"/>
  <c r="C23" i="8"/>
  <c r="C73" i="8"/>
  <c r="C76" i="8"/>
  <c r="C44" i="8"/>
  <c r="C61" i="8"/>
  <c r="C26" i="8"/>
  <c r="C75" i="8"/>
  <c r="C46" i="8"/>
  <c r="C63" i="8"/>
  <c r="C10" i="8"/>
  <c r="C64" i="8"/>
  <c r="C79" i="8"/>
  <c r="C66" i="8"/>
  <c r="C67" i="8"/>
  <c r="C25" i="8"/>
  <c r="C68" i="8"/>
  <c r="C70" i="8"/>
  <c r="C72" i="8"/>
  <c r="C52" i="8"/>
  <c r="C20" i="8"/>
  <c r="C36" i="8"/>
  <c r="C3" i="8"/>
  <c r="D46" i="8"/>
  <c r="E29" i="8"/>
  <c r="E28" i="8"/>
  <c r="D39" i="8"/>
  <c r="E27" i="8"/>
  <c r="E39" i="8"/>
  <c r="G39" i="8" s="1"/>
  <c r="E23" i="8"/>
  <c r="G23" i="8" s="1"/>
  <c r="E37" i="8"/>
  <c r="E21" i="8"/>
  <c r="G21" i="8" s="1"/>
  <c r="E19" i="8"/>
  <c r="G19" i="8" s="1"/>
  <c r="E4" i="8"/>
  <c r="G4" i="8" s="1"/>
  <c r="R29" i="7"/>
  <c r="R1" i="7"/>
  <c r="R13" i="7"/>
  <c r="Q14" i="7"/>
  <c r="R27" i="7"/>
  <c r="Q1" i="7"/>
  <c r="R18" i="7"/>
  <c r="S18" i="7" s="1"/>
  <c r="Q21" i="7"/>
  <c r="Q6" i="7"/>
  <c r="Q22" i="7"/>
  <c r="Q7" i="7"/>
  <c r="Q23" i="7"/>
  <c r="Q8" i="7"/>
  <c r="R24" i="7"/>
  <c r="S24" i="7" s="1"/>
  <c r="Q9" i="7"/>
  <c r="Q25" i="7"/>
  <c r="R11" i="7"/>
  <c r="S19" i="7" s="1"/>
  <c r="R12" i="7"/>
  <c r="R28" i="7"/>
  <c r="S13" i="7"/>
  <c r="S17" i="7"/>
  <c r="S11" i="7"/>
  <c r="T11" i="7"/>
  <c r="Q28" i="7"/>
  <c r="Q13" i="7"/>
  <c r="Q12" i="7"/>
  <c r="Q11" i="7"/>
  <c r="R9" i="7"/>
  <c r="R3" i="7"/>
  <c r="D1" i="8"/>
  <c r="H39" i="9"/>
  <c r="D57" i="9"/>
  <c r="D73" i="9"/>
  <c r="D25" i="9"/>
  <c r="E15" i="9"/>
  <c r="H15" i="9" s="1"/>
  <c r="H24" i="9"/>
  <c r="E27" i="9"/>
  <c r="H27" i="9" s="1"/>
  <c r="E1" i="9"/>
  <c r="H1" i="9" s="1"/>
  <c r="E17" i="9"/>
  <c r="H17" i="9" s="1"/>
  <c r="E46" i="9"/>
  <c r="H46" i="9" s="1"/>
  <c r="E70" i="9"/>
  <c r="H70" i="9" s="1"/>
  <c r="E75" i="9"/>
  <c r="H75" i="9" s="1"/>
  <c r="E69" i="9"/>
  <c r="H69" i="9" s="1"/>
  <c r="I46" i="9"/>
  <c r="E40" i="9"/>
  <c r="H40" i="9" s="1"/>
  <c r="E55" i="9"/>
  <c r="H55" i="9" s="1"/>
  <c r="D71" i="9"/>
  <c r="E79" i="9"/>
  <c r="D31" i="9"/>
  <c r="E32" i="9"/>
  <c r="E52" i="9"/>
  <c r="D33" i="9"/>
  <c r="E35" i="9"/>
  <c r="H35" i="9" s="1"/>
  <c r="E10" i="9"/>
  <c r="H10" i="9" s="1"/>
  <c r="D20" i="9"/>
  <c r="E43" i="9"/>
  <c r="E16" i="9"/>
  <c r="H16" i="9" s="1"/>
  <c r="E37" i="9"/>
  <c r="H37" i="9" s="1"/>
  <c r="D7" i="9"/>
  <c r="D23" i="9"/>
  <c r="E28" i="9"/>
  <c r="H28" i="9" s="1"/>
  <c r="E3" i="9"/>
  <c r="E19" i="9"/>
  <c r="H19" i="9" s="1"/>
  <c r="E29" i="9"/>
  <c r="E62" i="9"/>
  <c r="E47" i="9"/>
  <c r="H47" i="9" s="1"/>
  <c r="E71" i="9"/>
  <c r="J46" i="9"/>
  <c r="D35" i="9"/>
  <c r="D15" i="9"/>
  <c r="E64" i="9"/>
  <c r="H64" i="9" s="1"/>
  <c r="D72" i="9"/>
  <c r="E31" i="9"/>
  <c r="H31" i="9" s="1"/>
  <c r="E36" i="9"/>
  <c r="D42" i="9"/>
  <c r="E57" i="9"/>
  <c r="H57" i="9" s="1"/>
  <c r="E65" i="9"/>
  <c r="H65" i="9" s="1"/>
  <c r="E49" i="9"/>
  <c r="H49" i="9" s="1"/>
  <c r="D27" i="9"/>
  <c r="D43" i="9"/>
  <c r="D50" i="9"/>
  <c r="E6" i="9"/>
  <c r="H6" i="9" s="1"/>
  <c r="E22" i="9"/>
  <c r="H22" i="9" s="1"/>
  <c r="D37" i="9"/>
  <c r="D59" i="9"/>
  <c r="E67" i="9"/>
  <c r="H67" i="9" s="1"/>
  <c r="E68" i="9"/>
  <c r="H68" i="9" s="1"/>
  <c r="E18" i="9"/>
  <c r="H18" i="9" s="1"/>
  <c r="E33" i="9"/>
  <c r="H33" i="9" s="1"/>
  <c r="E45" i="9"/>
  <c r="H45" i="9" s="1"/>
  <c r="D53" i="9"/>
  <c r="E61" i="9"/>
  <c r="H61" i="9" s="1"/>
  <c r="E42" i="9"/>
  <c r="H42" i="9" s="1"/>
  <c r="D58" i="9"/>
  <c r="D66" i="9"/>
  <c r="E51" i="9"/>
  <c r="H51" i="9" s="1"/>
  <c r="E9" i="9"/>
  <c r="H9" i="9" s="1"/>
  <c r="D44" i="9"/>
  <c r="E59" i="9"/>
  <c r="H59" i="9" s="1"/>
  <c r="E77" i="9"/>
  <c r="E25" i="9"/>
  <c r="H25" i="9" s="1"/>
  <c r="E7" i="9"/>
  <c r="H7" i="9" s="1"/>
  <c r="E23" i="9"/>
  <c r="H23" i="9" s="1"/>
  <c r="E72" i="9"/>
  <c r="H72" i="9" s="1"/>
  <c r="E41" i="9"/>
  <c r="H41" i="9" s="1"/>
  <c r="E4" i="9"/>
  <c r="D9" i="9"/>
  <c r="D24" i="9"/>
  <c r="D47" i="9"/>
  <c r="E60" i="9"/>
  <c r="H60" i="9" s="1"/>
  <c r="D68" i="9"/>
  <c r="E73" i="9"/>
  <c r="E53" i="9"/>
  <c r="H53" i="9" s="1"/>
  <c r="E48" i="9"/>
  <c r="H48" i="9" s="1"/>
  <c r="E54" i="9"/>
  <c r="H54" i="9" s="1"/>
  <c r="E5" i="9"/>
  <c r="H5" i="9" s="1"/>
  <c r="E74" i="9"/>
  <c r="D75" i="9"/>
  <c r="D1" i="9"/>
  <c r="D16" i="9"/>
  <c r="D56" i="9"/>
  <c r="E63" i="9"/>
  <c r="E11" i="9"/>
  <c r="H11" i="9" s="1"/>
  <c r="E21" i="9"/>
  <c r="H21" i="9" s="1"/>
  <c r="E44" i="9"/>
  <c r="H44" i="9" s="1"/>
  <c r="E50" i="9"/>
  <c r="H50" i="9" s="1"/>
  <c r="D70" i="9"/>
  <c r="E76" i="9"/>
  <c r="E26" i="9"/>
  <c r="H26" i="9" s="1"/>
  <c r="E30" i="9"/>
  <c r="H30" i="9" s="1"/>
  <c r="E34" i="9"/>
  <c r="H34" i="9" s="1"/>
  <c r="E38" i="9"/>
  <c r="E2" i="9"/>
  <c r="H2" i="9" s="1"/>
  <c r="D12" i="9"/>
  <c r="D17" i="9"/>
  <c r="D51" i="9"/>
  <c r="E58" i="9"/>
  <c r="H58" i="9" s="1"/>
  <c r="E78" i="9"/>
  <c r="D8" i="9"/>
  <c r="E66" i="9"/>
  <c r="H66" i="9" s="1"/>
  <c r="K55" i="9"/>
  <c r="K46" i="9"/>
  <c r="K40" i="9"/>
  <c r="D3" i="9"/>
  <c r="D11" i="9"/>
  <c r="D19" i="9"/>
  <c r="D48" i="9"/>
  <c r="D67" i="9"/>
  <c r="D55" i="9"/>
  <c r="D64" i="9"/>
  <c r="D6" i="9"/>
  <c r="D14" i="9"/>
  <c r="D22" i="9"/>
  <c r="D46" i="9"/>
  <c r="D61" i="9"/>
  <c r="D77" i="9"/>
  <c r="D74" i="9"/>
  <c r="D4" i="9"/>
  <c r="D40" i="9"/>
  <c r="D65" i="9"/>
  <c r="E12" i="9"/>
  <c r="H12" i="9" s="1"/>
  <c r="E20" i="9"/>
  <c r="H20" i="9" s="1"/>
  <c r="D49" i="9"/>
  <c r="D62" i="9"/>
  <c r="D78" i="9"/>
  <c r="D2" i="9"/>
  <c r="D10" i="9"/>
  <c r="D18" i="9"/>
  <c r="D45" i="9"/>
  <c r="D54" i="9"/>
  <c r="D69" i="9"/>
  <c r="D5" i="9"/>
  <c r="D13" i="9"/>
  <c r="D21" i="9"/>
  <c r="D52" i="9"/>
  <c r="D63" i="9"/>
  <c r="D79" i="9"/>
  <c r="D26" i="9"/>
  <c r="D28" i="9"/>
  <c r="D30" i="9"/>
  <c r="D32" i="9"/>
  <c r="D34" i="9"/>
  <c r="D36" i="9"/>
  <c r="D38" i="9"/>
  <c r="D41" i="9"/>
  <c r="D60" i="9"/>
  <c r="D76" i="9"/>
  <c r="Q24" i="7"/>
  <c r="R25" i="7"/>
  <c r="Q19" i="7"/>
  <c r="O40" i="7"/>
  <c r="Q18" i="7"/>
  <c r="R15" i="7"/>
  <c r="T12" i="7" s="1"/>
  <c r="Q16" i="7"/>
  <c r="R14" i="7"/>
  <c r="R26" i="7"/>
  <c r="R10" i="7"/>
  <c r="R8" i="7"/>
  <c r="R23" i="7"/>
  <c r="R7" i="7"/>
  <c r="R22" i="7"/>
  <c r="R6" i="7"/>
  <c r="R21" i="7"/>
  <c r="R5" i="7"/>
  <c r="O30" i="7"/>
  <c r="O31" i="7" s="1"/>
  <c r="O33" i="7"/>
  <c r="R20" i="7"/>
  <c r="Q5" i="7"/>
  <c r="O34" i="7"/>
  <c r="Q4" i="7"/>
  <c r="P34" i="7" s="1"/>
  <c r="O35" i="7"/>
  <c r="P30" i="7"/>
  <c r="K32" i="7"/>
  <c r="P33" i="7"/>
  <c r="M24" i="7"/>
  <c r="I14" i="7"/>
  <c r="M16" i="7"/>
  <c r="I15" i="7"/>
  <c r="M8" i="7"/>
  <c r="I13" i="7"/>
  <c r="I29" i="7"/>
  <c r="M26" i="7"/>
  <c r="E13" i="7"/>
  <c r="E29" i="7"/>
  <c r="D24" i="7"/>
  <c r="E14" i="7"/>
  <c r="M29" i="7"/>
  <c r="D5" i="7"/>
  <c r="D21" i="7"/>
  <c r="G35" i="7"/>
  <c r="I24" i="7"/>
  <c r="I9" i="7"/>
  <c r="M6" i="7"/>
  <c r="I8" i="7"/>
  <c r="M22" i="7"/>
  <c r="E3" i="7"/>
  <c r="E19" i="7"/>
  <c r="I22" i="7"/>
  <c r="I7" i="7"/>
  <c r="I23" i="7"/>
  <c r="D17" i="7"/>
  <c r="M14" i="7"/>
  <c r="D18" i="7"/>
  <c r="D23" i="7"/>
  <c r="E15" i="7"/>
  <c r="D3" i="7"/>
  <c r="D19" i="7"/>
  <c r="I18" i="7"/>
  <c r="M7" i="7"/>
  <c r="M23" i="7"/>
  <c r="E16" i="7"/>
  <c r="E20" i="7"/>
  <c r="I3" i="7"/>
  <c r="I19" i="7"/>
  <c r="D6" i="7"/>
  <c r="D22" i="7"/>
  <c r="D7" i="7"/>
  <c r="H40" i="7"/>
  <c r="I21" i="7"/>
  <c r="M9" i="7"/>
  <c r="M25" i="7"/>
  <c r="E21" i="7"/>
  <c r="I20" i="7"/>
  <c r="E28" i="7"/>
  <c r="D11" i="7"/>
  <c r="D27" i="7"/>
  <c r="I11" i="7"/>
  <c r="I27" i="7"/>
  <c r="E9" i="7"/>
  <c r="E25" i="7"/>
  <c r="I12" i="7"/>
  <c r="I28" i="7"/>
  <c r="L33" i="7"/>
  <c r="M12" i="7"/>
  <c r="M20" i="7"/>
  <c r="M28" i="7"/>
  <c r="E12" i="7"/>
  <c r="D14" i="7"/>
  <c r="M4" i="7"/>
  <c r="D26" i="7"/>
  <c r="D10" i="7"/>
  <c r="B35" i="7"/>
  <c r="D20" i="7"/>
  <c r="D4" i="7"/>
  <c r="H35" i="7"/>
  <c r="I5" i="7"/>
  <c r="I4" i="7"/>
  <c r="H34" i="7" s="1"/>
  <c r="E5" i="7"/>
  <c r="G40" i="7"/>
  <c r="E4" i="7"/>
  <c r="K38" i="7"/>
  <c r="L38" i="7"/>
  <c r="K33" i="7"/>
  <c r="K34" i="7" s="1"/>
  <c r="K31" i="7"/>
  <c r="L31" i="7"/>
  <c r="L32" i="7"/>
  <c r="H30" i="7"/>
  <c r="H33" i="7"/>
  <c r="G30" i="7"/>
  <c r="G33" i="7"/>
  <c r="G34" i="7"/>
  <c r="C40" i="7"/>
  <c r="C33" i="7"/>
  <c r="C34" i="7"/>
  <c r="B33" i="7"/>
  <c r="B34" i="7"/>
  <c r="I4" i="6"/>
  <c r="I20" i="6"/>
  <c r="I5" i="6"/>
  <c r="I21" i="6"/>
  <c r="H4" i="6"/>
  <c r="H20" i="6"/>
  <c r="H5" i="6"/>
  <c r="H22" i="6"/>
  <c r="H7" i="6"/>
  <c r="H8" i="6"/>
  <c r="H24" i="6"/>
  <c r="H21" i="6"/>
  <c r="H6" i="6"/>
  <c r="H9" i="6"/>
  <c r="H25" i="6"/>
  <c r="H10" i="6"/>
  <c r="H12" i="6"/>
  <c r="H28" i="6"/>
  <c r="I18" i="6"/>
  <c r="I17" i="6"/>
  <c r="I3" i="6"/>
  <c r="I19" i="6"/>
  <c r="I10" i="6"/>
  <c r="I26" i="6"/>
  <c r="I11" i="6"/>
  <c r="I27" i="6"/>
  <c r="I15" i="6"/>
  <c r="R2" i="6"/>
  <c r="I16" i="6"/>
  <c r="I9" i="6"/>
  <c r="I7" i="6"/>
  <c r="I23" i="6"/>
  <c r="I6" i="6"/>
  <c r="I22" i="6"/>
  <c r="I25" i="6"/>
  <c r="I8" i="6"/>
  <c r="I24" i="6"/>
  <c r="I12" i="6"/>
  <c r="I13" i="6"/>
  <c r="I14" i="6"/>
  <c r="I28" i="6"/>
  <c r="I29" i="6"/>
  <c r="E33" i="6"/>
  <c r="E34" i="6" s="1"/>
  <c r="F33" i="6"/>
  <c r="K11" i="6"/>
  <c r="N16" i="6"/>
  <c r="L22" i="6"/>
  <c r="F38" i="6"/>
  <c r="N10" i="6"/>
  <c r="L13" i="6"/>
  <c r="M7" i="6"/>
  <c r="L23" i="6"/>
  <c r="F31" i="6"/>
  <c r="E38" i="6"/>
  <c r="N3" i="6"/>
  <c r="L20" i="6"/>
  <c r="L17" i="6"/>
  <c r="L18" i="6"/>
  <c r="L19" i="6"/>
  <c r="E31" i="6"/>
  <c r="G31" i="6" s="1"/>
  <c r="L29" i="6"/>
  <c r="L8" i="6"/>
  <c r="L24" i="6"/>
  <c r="L14" i="6"/>
  <c r="K6" i="6"/>
  <c r="L15" i="6"/>
  <c r="M9" i="6"/>
  <c r="L25" i="6"/>
  <c r="L26" i="6"/>
  <c r="L11" i="6"/>
  <c r="L27" i="6"/>
  <c r="L16" i="6"/>
  <c r="K7" i="6"/>
  <c r="M12" i="6"/>
  <c r="L28" i="6"/>
  <c r="K8" i="6"/>
  <c r="M13" i="6"/>
  <c r="K9" i="6"/>
  <c r="N14" i="6"/>
  <c r="M4" i="6"/>
  <c r="N15" i="6"/>
  <c r="M5" i="6"/>
  <c r="L21" i="6"/>
  <c r="D35" i="6"/>
  <c r="L12" i="6"/>
  <c r="L10" i="6"/>
  <c r="L9" i="6"/>
  <c r="K14" i="6"/>
  <c r="L6" i="6"/>
  <c r="L5" i="6"/>
  <c r="N9" i="6"/>
  <c r="L7" i="6"/>
  <c r="L4" i="6"/>
  <c r="N6" i="6"/>
  <c r="L3" i="6"/>
  <c r="N8" i="6"/>
  <c r="N7" i="6"/>
  <c r="K3" i="6"/>
  <c r="M3" i="6"/>
  <c r="N5" i="6"/>
  <c r="D40" i="6"/>
  <c r="D30" i="6"/>
  <c r="D33" i="6"/>
  <c r="N13" i="6"/>
  <c r="C35" i="6"/>
  <c r="J5" i="6"/>
  <c r="J4" i="6"/>
  <c r="C34" i="6" s="1"/>
  <c r="N4" i="6"/>
  <c r="O40" i="6"/>
  <c r="J3" i="6"/>
  <c r="B35" i="6"/>
  <c r="K10" i="6"/>
  <c r="K12" i="6"/>
  <c r="K22" i="6"/>
  <c r="M17" i="6"/>
  <c r="J19" i="6"/>
  <c r="K16" i="6"/>
  <c r="K17" i="6"/>
  <c r="K18" i="6"/>
  <c r="K20" i="6"/>
  <c r="K13" i="6"/>
  <c r="J20" i="6"/>
  <c r="K21" i="6"/>
  <c r="K25" i="6"/>
  <c r="K26" i="6"/>
  <c r="K27" i="6"/>
  <c r="K4" i="6"/>
  <c r="C40" i="6"/>
  <c r="J12" i="6"/>
  <c r="M10" i="6"/>
  <c r="M21" i="6"/>
  <c r="J21" i="6"/>
  <c r="N21" i="6"/>
  <c r="M11" i="6"/>
  <c r="M20" i="6"/>
  <c r="N20" i="6"/>
  <c r="N18" i="6"/>
  <c r="M19" i="6"/>
  <c r="M15" i="6"/>
  <c r="N11" i="6"/>
  <c r="J11" i="6"/>
  <c r="N19" i="6"/>
  <c r="M8" i="6"/>
  <c r="M16" i="6"/>
  <c r="M23" i="6"/>
  <c r="J6" i="6"/>
  <c r="J8" i="6"/>
  <c r="M22" i="6"/>
  <c r="K15" i="6"/>
  <c r="N17" i="6"/>
  <c r="B30" i="6"/>
  <c r="C30" i="6"/>
  <c r="B33" i="6"/>
  <c r="J14" i="6"/>
  <c r="J7" i="6"/>
  <c r="N12" i="6"/>
  <c r="C33" i="6"/>
  <c r="O33" i="6"/>
  <c r="M14" i="6"/>
  <c r="J16" i="6"/>
  <c r="J9" i="6"/>
  <c r="K5" i="6"/>
  <c r="J18" i="6"/>
  <c r="O30" i="6"/>
  <c r="B34" i="6"/>
  <c r="O34" i="6"/>
  <c r="O35" i="6"/>
  <c r="J13" i="6"/>
  <c r="J22" i="6"/>
  <c r="J15" i="6"/>
  <c r="M6" i="6"/>
  <c r="J17" i="6"/>
  <c r="N22" i="6"/>
  <c r="J10" i="6"/>
  <c r="E28" i="5"/>
  <c r="F28" i="5"/>
  <c r="E16" i="5"/>
  <c r="F6" i="5"/>
  <c r="F22" i="5"/>
  <c r="J12" i="5"/>
  <c r="E17" i="5"/>
  <c r="J16" i="5"/>
  <c r="J17" i="5"/>
  <c r="J3" i="5"/>
  <c r="J19" i="5"/>
  <c r="E8" i="5"/>
  <c r="E24" i="5"/>
  <c r="F14" i="5"/>
  <c r="J20" i="5"/>
  <c r="D9" i="5"/>
  <c r="D25" i="5"/>
  <c r="J21" i="5"/>
  <c r="D12" i="5"/>
  <c r="J8" i="5"/>
  <c r="J24" i="5"/>
  <c r="J27" i="5"/>
  <c r="J5" i="5"/>
  <c r="F7" i="5"/>
  <c r="F23" i="5"/>
  <c r="J4" i="5"/>
  <c r="D20" i="5"/>
  <c r="D5" i="5"/>
  <c r="D21" i="5"/>
  <c r="F11" i="5"/>
  <c r="F27" i="5"/>
  <c r="F18" i="5"/>
  <c r="F19" i="5"/>
  <c r="D18" i="5"/>
  <c r="F8" i="5"/>
  <c r="F24" i="5"/>
  <c r="E3" i="5"/>
  <c r="D19" i="5"/>
  <c r="F10" i="5"/>
  <c r="F26" i="5"/>
  <c r="F12" i="5"/>
  <c r="D6" i="5"/>
  <c r="D22" i="5"/>
  <c r="D7" i="5"/>
  <c r="D23" i="5"/>
  <c r="F13" i="5"/>
  <c r="D17" i="5"/>
  <c r="E9" i="5"/>
  <c r="E25" i="5"/>
  <c r="E20" i="5"/>
  <c r="F16" i="5"/>
  <c r="E13" i="5"/>
  <c r="E11" i="5"/>
  <c r="D27" i="5"/>
  <c r="F17" i="5"/>
  <c r="E12" i="5"/>
  <c r="H30" i="5"/>
  <c r="D14" i="5"/>
  <c r="F20" i="5"/>
  <c r="H34" i="5"/>
  <c r="J34" i="5" s="1"/>
  <c r="F21" i="5"/>
  <c r="F15" i="5"/>
  <c r="H35" i="5"/>
  <c r="D16" i="5"/>
  <c r="D3" i="5"/>
  <c r="B35" i="5"/>
  <c r="E23" i="5"/>
  <c r="E7" i="5"/>
  <c r="E27" i="5"/>
  <c r="D11" i="5"/>
  <c r="E22" i="5"/>
  <c r="E6" i="5"/>
  <c r="D26" i="5"/>
  <c r="D10" i="5"/>
  <c r="E21" i="5"/>
  <c r="E5" i="5"/>
  <c r="F3" i="5"/>
  <c r="L2" i="5" s="1"/>
  <c r="E18" i="5"/>
  <c r="E19" i="5"/>
  <c r="D8" i="5"/>
  <c r="C35" i="5"/>
  <c r="D4" i="5"/>
  <c r="E15" i="5"/>
  <c r="D24" i="5"/>
  <c r="E14" i="5"/>
  <c r="B30" i="5"/>
  <c r="B40" i="5"/>
  <c r="F5" i="5"/>
  <c r="F4" i="5"/>
  <c r="C30" i="5"/>
  <c r="C34" i="5"/>
  <c r="C33" i="5"/>
  <c r="J33" i="5" s="1"/>
  <c r="B33" i="5"/>
  <c r="B34" i="5"/>
  <c r="P18" i="3"/>
  <c r="P14" i="3"/>
  <c r="I5" i="3"/>
  <c r="K8" i="3"/>
  <c r="S27" i="3"/>
  <c r="T5" i="3"/>
  <c r="P11" i="3"/>
  <c r="P23" i="3"/>
  <c r="P7" i="3"/>
  <c r="P21" i="3"/>
  <c r="S10" i="3"/>
  <c r="P20" i="3"/>
  <c r="P4" i="3"/>
  <c r="S8" i="3"/>
  <c r="S9" i="3"/>
  <c r="R9" i="3"/>
  <c r="S3" i="3"/>
  <c r="S19" i="3"/>
  <c r="S16" i="3"/>
  <c r="H6" i="3"/>
  <c r="S25" i="3"/>
  <c r="S13" i="3"/>
  <c r="S15" i="3"/>
  <c r="S5" i="3"/>
  <c r="G16" i="3"/>
  <c r="S17" i="3"/>
  <c r="H16" i="3"/>
  <c r="G17" i="3"/>
  <c r="S22" i="3"/>
  <c r="S6" i="3"/>
  <c r="R22" i="3"/>
  <c r="S26" i="3"/>
  <c r="T24" i="3"/>
  <c r="S12" i="3"/>
  <c r="K20" i="3"/>
  <c r="S24" i="3"/>
  <c r="R12" i="3"/>
  <c r="H14" i="3"/>
  <c r="C20" i="3"/>
  <c r="S4" i="3"/>
  <c r="T11" i="3"/>
  <c r="R7" i="3"/>
  <c r="T15" i="3"/>
  <c r="H24" i="3"/>
  <c r="T3" i="3"/>
  <c r="T18" i="3"/>
  <c r="T19" i="3"/>
  <c r="G20" i="3"/>
  <c r="T23" i="3"/>
  <c r="G4" i="3"/>
  <c r="T8" i="3"/>
  <c r="I17" i="3"/>
  <c r="T25" i="3"/>
  <c r="T13" i="3"/>
  <c r="H22" i="3"/>
  <c r="R27" i="3"/>
  <c r="I6" i="3"/>
  <c r="T14" i="3"/>
  <c r="I18" i="3"/>
  <c r="K5" i="3"/>
  <c r="O20" i="3"/>
  <c r="T21" i="3"/>
  <c r="H7" i="3"/>
  <c r="T16" i="3"/>
  <c r="T17" i="3"/>
  <c r="T12" i="3"/>
  <c r="T27" i="3"/>
  <c r="T26" i="3"/>
  <c r="T9" i="3"/>
  <c r="T7" i="3"/>
  <c r="T22" i="3"/>
  <c r="T6" i="3"/>
  <c r="O3" i="3"/>
  <c r="H20" i="3"/>
  <c r="T20" i="3"/>
  <c r="T4" i="3"/>
  <c r="H25" i="3"/>
  <c r="H9" i="3"/>
  <c r="H8" i="3"/>
  <c r="I15" i="3"/>
  <c r="R11" i="3"/>
  <c r="H5" i="3"/>
  <c r="H3" i="3"/>
  <c r="J13" i="3"/>
  <c r="H23" i="3"/>
  <c r="H17" i="3"/>
  <c r="H11" i="3"/>
  <c r="O15" i="3"/>
  <c r="M13" i="3"/>
  <c r="H19" i="3"/>
  <c r="H4" i="3"/>
  <c r="R14" i="3"/>
  <c r="H18" i="3"/>
  <c r="C9" i="3"/>
  <c r="H13" i="3"/>
  <c r="H27" i="3"/>
  <c r="H26" i="3"/>
  <c r="H10" i="3"/>
  <c r="R24" i="3"/>
  <c r="I12" i="3"/>
  <c r="H21" i="3"/>
  <c r="I11" i="3"/>
  <c r="R21" i="3"/>
  <c r="R5" i="3"/>
  <c r="I10" i="3"/>
  <c r="I19" i="3"/>
  <c r="H15" i="3"/>
  <c r="R23" i="3"/>
  <c r="R6" i="3"/>
  <c r="I8" i="3"/>
  <c r="K13" i="3"/>
  <c r="R3" i="3"/>
  <c r="R18" i="3"/>
  <c r="R19" i="3"/>
  <c r="G15" i="3"/>
  <c r="K3" i="3"/>
  <c r="K18" i="3"/>
  <c r="R17" i="3"/>
  <c r="C16" i="3"/>
  <c r="R16" i="3"/>
  <c r="R15" i="3"/>
  <c r="C14" i="3"/>
  <c r="R13" i="3"/>
  <c r="O7" i="3"/>
  <c r="J22" i="3"/>
  <c r="J24" i="3"/>
  <c r="R26" i="3"/>
  <c r="R10" i="3"/>
  <c r="O10" i="3"/>
  <c r="J8" i="3"/>
  <c r="D25" i="3"/>
  <c r="M18" i="3"/>
  <c r="R25" i="3"/>
  <c r="R8" i="3"/>
  <c r="C13" i="3"/>
  <c r="J27" i="3"/>
  <c r="R20" i="3"/>
  <c r="R4" i="3"/>
  <c r="G14" i="3"/>
  <c r="O9" i="3"/>
  <c r="J5" i="3"/>
  <c r="M19" i="3"/>
  <c r="I16" i="3"/>
  <c r="C15" i="3"/>
  <c r="K19" i="3"/>
  <c r="I14" i="3"/>
  <c r="I13" i="3"/>
  <c r="O14" i="3"/>
  <c r="K14" i="3"/>
  <c r="M14" i="3"/>
  <c r="J23" i="3"/>
  <c r="J7" i="3"/>
  <c r="I9" i="3"/>
  <c r="J3" i="3"/>
  <c r="J18" i="3"/>
  <c r="I7" i="3"/>
  <c r="J19" i="3"/>
  <c r="N24" i="3"/>
  <c r="M3" i="3"/>
  <c r="J21" i="3"/>
  <c r="I20" i="3"/>
  <c r="I4" i="3"/>
  <c r="I3" i="3"/>
  <c r="N23" i="3"/>
  <c r="J17" i="3"/>
  <c r="F13" i="3"/>
  <c r="J16" i="3"/>
  <c r="M4" i="3"/>
  <c r="J15" i="3"/>
  <c r="C12" i="3"/>
  <c r="J14" i="3"/>
  <c r="O8" i="3"/>
  <c r="G23" i="3"/>
  <c r="M20" i="3"/>
  <c r="C10" i="3"/>
  <c r="J12" i="3"/>
  <c r="J11" i="3"/>
  <c r="O11" i="3"/>
  <c r="D9" i="3"/>
  <c r="J10" i="3"/>
  <c r="J25" i="3"/>
  <c r="J9" i="3"/>
  <c r="G13" i="3"/>
  <c r="J6" i="3"/>
  <c r="G7" i="3"/>
  <c r="K17" i="3"/>
  <c r="N20" i="3"/>
  <c r="J20" i="3"/>
  <c r="J4" i="3"/>
  <c r="N13" i="3"/>
  <c r="K21" i="3"/>
  <c r="L16" i="3"/>
  <c r="F20" i="3"/>
  <c r="F3" i="3"/>
  <c r="O16" i="3"/>
  <c r="C6" i="3"/>
  <c r="C11" i="3"/>
  <c r="K23" i="3"/>
  <c r="M12" i="3"/>
  <c r="N18" i="3"/>
  <c r="K26" i="3"/>
  <c r="N22" i="3"/>
  <c r="M9" i="3"/>
  <c r="L11" i="3"/>
  <c r="G19" i="3"/>
  <c r="M7" i="3"/>
  <c r="O6" i="3"/>
  <c r="G21" i="3"/>
  <c r="N25" i="3"/>
  <c r="F12" i="3"/>
  <c r="C5" i="3"/>
  <c r="N7" i="3"/>
  <c r="N27" i="3"/>
  <c r="L22" i="3"/>
  <c r="L6" i="3"/>
  <c r="F26" i="3"/>
  <c r="F10" i="3"/>
  <c r="G5" i="3"/>
  <c r="K9" i="3"/>
  <c r="G24" i="3"/>
  <c r="C19" i="3"/>
  <c r="F25" i="3"/>
  <c r="G8" i="3"/>
  <c r="K10" i="3"/>
  <c r="K7" i="3"/>
  <c r="C8" i="3"/>
  <c r="M17" i="3"/>
  <c r="K12" i="3"/>
  <c r="O13" i="3"/>
  <c r="M15" i="3"/>
  <c r="G18" i="3"/>
  <c r="M8" i="3"/>
  <c r="L10" i="3"/>
  <c r="F14" i="3"/>
  <c r="L9" i="3"/>
  <c r="K6" i="3"/>
  <c r="N5" i="3"/>
  <c r="M6" i="3"/>
  <c r="L8" i="3"/>
  <c r="N6" i="3"/>
  <c r="G22" i="3"/>
  <c r="N26" i="3"/>
  <c r="M5" i="3"/>
  <c r="L23" i="3"/>
  <c r="L7" i="3"/>
  <c r="F27" i="3"/>
  <c r="F11" i="3"/>
  <c r="O5" i="3"/>
  <c r="N8" i="3"/>
  <c r="L21" i="3"/>
  <c r="L5" i="3"/>
  <c r="F9" i="3"/>
  <c r="O4" i="3"/>
  <c r="C17" i="3"/>
  <c r="N9" i="3"/>
  <c r="L20" i="3"/>
  <c r="L4" i="3"/>
  <c r="F24" i="3"/>
  <c r="F8" i="3"/>
  <c r="K11" i="3"/>
  <c r="N10" i="3"/>
  <c r="L19" i="3"/>
  <c r="L3" i="3"/>
  <c r="F23" i="3"/>
  <c r="F7" i="3"/>
  <c r="O12" i="3"/>
  <c r="N11" i="3"/>
  <c r="O27" i="3"/>
  <c r="M16" i="3"/>
  <c r="L18" i="3"/>
  <c r="F22" i="3"/>
  <c r="F6" i="3"/>
  <c r="O23" i="3"/>
  <c r="N12" i="3"/>
  <c r="K27" i="3"/>
  <c r="L17" i="3"/>
  <c r="F21" i="3"/>
  <c r="F5" i="3"/>
  <c r="N14" i="3"/>
  <c r="K22" i="3"/>
  <c r="N3" i="3"/>
  <c r="L15" i="3"/>
  <c r="F19" i="3"/>
  <c r="F4" i="3"/>
  <c r="K16" i="3"/>
  <c r="N15" i="3"/>
  <c r="N19" i="3"/>
  <c r="L14" i="3"/>
  <c r="F18" i="3"/>
  <c r="O17" i="3"/>
  <c r="C18" i="3"/>
  <c r="E16" i="3"/>
  <c r="K24" i="3"/>
  <c r="M11" i="3"/>
  <c r="L13" i="3"/>
  <c r="F17" i="3"/>
  <c r="O18" i="3"/>
  <c r="N17" i="3"/>
  <c r="K25" i="3"/>
  <c r="N21" i="3"/>
  <c r="M10" i="3"/>
  <c r="L12" i="3"/>
  <c r="F16" i="3"/>
  <c r="F15" i="3"/>
  <c r="E15" i="3"/>
  <c r="D24" i="3"/>
  <c r="D8" i="3"/>
  <c r="G3" i="3"/>
  <c r="G12" i="3"/>
  <c r="M23" i="3"/>
  <c r="N16" i="3"/>
  <c r="E14" i="3"/>
  <c r="D23" i="3"/>
  <c r="D7" i="3"/>
  <c r="G27" i="3"/>
  <c r="G11" i="3"/>
  <c r="K4" i="3"/>
  <c r="M22" i="3"/>
  <c r="E13" i="3"/>
  <c r="D22" i="3"/>
  <c r="D6" i="3"/>
  <c r="G26" i="3"/>
  <c r="G10" i="3"/>
  <c r="M21" i="3"/>
  <c r="E3" i="3"/>
  <c r="E12" i="3"/>
  <c r="D21" i="3"/>
  <c r="D5" i="3"/>
  <c r="C7" i="3"/>
  <c r="G25" i="3"/>
  <c r="G9" i="3"/>
  <c r="L27" i="3"/>
  <c r="E27" i="3"/>
  <c r="E11" i="3"/>
  <c r="D20" i="3"/>
  <c r="D4" i="3"/>
  <c r="L26" i="3"/>
  <c r="E26" i="3"/>
  <c r="E10" i="3"/>
  <c r="D19" i="3"/>
  <c r="L25" i="3"/>
  <c r="E25" i="3"/>
  <c r="E9" i="3"/>
  <c r="D18" i="3"/>
  <c r="C4" i="3"/>
  <c r="L24" i="3"/>
  <c r="E24" i="3"/>
  <c r="E8" i="3"/>
  <c r="D17" i="3"/>
  <c r="E23" i="3"/>
  <c r="E7" i="3"/>
  <c r="D16" i="3"/>
  <c r="E22" i="3"/>
  <c r="E6" i="3"/>
  <c r="D15" i="3"/>
  <c r="E21" i="3"/>
  <c r="E5" i="3"/>
  <c r="D14" i="3"/>
  <c r="E20" i="3"/>
  <c r="E4" i="3"/>
  <c r="D13" i="3"/>
  <c r="E19" i="3"/>
  <c r="D3" i="3"/>
  <c r="D12" i="3"/>
  <c r="N4" i="3"/>
  <c r="E18" i="3"/>
  <c r="D27" i="3"/>
  <c r="D11" i="3"/>
  <c r="E17" i="3"/>
  <c r="D26" i="3"/>
  <c r="D10" i="3"/>
  <c r="T21" i="2"/>
  <c r="U21" i="2"/>
  <c r="X28" i="2"/>
  <c r="V21" i="2"/>
  <c r="W28" i="2"/>
  <c r="O25" i="2"/>
  <c r="R28" i="2"/>
  <c r="J21" i="2"/>
  <c r="K21" i="2"/>
  <c r="H14" i="2"/>
  <c r="C28" i="2"/>
  <c r="D48" i="2"/>
  <c r="M28" i="2"/>
  <c r="E28" i="2"/>
  <c r="P28" i="2"/>
  <c r="R21" i="2"/>
  <c r="J28" i="2"/>
  <c r="F28" i="2"/>
  <c r="G28" i="2"/>
  <c r="U28" i="2"/>
  <c r="X31" i="3"/>
  <c r="Y31" i="3"/>
  <c r="W31" i="3"/>
  <c r="Z31" i="3"/>
  <c r="Z32" i="3"/>
  <c r="X38" i="3"/>
  <c r="AA33" i="3"/>
  <c r="AB38" i="3"/>
  <c r="X32" i="3"/>
  <c r="X33" i="3"/>
  <c r="X34" i="3" s="1"/>
  <c r="Y38" i="3"/>
  <c r="Y32" i="3"/>
  <c r="Y33" i="3"/>
  <c r="AA38" i="3"/>
  <c r="W33" i="3"/>
  <c r="Z38" i="3"/>
  <c r="W32" i="3"/>
  <c r="Z33" i="3"/>
  <c r="AC38" i="3"/>
  <c r="AG31" i="3"/>
  <c r="AB33" i="3"/>
  <c r="AE31" i="3"/>
  <c r="AS32" i="3"/>
  <c r="AS33" i="3" s="1"/>
  <c r="AE33" i="3"/>
  <c r="AF31" i="3"/>
  <c r="AO32" i="3"/>
  <c r="AO33" i="3" s="1"/>
  <c r="AC33" i="3"/>
  <c r="AG33" i="3"/>
  <c r="AH32" i="3"/>
  <c r="AM32" i="3"/>
  <c r="AM33" i="3" s="1"/>
  <c r="AL32" i="3"/>
  <c r="AL33" i="3" s="1"/>
  <c r="AG32" i="3"/>
  <c r="AW32" i="3"/>
  <c r="AW33" i="3" s="1"/>
  <c r="AJ32" i="3"/>
  <c r="AJ33" i="3" s="1"/>
  <c r="AX32" i="3"/>
  <c r="AX33" i="3" s="1"/>
  <c r="AD33" i="3"/>
  <c r="AH33" i="3"/>
  <c r="AE32" i="3"/>
  <c r="AF32" i="3"/>
  <c r="AF33" i="3"/>
  <c r="AV32" i="3"/>
  <c r="AV33" i="3" s="1"/>
  <c r="AU32" i="3"/>
  <c r="AU33" i="3" s="1"/>
  <c r="AT32" i="3"/>
  <c r="AT33" i="3" s="1"/>
  <c r="AR32" i="3"/>
  <c r="AR33" i="3" s="1"/>
  <c r="AA32" i="3"/>
  <c r="AQ32" i="3"/>
  <c r="AQ33" i="3" s="1"/>
  <c r="AP32" i="3"/>
  <c r="AP33" i="3" s="1"/>
  <c r="AB32" i="3"/>
  <c r="AD32" i="3"/>
  <c r="AC32" i="3"/>
  <c r="AN32" i="3"/>
  <c r="AN33" i="3" s="1"/>
  <c r="AI32" i="3"/>
  <c r="AI33" i="3" s="1"/>
  <c r="AK32" i="3"/>
  <c r="AK33" i="3" s="1"/>
  <c r="AC29" i="3"/>
  <c r="AA31" i="3"/>
  <c r="AU31" i="3"/>
  <c r="AX31" i="3"/>
  <c r="AV31" i="3"/>
  <c r="AD31" i="3"/>
  <c r="AM31" i="3"/>
  <c r="AR31" i="3"/>
  <c r="AC31" i="3"/>
  <c r="AD56" i="3"/>
  <c r="AB31" i="3"/>
  <c r="BB31" i="3"/>
  <c r="BA31" i="3"/>
  <c r="AK31" i="3"/>
  <c r="AA29" i="3"/>
  <c r="AW31" i="3"/>
  <c r="AJ31" i="3"/>
  <c r="AT31" i="3"/>
  <c r="AY31" i="3"/>
  <c r="AP31" i="3"/>
  <c r="AQ31" i="3"/>
  <c r="AO38" i="3"/>
  <c r="AS31" i="3"/>
  <c r="AZ31" i="3"/>
  <c r="AN31" i="3"/>
  <c r="AQ29" i="3"/>
  <c r="AH38" i="3"/>
  <c r="AK29" i="3"/>
  <c r="AI31" i="3"/>
  <c r="AH31" i="3"/>
  <c r="AW29" i="3"/>
  <c r="BB29" i="3"/>
  <c r="AG38" i="3"/>
  <c r="AO31" i="3"/>
  <c r="AU29" i="3"/>
  <c r="AL38" i="3"/>
  <c r="AT29" i="3"/>
  <c r="AJ38" i="3"/>
  <c r="AL31" i="3"/>
  <c r="AI38" i="3"/>
  <c r="AL28" i="3"/>
  <c r="AL29" i="3" s="1"/>
  <c r="BA28" i="3"/>
  <c r="BA29" i="3" s="1"/>
  <c r="AV29" i="3"/>
  <c r="AD38" i="3"/>
  <c r="AB28" i="3"/>
  <c r="AB29" i="3" s="1"/>
  <c r="AX29" i="3"/>
  <c r="AH29" i="3"/>
  <c r="AD29" i="3"/>
  <c r="AM38" i="3"/>
  <c r="AR29" i="3"/>
  <c r="AM28" i="3"/>
  <c r="AM29" i="3" s="1"/>
  <c r="AN29" i="3"/>
  <c r="AK38" i="3"/>
  <c r="AG54" i="3"/>
  <c r="AG28" i="3"/>
  <c r="AG29" i="3" s="1"/>
  <c r="AN38" i="3"/>
  <c r="AO28" i="3"/>
  <c r="AO29" i="3" s="1"/>
  <c r="AP28" i="3"/>
  <c r="AP29" i="3" s="1"/>
  <c r="AS28" i="3"/>
  <c r="AS29" i="3" s="1"/>
  <c r="AY28" i="3"/>
  <c r="AY29" i="3" s="1"/>
  <c r="AJ28" i="3"/>
  <c r="AJ29" i="3" s="1"/>
  <c r="AZ28" i="3"/>
  <c r="AZ29" i="3" s="1"/>
  <c r="Q28" i="2"/>
  <c r="M19" i="2"/>
  <c r="M21" i="2" s="1"/>
  <c r="L28" i="2"/>
  <c r="I28" i="2"/>
  <c r="S21" i="2"/>
  <c r="C21" i="2"/>
  <c r="D21" i="2"/>
  <c r="E21" i="2"/>
  <c r="N21" i="2"/>
  <c r="K28" i="2"/>
  <c r="N28" i="2"/>
  <c r="S25" i="2"/>
  <c r="R25" i="2"/>
  <c r="O19" i="2"/>
  <c r="O21" i="2" s="1"/>
  <c r="C25" i="2"/>
  <c r="P19" i="2"/>
  <c r="P21" i="2" s="1"/>
  <c r="D25" i="2"/>
  <c r="T25" i="2"/>
  <c r="Q19" i="2"/>
  <c r="Q21" i="2" s="1"/>
  <c r="E25" i="2"/>
  <c r="U25" i="2"/>
  <c r="F25" i="2"/>
  <c r="V25" i="2"/>
  <c r="P25" i="2"/>
  <c r="G25" i="2"/>
  <c r="H25" i="2"/>
  <c r="D28" i="2"/>
  <c r="I25" i="2"/>
  <c r="L19" i="2"/>
  <c r="L21" i="2" s="1"/>
  <c r="K25" i="2"/>
  <c r="Q25" i="2"/>
  <c r="F19" i="2"/>
  <c r="F21" i="2" s="1"/>
  <c r="J25" i="2"/>
  <c r="G19" i="2"/>
  <c r="G21" i="2" s="1"/>
  <c r="H19" i="2"/>
  <c r="H21" i="2" s="1"/>
  <c r="L25" i="2"/>
  <c r="E46" i="2"/>
  <c r="I19" i="2"/>
  <c r="I21" i="2" s="1"/>
  <c r="M25" i="2"/>
  <c r="D28" i="1"/>
  <c r="L21" i="1"/>
  <c r="K25" i="1"/>
  <c r="J25" i="1"/>
  <c r="N25" i="1"/>
  <c r="L25" i="1"/>
  <c r="E46" i="1"/>
  <c r="V25" i="1"/>
  <c r="U25" i="1"/>
  <c r="Q25" i="1"/>
  <c r="S25" i="1"/>
  <c r="C25" i="1"/>
  <c r="P25" i="1"/>
  <c r="C21" i="1"/>
  <c r="D21" i="1"/>
  <c r="V21" i="1"/>
  <c r="T21" i="1"/>
  <c r="U21" i="1"/>
  <c r="S21" i="1"/>
  <c r="R21" i="1"/>
  <c r="G21" i="1"/>
  <c r="K21" i="1"/>
  <c r="F21" i="1"/>
  <c r="J21" i="1"/>
  <c r="E21" i="1"/>
  <c r="I21" i="1"/>
  <c r="H21" i="1"/>
  <c r="Q21" i="1"/>
  <c r="O21" i="1"/>
  <c r="P21" i="1"/>
  <c r="N21" i="1"/>
  <c r="E14" i="4" l="1"/>
  <c r="G14" i="4" s="1"/>
  <c r="E22" i="4"/>
  <c r="G22" i="4" s="1"/>
  <c r="D6" i="4"/>
  <c r="E30" i="4"/>
  <c r="E18" i="4"/>
  <c r="G18" i="4" s="1"/>
  <c r="E2" i="4"/>
  <c r="G2" i="4" s="1"/>
  <c r="D32" i="4"/>
  <c r="D5" i="4"/>
  <c r="E34" i="4"/>
  <c r="D12" i="4"/>
  <c r="D3" i="4"/>
  <c r="D38" i="4"/>
  <c r="E13" i="4"/>
  <c r="G13" i="4" s="1"/>
  <c r="D28" i="4"/>
  <c r="E33" i="4"/>
  <c r="E49" i="4"/>
  <c r="D21" i="4"/>
  <c r="D16" i="4"/>
  <c r="E62" i="4"/>
  <c r="G62" i="4" s="1"/>
  <c r="D79" i="4"/>
  <c r="E40" i="4"/>
  <c r="D34" i="4"/>
  <c r="E28" i="4"/>
  <c r="D13" i="4"/>
  <c r="E73" i="4"/>
  <c r="G73" i="4" s="1"/>
  <c r="E27" i="4"/>
  <c r="D14" i="4"/>
  <c r="D66" i="4"/>
  <c r="D35" i="4"/>
  <c r="E21" i="4"/>
  <c r="G21" i="4" s="1"/>
  <c r="D20" i="4"/>
  <c r="E38" i="4"/>
  <c r="H38" i="4" s="1"/>
  <c r="D41" i="4"/>
  <c r="D63" i="4"/>
  <c r="E19" i="4"/>
  <c r="G19" i="4" s="1"/>
  <c r="E66" i="4"/>
  <c r="G66" i="4" s="1"/>
  <c r="E64" i="4"/>
  <c r="G64" i="4" s="1"/>
  <c r="D4" i="4"/>
  <c r="E41" i="4"/>
  <c r="D43" i="4"/>
  <c r="E3" i="4"/>
  <c r="E6" i="4"/>
  <c r="G6" i="4" s="1"/>
  <c r="D64" i="4"/>
  <c r="D69" i="4"/>
  <c r="E54" i="4"/>
  <c r="D10" i="4"/>
  <c r="D40" i="4"/>
  <c r="D73" i="4"/>
  <c r="D37" i="4"/>
  <c r="E26" i="4"/>
  <c r="I22" i="4" s="1"/>
  <c r="E7" i="4"/>
  <c r="D19" i="4"/>
  <c r="E35" i="4"/>
  <c r="E4" i="4"/>
  <c r="E45" i="4"/>
  <c r="D11" i="4"/>
  <c r="E15" i="4"/>
  <c r="G15" i="4" s="1"/>
  <c r="E23" i="4"/>
  <c r="G23" i="4" s="1"/>
  <c r="D27" i="4"/>
  <c r="E47" i="4"/>
  <c r="E69" i="4"/>
  <c r="G69" i="4" s="1"/>
  <c r="E77" i="4"/>
  <c r="D57" i="4"/>
  <c r="D44" i="4"/>
  <c r="D71" i="4"/>
  <c r="E74" i="4"/>
  <c r="G74" i="4" s="1"/>
  <c r="E44" i="4"/>
  <c r="D23" i="4"/>
  <c r="D22" i="4"/>
  <c r="E63" i="4"/>
  <c r="G63" i="4" s="1"/>
  <c r="E50" i="4"/>
  <c r="E43" i="4"/>
  <c r="D77" i="4"/>
  <c r="E57" i="4"/>
  <c r="G57" i="4" s="1"/>
  <c r="D26" i="4"/>
  <c r="E12" i="4"/>
  <c r="G12" i="4" s="1"/>
  <c r="E71" i="4"/>
  <c r="G71" i="4" s="1"/>
  <c r="G20" i="4"/>
  <c r="D70" i="4"/>
  <c r="E70" i="4"/>
  <c r="D46" i="4"/>
  <c r="E46" i="4"/>
  <c r="E51" i="4"/>
  <c r="D51" i="4"/>
  <c r="E75" i="4"/>
  <c r="D53" i="4"/>
  <c r="E53" i="4"/>
  <c r="E36" i="4"/>
  <c r="D36" i="4"/>
  <c r="D75" i="4"/>
  <c r="D24" i="4"/>
  <c r="E24" i="4"/>
  <c r="D55" i="4"/>
  <c r="E55" i="4"/>
  <c r="E32" i="4"/>
  <c r="E10" i="4"/>
  <c r="F33" i="4" s="1"/>
  <c r="G33" i="4" s="1"/>
  <c r="D67" i="4"/>
  <c r="E67" i="4"/>
  <c r="D62" i="4"/>
  <c r="D59" i="4"/>
  <c r="E59" i="4"/>
  <c r="D29" i="4"/>
  <c r="D74" i="4"/>
  <c r="D45" i="4"/>
  <c r="D48" i="4"/>
  <c r="D8" i="4"/>
  <c r="E8" i="4"/>
  <c r="D72" i="4"/>
  <c r="D33" i="4"/>
  <c r="E48" i="4"/>
  <c r="E65" i="4"/>
  <c r="D65" i="4"/>
  <c r="E9" i="4"/>
  <c r="D9" i="4"/>
  <c r="E25" i="4"/>
  <c r="D58" i="4"/>
  <c r="E76" i="4"/>
  <c r="D76" i="4"/>
  <c r="D15" i="4"/>
  <c r="E52" i="4"/>
  <c r="I39" i="4" s="1"/>
  <c r="D18" i="4"/>
  <c r="E42" i="4"/>
  <c r="D42" i="4"/>
  <c r="D30" i="4"/>
  <c r="L48" i="4"/>
  <c r="E56" i="4"/>
  <c r="D56" i="4"/>
  <c r="E78" i="4"/>
  <c r="D78" i="4"/>
  <c r="E79" i="4"/>
  <c r="E11" i="4"/>
  <c r="E37" i="4"/>
  <c r="D31" i="4"/>
  <c r="E31" i="4"/>
  <c r="G39" i="4"/>
  <c r="D49" i="4"/>
  <c r="D17" i="4"/>
  <c r="E17" i="4"/>
  <c r="E60" i="4"/>
  <c r="D60" i="4"/>
  <c r="E16" i="4"/>
  <c r="D54" i="4"/>
  <c r="D2" i="4"/>
  <c r="D68" i="4"/>
  <c r="E68" i="4"/>
  <c r="D52" i="4"/>
  <c r="D50" i="4"/>
  <c r="E72" i="4"/>
  <c r="E58" i="4"/>
  <c r="D1" i="4"/>
  <c r="E1" i="4"/>
  <c r="E5" i="4"/>
  <c r="H29" i="4" s="1"/>
  <c r="E61" i="4"/>
  <c r="D61" i="4"/>
  <c r="D7" i="4"/>
  <c r="D47" i="4"/>
  <c r="E3" i="8"/>
  <c r="G3" i="8" s="1"/>
  <c r="E15" i="8"/>
  <c r="G15" i="8" s="1"/>
  <c r="D17" i="8"/>
  <c r="E24" i="8"/>
  <c r="D9" i="8"/>
  <c r="D18" i="8"/>
  <c r="E35" i="8"/>
  <c r="F35" i="8" s="1"/>
  <c r="G35" i="8" s="1"/>
  <c r="E16" i="8"/>
  <c r="G16" i="8" s="1"/>
  <c r="D2" i="8"/>
  <c r="E26" i="8"/>
  <c r="F26" i="8" s="1"/>
  <c r="G26" i="8" s="1"/>
  <c r="E79" i="8"/>
  <c r="G79" i="8" s="1"/>
  <c r="E33" i="8"/>
  <c r="F33" i="8" s="1"/>
  <c r="G33" i="8" s="1"/>
  <c r="D20" i="8"/>
  <c r="E36" i="8"/>
  <c r="H36" i="8" s="1"/>
  <c r="E25" i="8"/>
  <c r="H25" i="8" s="1"/>
  <c r="E45" i="8"/>
  <c r="D43" i="8"/>
  <c r="D5" i="8"/>
  <c r="E43" i="8"/>
  <c r="D45" i="8"/>
  <c r="D32" i="8"/>
  <c r="E18" i="8"/>
  <c r="G18" i="8" s="1"/>
  <c r="D61" i="8"/>
  <c r="D36" i="8"/>
  <c r="E61" i="8"/>
  <c r="G61" i="8" s="1"/>
  <c r="D58" i="8"/>
  <c r="E58" i="8"/>
  <c r="G58" i="8" s="1"/>
  <c r="D16" i="8"/>
  <c r="D44" i="8"/>
  <c r="D76" i="8"/>
  <c r="E73" i="8"/>
  <c r="G73" i="8" s="1"/>
  <c r="E2" i="8"/>
  <c r="G2" i="8" s="1"/>
  <c r="D73" i="8"/>
  <c r="E44" i="8"/>
  <c r="E50" i="8"/>
  <c r="D50" i="8"/>
  <c r="D53" i="8"/>
  <c r="E53" i="8"/>
  <c r="E76" i="8"/>
  <c r="G76" i="8" s="1"/>
  <c r="D34" i="8"/>
  <c r="D25" i="8"/>
  <c r="D15" i="8"/>
  <c r="D33" i="8"/>
  <c r="E20" i="8"/>
  <c r="G20" i="8" s="1"/>
  <c r="D75" i="8"/>
  <c r="E75" i="8"/>
  <c r="G75" i="8" s="1"/>
  <c r="D68" i="8"/>
  <c r="E74" i="8"/>
  <c r="G74" i="8" s="1"/>
  <c r="D60" i="8"/>
  <c r="D62" i="8"/>
  <c r="D24" i="8"/>
  <c r="D38" i="8"/>
  <c r="E68" i="8"/>
  <c r="G68" i="8" s="1"/>
  <c r="E54" i="8"/>
  <c r="D29" i="8"/>
  <c r="D74" i="8"/>
  <c r="D37" i="8"/>
  <c r="E31" i="8"/>
  <c r="I31" i="8" s="1"/>
  <c r="D64" i="8"/>
  <c r="D56" i="8"/>
  <c r="D4" i="8"/>
  <c r="D67" i="8"/>
  <c r="E14" i="8"/>
  <c r="G14" i="8" s="1"/>
  <c r="E72" i="8"/>
  <c r="G72" i="8" s="1"/>
  <c r="D54" i="8"/>
  <c r="D72" i="8"/>
  <c r="D79" i="8"/>
  <c r="E52" i="8"/>
  <c r="D3" i="8"/>
  <c r="D12" i="8"/>
  <c r="E48" i="8"/>
  <c r="D23" i="8"/>
  <c r="D48" i="8"/>
  <c r="D52" i="8"/>
  <c r="E55" i="8"/>
  <c r="H55" i="8" s="1"/>
  <c r="E17" i="8"/>
  <c r="G17" i="8" s="1"/>
  <c r="D10" i="8"/>
  <c r="E62" i="8"/>
  <c r="G62" i="8" s="1"/>
  <c r="E67" i="8"/>
  <c r="G67" i="8" s="1"/>
  <c r="D19" i="8"/>
  <c r="D6" i="8"/>
  <c r="E47" i="8"/>
  <c r="D42" i="8"/>
  <c r="D59" i="8"/>
  <c r="D21" i="8"/>
  <c r="D78" i="8"/>
  <c r="D77" i="8"/>
  <c r="D66" i="8"/>
  <c r="D11" i="8"/>
  <c r="D26" i="8"/>
  <c r="E69" i="8"/>
  <c r="G69" i="8" s="1"/>
  <c r="K48" i="8"/>
  <c r="D22" i="8"/>
  <c r="E59" i="8"/>
  <c r="G59" i="8" s="1"/>
  <c r="D55" i="8"/>
  <c r="E13" i="8"/>
  <c r="G13" i="8" s="1"/>
  <c r="E9" i="8"/>
  <c r="G9" i="8" s="1"/>
  <c r="D49" i="8"/>
  <c r="D51" i="8"/>
  <c r="E42" i="8"/>
  <c r="D27" i="8"/>
  <c r="D47" i="8"/>
  <c r="E57" i="8"/>
  <c r="G57" i="8" s="1"/>
  <c r="D65" i="8"/>
  <c r="E78" i="8"/>
  <c r="G78" i="8" s="1"/>
  <c r="D57" i="8"/>
  <c r="E63" i="8"/>
  <c r="G63" i="8" s="1"/>
  <c r="D30" i="8"/>
  <c r="D7" i="8"/>
  <c r="D63" i="8"/>
  <c r="E64" i="8"/>
  <c r="G64" i="8" s="1"/>
  <c r="E49" i="8"/>
  <c r="E8" i="8"/>
  <c r="G8" i="8" s="1"/>
  <c r="D28" i="8"/>
  <c r="D70" i="8"/>
  <c r="E60" i="8"/>
  <c r="G60" i="8" s="1"/>
  <c r="E46" i="8"/>
  <c r="E51" i="8"/>
  <c r="E56" i="8"/>
  <c r="E70" i="8"/>
  <c r="G70" i="8" s="1"/>
  <c r="D35" i="8"/>
  <c r="E41" i="8"/>
  <c r="D41" i="8"/>
  <c r="E71" i="8"/>
  <c r="G71" i="8" s="1"/>
  <c r="D40" i="8"/>
  <c r="E40" i="8"/>
  <c r="D71" i="8"/>
  <c r="E77" i="8"/>
  <c r="G77" i="8" s="1"/>
  <c r="T18" i="7"/>
  <c r="T19" i="7"/>
  <c r="T28" i="7"/>
  <c r="T4" i="7"/>
  <c r="T29" i="7"/>
  <c r="T13" i="7"/>
  <c r="S12" i="7"/>
  <c r="T22" i="7"/>
  <c r="S22" i="7"/>
  <c r="T20" i="7"/>
  <c r="S20" i="7"/>
  <c r="S25" i="7"/>
  <c r="T25" i="7"/>
  <c r="T5" i="7"/>
  <c r="S5" i="7"/>
  <c r="T21" i="7"/>
  <c r="S21" i="7"/>
  <c r="T6" i="7"/>
  <c r="S6" i="7"/>
  <c r="T7" i="7"/>
  <c r="S7" i="7"/>
  <c r="S28" i="7"/>
  <c r="T23" i="7"/>
  <c r="S23" i="7"/>
  <c r="S29" i="7"/>
  <c r="T8" i="7"/>
  <c r="S8" i="7"/>
  <c r="T10" i="7"/>
  <c r="S10" i="7"/>
  <c r="S26" i="7"/>
  <c r="T26" i="7"/>
  <c r="T3" i="7"/>
  <c r="S3" i="7"/>
  <c r="S27" i="7"/>
  <c r="S14" i="7"/>
  <c r="S16" i="7"/>
  <c r="T14" i="7"/>
  <c r="T9" i="7"/>
  <c r="S9" i="7"/>
  <c r="T24" i="7"/>
  <c r="T16" i="7"/>
  <c r="T17" i="7"/>
  <c r="T27" i="7"/>
  <c r="S4" i="7"/>
  <c r="F27" i="8"/>
  <c r="G27" i="8" s="1"/>
  <c r="F28" i="8"/>
  <c r="G28" i="8" s="1"/>
  <c r="F24" i="8"/>
  <c r="G24" i="8" s="1"/>
  <c r="F34" i="8"/>
  <c r="G34" i="8" s="1"/>
  <c r="F29" i="8"/>
  <c r="G29" i="8" s="1"/>
  <c r="F30" i="8"/>
  <c r="G30" i="8" s="1"/>
  <c r="I36" i="9"/>
  <c r="H36" i="9"/>
  <c r="K74" i="9"/>
  <c r="H74" i="9"/>
  <c r="I43" i="9"/>
  <c r="H43" i="9"/>
  <c r="K69" i="9"/>
  <c r="K71" i="9"/>
  <c r="H71" i="9"/>
  <c r="K76" i="9"/>
  <c r="H76" i="9"/>
  <c r="K73" i="9"/>
  <c r="H73" i="9"/>
  <c r="K62" i="9"/>
  <c r="H62" i="9"/>
  <c r="K75" i="9"/>
  <c r="H52" i="9"/>
  <c r="K77" i="9"/>
  <c r="H77" i="9"/>
  <c r="K29" i="9"/>
  <c r="H29" i="9"/>
  <c r="J32" i="9"/>
  <c r="H32" i="9"/>
  <c r="I38" i="9"/>
  <c r="H38" i="9"/>
  <c r="J37" i="9"/>
  <c r="I24" i="9"/>
  <c r="I56" i="9"/>
  <c r="H79" i="9"/>
  <c r="I37" i="9"/>
  <c r="J27" i="9"/>
  <c r="H3" i="9"/>
  <c r="K78" i="9"/>
  <c r="H78" i="9"/>
  <c r="K63" i="9"/>
  <c r="H63" i="9"/>
  <c r="I27" i="9"/>
  <c r="H4" i="9"/>
  <c r="K59" i="9"/>
  <c r="K56" i="9"/>
  <c r="I52" i="9"/>
  <c r="K47" i="9"/>
  <c r="K58" i="9"/>
  <c r="K41" i="9"/>
  <c r="K42" i="9"/>
  <c r="K65" i="9"/>
  <c r="K57" i="9"/>
  <c r="J55" i="9"/>
  <c r="K28" i="9"/>
  <c r="K68" i="9"/>
  <c r="I28" i="9"/>
  <c r="K79" i="9"/>
  <c r="K52" i="9"/>
  <c r="K30" i="9"/>
  <c r="K48" i="9"/>
  <c r="K70" i="9"/>
  <c r="K67" i="9"/>
  <c r="K64" i="9"/>
  <c r="K36" i="9"/>
  <c r="K16" i="9"/>
  <c r="K43" i="9"/>
  <c r="K60" i="9"/>
  <c r="I32" i="9"/>
  <c r="K66" i="9"/>
  <c r="K21" i="9"/>
  <c r="J43" i="9"/>
  <c r="K19" i="9"/>
  <c r="K72" i="9"/>
  <c r="K7" i="9"/>
  <c r="K61" i="9"/>
  <c r="K12" i="9"/>
  <c r="K10" i="9"/>
  <c r="K34" i="9"/>
  <c r="K32" i="9"/>
  <c r="K18" i="9"/>
  <c r="K13" i="9"/>
  <c r="K4" i="9"/>
  <c r="J38" i="9"/>
  <c r="K6" i="9"/>
  <c r="I48" i="9"/>
  <c r="J48" i="9"/>
  <c r="I30" i="9"/>
  <c r="J30" i="9"/>
  <c r="I35" i="9"/>
  <c r="K24" i="9"/>
  <c r="I26" i="9"/>
  <c r="J26" i="9"/>
  <c r="J53" i="9"/>
  <c r="I53" i="9"/>
  <c r="K54" i="9"/>
  <c r="I54" i="9"/>
  <c r="J54" i="9"/>
  <c r="K31" i="9"/>
  <c r="I25" i="9"/>
  <c r="J25" i="9"/>
  <c r="K38" i="9"/>
  <c r="K37" i="9"/>
  <c r="K35" i="9"/>
  <c r="I29" i="9"/>
  <c r="J29" i="9"/>
  <c r="K50" i="9"/>
  <c r="J50" i="9"/>
  <c r="I50" i="9"/>
  <c r="I47" i="9"/>
  <c r="J47" i="9"/>
  <c r="I49" i="9"/>
  <c r="J49" i="9"/>
  <c r="I45" i="9"/>
  <c r="J45" i="9"/>
  <c r="I40" i="9"/>
  <c r="K33" i="9"/>
  <c r="K11" i="9"/>
  <c r="J35" i="9"/>
  <c r="J33" i="9"/>
  <c r="I33" i="9"/>
  <c r="J36" i="9"/>
  <c r="J40" i="9"/>
  <c r="I31" i="9"/>
  <c r="J31" i="9"/>
  <c r="J52" i="9"/>
  <c r="I55" i="9"/>
  <c r="K17" i="9"/>
  <c r="K49" i="9"/>
  <c r="J28" i="9"/>
  <c r="K8" i="9"/>
  <c r="K45" i="9"/>
  <c r="K2" i="9"/>
  <c r="K51" i="9"/>
  <c r="J51" i="9"/>
  <c r="I51" i="9"/>
  <c r="J41" i="9"/>
  <c r="I41" i="9"/>
  <c r="I42" i="9"/>
  <c r="J42" i="9"/>
  <c r="I44" i="9"/>
  <c r="J44" i="9"/>
  <c r="J34" i="9"/>
  <c r="I34" i="9"/>
  <c r="K44" i="9"/>
  <c r="K25" i="9"/>
  <c r="K20" i="9"/>
  <c r="K3" i="9"/>
  <c r="K26" i="9"/>
  <c r="K1" i="9"/>
  <c r="K5" i="9"/>
  <c r="K53" i="9"/>
  <c r="K27" i="9"/>
  <c r="K14" i="9"/>
  <c r="K23" i="9"/>
  <c r="K22" i="9"/>
  <c r="K9" i="9"/>
  <c r="K15" i="9"/>
  <c r="H27" i="8"/>
  <c r="H34" i="8"/>
  <c r="H30" i="8"/>
  <c r="H29" i="8"/>
  <c r="H28" i="8"/>
  <c r="I28" i="8"/>
  <c r="I32" i="8"/>
  <c r="I37" i="8"/>
  <c r="I26" i="8"/>
  <c r="I22" i="8"/>
  <c r="I3" i="8"/>
  <c r="I15" i="8"/>
  <c r="I11" i="8"/>
  <c r="E66" i="8"/>
  <c r="G66" i="8" s="1"/>
  <c r="I33" i="8"/>
  <c r="E65" i="8"/>
  <c r="G65" i="8" s="1"/>
  <c r="I23" i="8"/>
  <c r="I29" i="8"/>
  <c r="Q30" i="7"/>
  <c r="R30" i="7"/>
  <c r="H31" i="7"/>
  <c r="I31" i="7" s="1"/>
  <c r="I30" i="7"/>
  <c r="R11" i="6"/>
  <c r="E32" i="6"/>
  <c r="D31" i="6"/>
  <c r="I30" i="6"/>
  <c r="K33" i="6"/>
  <c r="R6" i="6"/>
  <c r="R7" i="6"/>
  <c r="R12" i="6"/>
  <c r="F32" i="6"/>
  <c r="R14" i="6"/>
  <c r="R8" i="6"/>
  <c r="R4" i="6"/>
  <c r="R13" i="6"/>
  <c r="R5" i="6"/>
  <c r="R3" i="6"/>
  <c r="R9" i="6"/>
  <c r="L30" i="6"/>
  <c r="D34" i="6"/>
  <c r="R16" i="6"/>
  <c r="R22" i="6"/>
  <c r="K34" i="6"/>
  <c r="R10" i="6"/>
  <c r="R21" i="6"/>
  <c r="K28" i="6"/>
  <c r="K23" i="6"/>
  <c r="R20" i="6"/>
  <c r="R23" i="6"/>
  <c r="K19" i="6"/>
  <c r="R19" i="6" s="1"/>
  <c r="R17" i="6"/>
  <c r="M18" i="6"/>
  <c r="R18" i="6" s="1"/>
  <c r="N23" i="6"/>
  <c r="R15" i="6"/>
  <c r="J23" i="6"/>
  <c r="O31" i="6"/>
  <c r="K30" i="6"/>
  <c r="N30" i="6"/>
  <c r="C31" i="6"/>
  <c r="L31" i="6" s="1"/>
  <c r="M30" i="6"/>
  <c r="J30" i="6"/>
  <c r="H31" i="5"/>
  <c r="J30" i="5"/>
  <c r="C31" i="5"/>
  <c r="F30" i="5"/>
  <c r="D30" i="5"/>
  <c r="E30" i="5"/>
  <c r="E32" i="3"/>
  <c r="O32" i="3"/>
  <c r="J50" i="4" l="1"/>
  <c r="J49" i="4"/>
  <c r="K49" i="4"/>
  <c r="J48" i="4"/>
  <c r="K48" i="4"/>
  <c r="J47" i="4"/>
  <c r="K47" i="4"/>
  <c r="J42" i="4"/>
  <c r="K42" i="4"/>
  <c r="J43" i="4"/>
  <c r="K43" i="4"/>
  <c r="J45" i="4"/>
  <c r="K45" i="4"/>
  <c r="J41" i="4"/>
  <c r="K41" i="4"/>
  <c r="K44" i="4"/>
  <c r="K46" i="4"/>
  <c r="J44" i="4"/>
  <c r="J46" i="4"/>
  <c r="F49" i="4"/>
  <c r="G49" i="4" s="1"/>
  <c r="I49" i="4"/>
  <c r="I18" i="4"/>
  <c r="H49" i="4"/>
  <c r="I35" i="4"/>
  <c r="H28" i="4"/>
  <c r="F54" i="4"/>
  <c r="G54" i="4" s="1"/>
  <c r="F41" i="4"/>
  <c r="G41" i="4" s="1"/>
  <c r="F38" i="4"/>
  <c r="G38" i="4" s="1"/>
  <c r="H27" i="4"/>
  <c r="G4" i="4"/>
  <c r="I4" i="4"/>
  <c r="I7" i="4"/>
  <c r="H30" i="4"/>
  <c r="I28" i="4"/>
  <c r="I26" i="4"/>
  <c r="I33" i="4"/>
  <c r="I6" i="4"/>
  <c r="I3" i="4"/>
  <c r="F40" i="4"/>
  <c r="G40" i="4" s="1"/>
  <c r="H40" i="4"/>
  <c r="G3" i="4"/>
  <c r="F27" i="4"/>
  <c r="G27" i="4" s="1"/>
  <c r="F43" i="4"/>
  <c r="G43" i="4" s="1"/>
  <c r="F30" i="4"/>
  <c r="G30" i="4" s="1"/>
  <c r="I30" i="4"/>
  <c r="I27" i="4"/>
  <c r="I38" i="4"/>
  <c r="I20" i="4"/>
  <c r="I19" i="4"/>
  <c r="G7" i="4"/>
  <c r="I13" i="4"/>
  <c r="I15" i="4"/>
  <c r="I21" i="4"/>
  <c r="I34" i="4"/>
  <c r="I44" i="4"/>
  <c r="I29" i="4"/>
  <c r="I14" i="4"/>
  <c r="F29" i="4"/>
  <c r="G29" i="4" s="1"/>
  <c r="F26" i="4"/>
  <c r="G26" i="4" s="1"/>
  <c r="I23" i="4"/>
  <c r="H26" i="4"/>
  <c r="H45" i="4"/>
  <c r="I2" i="4"/>
  <c r="G77" i="4"/>
  <c r="H47" i="4"/>
  <c r="F35" i="4"/>
  <c r="G35" i="4" s="1"/>
  <c r="I12" i="4"/>
  <c r="F47" i="4"/>
  <c r="G47" i="4" s="1"/>
  <c r="I41" i="4"/>
  <c r="I69" i="4"/>
  <c r="I63" i="4"/>
  <c r="H50" i="4"/>
  <c r="F50" i="4"/>
  <c r="G50" i="4" s="1"/>
  <c r="H44" i="4"/>
  <c r="F44" i="4"/>
  <c r="G44" i="4" s="1"/>
  <c r="I77" i="4"/>
  <c r="I55" i="4"/>
  <c r="H55" i="4"/>
  <c r="F55" i="4"/>
  <c r="G55" i="4" s="1"/>
  <c r="F51" i="4"/>
  <c r="G51" i="4" s="1"/>
  <c r="I51" i="4"/>
  <c r="H51" i="4"/>
  <c r="I9" i="4"/>
  <c r="G9" i="4"/>
  <c r="G61" i="4"/>
  <c r="I61" i="4"/>
  <c r="I31" i="4"/>
  <c r="H31" i="4"/>
  <c r="F31" i="4"/>
  <c r="G31" i="4" s="1"/>
  <c r="I65" i="4"/>
  <c r="G65" i="4"/>
  <c r="I59" i="4"/>
  <c r="G59" i="4"/>
  <c r="I24" i="4"/>
  <c r="F24" i="4"/>
  <c r="G24" i="4" s="1"/>
  <c r="I5" i="4"/>
  <c r="G5" i="4"/>
  <c r="F28" i="4"/>
  <c r="G28" i="4" s="1"/>
  <c r="I37" i="4"/>
  <c r="L35" i="4" s="1"/>
  <c r="H37" i="4"/>
  <c r="F37" i="4"/>
  <c r="G37" i="4" s="1"/>
  <c r="I71" i="4"/>
  <c r="I16" i="4"/>
  <c r="G16" i="4"/>
  <c r="I52" i="4"/>
  <c r="H52" i="4"/>
  <c r="F52" i="4"/>
  <c r="G52" i="4" s="1"/>
  <c r="I57" i="4"/>
  <c r="I40" i="4"/>
  <c r="I43" i="4"/>
  <c r="I64" i="4"/>
  <c r="I73" i="4"/>
  <c r="I48" i="4"/>
  <c r="H48" i="4"/>
  <c r="F48" i="4"/>
  <c r="G48" i="4" s="1"/>
  <c r="I74" i="4"/>
  <c r="I11" i="4"/>
  <c r="G11" i="4"/>
  <c r="F34" i="4"/>
  <c r="G34" i="4" s="1"/>
  <c r="I1" i="4"/>
  <c r="G1" i="4"/>
  <c r="I79" i="4"/>
  <c r="G79" i="4"/>
  <c r="I36" i="4"/>
  <c r="H36" i="4"/>
  <c r="F36" i="4"/>
  <c r="G36" i="4" s="1"/>
  <c r="I60" i="4"/>
  <c r="G60" i="4"/>
  <c r="I53" i="4"/>
  <c r="H53" i="4"/>
  <c r="F53" i="4"/>
  <c r="G53" i="4" s="1"/>
  <c r="I47" i="4"/>
  <c r="I17" i="4"/>
  <c r="G17" i="4"/>
  <c r="I78" i="4"/>
  <c r="G78" i="4"/>
  <c r="I76" i="4"/>
  <c r="G76" i="4"/>
  <c r="H41" i="4"/>
  <c r="I8" i="4"/>
  <c r="G8" i="4"/>
  <c r="I68" i="4"/>
  <c r="G68" i="4"/>
  <c r="I56" i="4"/>
  <c r="F56" i="4"/>
  <c r="G56" i="4" s="1"/>
  <c r="H35" i="4"/>
  <c r="F45" i="4"/>
  <c r="G45" i="4" s="1"/>
  <c r="I25" i="4"/>
  <c r="H25" i="4"/>
  <c r="F25" i="4"/>
  <c r="G25" i="4" s="1"/>
  <c r="I67" i="4"/>
  <c r="G67" i="4"/>
  <c r="H43" i="4"/>
  <c r="I46" i="4"/>
  <c r="H46" i="4"/>
  <c r="F46" i="4"/>
  <c r="G46" i="4" s="1"/>
  <c r="I58" i="4"/>
  <c r="G58" i="4"/>
  <c r="I66" i="4"/>
  <c r="G70" i="4"/>
  <c r="I70" i="4"/>
  <c r="I72" i="4"/>
  <c r="G72" i="4"/>
  <c r="I50" i="4"/>
  <c r="G10" i="4"/>
  <c r="I10" i="4"/>
  <c r="H34" i="4"/>
  <c r="I45" i="4"/>
  <c r="H54" i="4"/>
  <c r="H33" i="4"/>
  <c r="I62" i="4"/>
  <c r="I42" i="4"/>
  <c r="H42" i="4"/>
  <c r="F42" i="4"/>
  <c r="G42" i="4" s="1"/>
  <c r="I32" i="4"/>
  <c r="H32" i="4"/>
  <c r="F32" i="4"/>
  <c r="G32" i="4" s="1"/>
  <c r="I75" i="4"/>
  <c r="G75" i="4"/>
  <c r="I54" i="4"/>
  <c r="I12" i="8"/>
  <c r="I21" i="8"/>
  <c r="I34" i="8"/>
  <c r="I38" i="8"/>
  <c r="I4" i="8"/>
  <c r="I27" i="8"/>
  <c r="I16" i="8"/>
  <c r="I24" i="8"/>
  <c r="I5" i="8"/>
  <c r="I10" i="8"/>
  <c r="I7" i="8"/>
  <c r="I6" i="8"/>
  <c r="I19" i="8"/>
  <c r="I1" i="8"/>
  <c r="I30" i="8"/>
  <c r="H35" i="8"/>
  <c r="I35" i="8"/>
  <c r="F56" i="8"/>
  <c r="G56" i="8" s="1"/>
  <c r="F41" i="8"/>
  <c r="G41" i="8" s="1"/>
  <c r="H41" i="8"/>
  <c r="I41" i="8"/>
  <c r="K34" i="8"/>
  <c r="K35" i="8"/>
  <c r="M35" i="8" s="1"/>
  <c r="N35" i="8" s="1"/>
  <c r="I36" i="8"/>
  <c r="I25" i="8"/>
  <c r="I18" i="8"/>
  <c r="H49" i="8"/>
  <c r="F50" i="8"/>
  <c r="G50" i="8" s="1"/>
  <c r="H26" i="8"/>
  <c r="F25" i="8"/>
  <c r="G25" i="8" s="1"/>
  <c r="I2" i="8"/>
  <c r="F53" i="8"/>
  <c r="G53" i="8" s="1"/>
  <c r="H52" i="8"/>
  <c r="H51" i="8"/>
  <c r="I20" i="8"/>
  <c r="H44" i="8"/>
  <c r="I73" i="8"/>
  <c r="H50" i="8"/>
  <c r="I48" i="8"/>
  <c r="I43" i="8"/>
  <c r="F45" i="8"/>
  <c r="G45" i="8" s="1"/>
  <c r="H31" i="8"/>
  <c r="I14" i="8"/>
  <c r="F46" i="8"/>
  <c r="G46" i="8" s="1"/>
  <c r="I47" i="8"/>
  <c r="I45" i="8"/>
  <c r="I79" i="8"/>
  <c r="H47" i="8"/>
  <c r="I68" i="8"/>
  <c r="F36" i="8"/>
  <c r="G36" i="8" s="1"/>
  <c r="H38" i="8"/>
  <c r="H37" i="8"/>
  <c r="I50" i="8"/>
  <c r="F52" i="8"/>
  <c r="G52" i="8" s="1"/>
  <c r="I55" i="8"/>
  <c r="I42" i="8"/>
  <c r="I53" i="8"/>
  <c r="I72" i="8"/>
  <c r="I67" i="8"/>
  <c r="H53" i="8"/>
  <c r="H32" i="8"/>
  <c r="F48" i="8"/>
  <c r="G48" i="8" s="1"/>
  <c r="I61" i="8"/>
  <c r="I52" i="8"/>
  <c r="I75" i="8"/>
  <c r="I76" i="8"/>
  <c r="I54" i="8"/>
  <c r="I44" i="8"/>
  <c r="F38" i="8"/>
  <c r="G38" i="8" s="1"/>
  <c r="I74" i="8"/>
  <c r="F37" i="8"/>
  <c r="G37" i="8" s="1"/>
  <c r="I39" i="8"/>
  <c r="I17" i="8"/>
  <c r="I58" i="8"/>
  <c r="H43" i="8"/>
  <c r="H48" i="8"/>
  <c r="I46" i="8"/>
  <c r="F55" i="8"/>
  <c r="G55" i="8" s="1"/>
  <c r="I13" i="8"/>
  <c r="I56" i="8"/>
  <c r="I57" i="8"/>
  <c r="I51" i="8"/>
  <c r="F49" i="8"/>
  <c r="G49" i="8" s="1"/>
  <c r="I62" i="8"/>
  <c r="F51" i="8"/>
  <c r="G51" i="8" s="1"/>
  <c r="F54" i="8"/>
  <c r="G54" i="8" s="1"/>
  <c r="I49" i="8"/>
  <c r="F44" i="8"/>
  <c r="G44" i="8" s="1"/>
  <c r="F32" i="8"/>
  <c r="G32" i="8" s="1"/>
  <c r="H40" i="8"/>
  <c r="H33" i="8"/>
  <c r="F47" i="8"/>
  <c r="G47" i="8" s="1"/>
  <c r="I69" i="8"/>
  <c r="I9" i="8"/>
  <c r="H45" i="8"/>
  <c r="I59" i="8"/>
  <c r="H54" i="8"/>
  <c r="I60" i="8"/>
  <c r="I8" i="8"/>
  <c r="F31" i="8"/>
  <c r="G31" i="8" s="1"/>
  <c r="I64" i="8"/>
  <c r="I78" i="8"/>
  <c r="I63" i="8"/>
  <c r="F40" i="8"/>
  <c r="G40" i="8" s="1"/>
  <c r="H46" i="8"/>
  <c r="I40" i="8"/>
  <c r="I71" i="8"/>
  <c r="I70" i="8"/>
  <c r="I77" i="8"/>
  <c r="I65" i="8"/>
  <c r="F42" i="8"/>
  <c r="G42" i="8" s="1"/>
  <c r="I66" i="8"/>
  <c r="F43" i="8"/>
  <c r="G43" i="8" s="1"/>
  <c r="H42" i="8"/>
  <c r="R30" i="6"/>
  <c r="K29" i="6"/>
  <c r="K24" i="6"/>
  <c r="N24" i="6"/>
  <c r="M24" i="6"/>
  <c r="J24" i="6"/>
  <c r="M25" i="6"/>
  <c r="R25" i="6" s="1"/>
  <c r="N25" i="6"/>
  <c r="J25" i="6"/>
  <c r="M31" i="6"/>
  <c r="K31" i="6"/>
  <c r="N31" i="6"/>
  <c r="J31" i="5"/>
  <c r="E31" i="5"/>
  <c r="F31" i="5"/>
  <c r="L34" i="4" l="1"/>
  <c r="R24" i="6"/>
  <c r="N27" i="6"/>
  <c r="M27" i="6"/>
  <c r="R27" i="6" s="1"/>
  <c r="J27" i="6"/>
  <c r="J26" i="6"/>
  <c r="M26" i="6"/>
  <c r="R26" i="6" s="1"/>
  <c r="N26" i="6"/>
  <c r="R31" i="6"/>
  <c r="N28" i="6" l="1"/>
  <c r="J28" i="6"/>
  <c r="M28" i="6"/>
  <c r="R28" i="6" s="1"/>
  <c r="N29" i="6"/>
  <c r="J29" i="6"/>
  <c r="M29" i="6"/>
  <c r="R29" i="6" s="1"/>
</calcChain>
</file>

<file path=xl/sharedStrings.xml><?xml version="1.0" encoding="utf-8"?>
<sst xmlns="http://schemas.openxmlformats.org/spreadsheetml/2006/main" count="345" uniqueCount="164">
  <si>
    <t>PI</t>
  </si>
  <si>
    <t>PI()-0.5</t>
  </si>
  <si>
    <t>PI()-1.5</t>
  </si>
  <si>
    <t>PI()-2.5</t>
  </si>
  <si>
    <t>PI()-3.5</t>
  </si>
  <si>
    <t>PI()-4.5</t>
  </si>
  <si>
    <t>PI()-5.5</t>
  </si>
  <si>
    <t>PI()-6.5</t>
  </si>
  <si>
    <t>PI()-7.5</t>
  </si>
  <si>
    <t>PI()-8.5</t>
  </si>
  <si>
    <t>PI()-9.5</t>
  </si>
  <si>
    <t>PI()-10.5</t>
  </si>
  <si>
    <t>PI()-11.5</t>
  </si>
  <si>
    <t>PI()-12.5</t>
  </si>
  <si>
    <t>PI().13.5</t>
  </si>
  <si>
    <t>PI().14.5</t>
  </si>
  <si>
    <t>PI()-1</t>
  </si>
  <si>
    <t>PI()-2</t>
  </si>
  <si>
    <t>PI()-3</t>
  </si>
  <si>
    <t>PI()-4</t>
  </si>
  <si>
    <t>PI()-5</t>
  </si>
  <si>
    <t>PI()-6</t>
  </si>
  <si>
    <t>PI()-7</t>
  </si>
  <si>
    <t>PI()-8</t>
  </si>
  <si>
    <t>PI()-9</t>
  </si>
  <si>
    <t>PI()-10</t>
  </si>
  <si>
    <t>PI()-11</t>
  </si>
  <si>
    <t>PI()-12</t>
  </si>
  <si>
    <t>PI()-13</t>
  </si>
  <si>
    <t>PI()-14</t>
  </si>
  <si>
    <t>PI()-15</t>
  </si>
  <si>
    <t>N</t>
  </si>
  <si>
    <t>N/2</t>
  </si>
  <si>
    <t>PI()-13.5</t>
  </si>
  <si>
    <t>PI()-14.5</t>
  </si>
  <si>
    <t>PI()-15.5</t>
  </si>
  <si>
    <t>PI()-16.5</t>
  </si>
  <si>
    <t>PI()-17.5</t>
  </si>
  <si>
    <t>PI()-18.5</t>
  </si>
  <si>
    <t>PI()-19.5</t>
  </si>
  <si>
    <t>PI()-20.5</t>
  </si>
  <si>
    <t>PI()-21.5</t>
  </si>
  <si>
    <t>PI()-22.5</t>
  </si>
  <si>
    <t>PI()-16</t>
  </si>
  <si>
    <t>PI()-17</t>
  </si>
  <si>
    <t>PI()-18</t>
  </si>
  <si>
    <t>PI()-19</t>
  </si>
  <si>
    <t>PI()-20</t>
  </si>
  <si>
    <t>PI()-21</t>
  </si>
  <si>
    <t>PI()-22</t>
  </si>
  <si>
    <t>PI()-23</t>
  </si>
  <si>
    <t>PI()-24</t>
  </si>
  <si>
    <t>PI()-23.5</t>
  </si>
  <si>
    <t>A-B</t>
  </si>
  <si>
    <t>N5=(PI()-4)</t>
  </si>
  <si>
    <t>N4=(PI()-2)</t>
  </si>
  <si>
    <t>2*PI()-6 = 2*PI()</t>
  </si>
  <si>
    <t>1.5-1.5</t>
  </si>
  <si>
    <t>0.5-0.5</t>
  </si>
  <si>
    <t>(PI()-3.5)-(PI()-3)</t>
  </si>
  <si>
    <t>2.5-1.5</t>
  </si>
  <si>
    <t>"1-2"</t>
  </si>
  <si>
    <t>1-0.5</t>
  </si>
  <si>
    <t>"1-1"</t>
  </si>
  <si>
    <t>"1.5-0.5"</t>
  </si>
  <si>
    <t>"2-2"</t>
  </si>
  <si>
    <t>"1.5+0.5" = *5</t>
  </si>
  <si>
    <t>"-1.5-0.5"=*2</t>
  </si>
  <si>
    <t>0.5-1.5=*-2</t>
  </si>
  <si>
    <t>"1+1"=*-2</t>
  </si>
  <si>
    <t>"2+2"=*4</t>
  </si>
  <si>
    <t>"1+0.5"</t>
  </si>
  <si>
    <t>"0.5+0.5"</t>
  </si>
  <si>
    <t>"1+0.5"=*7</t>
  </si>
  <si>
    <t>PI()+1</t>
  </si>
  <si>
    <t>PI()+4</t>
  </si>
  <si>
    <t>PI()+2</t>
  </si>
  <si>
    <t>PI()+3</t>
  </si>
  <si>
    <t>PI()+5</t>
  </si>
  <si>
    <t>PI()+6</t>
  </si>
  <si>
    <t>PI()+7</t>
  </si>
  <si>
    <t>PI()+8</t>
  </si>
  <si>
    <t>PI()+9</t>
  </si>
  <si>
    <t>PI()+10</t>
  </si>
  <si>
    <t>PI()+11</t>
  </si>
  <si>
    <t>PI()+12</t>
  </si>
  <si>
    <t>PI()+13</t>
  </si>
  <si>
    <t>PI()+14</t>
  </si>
  <si>
    <t>PI()+15</t>
  </si>
  <si>
    <t>PI()+16</t>
  </si>
  <si>
    <t>PI()+17</t>
  </si>
  <si>
    <t>PI()+18</t>
  </si>
  <si>
    <t>PI()+19</t>
  </si>
  <si>
    <t>PI()+20</t>
  </si>
  <si>
    <t>PI()+21</t>
  </si>
  <si>
    <t>PI()+22</t>
  </si>
  <si>
    <t>PI()+23</t>
  </si>
  <si>
    <t>PI()+24</t>
  </si>
  <si>
    <t>PI()+25</t>
  </si>
  <si>
    <t>PI()+26</t>
  </si>
  <si>
    <t>Diff</t>
  </si>
  <si>
    <t>PI()+27</t>
  </si>
  <si>
    <t>PI()+28</t>
  </si>
  <si>
    <t>PI()+29</t>
  </si>
  <si>
    <t>PI()+30</t>
  </si>
  <si>
    <t>PI()+31</t>
  </si>
  <si>
    <t>PI()+32</t>
  </si>
  <si>
    <t>PI()+33</t>
  </si>
  <si>
    <t>PI()+34</t>
  </si>
  <si>
    <t>PI()+35</t>
  </si>
  <si>
    <t>PI()+36</t>
  </si>
  <si>
    <t>PI()+37</t>
  </si>
  <si>
    <t>PI()+38</t>
  </si>
  <si>
    <t>PI()+39</t>
  </si>
  <si>
    <t>-</t>
  </si>
  <si>
    <t>=</t>
  </si>
  <si>
    <t>X</t>
  </si>
  <si>
    <t>+</t>
  </si>
  <si>
    <t>PI()+1*X</t>
  </si>
  <si>
    <t>PI()+4X</t>
  </si>
  <si>
    <t>PI()+2X</t>
  </si>
  <si>
    <t>PI()+3X</t>
  </si>
  <si>
    <t>PI()+5X</t>
  </si>
  <si>
    <t>PI()+6X</t>
  </si>
  <si>
    <t>PI()+7X</t>
  </si>
  <si>
    <t>PI()+8X</t>
  </si>
  <si>
    <t>PI()+9X</t>
  </si>
  <si>
    <t>PI()+10X</t>
  </si>
  <si>
    <t>PI()+11X</t>
  </si>
  <si>
    <t>PI()+12X</t>
  </si>
  <si>
    <t>PI()+13X</t>
  </si>
  <si>
    <t>PI()+14X</t>
  </si>
  <si>
    <t>PI()+15X</t>
  </si>
  <si>
    <t>PI()+16X</t>
  </si>
  <si>
    <t>PI()+17X</t>
  </si>
  <si>
    <t>PI()+18X</t>
  </si>
  <si>
    <t>PI()+19X</t>
  </si>
  <si>
    <t>PI()+20X</t>
  </si>
  <si>
    <t>PI()+21X</t>
  </si>
  <si>
    <t>PI()+22X</t>
  </si>
  <si>
    <t>PI()+23X</t>
  </si>
  <si>
    <t>PI()+24X</t>
  </si>
  <si>
    <t>PI()+25X</t>
  </si>
  <si>
    <t>PI()+26X</t>
  </si>
  <si>
    <t>PI()+27X</t>
  </si>
  <si>
    <t>PI()+28X</t>
  </si>
  <si>
    <t>PI()+29X</t>
  </si>
  <si>
    <t>PI()+30X</t>
  </si>
  <si>
    <t>PI()+31X</t>
  </si>
  <si>
    <t>PI()+32X</t>
  </si>
  <si>
    <t>PI()+33X</t>
  </si>
  <si>
    <t>PI()+34X</t>
  </si>
  <si>
    <t>PI()+35X</t>
  </si>
  <si>
    <t>PI()+36X</t>
  </si>
  <si>
    <t>PI()+37X</t>
  </si>
  <si>
    <t>PI()+38X</t>
  </si>
  <si>
    <t>PI()+39X</t>
  </si>
  <si>
    <t>ADD</t>
  </si>
  <si>
    <t>X/2</t>
  </si>
  <si>
    <t>PI*X</t>
  </si>
  <si>
    <t>2* PI()</t>
  </si>
  <si>
    <t>4*PI()</t>
  </si>
  <si>
    <t>3PI()</t>
  </si>
  <si>
    <t>2.5 PI()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</si>
</sst>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4" borderId="0" xfId="0" applyFont="1" applyFill="1"/>
    <xf numFmtId="0" fontId="4" fillId="14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 applyFill="1"/>
    <xf numFmtId="0" fontId="6" fillId="17" borderId="0" xfId="0" applyFont="1" applyFill="1"/>
    <xf numFmtId="0" fontId="6" fillId="18" borderId="0" xfId="0" applyFont="1" applyFill="1"/>
    <xf numFmtId="16" fontId="0" fillId="0" borderId="0" xfId="0" applyNumberFormat="1"/>
    <xf numFmtId="0" fontId="0" fillId="19" borderId="0" xfId="0" applyFill="1"/>
    <xf numFmtId="0" fontId="6" fillId="20" borderId="0" xfId="0" applyFont="1" applyFill="1"/>
    <xf numFmtId="0" fontId="6" fillId="21" borderId="0" xfId="0" applyFont="1" applyFill="1"/>
    <xf numFmtId="0" fontId="7" fillId="2" borderId="0" xfId="0" applyFont="1" applyFill="1"/>
    <xf numFmtId="0" fontId="0" fillId="22" borderId="0" xfId="0" applyFill="1"/>
    <xf numFmtId="0" fontId="2" fillId="22" borderId="0" xfId="0" applyFont="1" applyFill="1"/>
    <xf numFmtId="0" fontId="0" fillId="23" borderId="0" xfId="0" applyFill="1"/>
    <xf numFmtId="0" fontId="0" fillId="24" borderId="0" xfId="0" applyFill="1"/>
    <xf numFmtId="0" fontId="6" fillId="14" borderId="0" xfId="0" applyFont="1" applyFill="1"/>
    <xf numFmtId="0" fontId="8" fillId="21" borderId="0" xfId="0" applyFont="1" applyFill="1"/>
    <xf numFmtId="0" fontId="9" fillId="25" borderId="0" xfId="0" applyFont="1" applyFill="1"/>
    <xf numFmtId="0" fontId="0" fillId="26" borderId="0" xfId="0" applyFill="1"/>
    <xf numFmtId="0" fontId="10" fillId="14" borderId="0" xfId="0" applyFont="1" applyFill="1"/>
    <xf numFmtId="0" fontId="10" fillId="7" borderId="0" xfId="0" applyFont="1" applyFill="1"/>
    <xf numFmtId="0" fontId="11" fillId="14" borderId="0" xfId="0" applyFont="1" applyFill="1"/>
    <xf numFmtId="0" fontId="12" fillId="20" borderId="0" xfId="0" applyFont="1" applyFill="1"/>
    <xf numFmtId="0" fontId="13" fillId="20" borderId="0" xfId="0" applyFont="1" applyFill="1"/>
    <xf numFmtId="0" fontId="9" fillId="14" borderId="0" xfId="0" applyFont="1" applyFill="1"/>
    <xf numFmtId="0" fontId="14" fillId="8" borderId="0" xfId="0" applyFont="1" applyFill="1"/>
    <xf numFmtId="0" fontId="9" fillId="4" borderId="0" xfId="0" applyFont="1" applyFill="1" applyAlignment="1">
      <alignment horizontal="center"/>
    </xf>
    <xf numFmtId="0" fontId="9" fillId="27" borderId="0" xfId="0" applyFont="1" applyFill="1"/>
    <xf numFmtId="0" fontId="15" fillId="28" borderId="0" xfId="0" applyFont="1" applyFill="1"/>
    <xf numFmtId="0" fontId="9" fillId="29" borderId="0" xfId="0" applyFont="1" applyFill="1"/>
    <xf numFmtId="0" fontId="9" fillId="0" borderId="0" xfId="0" applyFont="1" applyFill="1"/>
    <xf numFmtId="0" fontId="0" fillId="30" borderId="0" xfId="0" applyFill="1"/>
    <xf numFmtId="0" fontId="4" fillId="2" borderId="0" xfId="0" applyFont="1" applyFill="1"/>
    <xf numFmtId="0" fontId="0" fillId="3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811E-5FE2-42E1-BAC0-318ED9244F29}">
  <dimension ref="A1:Z48"/>
  <sheetViews>
    <sheetView workbookViewId="0">
      <selection activeCell="F4" sqref="F4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4" width="12.6640625" customWidth="1"/>
    <col min="5" max="12" width="12.6640625" bestFit="1" customWidth="1"/>
    <col min="13" max="13" width="12.6640625" customWidth="1"/>
    <col min="14" max="22" width="12.6640625" bestFit="1" customWidth="1"/>
  </cols>
  <sheetData>
    <row r="1" spans="1:26" x14ac:dyDescent="0.3">
      <c r="C1" s="7">
        <f>C2/2</f>
        <v>0.5</v>
      </c>
      <c r="D1" s="7">
        <f t="shared" ref="D1:V1" si="0">D2/2</f>
        <v>1</v>
      </c>
      <c r="E1" s="7">
        <f t="shared" si="0"/>
        <v>1.5</v>
      </c>
      <c r="F1" s="7">
        <f t="shared" si="0"/>
        <v>2.5</v>
      </c>
      <c r="G1" s="7">
        <f t="shared" si="0"/>
        <v>3.5</v>
      </c>
      <c r="H1" s="7">
        <f t="shared" si="0"/>
        <v>5.5</v>
      </c>
      <c r="I1" s="7">
        <f t="shared" si="0"/>
        <v>6.5</v>
      </c>
      <c r="J1" s="7">
        <f t="shared" si="0"/>
        <v>8.5</v>
      </c>
      <c r="K1" s="7">
        <f t="shared" si="0"/>
        <v>9.5</v>
      </c>
      <c r="L1" s="7">
        <f t="shared" si="0"/>
        <v>11.5</v>
      </c>
      <c r="M1" s="7">
        <f t="shared" si="0"/>
        <v>14.5</v>
      </c>
      <c r="N1" s="7">
        <f t="shared" si="0"/>
        <v>15.5</v>
      </c>
      <c r="O1" s="7">
        <f t="shared" si="0"/>
        <v>18.5</v>
      </c>
      <c r="P1" s="7">
        <f t="shared" si="0"/>
        <v>20.5</v>
      </c>
      <c r="Q1" s="7">
        <f t="shared" si="0"/>
        <v>21.5</v>
      </c>
      <c r="R1" s="7">
        <f t="shared" si="0"/>
        <v>23.5</v>
      </c>
      <c r="S1" s="7">
        <f t="shared" si="0"/>
        <v>26.5</v>
      </c>
      <c r="T1" s="7">
        <f t="shared" si="0"/>
        <v>29.5</v>
      </c>
      <c r="U1" s="7">
        <f t="shared" si="0"/>
        <v>30.5</v>
      </c>
      <c r="V1" s="7">
        <f t="shared" si="0"/>
        <v>33.5</v>
      </c>
      <c r="W1" s="7">
        <f t="shared" ref="W1" si="1">W2/2</f>
        <v>35.5</v>
      </c>
      <c r="X1" s="7">
        <f t="shared" ref="X1" si="2">X2/2</f>
        <v>36.5</v>
      </c>
      <c r="Y1" s="7">
        <f t="shared" ref="Y1" si="3">Y2/2</f>
        <v>39.5</v>
      </c>
      <c r="Z1" s="7">
        <f t="shared" ref="Z1" si="4">Z2/2</f>
        <v>41.5</v>
      </c>
    </row>
    <row r="2" spans="1:26" x14ac:dyDescent="0.3">
      <c r="B2">
        <v>1</v>
      </c>
      <c r="C2">
        <v>1</v>
      </c>
      <c r="D2">
        <v>2</v>
      </c>
      <c r="E2">
        <v>3</v>
      </c>
      <c r="F2" s="5">
        <v>5</v>
      </c>
      <c r="G2">
        <v>7</v>
      </c>
      <c r="H2">
        <v>11</v>
      </c>
      <c r="I2">
        <v>13</v>
      </c>
      <c r="J2">
        <v>17</v>
      </c>
      <c r="K2">
        <v>19</v>
      </c>
      <c r="L2">
        <v>23</v>
      </c>
      <c r="M2">
        <v>29</v>
      </c>
      <c r="N2">
        <v>31</v>
      </c>
      <c r="O2">
        <v>37</v>
      </c>
      <c r="P2">
        <v>41</v>
      </c>
      <c r="Q2">
        <v>43</v>
      </c>
      <c r="R2">
        <v>47</v>
      </c>
      <c r="S2">
        <v>53</v>
      </c>
      <c r="T2">
        <v>59</v>
      </c>
      <c r="U2">
        <v>61</v>
      </c>
      <c r="V2">
        <v>67</v>
      </c>
      <c r="W2">
        <v>71</v>
      </c>
      <c r="X2">
        <v>73</v>
      </c>
      <c r="Y2">
        <v>79</v>
      </c>
      <c r="Z2">
        <v>83</v>
      </c>
    </row>
    <row r="3" spans="1:26" x14ac:dyDescent="0.3">
      <c r="A3" s="1" t="s">
        <v>0</v>
      </c>
      <c r="B3" s="27">
        <f>PI()*B2</f>
        <v>3.1415926535897931</v>
      </c>
      <c r="C3" s="27">
        <f>PI()*C2</f>
        <v>3.1415926535897931</v>
      </c>
      <c r="D3" s="32">
        <f>PI()*D2</f>
        <v>6.2831853071795862</v>
      </c>
      <c r="E3">
        <f t="shared" ref="E3:Q3" si="5">PI()*E2</f>
        <v>9.4247779607693793</v>
      </c>
      <c r="F3">
        <f t="shared" si="5"/>
        <v>15.707963267948966</v>
      </c>
      <c r="G3">
        <f t="shared" si="5"/>
        <v>21.991148575128552</v>
      </c>
      <c r="H3">
        <f t="shared" si="5"/>
        <v>34.557519189487721</v>
      </c>
      <c r="I3">
        <f t="shared" si="5"/>
        <v>40.840704496667314</v>
      </c>
      <c r="J3">
        <f t="shared" si="5"/>
        <v>53.407075111026487</v>
      </c>
      <c r="K3">
        <f t="shared" si="5"/>
        <v>59.690260418206066</v>
      </c>
      <c r="L3">
        <f t="shared" si="5"/>
        <v>72.256631032565238</v>
      </c>
      <c r="M3">
        <f t="shared" si="5"/>
        <v>91.106186954104004</v>
      </c>
      <c r="N3">
        <f t="shared" si="5"/>
        <v>97.389372261283583</v>
      </c>
      <c r="O3">
        <f t="shared" si="5"/>
        <v>116.23892818282235</v>
      </c>
      <c r="P3">
        <f t="shared" si="5"/>
        <v>128.80529879718151</v>
      </c>
      <c r="Q3">
        <f t="shared" si="5"/>
        <v>135.0884841043611</v>
      </c>
    </row>
    <row r="4" spans="1:26" x14ac:dyDescent="0.3">
      <c r="A4" s="1" t="s">
        <v>1</v>
      </c>
      <c r="B4" s="3">
        <f>(PI()-0.5) *B2</f>
        <v>2.6415926535897931</v>
      </c>
      <c r="C4" s="3">
        <f>(PI()-0.5 *C2)</f>
        <v>2.6415926535897931</v>
      </c>
      <c r="D4" s="3">
        <f>(PI()-0.5 *D2)</f>
        <v>2.1415926535897931</v>
      </c>
      <c r="E4" s="33">
        <f>(PI()-0.5 *E2)</f>
        <v>1.6415926535897931</v>
      </c>
      <c r="F4" s="23">
        <f t="shared" ref="F4:Z4" si="6">(PI()-0.5 *F2)</f>
        <v>0.64159265358979312</v>
      </c>
      <c r="G4" s="35">
        <f t="shared" si="6"/>
        <v>-0.35840734641020688</v>
      </c>
      <c r="H4" s="33">
        <f t="shared" si="6"/>
        <v>-2.3584073464102069</v>
      </c>
      <c r="I4" s="33">
        <f t="shared" si="6"/>
        <v>-3.3584073464102069</v>
      </c>
      <c r="J4" s="33">
        <f t="shared" si="6"/>
        <v>-5.3584073464102069</v>
      </c>
      <c r="K4" s="33">
        <f t="shared" si="6"/>
        <v>-6.3584073464102069</v>
      </c>
      <c r="L4" s="33">
        <f t="shared" si="6"/>
        <v>-8.3584073464102069</v>
      </c>
      <c r="M4" s="33">
        <f t="shared" si="6"/>
        <v>-11.358407346410207</v>
      </c>
      <c r="N4" s="33">
        <f t="shared" si="6"/>
        <v>-12.358407346410207</v>
      </c>
      <c r="O4" s="33">
        <f t="shared" si="6"/>
        <v>-15.358407346410207</v>
      </c>
      <c r="P4" s="33">
        <f t="shared" si="6"/>
        <v>-17.358407346410207</v>
      </c>
      <c r="Q4" s="33">
        <f t="shared" si="6"/>
        <v>-18.358407346410207</v>
      </c>
      <c r="R4" s="33">
        <f t="shared" si="6"/>
        <v>-20.358407346410207</v>
      </c>
      <c r="S4" s="33">
        <f t="shared" si="6"/>
        <v>-23.358407346410207</v>
      </c>
      <c r="T4" s="33">
        <f t="shared" si="6"/>
        <v>-26.358407346410207</v>
      </c>
      <c r="U4" s="33">
        <f t="shared" si="6"/>
        <v>-27.358407346410207</v>
      </c>
      <c r="V4" s="33">
        <f t="shared" si="6"/>
        <v>-30.358407346410207</v>
      </c>
      <c r="W4" s="33">
        <f t="shared" si="6"/>
        <v>-32.358407346410203</v>
      </c>
      <c r="X4" s="33">
        <f t="shared" si="6"/>
        <v>-33.358407346410203</v>
      </c>
      <c r="Y4" s="33">
        <f t="shared" si="6"/>
        <v>-36.358407346410203</v>
      </c>
      <c r="Z4" s="33">
        <f t="shared" si="6"/>
        <v>-38.358407346410203</v>
      </c>
    </row>
    <row r="5" spans="1:26" x14ac:dyDescent="0.3">
      <c r="A5" t="s">
        <v>2</v>
      </c>
      <c r="B5" s="34">
        <f>(PI()-1.5)*B2</f>
        <v>1.6415926535897931</v>
      </c>
      <c r="C5">
        <f>(PI()-1.5*C2)</f>
        <v>1.6415926535897931</v>
      </c>
      <c r="D5" s="18">
        <f>(PI()-1.5*D2)</f>
        <v>0.14159265358979312</v>
      </c>
      <c r="E5">
        <f>(PI()-1.5*E2)</f>
        <v>-1.3584073464102069</v>
      </c>
      <c r="F5">
        <f t="shared" ref="F5:Q5" si="7">(PI()-1.5*F2)</f>
        <v>-4.3584073464102069</v>
      </c>
      <c r="G5">
        <f t="shared" si="7"/>
        <v>-7.3584073464102069</v>
      </c>
      <c r="H5">
        <f t="shared" si="7"/>
        <v>-13.358407346410207</v>
      </c>
      <c r="I5">
        <f t="shared" si="7"/>
        <v>-16.358407346410207</v>
      </c>
      <c r="J5">
        <f t="shared" si="7"/>
        <v>-22.358407346410207</v>
      </c>
      <c r="K5">
        <f t="shared" si="7"/>
        <v>-25.358407346410207</v>
      </c>
      <c r="L5">
        <f t="shared" si="7"/>
        <v>-31.358407346410207</v>
      </c>
      <c r="M5">
        <f t="shared" si="7"/>
        <v>-40.358407346410203</v>
      </c>
      <c r="N5">
        <f t="shared" si="7"/>
        <v>-43.358407346410203</v>
      </c>
      <c r="O5">
        <f t="shared" si="7"/>
        <v>-52.358407346410203</v>
      </c>
      <c r="P5">
        <f t="shared" si="7"/>
        <v>-58.358407346410203</v>
      </c>
      <c r="Q5">
        <f t="shared" si="7"/>
        <v>-61.358407346410203</v>
      </c>
    </row>
    <row r="6" spans="1:26" x14ac:dyDescent="0.3">
      <c r="A6" t="s">
        <v>3</v>
      </c>
      <c r="B6" s="23">
        <f>(PI()-2.5)*B2</f>
        <v>0.64159265358979312</v>
      </c>
      <c r="C6" s="23">
        <f t="shared" ref="C6" si="8">(PI()-2.5)*C2</f>
        <v>0.64159265358979312</v>
      </c>
      <c r="D6">
        <f>(PI()-2.5*D2)</f>
        <v>-1.8584073464102069</v>
      </c>
      <c r="E6">
        <f t="shared" ref="E6:Q6" si="9">(PI()-2.5*E2)</f>
        <v>-4.3584073464102069</v>
      </c>
      <c r="F6">
        <f t="shared" si="9"/>
        <v>-9.3584073464102069</v>
      </c>
      <c r="G6">
        <f t="shared" si="9"/>
        <v>-14.358407346410207</v>
      </c>
      <c r="H6">
        <f t="shared" si="9"/>
        <v>-24.358407346410207</v>
      </c>
      <c r="I6">
        <f t="shared" si="9"/>
        <v>-29.358407346410207</v>
      </c>
      <c r="J6">
        <f t="shared" si="9"/>
        <v>-39.358407346410203</v>
      </c>
      <c r="K6">
        <f t="shared" si="9"/>
        <v>-44.358407346410203</v>
      </c>
      <c r="L6">
        <f t="shared" si="9"/>
        <v>-54.358407346410203</v>
      </c>
      <c r="M6">
        <f t="shared" si="9"/>
        <v>-69.358407346410203</v>
      </c>
      <c r="N6">
        <f t="shared" si="9"/>
        <v>-74.358407346410203</v>
      </c>
      <c r="O6">
        <f t="shared" si="9"/>
        <v>-89.358407346410203</v>
      </c>
      <c r="P6">
        <f t="shared" si="9"/>
        <v>-99.358407346410203</v>
      </c>
      <c r="Q6">
        <f t="shared" si="9"/>
        <v>-104.3584073464102</v>
      </c>
    </row>
    <row r="7" spans="1:26" x14ac:dyDescent="0.3">
      <c r="A7" t="s">
        <v>4</v>
      </c>
      <c r="B7" s="17">
        <f>(PI()-3.5)*B2</f>
        <v>-0.35840734641020688</v>
      </c>
      <c r="C7" s="17">
        <f t="shared" ref="C7:Q7" si="10">(PI()-3.5)*C2</f>
        <v>-0.35840734641020688</v>
      </c>
      <c r="D7" s="3">
        <f t="shared" si="10"/>
        <v>-0.71681469282041377</v>
      </c>
      <c r="E7">
        <f t="shared" si="10"/>
        <v>-1.0752220392306207</v>
      </c>
      <c r="F7">
        <f t="shared" si="10"/>
        <v>-1.7920367320510344</v>
      </c>
      <c r="G7">
        <f t="shared" si="10"/>
        <v>-2.5088514248714482</v>
      </c>
      <c r="H7">
        <f t="shared" si="10"/>
        <v>-3.9424808105122757</v>
      </c>
      <c r="I7">
        <f t="shared" si="10"/>
        <v>-4.6592955033326895</v>
      </c>
      <c r="J7">
        <f t="shared" si="10"/>
        <v>-6.092924888973517</v>
      </c>
      <c r="K7">
        <f t="shared" si="10"/>
        <v>-6.8097395817939308</v>
      </c>
      <c r="L7">
        <f t="shared" si="10"/>
        <v>-8.2433689674347583</v>
      </c>
      <c r="M7">
        <f t="shared" si="10"/>
        <v>-10.393813045896</v>
      </c>
      <c r="N7">
        <f t="shared" si="10"/>
        <v>-11.110627738716413</v>
      </c>
      <c r="O7">
        <f t="shared" si="10"/>
        <v>-13.261071817177655</v>
      </c>
      <c r="P7">
        <f t="shared" si="10"/>
        <v>-14.694701202818482</v>
      </c>
      <c r="Q7">
        <f t="shared" si="10"/>
        <v>-15.411515895638896</v>
      </c>
    </row>
    <row r="8" spans="1:26" x14ac:dyDescent="0.3">
      <c r="A8" t="s">
        <v>5</v>
      </c>
      <c r="B8" s="34">
        <f>(PI()-4.5)*B2</f>
        <v>-1.3584073464102069</v>
      </c>
      <c r="C8" s="3"/>
      <c r="D8" s="3"/>
    </row>
    <row r="9" spans="1:26" x14ac:dyDescent="0.3">
      <c r="A9" t="s">
        <v>6</v>
      </c>
      <c r="B9" s="34">
        <f>(PI()-5.5)*B2</f>
        <v>-2.3584073464102069</v>
      </c>
      <c r="C9" s="3"/>
      <c r="D9" s="3"/>
    </row>
    <row r="10" spans="1:26" x14ac:dyDescent="0.3">
      <c r="A10" t="s">
        <v>7</v>
      </c>
      <c r="B10" s="34">
        <f>(PI()-6.5)*B2</f>
        <v>-3.3584073464102069</v>
      </c>
    </row>
    <row r="11" spans="1:26" x14ac:dyDescent="0.3">
      <c r="A11" t="s">
        <v>8</v>
      </c>
      <c r="B11" s="34">
        <f>(PI()-7.5)*B2</f>
        <v>-4.3584073464102069</v>
      </c>
    </row>
    <row r="12" spans="1:26" x14ac:dyDescent="0.3">
      <c r="A12" t="s">
        <v>9</v>
      </c>
      <c r="B12" s="34">
        <f>(PI()-8.5)*B2</f>
        <v>-5.3584073464102069</v>
      </c>
    </row>
    <row r="13" spans="1:26" x14ac:dyDescent="0.3">
      <c r="A13" t="s">
        <v>10</v>
      </c>
      <c r="B13" s="34">
        <f>(PI()-9.5)*B2</f>
        <v>-6.3584073464102069</v>
      </c>
      <c r="C13" s="3"/>
      <c r="D13" s="3"/>
      <c r="E13" t="str">
        <f>"+0.5"</f>
        <v>+0.5</v>
      </c>
      <c r="F13" s="3">
        <v>0</v>
      </c>
      <c r="G13" t="str">
        <f>"-0.5"</f>
        <v>-0.5</v>
      </c>
    </row>
    <row r="14" spans="1:26" x14ac:dyDescent="0.3">
      <c r="A14" t="s">
        <v>11</v>
      </c>
      <c r="B14" s="34">
        <f>(PI()-10.5)*B2</f>
        <v>-7.3584073464102069</v>
      </c>
      <c r="C14" s="3"/>
      <c r="D14" s="3"/>
      <c r="E14" s="23">
        <f>F14+E13</f>
        <v>0.64159265358979312</v>
      </c>
      <c r="F14" s="18">
        <v>0.14159265358979312</v>
      </c>
      <c r="G14" s="35">
        <f>F14+G13</f>
        <v>-0.35840734641020688</v>
      </c>
    </row>
    <row r="15" spans="1:26" x14ac:dyDescent="0.3">
      <c r="A15" t="s">
        <v>12</v>
      </c>
      <c r="B15" s="34">
        <f>(PI()-11.5)*B2</f>
        <v>-8.3584073464102069</v>
      </c>
      <c r="C15" s="3"/>
      <c r="D15" s="3"/>
      <c r="F15" s="3"/>
    </row>
    <row r="16" spans="1:26" x14ac:dyDescent="0.3">
      <c r="A16" t="s">
        <v>13</v>
      </c>
      <c r="B16" s="34">
        <f>(PI()-12.5)*B2</f>
        <v>-9.3584073464102069</v>
      </c>
      <c r="C16" s="3"/>
      <c r="D16" s="3"/>
      <c r="F16" s="3"/>
    </row>
    <row r="17" spans="1:26" x14ac:dyDescent="0.3">
      <c r="A17" t="s">
        <v>14</v>
      </c>
      <c r="B17" s="34">
        <f>(PI()-13.5)*B2</f>
        <v>-10.358407346410207</v>
      </c>
      <c r="C17" s="3"/>
      <c r="D17" s="3"/>
      <c r="F17" s="3"/>
    </row>
    <row r="18" spans="1:26" x14ac:dyDescent="0.3">
      <c r="A18" t="s">
        <v>15</v>
      </c>
      <c r="B18" s="34">
        <f>(PI()-14.5)*B2</f>
        <v>-11.358407346410207</v>
      </c>
      <c r="C18" s="3"/>
      <c r="D18" s="3"/>
    </row>
    <row r="19" spans="1:26" x14ac:dyDescent="0.3">
      <c r="C19" s="2">
        <v>3</v>
      </c>
      <c r="D19" s="13">
        <v>2</v>
      </c>
      <c r="E19" s="11">
        <v>1</v>
      </c>
      <c r="F19" s="12">
        <f>INT(F4)</f>
        <v>0</v>
      </c>
      <c r="G19" s="11">
        <f t="shared" ref="G19:Z19" si="11">INT(G4)</f>
        <v>-1</v>
      </c>
      <c r="H19" s="11">
        <f t="shared" si="11"/>
        <v>-3</v>
      </c>
      <c r="I19" s="11">
        <f t="shared" si="11"/>
        <v>-4</v>
      </c>
      <c r="J19" s="11">
        <f t="shared" si="11"/>
        <v>-6</v>
      </c>
      <c r="K19" s="11">
        <f t="shared" si="11"/>
        <v>-7</v>
      </c>
      <c r="L19" s="2">
        <f t="shared" si="11"/>
        <v>-9</v>
      </c>
      <c r="M19" s="11">
        <f t="shared" si="11"/>
        <v>-12</v>
      </c>
      <c r="N19" s="11">
        <f t="shared" si="11"/>
        <v>-13</v>
      </c>
      <c r="O19" s="2">
        <f>INT(O4)</f>
        <v>-16</v>
      </c>
      <c r="P19" s="11">
        <f t="shared" si="11"/>
        <v>-18</v>
      </c>
      <c r="Q19" s="11">
        <f t="shared" si="11"/>
        <v>-19</v>
      </c>
      <c r="R19" s="2">
        <f t="shared" si="11"/>
        <v>-21</v>
      </c>
      <c r="S19" s="2">
        <f>INT(S4)</f>
        <v>-24</v>
      </c>
      <c r="T19" s="11">
        <f t="shared" si="11"/>
        <v>-27</v>
      </c>
      <c r="U19" s="11">
        <f t="shared" si="11"/>
        <v>-28</v>
      </c>
      <c r="V19" s="2">
        <f t="shared" si="11"/>
        <v>-31</v>
      </c>
      <c r="W19" s="11">
        <f t="shared" si="11"/>
        <v>-33</v>
      </c>
      <c r="X19" s="11">
        <f t="shared" si="11"/>
        <v>-34</v>
      </c>
      <c r="Y19" s="2">
        <f t="shared" si="11"/>
        <v>-37</v>
      </c>
      <c r="Z19" s="2">
        <f t="shared" si="11"/>
        <v>-39</v>
      </c>
    </row>
    <row r="20" spans="1:26" x14ac:dyDescent="0.3">
      <c r="C20" s="3"/>
      <c r="D20" s="3"/>
    </row>
    <row r="21" spans="1:26" x14ac:dyDescent="0.3">
      <c r="C21">
        <f t="shared" ref="C21:H21" si="12">C19+$G$4</f>
        <v>2.6415926535897931</v>
      </c>
      <c r="D21">
        <f t="shared" si="12"/>
        <v>1.6415926535897931</v>
      </c>
      <c r="E21">
        <f t="shared" si="12"/>
        <v>0.64159265358979312</v>
      </c>
      <c r="F21">
        <f t="shared" si="12"/>
        <v>-0.35840734641020688</v>
      </c>
      <c r="G21">
        <f t="shared" si="12"/>
        <v>-1.3584073464102069</v>
      </c>
      <c r="H21">
        <f t="shared" si="12"/>
        <v>-3.3584073464102069</v>
      </c>
      <c r="I21">
        <f t="shared" ref="I21:V21" si="13">I19+$G$4</f>
        <v>-4.3584073464102069</v>
      </c>
      <c r="J21">
        <f t="shared" si="13"/>
        <v>-6.3584073464102069</v>
      </c>
      <c r="K21">
        <f t="shared" si="13"/>
        <v>-7.3584073464102069</v>
      </c>
      <c r="L21">
        <f t="shared" si="13"/>
        <v>-9.3584073464102069</v>
      </c>
      <c r="M21">
        <f t="shared" si="13"/>
        <v>-12.358407346410207</v>
      </c>
      <c r="N21">
        <f t="shared" si="13"/>
        <v>-13.358407346410207</v>
      </c>
      <c r="O21">
        <f t="shared" si="13"/>
        <v>-16.358407346410207</v>
      </c>
      <c r="P21">
        <f t="shared" si="13"/>
        <v>-18.358407346410207</v>
      </c>
      <c r="Q21">
        <f t="shared" si="13"/>
        <v>-19.358407346410207</v>
      </c>
      <c r="R21">
        <f t="shared" si="13"/>
        <v>-21.358407346410207</v>
      </c>
      <c r="S21">
        <f t="shared" si="13"/>
        <v>-24.358407346410207</v>
      </c>
      <c r="T21">
        <f t="shared" si="13"/>
        <v>-27.358407346410207</v>
      </c>
      <c r="U21">
        <f t="shared" si="13"/>
        <v>-28.358407346410207</v>
      </c>
      <c r="V21">
        <f t="shared" si="13"/>
        <v>-31.358407346410207</v>
      </c>
    </row>
    <row r="24" spans="1:26" x14ac:dyDescent="0.3">
      <c r="C24" s="10">
        <v>0.5</v>
      </c>
      <c r="D24" s="10">
        <v>1</v>
      </c>
      <c r="E24" s="10">
        <v>1.5</v>
      </c>
      <c r="F24" s="10">
        <v>2.5</v>
      </c>
      <c r="G24" s="10">
        <v>3.5</v>
      </c>
      <c r="H24" s="10">
        <v>5.5</v>
      </c>
      <c r="I24" s="10">
        <v>6.5</v>
      </c>
      <c r="J24" s="10">
        <v>8.5</v>
      </c>
      <c r="K24" s="10">
        <v>9.5</v>
      </c>
      <c r="L24" s="10">
        <v>11.5</v>
      </c>
      <c r="M24" s="10">
        <v>14.5</v>
      </c>
      <c r="N24" s="10">
        <v>15.5</v>
      </c>
      <c r="O24" s="10">
        <v>18.5</v>
      </c>
      <c r="P24" s="10">
        <v>20.5</v>
      </c>
      <c r="Q24" s="10">
        <v>21.5</v>
      </c>
      <c r="R24">
        <v>22.5</v>
      </c>
      <c r="S24">
        <v>23.5</v>
      </c>
      <c r="T24">
        <v>26.5</v>
      </c>
      <c r="U24">
        <v>29.5</v>
      </c>
      <c r="V24">
        <v>30.5</v>
      </c>
    </row>
    <row r="25" spans="1:26" x14ac:dyDescent="0.3">
      <c r="C25">
        <f>$C$7*C24</f>
        <v>-0.17920367320510344</v>
      </c>
      <c r="D25">
        <f t="shared" ref="D25:Q25" si="14">$C$7*D24</f>
        <v>-0.35840734641020688</v>
      </c>
      <c r="E25">
        <f t="shared" si="14"/>
        <v>-0.53761101961531033</v>
      </c>
      <c r="F25">
        <f t="shared" si="14"/>
        <v>-0.89601836602551721</v>
      </c>
      <c r="G25">
        <f t="shared" si="14"/>
        <v>-1.2544257124357241</v>
      </c>
      <c r="H25">
        <f t="shared" si="14"/>
        <v>-1.9712404052561379</v>
      </c>
      <c r="I25">
        <f t="shared" si="14"/>
        <v>-2.3296477516663447</v>
      </c>
      <c r="J25">
        <f t="shared" si="14"/>
        <v>-3.0464624444867585</v>
      </c>
      <c r="K25">
        <f t="shared" si="14"/>
        <v>-3.4048697908969654</v>
      </c>
      <c r="L25">
        <f t="shared" si="14"/>
        <v>-4.1216844837173792</v>
      </c>
      <c r="M25">
        <f t="shared" si="14"/>
        <v>-5.1969065229479998</v>
      </c>
      <c r="N25">
        <f t="shared" si="14"/>
        <v>-5.5553138693582067</v>
      </c>
      <c r="O25">
        <f t="shared" si="14"/>
        <v>-6.6305359085888274</v>
      </c>
      <c r="P25">
        <f t="shared" si="14"/>
        <v>-7.3473506014092411</v>
      </c>
      <c r="Q25">
        <f t="shared" si="14"/>
        <v>-7.705757947819448</v>
      </c>
      <c r="R25">
        <f t="shared" ref="R25" si="15">$C$7*R24</f>
        <v>-8.0641652942296549</v>
      </c>
      <c r="S25">
        <f t="shared" ref="S25" si="16">$C$7*S24</f>
        <v>-8.4225726406398618</v>
      </c>
      <c r="T25">
        <f t="shared" ref="T25" si="17">$C$7*T24</f>
        <v>-9.4977946798704824</v>
      </c>
      <c r="U25">
        <f t="shared" ref="U25" si="18">$C$7*U24</f>
        <v>-10.573016719101103</v>
      </c>
      <c r="V25">
        <f t="shared" ref="V25" si="19">$C$7*V24</f>
        <v>-10.93142406551131</v>
      </c>
    </row>
    <row r="28" spans="1:26" x14ac:dyDescent="0.3">
      <c r="C28">
        <f>C5-C4</f>
        <v>-1</v>
      </c>
      <c r="D28">
        <f>D5-D4</f>
        <v>-2</v>
      </c>
      <c r="E28">
        <f t="shared" ref="E28:Q28" si="20">E5-E4</f>
        <v>-3</v>
      </c>
      <c r="F28">
        <f t="shared" si="20"/>
        <v>-5</v>
      </c>
      <c r="G28">
        <f t="shared" si="20"/>
        <v>-7</v>
      </c>
      <c r="H28">
        <f t="shared" si="20"/>
        <v>-11</v>
      </c>
      <c r="I28">
        <f t="shared" si="20"/>
        <v>-13</v>
      </c>
      <c r="J28">
        <f t="shared" si="20"/>
        <v>-17</v>
      </c>
      <c r="K28">
        <f t="shared" si="20"/>
        <v>-19</v>
      </c>
      <c r="L28">
        <f t="shared" si="20"/>
        <v>-23</v>
      </c>
      <c r="M28">
        <f t="shared" si="20"/>
        <v>-28.999999999999996</v>
      </c>
      <c r="N28">
        <f t="shared" si="20"/>
        <v>-30.999999999999996</v>
      </c>
      <c r="O28">
        <f t="shared" si="20"/>
        <v>-37</v>
      </c>
      <c r="P28">
        <f t="shared" si="20"/>
        <v>-41</v>
      </c>
      <c r="Q28">
        <f t="shared" si="20"/>
        <v>-43</v>
      </c>
    </row>
    <row r="42" spans="4:11" x14ac:dyDescent="0.3">
      <c r="H42">
        <v>0.358407346410207</v>
      </c>
      <c r="I42">
        <f>LOG(H42)</f>
        <v>-0.44562309702130759</v>
      </c>
      <c r="J42">
        <f>PI()*PI()*H42</f>
        <v>3.5373387235129372</v>
      </c>
      <c r="K42">
        <f>EXP(H42)</f>
        <v>1.4310484342108067</v>
      </c>
    </row>
    <row r="44" spans="4:11" x14ac:dyDescent="0.3">
      <c r="H44">
        <v>0.64159265358979312</v>
      </c>
      <c r="I44">
        <f>LOG(H44)</f>
        <v>-0.19274061748524057</v>
      </c>
      <c r="J44">
        <f>EXP(H44)</f>
        <v>1.8995037229177512</v>
      </c>
    </row>
    <row r="46" spans="4:11" x14ac:dyDescent="0.3">
      <c r="D46">
        <f>(PI()-3.5)*2</f>
        <v>-0.71681469282041377</v>
      </c>
      <c r="E46">
        <f>PI()-C7</f>
        <v>3.5</v>
      </c>
      <c r="F46">
        <f>D7*4</f>
        <v>-2.8672587712816551</v>
      </c>
    </row>
    <row r="48" spans="4:11" x14ac:dyDescent="0.3">
      <c r="D48">
        <f>D5-C7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4AAD-F53B-4990-8425-CA6B78B4438E}">
  <dimension ref="A1:Z48"/>
  <sheetViews>
    <sheetView topLeftCell="Q1" workbookViewId="0">
      <selection activeCell="B4" sqref="B4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4" width="12.6640625" customWidth="1"/>
    <col min="5" max="12" width="12.6640625" bestFit="1" customWidth="1"/>
    <col min="13" max="13" width="12.6640625" customWidth="1"/>
    <col min="14" max="26" width="12.6640625" bestFit="1" customWidth="1"/>
  </cols>
  <sheetData>
    <row r="1" spans="1:26" x14ac:dyDescent="0.3">
      <c r="C1" s="7">
        <f>C2/2</f>
        <v>0.5</v>
      </c>
      <c r="D1" s="7">
        <f t="shared" ref="D1:Z1" si="0">D2/2</f>
        <v>1</v>
      </c>
      <c r="E1" s="7">
        <f t="shared" si="0"/>
        <v>2</v>
      </c>
      <c r="F1" s="7">
        <f t="shared" si="0"/>
        <v>3</v>
      </c>
      <c r="G1" s="7">
        <f t="shared" si="0"/>
        <v>4</v>
      </c>
      <c r="H1" s="7">
        <f t="shared" si="0"/>
        <v>5</v>
      </c>
      <c r="I1" s="7">
        <f t="shared" si="0"/>
        <v>6</v>
      </c>
      <c r="J1" s="7">
        <f t="shared" si="0"/>
        <v>7</v>
      </c>
      <c r="K1" s="7">
        <f t="shared" si="0"/>
        <v>8</v>
      </c>
      <c r="L1" s="7">
        <f t="shared" si="0"/>
        <v>9</v>
      </c>
      <c r="M1" s="7">
        <f t="shared" si="0"/>
        <v>10</v>
      </c>
      <c r="N1" s="7">
        <f t="shared" si="0"/>
        <v>11</v>
      </c>
      <c r="O1" s="7">
        <f t="shared" si="0"/>
        <v>12</v>
      </c>
      <c r="P1" s="7">
        <f t="shared" si="0"/>
        <v>13</v>
      </c>
      <c r="Q1" s="7">
        <f t="shared" si="0"/>
        <v>14</v>
      </c>
      <c r="R1" s="7">
        <f t="shared" si="0"/>
        <v>15</v>
      </c>
      <c r="S1" s="7">
        <f t="shared" si="0"/>
        <v>16</v>
      </c>
      <c r="T1" s="7">
        <f t="shared" si="0"/>
        <v>17</v>
      </c>
      <c r="U1" s="7">
        <f t="shared" si="0"/>
        <v>18</v>
      </c>
      <c r="V1" s="7">
        <f t="shared" si="0"/>
        <v>19</v>
      </c>
      <c r="W1" s="7">
        <f t="shared" si="0"/>
        <v>20</v>
      </c>
      <c r="X1" s="7">
        <f t="shared" si="0"/>
        <v>21</v>
      </c>
      <c r="Y1" s="7">
        <f t="shared" si="0"/>
        <v>22</v>
      </c>
      <c r="Z1" s="7">
        <f t="shared" si="0"/>
        <v>23</v>
      </c>
    </row>
    <row r="2" spans="1:26" x14ac:dyDescent="0.3">
      <c r="B2">
        <v>1</v>
      </c>
      <c r="C2">
        <v>1</v>
      </c>
      <c r="D2">
        <v>2</v>
      </c>
      <c r="E2">
        <v>4</v>
      </c>
      <c r="F2" s="5">
        <v>6</v>
      </c>
      <c r="G2">
        <v>8</v>
      </c>
      <c r="H2">
        <v>10</v>
      </c>
      <c r="I2">
        <v>12</v>
      </c>
      <c r="J2">
        <v>14</v>
      </c>
      <c r="K2">
        <v>16</v>
      </c>
      <c r="L2">
        <v>18</v>
      </c>
      <c r="M2">
        <v>20</v>
      </c>
      <c r="N2">
        <v>22</v>
      </c>
      <c r="O2">
        <v>24</v>
      </c>
      <c r="P2">
        <v>26</v>
      </c>
      <c r="Q2">
        <v>28</v>
      </c>
      <c r="R2">
        <v>30</v>
      </c>
      <c r="S2">
        <v>32</v>
      </c>
      <c r="T2">
        <v>34</v>
      </c>
      <c r="U2">
        <v>36</v>
      </c>
      <c r="V2">
        <v>38</v>
      </c>
      <c r="W2">
        <v>40</v>
      </c>
      <c r="X2">
        <v>42</v>
      </c>
      <c r="Y2">
        <v>44</v>
      </c>
      <c r="Z2">
        <v>46</v>
      </c>
    </row>
    <row r="3" spans="1:26" x14ac:dyDescent="0.3">
      <c r="A3" s="1" t="s">
        <v>0</v>
      </c>
      <c r="B3" s="27">
        <f>PI()*B2</f>
        <v>3.1415926535897931</v>
      </c>
      <c r="C3" s="27">
        <f>PI()*C2</f>
        <v>3.1415926535897931</v>
      </c>
      <c r="D3" s="32">
        <f>PI()*D2</f>
        <v>6.2831853071795862</v>
      </c>
      <c r="E3">
        <f t="shared" ref="E3:Q3" si="1">PI()*E2</f>
        <v>12.566370614359172</v>
      </c>
      <c r="F3">
        <f t="shared" si="1"/>
        <v>18.849555921538759</v>
      </c>
      <c r="G3">
        <f t="shared" si="1"/>
        <v>25.132741228718345</v>
      </c>
      <c r="H3">
        <f t="shared" si="1"/>
        <v>31.415926535897931</v>
      </c>
      <c r="I3">
        <f t="shared" si="1"/>
        <v>37.699111843077517</v>
      </c>
      <c r="J3">
        <f t="shared" si="1"/>
        <v>43.982297150257104</v>
      </c>
      <c r="K3">
        <f t="shared" si="1"/>
        <v>50.26548245743669</v>
      </c>
      <c r="L3">
        <f t="shared" si="1"/>
        <v>56.548667764616276</v>
      </c>
      <c r="M3">
        <f t="shared" si="1"/>
        <v>62.831853071795862</v>
      </c>
      <c r="N3">
        <f t="shared" si="1"/>
        <v>69.115038378975441</v>
      </c>
      <c r="O3">
        <f t="shared" si="1"/>
        <v>75.398223686155035</v>
      </c>
      <c r="P3">
        <f t="shared" si="1"/>
        <v>81.681408993334628</v>
      </c>
      <c r="Q3">
        <f t="shared" si="1"/>
        <v>87.964594300514207</v>
      </c>
      <c r="R3">
        <f t="shared" ref="R3" si="2">PI()*R2</f>
        <v>94.247779607693786</v>
      </c>
      <c r="S3">
        <f t="shared" ref="S3" si="3">PI()*S2</f>
        <v>100.53096491487338</v>
      </c>
      <c r="T3">
        <f t="shared" ref="T3" si="4">PI()*T2</f>
        <v>106.81415022205297</v>
      </c>
      <c r="U3">
        <f t="shared" ref="U3" si="5">PI()*U2</f>
        <v>113.09733552923255</v>
      </c>
      <c r="V3">
        <f t="shared" ref="V3" si="6">PI()*V2</f>
        <v>119.38052083641213</v>
      </c>
      <c r="W3">
        <f t="shared" ref="W3" si="7">PI()*W2</f>
        <v>125.66370614359172</v>
      </c>
      <c r="X3">
        <f t="shared" ref="X3" si="8">PI()*X2</f>
        <v>131.94689145077132</v>
      </c>
      <c r="Y3">
        <f t="shared" ref="Y3" si="9">PI()*Y2</f>
        <v>138.23007675795088</v>
      </c>
      <c r="Z3">
        <f t="shared" ref="Z3" si="10">PI()*Z2</f>
        <v>144.51326206513048</v>
      </c>
    </row>
    <row r="4" spans="1:26" x14ac:dyDescent="0.3">
      <c r="A4" s="1" t="s">
        <v>16</v>
      </c>
      <c r="B4" s="33">
        <f>(PI()-1) *B2</f>
        <v>2.1415926535897931</v>
      </c>
      <c r="C4" s="3">
        <f>(PI()-0.5 *C2)</f>
        <v>2.6415926535897931</v>
      </c>
      <c r="D4" s="33">
        <f>(PI()-0.5 *D2)</f>
        <v>2.1415926535897931</v>
      </c>
      <c r="E4" s="33">
        <f>(PI()-0.5 *E2)</f>
        <v>1.1415926535897931</v>
      </c>
      <c r="F4" s="18">
        <f t="shared" ref="F4:Z4" si="11">(PI()-0.5 *F2)</f>
        <v>0.14159265358979312</v>
      </c>
      <c r="G4" s="36">
        <f t="shared" si="11"/>
        <v>-0.85840734641020688</v>
      </c>
      <c r="H4" s="33">
        <f t="shared" si="11"/>
        <v>-1.8584073464102069</v>
      </c>
      <c r="I4" s="33">
        <f t="shared" si="11"/>
        <v>-2.8584073464102069</v>
      </c>
      <c r="J4" s="1">
        <f t="shared" si="11"/>
        <v>-3.8584073464102069</v>
      </c>
      <c r="K4" s="33">
        <f t="shared" si="11"/>
        <v>-4.8584073464102069</v>
      </c>
      <c r="L4" s="33">
        <f t="shared" si="11"/>
        <v>-5.8584073464102069</v>
      </c>
      <c r="M4" s="33">
        <f t="shared" si="11"/>
        <v>-6.8584073464102069</v>
      </c>
      <c r="N4" s="33">
        <f t="shared" si="11"/>
        <v>-7.8584073464102069</v>
      </c>
      <c r="O4" s="33">
        <f t="shared" si="11"/>
        <v>-8.8584073464102069</v>
      </c>
      <c r="P4" s="33">
        <f t="shared" si="11"/>
        <v>-9.8584073464102069</v>
      </c>
      <c r="Q4" s="33">
        <f t="shared" si="11"/>
        <v>-10.858407346410207</v>
      </c>
      <c r="R4" s="33">
        <f t="shared" si="11"/>
        <v>-11.858407346410207</v>
      </c>
      <c r="S4" s="33">
        <f t="shared" si="11"/>
        <v>-12.858407346410207</v>
      </c>
      <c r="T4" s="33">
        <f t="shared" si="11"/>
        <v>-13.858407346410207</v>
      </c>
      <c r="U4" s="33">
        <f t="shared" si="11"/>
        <v>-14.858407346410207</v>
      </c>
      <c r="V4" s="33">
        <f t="shared" si="11"/>
        <v>-15.858407346410207</v>
      </c>
      <c r="W4" s="33">
        <f t="shared" si="11"/>
        <v>-16.858407346410207</v>
      </c>
      <c r="X4" s="33">
        <f t="shared" si="11"/>
        <v>-17.858407346410207</v>
      </c>
      <c r="Y4" s="33">
        <f t="shared" si="11"/>
        <v>-18.858407346410207</v>
      </c>
      <c r="Z4" s="33">
        <f t="shared" si="11"/>
        <v>-19.858407346410207</v>
      </c>
    </row>
    <row r="5" spans="1:26" x14ac:dyDescent="0.3">
      <c r="A5" t="s">
        <v>17</v>
      </c>
      <c r="B5" s="33">
        <f>(PI()-2)*B2</f>
        <v>1.1415926535897931</v>
      </c>
      <c r="C5">
        <f>(PI()-1.5*C2)</f>
        <v>1.6415926535897931</v>
      </c>
      <c r="D5" s="18">
        <f>(PI()-1.5*D2)</f>
        <v>0.14159265358979312</v>
      </c>
      <c r="E5">
        <f>(PI()-1.5*E2)</f>
        <v>-2.8584073464102069</v>
      </c>
      <c r="F5">
        <f t="shared" ref="F5:Z5" si="12">(PI()-1.5*F2)</f>
        <v>-5.8584073464102069</v>
      </c>
      <c r="G5">
        <f t="shared" si="12"/>
        <v>-8.8584073464102069</v>
      </c>
      <c r="H5">
        <f t="shared" si="12"/>
        <v>-11.858407346410207</v>
      </c>
      <c r="I5">
        <f t="shared" si="12"/>
        <v>-14.858407346410207</v>
      </c>
      <c r="J5">
        <f t="shared" si="12"/>
        <v>-17.858407346410207</v>
      </c>
      <c r="K5">
        <f t="shared" si="12"/>
        <v>-20.858407346410207</v>
      </c>
      <c r="L5">
        <f t="shared" si="12"/>
        <v>-23.858407346410207</v>
      </c>
      <c r="M5">
        <f t="shared" si="12"/>
        <v>-26.858407346410207</v>
      </c>
      <c r="N5">
        <f t="shared" si="12"/>
        <v>-29.858407346410207</v>
      </c>
      <c r="O5">
        <f t="shared" si="12"/>
        <v>-32.858407346410203</v>
      </c>
      <c r="P5">
        <f t="shared" si="12"/>
        <v>-35.858407346410203</v>
      </c>
      <c r="Q5">
        <f t="shared" si="12"/>
        <v>-38.858407346410203</v>
      </c>
      <c r="R5">
        <f t="shared" si="12"/>
        <v>-41.858407346410203</v>
      </c>
      <c r="S5">
        <f t="shared" si="12"/>
        <v>-44.858407346410203</v>
      </c>
      <c r="T5">
        <f t="shared" si="12"/>
        <v>-47.858407346410203</v>
      </c>
      <c r="U5">
        <f t="shared" si="12"/>
        <v>-50.858407346410203</v>
      </c>
      <c r="V5">
        <f t="shared" si="12"/>
        <v>-53.858407346410203</v>
      </c>
      <c r="W5">
        <f t="shared" si="12"/>
        <v>-56.858407346410203</v>
      </c>
      <c r="X5">
        <f t="shared" si="12"/>
        <v>-59.858407346410203</v>
      </c>
      <c r="Y5">
        <f t="shared" si="12"/>
        <v>-62.858407346410203</v>
      </c>
      <c r="Z5">
        <f t="shared" si="12"/>
        <v>-65.858407346410203</v>
      </c>
    </row>
    <row r="6" spans="1:26" x14ac:dyDescent="0.3">
      <c r="A6" t="s">
        <v>18</v>
      </c>
      <c r="B6" s="18">
        <f>(PI()-3)*B2</f>
        <v>0.14159265358979312</v>
      </c>
      <c r="C6" s="23">
        <f t="shared" ref="C6:Z6" si="13">(PI()-2.5)*C2</f>
        <v>0.64159265358979312</v>
      </c>
      <c r="D6">
        <f t="shared" si="13"/>
        <v>1.2831853071795862</v>
      </c>
      <c r="E6">
        <f t="shared" si="13"/>
        <v>2.5663706143591725</v>
      </c>
      <c r="F6">
        <f t="shared" si="13"/>
        <v>3.8495559215387587</v>
      </c>
      <c r="G6">
        <f t="shared" si="13"/>
        <v>5.1327412287183449</v>
      </c>
      <c r="H6">
        <f t="shared" si="13"/>
        <v>6.4159265358979312</v>
      </c>
      <c r="I6">
        <f t="shared" si="13"/>
        <v>7.6991118430775174</v>
      </c>
      <c r="J6">
        <f t="shared" si="13"/>
        <v>8.9822971502571036</v>
      </c>
      <c r="K6">
        <f t="shared" si="13"/>
        <v>10.26548245743669</v>
      </c>
      <c r="L6">
        <f t="shared" si="13"/>
        <v>11.548667764616276</v>
      </c>
      <c r="M6">
        <f t="shared" si="13"/>
        <v>12.831853071795862</v>
      </c>
      <c r="N6">
        <f t="shared" si="13"/>
        <v>14.115038378975449</v>
      </c>
      <c r="O6">
        <f t="shared" si="13"/>
        <v>15.398223686155035</v>
      </c>
      <c r="P6">
        <f t="shared" si="13"/>
        <v>16.681408993334621</v>
      </c>
      <c r="Q6">
        <f t="shared" si="13"/>
        <v>17.964594300514207</v>
      </c>
      <c r="R6">
        <f t="shared" si="13"/>
        <v>19.247779607693793</v>
      </c>
      <c r="S6">
        <f t="shared" si="13"/>
        <v>20.53096491487338</v>
      </c>
      <c r="T6">
        <f t="shared" si="13"/>
        <v>21.814150222052966</v>
      </c>
      <c r="U6">
        <f t="shared" si="13"/>
        <v>23.097335529232552</v>
      </c>
      <c r="V6">
        <f t="shared" si="13"/>
        <v>24.380520836412138</v>
      </c>
      <c r="W6">
        <f t="shared" si="13"/>
        <v>25.663706143591725</v>
      </c>
      <c r="X6">
        <f t="shared" si="13"/>
        <v>26.946891450771311</v>
      </c>
      <c r="Y6">
        <f t="shared" si="13"/>
        <v>28.230076757950897</v>
      </c>
      <c r="Z6">
        <f t="shared" si="13"/>
        <v>29.513262065130483</v>
      </c>
    </row>
    <row r="7" spans="1:26" x14ac:dyDescent="0.3">
      <c r="A7" t="s">
        <v>19</v>
      </c>
      <c r="B7" s="36">
        <f>(PI()-4)*B2</f>
        <v>-0.85840734641020688</v>
      </c>
      <c r="C7" s="17">
        <f t="shared" ref="C7:Z7" si="14">(PI()-3.5)*C2</f>
        <v>-0.35840734641020688</v>
      </c>
      <c r="D7" s="3">
        <f t="shared" si="14"/>
        <v>-0.71681469282041377</v>
      </c>
      <c r="E7">
        <f t="shared" si="14"/>
        <v>-1.4336293856408275</v>
      </c>
      <c r="F7">
        <f t="shared" si="14"/>
        <v>-2.1504440784612413</v>
      </c>
      <c r="G7">
        <f t="shared" si="14"/>
        <v>-2.8672587712816551</v>
      </c>
      <c r="H7">
        <f t="shared" si="14"/>
        <v>-3.5840734641020688</v>
      </c>
      <c r="I7">
        <f t="shared" si="14"/>
        <v>-4.3008881569224826</v>
      </c>
      <c r="J7">
        <f t="shared" si="14"/>
        <v>-5.0177028497428964</v>
      </c>
      <c r="K7">
        <f t="shared" si="14"/>
        <v>-5.7345175425633101</v>
      </c>
      <c r="L7">
        <f t="shared" si="14"/>
        <v>-6.4513322353837239</v>
      </c>
      <c r="M7">
        <f t="shared" si="14"/>
        <v>-7.1681469282041377</v>
      </c>
      <c r="N7">
        <f t="shared" si="14"/>
        <v>-7.8849616210245514</v>
      </c>
      <c r="O7">
        <f t="shared" si="14"/>
        <v>-8.6017763138449652</v>
      </c>
      <c r="P7">
        <f t="shared" si="14"/>
        <v>-9.318591006665379</v>
      </c>
      <c r="Q7">
        <f t="shared" si="14"/>
        <v>-10.035405699485793</v>
      </c>
      <c r="R7">
        <f t="shared" si="14"/>
        <v>-10.752220392306207</v>
      </c>
      <c r="S7">
        <f t="shared" si="14"/>
        <v>-11.46903508512662</v>
      </c>
      <c r="T7">
        <f t="shared" si="14"/>
        <v>-12.185849777947034</v>
      </c>
      <c r="U7">
        <f t="shared" si="14"/>
        <v>-12.902664470767448</v>
      </c>
      <c r="V7">
        <f t="shared" si="14"/>
        <v>-13.619479163587862</v>
      </c>
      <c r="W7">
        <f t="shared" si="14"/>
        <v>-14.336293856408275</v>
      </c>
      <c r="X7">
        <f t="shared" si="14"/>
        <v>-15.053108549228689</v>
      </c>
      <c r="Y7">
        <f t="shared" si="14"/>
        <v>-15.769923242049103</v>
      </c>
      <c r="Z7">
        <f t="shared" si="14"/>
        <v>-16.486737934869517</v>
      </c>
    </row>
    <row r="8" spans="1:26" x14ac:dyDescent="0.3">
      <c r="A8" t="s">
        <v>20</v>
      </c>
      <c r="B8" s="33">
        <f>(PI()-5)*B2</f>
        <v>-1.8584073464102069</v>
      </c>
      <c r="C8" s="3"/>
      <c r="D8" s="3"/>
    </row>
    <row r="9" spans="1:26" x14ac:dyDescent="0.3">
      <c r="A9" t="s">
        <v>21</v>
      </c>
      <c r="B9" s="33">
        <f>(PI()-6)*B2</f>
        <v>-2.8584073464102069</v>
      </c>
      <c r="C9" s="3"/>
      <c r="D9" s="3"/>
    </row>
    <row r="10" spans="1:26" x14ac:dyDescent="0.3">
      <c r="A10" t="s">
        <v>22</v>
      </c>
      <c r="B10" s="33">
        <f>(PI()-7)*B2</f>
        <v>-3.8584073464102069</v>
      </c>
    </row>
    <row r="11" spans="1:26" x14ac:dyDescent="0.3">
      <c r="A11" t="s">
        <v>23</v>
      </c>
      <c r="B11" s="33">
        <f>(PI()-8)*B2</f>
        <v>-4.8584073464102069</v>
      </c>
    </row>
    <row r="12" spans="1:26" x14ac:dyDescent="0.3">
      <c r="A12" t="s">
        <v>24</v>
      </c>
      <c r="B12" s="33">
        <f>(PI()-9)*B2</f>
        <v>-5.8584073464102069</v>
      </c>
    </row>
    <row r="13" spans="1:26" x14ac:dyDescent="0.3">
      <c r="A13" t="s">
        <v>25</v>
      </c>
      <c r="B13" s="33">
        <f>(PI()-10)*B2</f>
        <v>-6.8584073464102069</v>
      </c>
      <c r="C13" s="3"/>
      <c r="D13" s="3"/>
      <c r="E13" t="str">
        <f>"+0.5"</f>
        <v>+0.5</v>
      </c>
      <c r="F13" s="3">
        <v>0</v>
      </c>
      <c r="G13" t="str">
        <f>"-0.5"</f>
        <v>-0.5</v>
      </c>
      <c r="H13" t="str">
        <f>"-0.5"</f>
        <v>-0.5</v>
      </c>
      <c r="L13" t="str">
        <f>"+4"</f>
        <v>+4</v>
      </c>
    </row>
    <row r="14" spans="1:26" x14ac:dyDescent="0.3">
      <c r="A14" t="s">
        <v>26</v>
      </c>
      <c r="B14" s="33">
        <f>(PI()-11)*B2</f>
        <v>-7.8584073464102069</v>
      </c>
      <c r="C14" s="3"/>
      <c r="D14" s="3"/>
      <c r="E14" s="23">
        <f>F14+E13</f>
        <v>0.64159265358979312</v>
      </c>
      <c r="F14" s="18">
        <v>0.14159265358979312</v>
      </c>
      <c r="G14" s="35">
        <f>F14+G13</f>
        <v>-0.35840734641020688</v>
      </c>
      <c r="H14" s="36">
        <f>G14+H13</f>
        <v>-0.85840734641020688</v>
      </c>
      <c r="K14" s="1">
        <f>(PI()-0.5 *J2)</f>
        <v>-3.8584073464102069</v>
      </c>
      <c r="L14" s="18">
        <f>K14+L13</f>
        <v>0.14159265358979312</v>
      </c>
    </row>
    <row r="15" spans="1:26" x14ac:dyDescent="0.3">
      <c r="A15" t="s">
        <v>27</v>
      </c>
      <c r="B15" s="33">
        <f>(PI()-12)*B2</f>
        <v>-8.8584073464102069</v>
      </c>
      <c r="C15" s="3"/>
      <c r="D15" s="3"/>
    </row>
    <row r="16" spans="1:26" x14ac:dyDescent="0.3">
      <c r="A16" t="s">
        <v>28</v>
      </c>
      <c r="B16" s="33">
        <f>(PI()-13)*B2</f>
        <v>-9.8584073464102069</v>
      </c>
      <c r="C16" s="3"/>
      <c r="D16" s="3"/>
    </row>
    <row r="17" spans="1:26" x14ac:dyDescent="0.3">
      <c r="A17" t="s">
        <v>29</v>
      </c>
      <c r="B17" s="33">
        <f>(PI()-14)*B2</f>
        <v>-10.858407346410207</v>
      </c>
      <c r="C17" s="3"/>
      <c r="D17" s="3"/>
    </row>
    <row r="18" spans="1:26" x14ac:dyDescent="0.3">
      <c r="A18" t="s">
        <v>30</v>
      </c>
      <c r="B18" s="33">
        <f>(PI()-15)*B2</f>
        <v>-11.858407346410207</v>
      </c>
      <c r="C18" s="3"/>
      <c r="D18" s="3"/>
    </row>
    <row r="19" spans="1:26" x14ac:dyDescent="0.3">
      <c r="C19" s="2">
        <v>3</v>
      </c>
      <c r="D19" s="2">
        <v>2</v>
      </c>
      <c r="E19" s="2">
        <v>1</v>
      </c>
      <c r="F19" s="4">
        <f>INT(F4)</f>
        <v>0</v>
      </c>
      <c r="G19" s="2">
        <f t="shared" ref="G19:Z19" si="15">INT(G4)</f>
        <v>-1</v>
      </c>
      <c r="H19" s="2">
        <f t="shared" si="15"/>
        <v>-2</v>
      </c>
      <c r="I19" s="2">
        <f t="shared" si="15"/>
        <v>-3</v>
      </c>
      <c r="J19" s="2">
        <f t="shared" si="15"/>
        <v>-4</v>
      </c>
      <c r="K19" s="2">
        <f t="shared" si="15"/>
        <v>-5</v>
      </c>
      <c r="L19" s="2">
        <f t="shared" si="15"/>
        <v>-6</v>
      </c>
      <c r="M19" s="2">
        <f t="shared" si="15"/>
        <v>-7</v>
      </c>
      <c r="N19" s="2">
        <f t="shared" si="15"/>
        <v>-8</v>
      </c>
      <c r="O19" s="2">
        <f>INT(O4)</f>
        <v>-9</v>
      </c>
      <c r="P19" s="2">
        <f t="shared" si="15"/>
        <v>-10</v>
      </c>
      <c r="Q19" s="2">
        <f t="shared" si="15"/>
        <v>-11</v>
      </c>
      <c r="R19" s="2">
        <f t="shared" si="15"/>
        <v>-12</v>
      </c>
      <c r="S19" s="2">
        <f>INT(S4)</f>
        <v>-13</v>
      </c>
      <c r="T19" s="2">
        <f t="shared" si="15"/>
        <v>-14</v>
      </c>
      <c r="U19" s="2">
        <f t="shared" si="15"/>
        <v>-15</v>
      </c>
      <c r="V19" s="2">
        <f t="shared" si="15"/>
        <v>-16</v>
      </c>
      <c r="W19" s="2">
        <f t="shared" si="15"/>
        <v>-17</v>
      </c>
      <c r="X19" s="2">
        <f t="shared" si="15"/>
        <v>-18</v>
      </c>
      <c r="Y19" s="2">
        <f t="shared" si="15"/>
        <v>-19</v>
      </c>
      <c r="Z19" s="2">
        <f t="shared" si="15"/>
        <v>-20</v>
      </c>
    </row>
    <row r="20" spans="1:26" x14ac:dyDescent="0.3">
      <c r="C20" s="3"/>
      <c r="D20" s="3"/>
    </row>
    <row r="21" spans="1:26" x14ac:dyDescent="0.3">
      <c r="C21">
        <f t="shared" ref="C21:H21" si="16">C19+$G$4</f>
        <v>2.1415926535897931</v>
      </c>
      <c r="D21">
        <f t="shared" si="16"/>
        <v>1.1415926535897931</v>
      </c>
      <c r="E21">
        <f t="shared" si="16"/>
        <v>0.14159265358979312</v>
      </c>
      <c r="F21">
        <f t="shared" si="16"/>
        <v>-0.85840734641020688</v>
      </c>
      <c r="G21">
        <f t="shared" si="16"/>
        <v>-1.8584073464102069</v>
      </c>
      <c r="H21">
        <f t="shared" si="16"/>
        <v>-2.8584073464102069</v>
      </c>
      <c r="I21">
        <f t="shared" ref="I21:V21" si="17">I19+$G$4</f>
        <v>-3.8584073464102069</v>
      </c>
      <c r="J21">
        <f t="shared" si="17"/>
        <v>-4.8584073464102069</v>
      </c>
      <c r="K21">
        <f t="shared" si="17"/>
        <v>-5.8584073464102069</v>
      </c>
      <c r="L21">
        <f t="shared" si="17"/>
        <v>-6.8584073464102069</v>
      </c>
      <c r="M21">
        <f t="shared" si="17"/>
        <v>-7.8584073464102069</v>
      </c>
      <c r="N21">
        <f t="shared" si="17"/>
        <v>-8.8584073464102069</v>
      </c>
      <c r="O21">
        <f t="shared" si="17"/>
        <v>-9.8584073464102069</v>
      </c>
      <c r="P21">
        <f t="shared" si="17"/>
        <v>-10.858407346410207</v>
      </c>
      <c r="Q21">
        <f t="shared" si="17"/>
        <v>-11.858407346410207</v>
      </c>
      <c r="R21">
        <f t="shared" si="17"/>
        <v>-12.858407346410207</v>
      </c>
      <c r="S21">
        <f t="shared" si="17"/>
        <v>-13.858407346410207</v>
      </c>
      <c r="T21">
        <f t="shared" si="17"/>
        <v>-14.858407346410207</v>
      </c>
      <c r="U21">
        <f t="shared" si="17"/>
        <v>-15.858407346410207</v>
      </c>
      <c r="V21">
        <f t="shared" si="17"/>
        <v>-16.858407346410207</v>
      </c>
    </row>
    <row r="24" spans="1:26" x14ac:dyDescent="0.3">
      <c r="C24" s="10">
        <v>0.5</v>
      </c>
      <c r="D24" s="10">
        <v>1</v>
      </c>
      <c r="E24" s="10">
        <v>1.5</v>
      </c>
      <c r="F24" s="10">
        <v>2.5</v>
      </c>
      <c r="G24" s="10">
        <v>3.5</v>
      </c>
      <c r="H24" s="10">
        <v>5.5</v>
      </c>
      <c r="I24" s="10">
        <v>6.5</v>
      </c>
      <c r="J24" s="10">
        <v>8.5</v>
      </c>
      <c r="K24" s="10">
        <v>9.5</v>
      </c>
      <c r="L24" s="10">
        <v>11.5</v>
      </c>
      <c r="M24" s="10">
        <v>14.5</v>
      </c>
      <c r="N24" s="10">
        <v>15.5</v>
      </c>
      <c r="O24" s="10">
        <v>18.5</v>
      </c>
      <c r="P24" s="10">
        <v>20.5</v>
      </c>
      <c r="Q24" s="10">
        <v>21.5</v>
      </c>
      <c r="R24">
        <v>22.5</v>
      </c>
      <c r="S24">
        <v>23.5</v>
      </c>
      <c r="T24">
        <v>26.5</v>
      </c>
      <c r="U24">
        <v>29.5</v>
      </c>
      <c r="V24">
        <v>30.5</v>
      </c>
    </row>
    <row r="25" spans="1:26" x14ac:dyDescent="0.3">
      <c r="C25">
        <f>$C$7*C24</f>
        <v>-0.17920367320510344</v>
      </c>
      <c r="D25">
        <f t="shared" ref="D25:V25" si="18">$C$7*D24</f>
        <v>-0.35840734641020688</v>
      </c>
      <c r="E25">
        <f t="shared" si="18"/>
        <v>-0.53761101961531033</v>
      </c>
      <c r="F25">
        <f t="shared" si="18"/>
        <v>-0.89601836602551721</v>
      </c>
      <c r="G25">
        <f t="shared" si="18"/>
        <v>-1.2544257124357241</v>
      </c>
      <c r="H25">
        <f t="shared" si="18"/>
        <v>-1.9712404052561379</v>
      </c>
      <c r="I25">
        <f t="shared" si="18"/>
        <v>-2.3296477516663447</v>
      </c>
      <c r="J25">
        <f t="shared" si="18"/>
        <v>-3.0464624444867585</v>
      </c>
      <c r="K25">
        <f t="shared" si="18"/>
        <v>-3.4048697908969654</v>
      </c>
      <c r="L25">
        <f t="shared" si="18"/>
        <v>-4.1216844837173792</v>
      </c>
      <c r="M25">
        <f t="shared" si="18"/>
        <v>-5.1969065229479998</v>
      </c>
      <c r="N25">
        <f t="shared" si="18"/>
        <v>-5.5553138693582067</v>
      </c>
      <c r="O25">
        <f t="shared" si="18"/>
        <v>-6.6305359085888274</v>
      </c>
      <c r="P25">
        <f t="shared" si="18"/>
        <v>-7.3473506014092411</v>
      </c>
      <c r="Q25">
        <f t="shared" si="18"/>
        <v>-7.705757947819448</v>
      </c>
      <c r="R25">
        <f t="shared" si="18"/>
        <v>-8.0641652942296549</v>
      </c>
      <c r="S25">
        <f t="shared" si="18"/>
        <v>-8.4225726406398618</v>
      </c>
      <c r="T25">
        <f t="shared" si="18"/>
        <v>-9.4977946798704824</v>
      </c>
      <c r="U25">
        <f t="shared" si="18"/>
        <v>-10.573016719101103</v>
      </c>
      <c r="V25">
        <f t="shared" si="18"/>
        <v>-10.93142406551131</v>
      </c>
    </row>
    <row r="28" spans="1:26" x14ac:dyDescent="0.3">
      <c r="C28">
        <f>C5-C4</f>
        <v>-1</v>
      </c>
      <c r="D28">
        <f>D5-D4</f>
        <v>-2</v>
      </c>
      <c r="E28">
        <f t="shared" ref="E28:Z28" si="19">E5-E4</f>
        <v>-4</v>
      </c>
      <c r="F28">
        <f t="shared" si="19"/>
        <v>-6</v>
      </c>
      <c r="G28">
        <f t="shared" si="19"/>
        <v>-8</v>
      </c>
      <c r="H28">
        <f t="shared" si="19"/>
        <v>-10</v>
      </c>
      <c r="I28">
        <f t="shared" si="19"/>
        <v>-12</v>
      </c>
      <c r="J28">
        <f t="shared" si="19"/>
        <v>-14</v>
      </c>
      <c r="K28">
        <f t="shared" si="19"/>
        <v>-16</v>
      </c>
      <c r="L28">
        <f t="shared" si="19"/>
        <v>-18</v>
      </c>
      <c r="M28">
        <f t="shared" si="19"/>
        <v>-20</v>
      </c>
      <c r="N28">
        <f t="shared" si="19"/>
        <v>-22</v>
      </c>
      <c r="O28">
        <f t="shared" si="19"/>
        <v>-23.999999999999996</v>
      </c>
      <c r="P28">
        <f t="shared" si="19"/>
        <v>-25.999999999999996</v>
      </c>
      <c r="Q28">
        <f t="shared" si="19"/>
        <v>-27.999999999999996</v>
      </c>
      <c r="R28">
        <f t="shared" si="19"/>
        <v>-29.999999999999996</v>
      </c>
      <c r="S28">
        <f t="shared" si="19"/>
        <v>-31.999999999999996</v>
      </c>
      <c r="T28">
        <f t="shared" si="19"/>
        <v>-34</v>
      </c>
      <c r="U28">
        <f t="shared" si="19"/>
        <v>-36</v>
      </c>
      <c r="V28">
        <f t="shared" si="19"/>
        <v>-38</v>
      </c>
      <c r="W28">
        <f t="shared" si="19"/>
        <v>-40</v>
      </c>
      <c r="X28">
        <f t="shared" si="19"/>
        <v>-42</v>
      </c>
      <c r="Y28">
        <f t="shared" si="19"/>
        <v>-44</v>
      </c>
      <c r="Z28">
        <f t="shared" si="19"/>
        <v>-46</v>
      </c>
    </row>
    <row r="42" spans="4:11" x14ac:dyDescent="0.3">
      <c r="H42">
        <v>0.358407346410207</v>
      </c>
      <c r="I42">
        <f>LOG(H42)</f>
        <v>-0.44562309702130759</v>
      </c>
      <c r="J42">
        <f>PI()*PI()*H42</f>
        <v>3.5373387235129372</v>
      </c>
      <c r="K42">
        <f>EXP(H42)</f>
        <v>1.4310484342108067</v>
      </c>
    </row>
    <row r="44" spans="4:11" x14ac:dyDescent="0.3">
      <c r="H44">
        <v>0.64159265358979312</v>
      </c>
      <c r="I44">
        <f>LOG(H44)</f>
        <v>-0.19274061748524057</v>
      </c>
      <c r="J44">
        <f>EXP(H44)</f>
        <v>1.8995037229177512</v>
      </c>
    </row>
    <row r="46" spans="4:11" x14ac:dyDescent="0.3">
      <c r="D46">
        <f>(PI()-3.5)*2</f>
        <v>-0.71681469282041377</v>
      </c>
      <c r="E46">
        <f>PI()-C7</f>
        <v>3.5</v>
      </c>
      <c r="F46">
        <f>D7*4</f>
        <v>-2.8672587712816551</v>
      </c>
    </row>
    <row r="48" spans="4:11" x14ac:dyDescent="0.3">
      <c r="D48">
        <f>D5-C7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0F98-9DAE-4864-8774-03C111EDD500}">
  <dimension ref="A1:BC56"/>
  <sheetViews>
    <sheetView topLeftCell="T1" workbookViewId="0">
      <selection activeCell="X4" sqref="X4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4" width="12.6640625" customWidth="1"/>
    <col min="5" max="5" width="14" bestFit="1" customWidth="1"/>
    <col min="6" max="6" width="14.21875" bestFit="1" customWidth="1"/>
    <col min="7" max="13" width="12.6640625" customWidth="1"/>
    <col min="14" max="14" width="12.6640625" style="17" customWidth="1"/>
    <col min="15" max="24" width="12.6640625" customWidth="1"/>
    <col min="25" max="25" width="12.6640625" style="29" customWidth="1"/>
    <col min="26" max="26" width="12.6640625" customWidth="1"/>
    <col min="27" max="29" width="19.77734375" customWidth="1"/>
    <col min="30" max="32" width="12.6640625" customWidth="1"/>
    <col min="33" max="34" width="12.6640625" bestFit="1" customWidth="1"/>
    <col min="35" max="35" width="14.77734375" customWidth="1"/>
    <col min="36" max="40" width="12.6640625" bestFit="1" customWidth="1"/>
    <col min="41" max="41" width="12.6640625" customWidth="1"/>
    <col min="42" max="54" width="12.6640625" bestFit="1" customWidth="1"/>
  </cols>
  <sheetData>
    <row r="1" spans="1:54" x14ac:dyDescent="0.3">
      <c r="B1" t="s">
        <v>62</v>
      </c>
      <c r="C1" t="s">
        <v>65</v>
      </c>
      <c r="D1" t="s">
        <v>63</v>
      </c>
      <c r="E1" t="s">
        <v>57</v>
      </c>
      <c r="F1" t="s">
        <v>58</v>
      </c>
      <c r="G1" s="28" t="s">
        <v>61</v>
      </c>
      <c r="H1" s="28" t="s">
        <v>72</v>
      </c>
      <c r="I1" s="28" t="s">
        <v>70</v>
      </c>
      <c r="J1" s="28" t="s">
        <v>69</v>
      </c>
      <c r="K1" t="s">
        <v>68</v>
      </c>
      <c r="L1" s="28" t="s">
        <v>67</v>
      </c>
      <c r="M1" t="s">
        <v>60</v>
      </c>
      <c r="N1" s="17" t="s">
        <v>64</v>
      </c>
      <c r="O1" t="s">
        <v>53</v>
      </c>
      <c r="P1" t="s">
        <v>73</v>
      </c>
      <c r="R1" t="s">
        <v>71</v>
      </c>
      <c r="S1" s="28" t="s">
        <v>66</v>
      </c>
      <c r="T1" t="s">
        <v>62</v>
      </c>
      <c r="U1" t="s">
        <v>32</v>
      </c>
      <c r="V1" s="18"/>
      <c r="W1" s="18">
        <f t="shared" ref="W1:Z1" si="0">W2/2</f>
        <v>-1</v>
      </c>
      <c r="X1" s="7">
        <f t="shared" si="0"/>
        <v>-0.75</v>
      </c>
      <c r="Y1" s="29">
        <f t="shared" si="0"/>
        <v>-0.5</v>
      </c>
      <c r="Z1" s="7">
        <f t="shared" si="0"/>
        <v>-0.25</v>
      </c>
      <c r="AA1" s="18">
        <f>AA2/2</f>
        <v>0.25</v>
      </c>
      <c r="AB1" s="18">
        <f>AB2/2</f>
        <v>0.5</v>
      </c>
      <c r="AC1" s="7">
        <f>AC2/2</f>
        <v>0.75</v>
      </c>
      <c r="AD1" s="18">
        <f t="shared" ref="AD1:BB1" si="1">AD2/2</f>
        <v>1</v>
      </c>
      <c r="AE1" s="7">
        <f t="shared" si="1"/>
        <v>1.25</v>
      </c>
      <c r="AF1" s="7">
        <f t="shared" si="1"/>
        <v>2.5</v>
      </c>
      <c r="AG1" s="7">
        <f t="shared" si="1"/>
        <v>2</v>
      </c>
      <c r="AH1" s="7">
        <f t="shared" si="1"/>
        <v>3</v>
      </c>
      <c r="AI1" s="7">
        <f t="shared" si="1"/>
        <v>4</v>
      </c>
      <c r="AJ1" s="7">
        <f t="shared" si="1"/>
        <v>5</v>
      </c>
      <c r="AK1" s="7">
        <f t="shared" si="1"/>
        <v>6</v>
      </c>
      <c r="AL1" s="7">
        <f t="shared" si="1"/>
        <v>7</v>
      </c>
      <c r="AM1" s="7">
        <f t="shared" si="1"/>
        <v>8</v>
      </c>
      <c r="AN1" s="7">
        <f t="shared" si="1"/>
        <v>9</v>
      </c>
      <c r="AO1" s="7">
        <f t="shared" si="1"/>
        <v>10</v>
      </c>
      <c r="AP1" s="7">
        <f t="shared" si="1"/>
        <v>11</v>
      </c>
      <c r="AQ1" s="7">
        <f t="shared" si="1"/>
        <v>12</v>
      </c>
      <c r="AR1" s="7">
        <f t="shared" si="1"/>
        <v>13</v>
      </c>
      <c r="AS1" s="7">
        <f t="shared" si="1"/>
        <v>14</v>
      </c>
      <c r="AT1" s="7">
        <f t="shared" si="1"/>
        <v>15</v>
      </c>
      <c r="AU1" s="7">
        <f t="shared" si="1"/>
        <v>16</v>
      </c>
      <c r="AV1" s="7">
        <f t="shared" si="1"/>
        <v>17</v>
      </c>
      <c r="AW1" s="7">
        <f t="shared" si="1"/>
        <v>18</v>
      </c>
      <c r="AX1" s="7">
        <f t="shared" si="1"/>
        <v>19</v>
      </c>
      <c r="AY1" s="7">
        <f t="shared" si="1"/>
        <v>20</v>
      </c>
      <c r="AZ1" s="7">
        <f t="shared" si="1"/>
        <v>21</v>
      </c>
      <c r="BA1" s="7">
        <f t="shared" si="1"/>
        <v>22</v>
      </c>
      <c r="BB1" s="7">
        <f t="shared" si="1"/>
        <v>23</v>
      </c>
    </row>
    <row r="2" spans="1:54" x14ac:dyDescent="0.3">
      <c r="B2">
        <v>1</v>
      </c>
      <c r="C2">
        <f>AD2+W2</f>
        <v>0</v>
      </c>
      <c r="D2" s="3">
        <f>AB2+Y2</f>
        <v>0</v>
      </c>
      <c r="E2">
        <f>AC2+X2</f>
        <v>0</v>
      </c>
      <c r="F2">
        <f>Z2+AA2</f>
        <v>0</v>
      </c>
      <c r="G2">
        <f>AB2+W2</f>
        <v>-1</v>
      </c>
      <c r="H2">
        <f>Z2-AA2</f>
        <v>-1</v>
      </c>
      <c r="I2">
        <f t="shared" ref="I2:I20" si="2">AD2-W2</f>
        <v>4</v>
      </c>
      <c r="J2">
        <f>AB2-Y2</f>
        <v>2</v>
      </c>
      <c r="K2">
        <f>AA2-X2</f>
        <v>2</v>
      </c>
      <c r="L2" s="25">
        <f>X2-AA2</f>
        <v>-2</v>
      </c>
      <c r="M2">
        <f>AE2+X2</f>
        <v>1</v>
      </c>
      <c r="N2" s="25">
        <f>AC2-AA2</f>
        <v>1</v>
      </c>
      <c r="O2">
        <f t="shared" ref="O2:O27" si="3">B2-AB2</f>
        <v>0</v>
      </c>
      <c r="P2">
        <f>AC2-W2</f>
        <v>3.5</v>
      </c>
      <c r="Q2">
        <f>AE2-W2</f>
        <v>4.5</v>
      </c>
      <c r="R2">
        <f>AB2+AA2</f>
        <v>1.5</v>
      </c>
      <c r="S2">
        <f>AC2-Y2</f>
        <v>2.5</v>
      </c>
      <c r="T2">
        <f>AB2-AA2</f>
        <v>0.5</v>
      </c>
      <c r="U2" t="s">
        <v>31</v>
      </c>
      <c r="V2">
        <v>-4</v>
      </c>
      <c r="W2">
        <v>-2</v>
      </c>
      <c r="X2">
        <v>-1.5</v>
      </c>
      <c r="Y2" s="29">
        <v>-1</v>
      </c>
      <c r="Z2">
        <v>-0.5</v>
      </c>
      <c r="AA2">
        <v>0.5</v>
      </c>
      <c r="AB2">
        <v>1</v>
      </c>
      <c r="AC2">
        <v>1.5</v>
      </c>
      <c r="AD2" s="14">
        <v>2</v>
      </c>
      <c r="AE2" s="14">
        <v>2.5</v>
      </c>
      <c r="AF2" s="14">
        <v>5</v>
      </c>
      <c r="AG2" s="14">
        <v>4</v>
      </c>
      <c r="AH2" s="5">
        <v>6</v>
      </c>
      <c r="AI2" s="4">
        <v>8</v>
      </c>
      <c r="AJ2">
        <v>10</v>
      </c>
      <c r="AK2">
        <v>12</v>
      </c>
      <c r="AL2">
        <v>14</v>
      </c>
      <c r="AM2">
        <v>16</v>
      </c>
      <c r="AN2">
        <v>18</v>
      </c>
      <c r="AO2">
        <v>20</v>
      </c>
      <c r="AP2">
        <v>22</v>
      </c>
      <c r="AQ2">
        <v>24</v>
      </c>
      <c r="AR2">
        <v>26</v>
      </c>
      <c r="AS2">
        <v>28</v>
      </c>
      <c r="AT2">
        <v>30</v>
      </c>
      <c r="AU2">
        <v>32</v>
      </c>
      <c r="AV2">
        <v>34</v>
      </c>
      <c r="AW2">
        <v>36</v>
      </c>
      <c r="AX2">
        <v>38</v>
      </c>
      <c r="AY2">
        <v>40</v>
      </c>
      <c r="AZ2">
        <v>42</v>
      </c>
      <c r="BA2">
        <v>44</v>
      </c>
      <c r="BB2">
        <v>46</v>
      </c>
    </row>
    <row r="3" spans="1:54" x14ac:dyDescent="0.3">
      <c r="A3" t="s">
        <v>0</v>
      </c>
      <c r="B3" s="27">
        <f>PI()*B2</f>
        <v>3.1415926535897931</v>
      </c>
      <c r="C3" s="31">
        <f>AD3+W3</f>
        <v>0</v>
      </c>
      <c r="D3" s="31">
        <f>AB3+Y3</f>
        <v>0</v>
      </c>
      <c r="E3" s="31">
        <f>AC3+X3</f>
        <v>0</v>
      </c>
      <c r="F3" s="31">
        <f>Z3+AA3</f>
        <v>0</v>
      </c>
      <c r="G3" s="27">
        <f>AB3+W3</f>
        <v>-3.1415926535897931</v>
      </c>
      <c r="H3" s="27">
        <f t="shared" ref="H3:H27" si="4">Z3-AA3</f>
        <v>-3.1415926535897931</v>
      </c>
      <c r="I3" s="32">
        <f t="shared" si="2"/>
        <v>12.566370614359172</v>
      </c>
      <c r="J3" s="32">
        <f t="shared" ref="J3:J27" si="5">AB3-Y3</f>
        <v>6.2831853071795862</v>
      </c>
      <c r="K3" s="32">
        <f>AA3-X3</f>
        <v>6.2831853071795862</v>
      </c>
      <c r="L3" s="32">
        <f>X3-AA3</f>
        <v>-6.2831853071795862</v>
      </c>
      <c r="M3" s="27">
        <f>AE3+X3</f>
        <v>3.1415926535897931</v>
      </c>
      <c r="N3" s="27">
        <f>AC3-AA3</f>
        <v>3.1415926535897931</v>
      </c>
      <c r="O3" s="31">
        <f t="shared" si="3"/>
        <v>0</v>
      </c>
      <c r="P3" s="31">
        <f t="shared" ref="P3:P27" si="6">AC3-W3</f>
        <v>10.995574287564276</v>
      </c>
      <c r="Q3">
        <f t="shared" ref="Q3:Q20" si="7">AE3-W3</f>
        <v>14.137166941154069</v>
      </c>
      <c r="R3" s="31">
        <f t="shared" ref="R3:R27" si="8">AB3+AA3</f>
        <v>4.7123889803846897</v>
      </c>
      <c r="S3" s="31">
        <f t="shared" ref="S3:S27" si="9">AC3-Y3</f>
        <v>7.8539816339744828</v>
      </c>
      <c r="T3" s="31">
        <f>AB3-AA3</f>
        <v>1.5707963267948966</v>
      </c>
      <c r="U3" t="s">
        <v>0</v>
      </c>
      <c r="V3" s="32">
        <f t="shared" ref="V3:AF3" si="10">PI()*V2</f>
        <v>-12.566370614359172</v>
      </c>
      <c r="W3" s="32">
        <f t="shared" si="10"/>
        <v>-6.2831853071795862</v>
      </c>
      <c r="X3">
        <f t="shared" si="10"/>
        <v>-4.7123889803846897</v>
      </c>
      <c r="Y3" s="27">
        <f t="shared" si="10"/>
        <v>-3.1415926535897931</v>
      </c>
      <c r="Z3" s="30">
        <f t="shared" si="10"/>
        <v>-1.5707963267948966</v>
      </c>
      <c r="AA3" s="30">
        <f t="shared" si="10"/>
        <v>1.5707963267948966</v>
      </c>
      <c r="AB3" s="26">
        <f t="shared" si="10"/>
        <v>3.1415926535897931</v>
      </c>
      <c r="AC3">
        <f t="shared" si="10"/>
        <v>4.7123889803846897</v>
      </c>
      <c r="AD3" s="32">
        <f t="shared" si="10"/>
        <v>6.2831853071795862</v>
      </c>
      <c r="AE3">
        <f t="shared" si="10"/>
        <v>7.8539816339744828</v>
      </c>
      <c r="AF3">
        <f t="shared" si="10"/>
        <v>15.707963267948966</v>
      </c>
      <c r="AG3">
        <f t="shared" ref="AG3:BB3" si="11">PI()*AG2</f>
        <v>12.566370614359172</v>
      </c>
      <c r="AH3">
        <f t="shared" si="11"/>
        <v>18.849555921538759</v>
      </c>
      <c r="AI3">
        <f t="shared" si="11"/>
        <v>25.132741228718345</v>
      </c>
      <c r="AJ3">
        <f t="shared" si="11"/>
        <v>31.415926535897931</v>
      </c>
      <c r="AK3">
        <f t="shared" si="11"/>
        <v>37.699111843077517</v>
      </c>
      <c r="AL3">
        <f t="shared" si="11"/>
        <v>43.982297150257104</v>
      </c>
      <c r="AM3">
        <f t="shared" si="11"/>
        <v>50.26548245743669</v>
      </c>
      <c r="AN3">
        <f t="shared" si="11"/>
        <v>56.548667764616276</v>
      </c>
      <c r="AO3">
        <f t="shared" si="11"/>
        <v>62.831853071795862</v>
      </c>
      <c r="AP3">
        <f t="shared" si="11"/>
        <v>69.115038378975441</v>
      </c>
      <c r="AQ3">
        <f t="shared" si="11"/>
        <v>75.398223686155035</v>
      </c>
      <c r="AR3">
        <f t="shared" si="11"/>
        <v>81.681408993334628</v>
      </c>
      <c r="AS3">
        <f t="shared" si="11"/>
        <v>87.964594300514207</v>
      </c>
      <c r="AT3">
        <f t="shared" si="11"/>
        <v>94.247779607693786</v>
      </c>
      <c r="AU3">
        <f t="shared" si="11"/>
        <v>100.53096491487338</v>
      </c>
      <c r="AV3">
        <f t="shared" si="11"/>
        <v>106.81415022205297</v>
      </c>
      <c r="AW3">
        <f t="shared" si="11"/>
        <v>113.09733552923255</v>
      </c>
      <c r="AX3">
        <f t="shared" si="11"/>
        <v>119.38052083641213</v>
      </c>
      <c r="AY3">
        <f t="shared" si="11"/>
        <v>125.66370614359172</v>
      </c>
      <c r="AZ3">
        <f t="shared" si="11"/>
        <v>131.94689145077132</v>
      </c>
      <c r="BA3">
        <f t="shared" si="11"/>
        <v>138.23007675795088</v>
      </c>
      <c r="BB3">
        <f t="shared" si="11"/>
        <v>144.51326206513048</v>
      </c>
    </row>
    <row r="4" spans="1:54" x14ac:dyDescent="0.3">
      <c r="A4" s="18" t="s">
        <v>1</v>
      </c>
      <c r="B4" s="15">
        <f>(PI()-0.5) *B2</f>
        <v>2.6415926535897931</v>
      </c>
      <c r="C4" s="31">
        <f t="shared" ref="C4:C20" si="12">AD4+W4</f>
        <v>6.2831853071795862</v>
      </c>
      <c r="D4" s="31">
        <f t="shared" ref="D4:D27" si="13">AB4+Y4</f>
        <v>6.2831853071795862</v>
      </c>
      <c r="E4" s="31">
        <f t="shared" ref="E4:E27" si="14">AC4+X4</f>
        <v>6.2831853071795862</v>
      </c>
      <c r="F4" s="31">
        <f t="shared" ref="F4:F27" si="15">Z4+AA4</f>
        <v>6.2831853071795862</v>
      </c>
      <c r="G4">
        <f t="shared" ref="G4:G27" si="16">AB4+W4</f>
        <v>7.2831853071795862</v>
      </c>
      <c r="H4">
        <f t="shared" si="4"/>
        <v>1</v>
      </c>
      <c r="I4" s="32">
        <f t="shared" si="2"/>
        <v>-4</v>
      </c>
      <c r="J4" s="32">
        <f t="shared" si="5"/>
        <v>-2</v>
      </c>
      <c r="K4" s="32">
        <f t="shared" ref="K4:K27" si="17">AA4-X4</f>
        <v>-2</v>
      </c>
      <c r="L4" s="32">
        <f t="shared" ref="L4:L27" si="18">X4-AA4</f>
        <v>2</v>
      </c>
      <c r="M4">
        <f t="shared" ref="M4:M27" si="19">AE4+X4</f>
        <v>5.2831853071795862</v>
      </c>
      <c r="N4" s="27">
        <f t="shared" ref="N4:N27" si="20">AC4-AA4</f>
        <v>-1</v>
      </c>
      <c r="O4" s="31">
        <f t="shared" si="3"/>
        <v>0.5</v>
      </c>
      <c r="P4" s="31">
        <f t="shared" si="6"/>
        <v>-3.5</v>
      </c>
      <c r="Q4">
        <f t="shared" si="7"/>
        <v>-4.5</v>
      </c>
      <c r="R4" s="31">
        <f t="shared" si="8"/>
        <v>4.7831853071795862</v>
      </c>
      <c r="S4" s="31">
        <f t="shared" si="9"/>
        <v>-2.5</v>
      </c>
      <c r="T4" s="31">
        <f t="shared" ref="T4:T27" si="21">AB4-AA4</f>
        <v>-0.5</v>
      </c>
      <c r="U4" s="20" t="s">
        <v>16</v>
      </c>
      <c r="V4" s="3">
        <f t="shared" ref="V4" si="22">(PI()-1 *V2)</f>
        <v>7.1415926535897931</v>
      </c>
      <c r="W4" s="3">
        <f t="shared" ref="W4:AC4" si="23">(PI()-1 *W2)</f>
        <v>5.1415926535897931</v>
      </c>
      <c r="X4" s="3">
        <f t="shared" si="23"/>
        <v>4.6415926535897931</v>
      </c>
      <c r="Y4" s="29">
        <f t="shared" si="23"/>
        <v>4.1415926535897931</v>
      </c>
      <c r="Z4" s="31">
        <f t="shared" si="23"/>
        <v>3.6415926535897931</v>
      </c>
      <c r="AA4" s="15">
        <f t="shared" si="23"/>
        <v>2.6415926535897931</v>
      </c>
      <c r="AB4" s="16">
        <f t="shared" si="23"/>
        <v>2.1415926535897931</v>
      </c>
      <c r="AC4" s="15">
        <f t="shared" si="23"/>
        <v>1.6415926535897931</v>
      </c>
      <c r="AD4" s="16">
        <f t="shared" ref="AD4:BB4" si="24">(PI()-1 *AD2)</f>
        <v>1.1415926535897931</v>
      </c>
      <c r="AE4" s="15">
        <f t="shared" si="24"/>
        <v>0.64159265358979312</v>
      </c>
      <c r="AF4">
        <f t="shared" ref="AF4" si="25">(PI()-1 *AF2)</f>
        <v>-1.8584073464102069</v>
      </c>
      <c r="AG4" s="6">
        <f t="shared" si="24"/>
        <v>-0.85840734641020688</v>
      </c>
      <c r="AH4" s="16">
        <f t="shared" si="24"/>
        <v>-2.8584073464102069</v>
      </c>
      <c r="AI4" s="16">
        <f t="shared" si="24"/>
        <v>-4.8584073464102069</v>
      </c>
      <c r="AJ4" s="16">
        <f t="shared" si="24"/>
        <v>-6.8584073464102069</v>
      </c>
      <c r="AK4" s="16">
        <f t="shared" si="24"/>
        <v>-8.8584073464102069</v>
      </c>
      <c r="AL4" s="16">
        <f t="shared" si="24"/>
        <v>-10.858407346410207</v>
      </c>
      <c r="AM4" s="16">
        <f t="shared" si="24"/>
        <v>-12.858407346410207</v>
      </c>
      <c r="AN4" s="16">
        <f t="shared" si="24"/>
        <v>-14.858407346410207</v>
      </c>
      <c r="AO4" s="16">
        <f t="shared" si="24"/>
        <v>-16.858407346410207</v>
      </c>
      <c r="AP4" s="16">
        <f t="shared" si="24"/>
        <v>-18.858407346410207</v>
      </c>
      <c r="AQ4" s="16">
        <f t="shared" si="24"/>
        <v>-20.858407346410207</v>
      </c>
      <c r="AR4" s="16">
        <f t="shared" si="24"/>
        <v>-22.858407346410207</v>
      </c>
      <c r="AS4" s="16">
        <f t="shared" si="24"/>
        <v>-24.858407346410207</v>
      </c>
      <c r="AT4" s="16">
        <f t="shared" si="24"/>
        <v>-26.858407346410207</v>
      </c>
      <c r="AU4" s="16">
        <f t="shared" si="24"/>
        <v>-28.858407346410207</v>
      </c>
      <c r="AV4" s="16">
        <f t="shared" si="24"/>
        <v>-30.858407346410207</v>
      </c>
      <c r="AW4" s="16">
        <f t="shared" si="24"/>
        <v>-32.858407346410203</v>
      </c>
      <c r="AX4" s="16">
        <f t="shared" si="24"/>
        <v>-34.858407346410203</v>
      </c>
      <c r="AY4" s="16">
        <f t="shared" si="24"/>
        <v>-36.858407346410203</v>
      </c>
      <c r="AZ4" s="16">
        <f t="shared" si="24"/>
        <v>-38.858407346410203</v>
      </c>
      <c r="BA4" s="16">
        <f t="shared" si="24"/>
        <v>-40.858407346410203</v>
      </c>
      <c r="BB4" s="16">
        <f t="shared" si="24"/>
        <v>-42.858407346410203</v>
      </c>
    </row>
    <row r="5" spans="1:54" x14ac:dyDescent="0.3">
      <c r="A5" s="21" t="s">
        <v>2</v>
      </c>
      <c r="B5" s="15">
        <f>(PI()-1.5)*B2</f>
        <v>1.6415926535897931</v>
      </c>
      <c r="C5" s="25">
        <f t="shared" si="12"/>
        <v>6.2831853071795862</v>
      </c>
      <c r="D5" s="25">
        <f t="shared" si="13"/>
        <v>6.2831853071795862</v>
      </c>
      <c r="E5" s="25">
        <f t="shared" si="14"/>
        <v>6.2831853071795862</v>
      </c>
      <c r="F5" s="25">
        <f t="shared" si="15"/>
        <v>6.2831853071795862</v>
      </c>
      <c r="G5">
        <f t="shared" si="16"/>
        <v>8.2831853071795862</v>
      </c>
      <c r="H5">
        <f t="shared" si="4"/>
        <v>2</v>
      </c>
      <c r="I5">
        <f t="shared" si="2"/>
        <v>-8</v>
      </c>
      <c r="J5">
        <f t="shared" si="5"/>
        <v>-4</v>
      </c>
      <c r="K5">
        <f t="shared" si="17"/>
        <v>-4</v>
      </c>
      <c r="L5" s="25">
        <f t="shared" si="18"/>
        <v>4</v>
      </c>
      <c r="M5">
        <f t="shared" si="19"/>
        <v>4.2831853071795862</v>
      </c>
      <c r="N5" s="27">
        <f t="shared" si="20"/>
        <v>-2</v>
      </c>
      <c r="O5">
        <f t="shared" si="3"/>
        <v>0.5</v>
      </c>
      <c r="P5">
        <f t="shared" si="6"/>
        <v>-7</v>
      </c>
      <c r="Q5">
        <f t="shared" si="7"/>
        <v>-9</v>
      </c>
      <c r="R5">
        <f t="shared" si="8"/>
        <v>3.2831853071795862</v>
      </c>
      <c r="S5">
        <f t="shared" si="9"/>
        <v>-5</v>
      </c>
      <c r="T5" s="25">
        <f t="shared" si="21"/>
        <v>-1</v>
      </c>
      <c r="U5" s="21" t="s">
        <v>17</v>
      </c>
      <c r="V5" s="3">
        <f t="shared" ref="V5" si="26">(PI()-2*V2)</f>
        <v>11.141592653589793</v>
      </c>
      <c r="W5" s="3">
        <f t="shared" ref="W5:AC5" si="27">(PI()-2*W2)</f>
        <v>7.1415926535897931</v>
      </c>
      <c r="X5" s="3">
        <f t="shared" si="27"/>
        <v>6.1415926535897931</v>
      </c>
      <c r="Y5" s="29">
        <f t="shared" si="27"/>
        <v>5.1415926535897931</v>
      </c>
      <c r="Z5" s="3">
        <f t="shared" si="27"/>
        <v>4.1415926535897931</v>
      </c>
      <c r="AA5" s="16">
        <f t="shared" si="27"/>
        <v>2.1415926535897931</v>
      </c>
      <c r="AB5" s="16">
        <f t="shared" si="27"/>
        <v>1.1415926535897931</v>
      </c>
      <c r="AC5" s="19">
        <f t="shared" si="27"/>
        <v>0.14159265358979312</v>
      </c>
      <c r="AD5" s="6">
        <f t="shared" ref="AD5:BB5" si="28">(PI()-2*AD2)</f>
        <v>-0.85840734641020688</v>
      </c>
      <c r="AE5" s="16">
        <f t="shared" si="28"/>
        <v>-1.8584073464102069</v>
      </c>
      <c r="AF5" s="16">
        <f t="shared" ref="AF5" si="29">(PI()-2*AF2)</f>
        <v>-6.8584073464102069</v>
      </c>
      <c r="AG5">
        <f t="shared" si="28"/>
        <v>-4.8584073464102069</v>
      </c>
      <c r="AH5">
        <f t="shared" si="28"/>
        <v>-8.8584073464102069</v>
      </c>
      <c r="AI5">
        <f t="shared" si="28"/>
        <v>-12.858407346410207</v>
      </c>
      <c r="AJ5">
        <f t="shared" si="28"/>
        <v>-16.858407346410207</v>
      </c>
      <c r="AK5">
        <f t="shared" si="28"/>
        <v>-20.858407346410207</v>
      </c>
      <c r="AL5">
        <f t="shared" si="28"/>
        <v>-24.858407346410207</v>
      </c>
      <c r="AM5">
        <f t="shared" si="28"/>
        <v>-28.858407346410207</v>
      </c>
      <c r="AN5">
        <f t="shared" si="28"/>
        <v>-32.858407346410203</v>
      </c>
      <c r="AO5">
        <f t="shared" si="28"/>
        <v>-36.858407346410203</v>
      </c>
      <c r="AP5">
        <f t="shared" si="28"/>
        <v>-40.858407346410203</v>
      </c>
      <c r="AQ5">
        <f t="shared" si="28"/>
        <v>-44.858407346410203</v>
      </c>
      <c r="AR5">
        <f t="shared" si="28"/>
        <v>-48.858407346410203</v>
      </c>
      <c r="AS5">
        <f t="shared" si="28"/>
        <v>-52.858407346410203</v>
      </c>
      <c r="AT5">
        <f t="shared" si="28"/>
        <v>-56.858407346410203</v>
      </c>
      <c r="AU5">
        <f t="shared" si="28"/>
        <v>-60.858407346410203</v>
      </c>
      <c r="AV5">
        <f t="shared" si="28"/>
        <v>-64.858407346410203</v>
      </c>
      <c r="AW5">
        <f t="shared" si="28"/>
        <v>-68.858407346410203</v>
      </c>
      <c r="AX5">
        <f t="shared" si="28"/>
        <v>-72.858407346410203</v>
      </c>
      <c r="AY5">
        <f t="shared" si="28"/>
        <v>-76.858407346410203</v>
      </c>
      <c r="AZ5">
        <f t="shared" si="28"/>
        <v>-80.858407346410203</v>
      </c>
      <c r="BA5">
        <f t="shared" si="28"/>
        <v>-84.858407346410203</v>
      </c>
      <c r="BB5">
        <f t="shared" si="28"/>
        <v>-88.858407346410203</v>
      </c>
    </row>
    <row r="6" spans="1:54" x14ac:dyDescent="0.3">
      <c r="A6" s="22" t="s">
        <v>3</v>
      </c>
      <c r="B6" s="15">
        <f>(PI()-2.5)*B2</f>
        <v>0.64159265358979312</v>
      </c>
      <c r="C6" s="25">
        <f t="shared" si="12"/>
        <v>6.2831853071795862</v>
      </c>
      <c r="D6" s="25">
        <f t="shared" si="13"/>
        <v>6.2831853071795862</v>
      </c>
      <c r="E6" s="25">
        <f t="shared" si="14"/>
        <v>6.2831853071795862</v>
      </c>
      <c r="F6" s="25">
        <f t="shared" si="15"/>
        <v>6.2831853071795862</v>
      </c>
      <c r="G6">
        <f t="shared" si="16"/>
        <v>9.2831853071795862</v>
      </c>
      <c r="H6">
        <f t="shared" si="4"/>
        <v>3</v>
      </c>
      <c r="I6">
        <f t="shared" si="2"/>
        <v>-12</v>
      </c>
      <c r="J6">
        <f t="shared" si="5"/>
        <v>-6</v>
      </c>
      <c r="K6">
        <f t="shared" si="17"/>
        <v>-6</v>
      </c>
      <c r="L6" s="25">
        <f t="shared" si="18"/>
        <v>6</v>
      </c>
      <c r="M6">
        <f t="shared" si="19"/>
        <v>3.2831853071795862</v>
      </c>
      <c r="N6" s="27">
        <f t="shared" si="20"/>
        <v>-3</v>
      </c>
      <c r="O6">
        <f t="shared" si="3"/>
        <v>0.5</v>
      </c>
      <c r="P6">
        <f t="shared" si="6"/>
        <v>-10.5</v>
      </c>
      <c r="Q6">
        <f t="shared" si="7"/>
        <v>-13.5</v>
      </c>
      <c r="R6">
        <f t="shared" si="8"/>
        <v>1.7831853071795862</v>
      </c>
      <c r="S6">
        <f t="shared" si="9"/>
        <v>-7.5</v>
      </c>
      <c r="T6" s="25">
        <f t="shared" si="21"/>
        <v>-1.5</v>
      </c>
      <c r="U6" t="s">
        <v>18</v>
      </c>
      <c r="V6" s="3">
        <f t="shared" ref="V6" si="30">(PI()-3*V2)</f>
        <v>15.141592653589793</v>
      </c>
      <c r="W6" s="3">
        <f t="shared" ref="W6:AC6" si="31">(PI()-3*W2)</f>
        <v>9.1415926535897931</v>
      </c>
      <c r="X6" s="3">
        <f t="shared" si="31"/>
        <v>7.6415926535897931</v>
      </c>
      <c r="Y6" s="29">
        <f t="shared" si="31"/>
        <v>6.1415926535897931</v>
      </c>
      <c r="Z6" s="3">
        <f t="shared" si="31"/>
        <v>4.6415926535897931</v>
      </c>
      <c r="AA6" s="15">
        <f t="shared" si="31"/>
        <v>1.6415926535897931</v>
      </c>
      <c r="AB6" s="18">
        <f t="shared" si="31"/>
        <v>0.14159265358979312</v>
      </c>
      <c r="AC6" s="15">
        <f t="shared" si="31"/>
        <v>-1.3584073464102069</v>
      </c>
      <c r="AD6" s="16">
        <f t="shared" ref="AD6:BB6" si="32">(PI()-3*AD2)</f>
        <v>-2.8584073464102069</v>
      </c>
      <c r="AE6" s="8">
        <f t="shared" ref="AE6:AF6" si="33">(PI()-3*AE2)</f>
        <v>-4.3584073464102069</v>
      </c>
      <c r="AF6" s="16">
        <f t="shared" si="33"/>
        <v>-11.858407346410207</v>
      </c>
      <c r="AG6">
        <f t="shared" si="32"/>
        <v>-8.8584073464102069</v>
      </c>
      <c r="AH6">
        <f t="shared" si="32"/>
        <v>-14.858407346410207</v>
      </c>
      <c r="AI6">
        <f t="shared" si="32"/>
        <v>-20.858407346410207</v>
      </c>
      <c r="AJ6">
        <f t="shared" si="32"/>
        <v>-26.858407346410207</v>
      </c>
      <c r="AK6">
        <f t="shared" si="32"/>
        <v>-32.858407346410203</v>
      </c>
      <c r="AL6">
        <f t="shared" si="32"/>
        <v>-38.858407346410203</v>
      </c>
      <c r="AM6">
        <f t="shared" si="32"/>
        <v>-44.858407346410203</v>
      </c>
      <c r="AN6">
        <f t="shared" si="32"/>
        <v>-50.858407346410203</v>
      </c>
      <c r="AO6">
        <f t="shared" si="32"/>
        <v>-56.858407346410203</v>
      </c>
      <c r="AP6">
        <f t="shared" si="32"/>
        <v>-62.858407346410203</v>
      </c>
      <c r="AQ6">
        <f t="shared" si="32"/>
        <v>-68.858407346410203</v>
      </c>
      <c r="AR6">
        <f t="shared" si="32"/>
        <v>-74.858407346410203</v>
      </c>
      <c r="AS6">
        <f t="shared" si="32"/>
        <v>-80.858407346410203</v>
      </c>
      <c r="AT6">
        <f t="shared" si="32"/>
        <v>-86.858407346410203</v>
      </c>
      <c r="AU6">
        <f t="shared" si="32"/>
        <v>-92.858407346410203</v>
      </c>
      <c r="AV6">
        <f t="shared" si="32"/>
        <v>-98.858407346410203</v>
      </c>
      <c r="AW6">
        <f t="shared" si="32"/>
        <v>-104.8584073464102</v>
      </c>
      <c r="AX6">
        <f t="shared" si="32"/>
        <v>-110.8584073464102</v>
      </c>
      <c r="AY6">
        <f t="shared" si="32"/>
        <v>-116.8584073464102</v>
      </c>
      <c r="AZ6">
        <f t="shared" si="32"/>
        <v>-122.8584073464102</v>
      </c>
      <c r="BA6">
        <f t="shared" si="32"/>
        <v>-128.85840734641022</v>
      </c>
      <c r="BB6">
        <f t="shared" si="32"/>
        <v>-134.85840734641022</v>
      </c>
    </row>
    <row r="7" spans="1:54" x14ac:dyDescent="0.3">
      <c r="A7" s="9" t="s">
        <v>4</v>
      </c>
      <c r="B7" s="8">
        <f>(PI()-3.5)*B2</f>
        <v>-0.35840734641020688</v>
      </c>
      <c r="C7" s="25">
        <f t="shared" si="12"/>
        <v>6.2831853071795862</v>
      </c>
      <c r="D7" s="25">
        <f t="shared" si="13"/>
        <v>6.2831853071795862</v>
      </c>
      <c r="E7" s="25">
        <f t="shared" si="14"/>
        <v>6.2831853071795862</v>
      </c>
      <c r="F7" s="25">
        <f t="shared" si="15"/>
        <v>6.2831853071795862</v>
      </c>
      <c r="G7">
        <f t="shared" si="16"/>
        <v>10.283185307179586</v>
      </c>
      <c r="H7">
        <f t="shared" si="4"/>
        <v>4</v>
      </c>
      <c r="I7">
        <f t="shared" si="2"/>
        <v>-16</v>
      </c>
      <c r="J7">
        <f t="shared" si="5"/>
        <v>-8</v>
      </c>
      <c r="K7">
        <f t="shared" si="17"/>
        <v>-8</v>
      </c>
      <c r="L7" s="25">
        <f t="shared" si="18"/>
        <v>8</v>
      </c>
      <c r="M7">
        <f t="shared" si="19"/>
        <v>2.2831853071795862</v>
      </c>
      <c r="N7" s="27">
        <f t="shared" si="20"/>
        <v>-4</v>
      </c>
      <c r="O7">
        <f t="shared" si="3"/>
        <v>0.5</v>
      </c>
      <c r="P7">
        <f t="shared" si="6"/>
        <v>-14</v>
      </c>
      <c r="Q7">
        <f t="shared" si="7"/>
        <v>-18</v>
      </c>
      <c r="R7">
        <f t="shared" si="8"/>
        <v>0.28318530717958623</v>
      </c>
      <c r="S7">
        <f t="shared" si="9"/>
        <v>-10</v>
      </c>
      <c r="T7" s="25">
        <f t="shared" si="21"/>
        <v>-2</v>
      </c>
      <c r="U7" s="17" t="s">
        <v>19</v>
      </c>
      <c r="V7" s="3">
        <f t="shared" ref="V7" si="34">(PI()-4*V2)</f>
        <v>19.141592653589793</v>
      </c>
      <c r="W7" s="3">
        <f t="shared" ref="W7:AC7" si="35">(PI()-4*W2)</f>
        <v>11.141592653589793</v>
      </c>
      <c r="X7" s="3">
        <f t="shared" si="35"/>
        <v>9.1415926535897931</v>
      </c>
      <c r="Y7" s="29">
        <f t="shared" si="35"/>
        <v>7.1415926535897931</v>
      </c>
      <c r="Z7" s="3">
        <f t="shared" si="35"/>
        <v>5.1415926535897931</v>
      </c>
      <c r="AA7" s="16">
        <f t="shared" si="35"/>
        <v>1.1415926535897931</v>
      </c>
      <c r="AB7" s="6">
        <f t="shared" si="35"/>
        <v>-0.85840734641020688</v>
      </c>
      <c r="AC7" s="16">
        <f t="shared" si="35"/>
        <v>-2.8584073464102069</v>
      </c>
      <c r="AD7" s="16">
        <f t="shared" ref="AD7:BB7" si="36">(PI()-4*AD2)</f>
        <v>-4.8584073464102069</v>
      </c>
      <c r="AE7" s="16">
        <f t="shared" ref="AE7:AF7" si="37">(PI()-4*AE2)</f>
        <v>-6.8584073464102069</v>
      </c>
      <c r="AF7" s="16">
        <f t="shared" si="37"/>
        <v>-16.858407346410207</v>
      </c>
      <c r="AG7" s="3">
        <f t="shared" si="36"/>
        <v>-12.858407346410207</v>
      </c>
      <c r="AH7" s="3">
        <f t="shared" si="36"/>
        <v>-20.858407346410207</v>
      </c>
      <c r="AI7" s="3">
        <f t="shared" si="36"/>
        <v>-28.858407346410207</v>
      </c>
      <c r="AJ7" s="3">
        <f t="shared" si="36"/>
        <v>-36.858407346410203</v>
      </c>
      <c r="AK7" s="3">
        <f t="shared" si="36"/>
        <v>-44.858407346410203</v>
      </c>
      <c r="AL7" s="3">
        <f t="shared" si="36"/>
        <v>-52.858407346410203</v>
      </c>
      <c r="AM7" s="3">
        <f t="shared" si="36"/>
        <v>-60.858407346410203</v>
      </c>
      <c r="AN7" s="3">
        <f t="shared" si="36"/>
        <v>-68.858407346410203</v>
      </c>
      <c r="AO7" s="3">
        <f t="shared" si="36"/>
        <v>-76.858407346410203</v>
      </c>
      <c r="AP7" s="3">
        <f t="shared" si="36"/>
        <v>-84.858407346410203</v>
      </c>
      <c r="AQ7" s="3">
        <f t="shared" si="36"/>
        <v>-92.858407346410203</v>
      </c>
      <c r="AR7" s="3">
        <f t="shared" si="36"/>
        <v>-100.8584073464102</v>
      </c>
      <c r="AS7" s="3">
        <f t="shared" si="36"/>
        <v>-108.8584073464102</v>
      </c>
      <c r="AT7" s="3">
        <f t="shared" si="36"/>
        <v>-116.8584073464102</v>
      </c>
      <c r="AU7" s="3">
        <f t="shared" si="36"/>
        <v>-124.8584073464102</v>
      </c>
      <c r="AV7" s="3">
        <f t="shared" si="36"/>
        <v>-132.85840734641022</v>
      </c>
      <c r="AW7" s="3">
        <f t="shared" si="36"/>
        <v>-140.85840734641022</v>
      </c>
      <c r="AX7" s="3">
        <f t="shared" si="36"/>
        <v>-148.85840734641022</v>
      </c>
      <c r="AY7" s="3">
        <f t="shared" si="36"/>
        <v>-156.85840734641022</v>
      </c>
      <c r="AZ7" s="3">
        <f t="shared" si="36"/>
        <v>-164.85840734641022</v>
      </c>
      <c r="BA7" s="3">
        <f t="shared" si="36"/>
        <v>-172.85840734641022</v>
      </c>
      <c r="BB7" s="3">
        <f t="shared" si="36"/>
        <v>-180.85840734641022</v>
      </c>
    </row>
    <row r="8" spans="1:54" x14ac:dyDescent="0.3">
      <c r="A8" t="s">
        <v>5</v>
      </c>
      <c r="B8" s="15">
        <f>(PI()-4.5)*B2</f>
        <v>-1.3584073464102069</v>
      </c>
      <c r="C8" s="25">
        <f t="shared" si="12"/>
        <v>6.2831853071795862</v>
      </c>
      <c r="D8" s="25">
        <f t="shared" si="13"/>
        <v>6.2831853071795862</v>
      </c>
      <c r="E8" s="25">
        <f t="shared" si="14"/>
        <v>6.2831853071795862</v>
      </c>
      <c r="F8" s="25">
        <f t="shared" si="15"/>
        <v>6.2831853071795862</v>
      </c>
      <c r="G8">
        <f t="shared" si="16"/>
        <v>11.283185307179586</v>
      </c>
      <c r="H8">
        <f t="shared" si="4"/>
        <v>5</v>
      </c>
      <c r="I8">
        <f t="shared" si="2"/>
        <v>-20</v>
      </c>
      <c r="J8">
        <f t="shared" si="5"/>
        <v>-10</v>
      </c>
      <c r="K8">
        <f t="shared" si="17"/>
        <v>-10</v>
      </c>
      <c r="L8" s="25">
        <f t="shared" si="18"/>
        <v>10</v>
      </c>
      <c r="M8">
        <f t="shared" si="19"/>
        <v>1.2831853071795862</v>
      </c>
      <c r="N8" s="27">
        <f t="shared" si="20"/>
        <v>-5</v>
      </c>
      <c r="O8">
        <f t="shared" si="3"/>
        <v>0.5</v>
      </c>
      <c r="P8">
        <f t="shared" si="6"/>
        <v>-17.5</v>
      </c>
      <c r="Q8">
        <f t="shared" si="7"/>
        <v>-22.5</v>
      </c>
      <c r="R8">
        <f t="shared" si="8"/>
        <v>-1.2168146928204138</v>
      </c>
      <c r="S8">
        <f t="shared" si="9"/>
        <v>-12.5</v>
      </c>
      <c r="T8" s="25">
        <f t="shared" si="21"/>
        <v>-2.5</v>
      </c>
      <c r="U8" t="s">
        <v>20</v>
      </c>
      <c r="V8" s="3">
        <f t="shared" ref="V8" si="38">(PI()-5*V2)</f>
        <v>23.141592653589793</v>
      </c>
      <c r="W8" s="3">
        <f t="shared" ref="W8:AC8" si="39">(PI()-5*W2)</f>
        <v>13.141592653589793</v>
      </c>
      <c r="X8" s="3">
        <f t="shared" si="39"/>
        <v>10.641592653589793</v>
      </c>
      <c r="Y8" s="29">
        <f t="shared" si="39"/>
        <v>8.1415926535897931</v>
      </c>
      <c r="Z8" s="3">
        <f t="shared" si="39"/>
        <v>5.6415926535897931</v>
      </c>
      <c r="AA8" s="15">
        <f t="shared" si="39"/>
        <v>0.64159265358979312</v>
      </c>
      <c r="AB8" s="16">
        <f t="shared" si="39"/>
        <v>-1.8584073464102069</v>
      </c>
      <c r="AC8" s="8">
        <f t="shared" si="39"/>
        <v>-4.3584073464102069</v>
      </c>
      <c r="AD8" s="16">
        <f t="shared" ref="AD8:BB8" si="40">(PI()-5*AD2)</f>
        <v>-6.8584073464102069</v>
      </c>
      <c r="AE8" s="15">
        <f t="shared" ref="AE8:AF8" si="41">(PI()-5*AE2)</f>
        <v>-9.3584073464102069</v>
      </c>
      <c r="AF8" s="16">
        <f t="shared" si="41"/>
        <v>-21.858407346410207</v>
      </c>
      <c r="AG8" s="3">
        <f t="shared" si="40"/>
        <v>-16.858407346410207</v>
      </c>
      <c r="AH8" s="3">
        <f t="shared" si="40"/>
        <v>-26.858407346410207</v>
      </c>
      <c r="AI8" s="3">
        <f t="shared" si="40"/>
        <v>-36.858407346410203</v>
      </c>
      <c r="AJ8" s="3">
        <f t="shared" si="40"/>
        <v>-46.858407346410203</v>
      </c>
      <c r="AK8" s="3">
        <f t="shared" si="40"/>
        <v>-56.858407346410203</v>
      </c>
      <c r="AL8" s="3">
        <f t="shared" si="40"/>
        <v>-66.858407346410203</v>
      </c>
      <c r="AM8" s="3">
        <f t="shared" si="40"/>
        <v>-76.858407346410203</v>
      </c>
      <c r="AN8" s="3">
        <f t="shared" si="40"/>
        <v>-86.858407346410203</v>
      </c>
      <c r="AO8" s="3">
        <f t="shared" si="40"/>
        <v>-96.858407346410203</v>
      </c>
      <c r="AP8" s="3">
        <f t="shared" si="40"/>
        <v>-106.8584073464102</v>
      </c>
      <c r="AQ8" s="3">
        <f t="shared" si="40"/>
        <v>-116.8584073464102</v>
      </c>
      <c r="AR8" s="3">
        <f t="shared" si="40"/>
        <v>-126.8584073464102</v>
      </c>
      <c r="AS8" s="3">
        <f t="shared" si="40"/>
        <v>-136.85840734641022</v>
      </c>
      <c r="AT8" s="3">
        <f t="shared" si="40"/>
        <v>-146.85840734641022</v>
      </c>
      <c r="AU8" s="3">
        <f t="shared" si="40"/>
        <v>-156.85840734641022</v>
      </c>
      <c r="AV8" s="3">
        <f t="shared" si="40"/>
        <v>-166.85840734641022</v>
      </c>
      <c r="AW8" s="3">
        <f t="shared" si="40"/>
        <v>-176.85840734641022</v>
      </c>
      <c r="AX8" s="3">
        <f t="shared" si="40"/>
        <v>-186.85840734641022</v>
      </c>
      <c r="AY8" s="3">
        <f t="shared" si="40"/>
        <v>-196.85840734641022</v>
      </c>
      <c r="AZ8" s="3">
        <f t="shared" si="40"/>
        <v>-206.85840734641022</v>
      </c>
      <c r="BA8" s="3">
        <f t="shared" si="40"/>
        <v>-216.85840734641022</v>
      </c>
      <c r="BB8" s="3">
        <f t="shared" si="40"/>
        <v>-226.85840734641022</v>
      </c>
    </row>
    <row r="9" spans="1:54" x14ac:dyDescent="0.3">
      <c r="A9" s="9" t="s">
        <v>6</v>
      </c>
      <c r="B9" s="15">
        <f>(PI()-5.5)*B2</f>
        <v>-2.3584073464102069</v>
      </c>
      <c r="C9" s="25">
        <f t="shared" si="12"/>
        <v>6.2831853071795862</v>
      </c>
      <c r="D9" s="25">
        <f t="shared" si="13"/>
        <v>6.2831853071795862</v>
      </c>
      <c r="E9" s="25">
        <f t="shared" si="14"/>
        <v>6.2831853071795862</v>
      </c>
      <c r="F9" s="25">
        <f t="shared" si="15"/>
        <v>6.2831853071795862</v>
      </c>
      <c r="G9">
        <f t="shared" si="16"/>
        <v>12.283185307179586</v>
      </c>
      <c r="H9">
        <f t="shared" si="4"/>
        <v>6</v>
      </c>
      <c r="I9">
        <f t="shared" si="2"/>
        <v>-24</v>
      </c>
      <c r="J9">
        <f t="shared" si="5"/>
        <v>-12</v>
      </c>
      <c r="K9" s="18">
        <f t="shared" si="17"/>
        <v>-12</v>
      </c>
      <c r="L9" s="19">
        <f t="shared" si="18"/>
        <v>12</v>
      </c>
      <c r="M9" s="18">
        <f t="shared" si="19"/>
        <v>0.28318530717958623</v>
      </c>
      <c r="N9" s="37">
        <f t="shared" si="20"/>
        <v>-6</v>
      </c>
      <c r="O9" s="18">
        <f t="shared" si="3"/>
        <v>0.5</v>
      </c>
      <c r="P9" s="18">
        <f t="shared" si="6"/>
        <v>-21</v>
      </c>
      <c r="Q9">
        <f t="shared" si="7"/>
        <v>-27</v>
      </c>
      <c r="R9" s="18">
        <f t="shared" si="8"/>
        <v>-2.7168146928204138</v>
      </c>
      <c r="S9" s="18">
        <f t="shared" si="9"/>
        <v>-15</v>
      </c>
      <c r="T9" s="19">
        <f t="shared" si="21"/>
        <v>-3</v>
      </c>
      <c r="U9" s="18" t="s">
        <v>21</v>
      </c>
      <c r="V9" s="3">
        <f t="shared" ref="V9" si="42">(PI()-6*V2)</f>
        <v>27.141592653589793</v>
      </c>
      <c r="W9" s="3">
        <f t="shared" ref="W9:AC9" si="43">(PI()-6*W2)</f>
        <v>15.141592653589793</v>
      </c>
      <c r="X9" s="3">
        <f t="shared" si="43"/>
        <v>12.141592653589793</v>
      </c>
      <c r="Y9" s="29">
        <f t="shared" si="43"/>
        <v>9.1415926535897931</v>
      </c>
      <c r="Z9" s="3">
        <f t="shared" si="43"/>
        <v>6.1415926535897931</v>
      </c>
      <c r="AA9" s="19">
        <f t="shared" si="43"/>
        <v>0.14159265358979312</v>
      </c>
      <c r="AB9" s="16">
        <f t="shared" si="43"/>
        <v>-2.8584073464102069</v>
      </c>
      <c r="AC9" s="16">
        <f t="shared" si="43"/>
        <v>-5.8584073464102069</v>
      </c>
      <c r="AD9" s="16">
        <f t="shared" ref="AD9:BB9" si="44">(PI()-6*AD2)</f>
        <v>-8.8584073464102069</v>
      </c>
      <c r="AE9" s="16">
        <f t="shared" ref="AE9:AF9" si="45">(PI()-6*AE2)</f>
        <v>-11.858407346410207</v>
      </c>
      <c r="AF9" s="16">
        <f t="shared" si="45"/>
        <v>-26.858407346410207</v>
      </c>
      <c r="AG9" s="3">
        <f t="shared" si="44"/>
        <v>-20.858407346410207</v>
      </c>
      <c r="AH9" s="3">
        <f t="shared" si="44"/>
        <v>-32.858407346410203</v>
      </c>
      <c r="AI9" s="3">
        <f t="shared" si="44"/>
        <v>-44.858407346410203</v>
      </c>
      <c r="AJ9" s="3">
        <f t="shared" si="44"/>
        <v>-56.858407346410203</v>
      </c>
      <c r="AK9" s="3">
        <f t="shared" si="44"/>
        <v>-68.858407346410203</v>
      </c>
      <c r="AL9" s="3">
        <f t="shared" si="44"/>
        <v>-80.858407346410203</v>
      </c>
      <c r="AM9" s="3">
        <f t="shared" si="44"/>
        <v>-92.858407346410203</v>
      </c>
      <c r="AN9" s="3">
        <f t="shared" si="44"/>
        <v>-104.8584073464102</v>
      </c>
      <c r="AO9" s="3">
        <f t="shared" si="44"/>
        <v>-116.8584073464102</v>
      </c>
      <c r="AP9" s="3">
        <f t="shared" si="44"/>
        <v>-128.85840734641022</v>
      </c>
      <c r="AQ9" s="3">
        <f t="shared" si="44"/>
        <v>-140.85840734641022</v>
      </c>
      <c r="AR9" s="3">
        <f t="shared" si="44"/>
        <v>-152.85840734641022</v>
      </c>
      <c r="AS9" s="3">
        <f t="shared" si="44"/>
        <v>-164.85840734641022</v>
      </c>
      <c r="AT9" s="3">
        <f t="shared" si="44"/>
        <v>-176.85840734641022</v>
      </c>
      <c r="AU9" s="3">
        <f t="shared" si="44"/>
        <v>-188.85840734641022</v>
      </c>
      <c r="AV9" s="3">
        <f t="shared" si="44"/>
        <v>-200.85840734641022</v>
      </c>
      <c r="AW9" s="3">
        <f t="shared" si="44"/>
        <v>-212.85840734641022</v>
      </c>
      <c r="AX9" s="3">
        <f t="shared" si="44"/>
        <v>-224.85840734641022</v>
      </c>
      <c r="AY9" s="3">
        <f t="shared" si="44"/>
        <v>-236.85840734641022</v>
      </c>
      <c r="AZ9" s="3">
        <f t="shared" si="44"/>
        <v>-248.85840734641022</v>
      </c>
      <c r="BA9" s="3">
        <f t="shared" si="44"/>
        <v>-260.85840734641022</v>
      </c>
      <c r="BB9" s="3">
        <f t="shared" si="44"/>
        <v>-272.85840734641022</v>
      </c>
    </row>
    <row r="10" spans="1:54" x14ac:dyDescent="0.3">
      <c r="A10" s="18" t="s">
        <v>7</v>
      </c>
      <c r="B10" s="18">
        <f>(PI()-6.5)*B2</f>
        <v>-3.3584073464102069</v>
      </c>
      <c r="C10" s="25">
        <f t="shared" si="12"/>
        <v>6.2831853071795862</v>
      </c>
      <c r="D10" s="25">
        <f t="shared" si="13"/>
        <v>6.2831853071795862</v>
      </c>
      <c r="E10" s="25">
        <f t="shared" si="14"/>
        <v>6.2831853071795862</v>
      </c>
      <c r="F10" s="25">
        <f t="shared" si="15"/>
        <v>6.2831853071795862</v>
      </c>
      <c r="G10">
        <f t="shared" si="16"/>
        <v>13.283185307179586</v>
      </c>
      <c r="H10">
        <f t="shared" si="4"/>
        <v>7</v>
      </c>
      <c r="I10">
        <f t="shared" si="2"/>
        <v>-28</v>
      </c>
      <c r="J10">
        <f t="shared" si="5"/>
        <v>-14</v>
      </c>
      <c r="K10">
        <f t="shared" si="17"/>
        <v>-14</v>
      </c>
      <c r="L10" s="25">
        <f t="shared" si="18"/>
        <v>14</v>
      </c>
      <c r="M10">
        <f t="shared" si="19"/>
        <v>-0.71681469282041377</v>
      </c>
      <c r="N10" s="27">
        <f t="shared" si="20"/>
        <v>-7</v>
      </c>
      <c r="O10">
        <f t="shared" si="3"/>
        <v>0.5</v>
      </c>
      <c r="P10">
        <f t="shared" si="6"/>
        <v>-24.5</v>
      </c>
      <c r="Q10">
        <f t="shared" si="7"/>
        <v>-31.5</v>
      </c>
      <c r="R10">
        <f t="shared" si="8"/>
        <v>-4.2168146928204138</v>
      </c>
      <c r="S10">
        <f t="shared" si="9"/>
        <v>-17.5</v>
      </c>
      <c r="T10" s="25">
        <f t="shared" si="21"/>
        <v>-3.5</v>
      </c>
      <c r="U10" s="9" t="s">
        <v>22</v>
      </c>
      <c r="V10" s="3">
        <f t="shared" ref="V10" si="46">(PI()-7*V2)</f>
        <v>31.141592653589793</v>
      </c>
      <c r="W10" s="3">
        <f t="shared" ref="W10:AC10" si="47">(PI()-7*W2)</f>
        <v>17.141592653589793</v>
      </c>
      <c r="X10" s="3">
        <f t="shared" si="47"/>
        <v>13.641592653589793</v>
      </c>
      <c r="Y10" s="29">
        <f t="shared" si="47"/>
        <v>10.141592653589793</v>
      </c>
      <c r="Z10" s="3">
        <f t="shared" si="47"/>
        <v>6.6415926535897931</v>
      </c>
      <c r="AA10" s="8">
        <f t="shared" si="47"/>
        <v>-0.35840734641020688</v>
      </c>
      <c r="AB10" s="16">
        <f t="shared" si="47"/>
        <v>-3.8584073464102069</v>
      </c>
      <c r="AC10" s="15">
        <f t="shared" si="47"/>
        <v>-7.3584073464102069</v>
      </c>
      <c r="AD10" s="16">
        <f t="shared" ref="AD10:BB10" si="48">(PI()-7*AD2)</f>
        <v>-10.858407346410207</v>
      </c>
      <c r="AE10" s="15">
        <f t="shared" ref="AE10:AF10" si="49">(PI()-7*AE2)</f>
        <v>-14.358407346410207</v>
      </c>
      <c r="AF10" s="16">
        <f t="shared" si="49"/>
        <v>-31.858407346410207</v>
      </c>
      <c r="AG10" s="3">
        <f t="shared" si="48"/>
        <v>-24.858407346410207</v>
      </c>
      <c r="AH10" s="3">
        <f t="shared" si="48"/>
        <v>-38.858407346410203</v>
      </c>
      <c r="AI10" s="3">
        <f t="shared" si="48"/>
        <v>-52.858407346410203</v>
      </c>
      <c r="AJ10" s="3">
        <f t="shared" si="48"/>
        <v>-66.858407346410203</v>
      </c>
      <c r="AK10" s="3">
        <f t="shared" si="48"/>
        <v>-80.858407346410203</v>
      </c>
      <c r="AL10" s="3">
        <f t="shared" si="48"/>
        <v>-94.858407346410203</v>
      </c>
      <c r="AM10" s="3">
        <f t="shared" si="48"/>
        <v>-108.8584073464102</v>
      </c>
      <c r="AN10" s="3">
        <f t="shared" si="48"/>
        <v>-122.8584073464102</v>
      </c>
      <c r="AO10" s="3">
        <f t="shared" si="48"/>
        <v>-136.85840734641022</v>
      </c>
      <c r="AP10" s="3">
        <f t="shared" si="48"/>
        <v>-150.85840734641022</v>
      </c>
      <c r="AQ10" s="3">
        <f t="shared" si="48"/>
        <v>-164.85840734641022</v>
      </c>
      <c r="AR10" s="3">
        <f t="shared" si="48"/>
        <v>-178.85840734641022</v>
      </c>
      <c r="AS10" s="3">
        <f t="shared" si="48"/>
        <v>-192.85840734641022</v>
      </c>
      <c r="AT10" s="3">
        <f t="shared" si="48"/>
        <v>-206.85840734641022</v>
      </c>
      <c r="AU10" s="3">
        <f t="shared" si="48"/>
        <v>-220.85840734641022</v>
      </c>
      <c r="AV10" s="3">
        <f t="shared" si="48"/>
        <v>-234.85840734641022</v>
      </c>
      <c r="AW10" s="3">
        <f t="shared" si="48"/>
        <v>-248.85840734641022</v>
      </c>
      <c r="AX10" s="3">
        <f t="shared" si="48"/>
        <v>-262.85840734641022</v>
      </c>
      <c r="AY10" s="3">
        <f t="shared" si="48"/>
        <v>-276.85840734641022</v>
      </c>
      <c r="AZ10" s="3">
        <f t="shared" si="48"/>
        <v>-290.85840734641022</v>
      </c>
      <c r="BA10" s="3">
        <f t="shared" si="48"/>
        <v>-304.85840734641022</v>
      </c>
      <c r="BB10" s="3">
        <f t="shared" si="48"/>
        <v>-318.85840734641022</v>
      </c>
    </row>
    <row r="11" spans="1:54" x14ac:dyDescent="0.3">
      <c r="A11" s="23" t="s">
        <v>8</v>
      </c>
      <c r="B11" s="15">
        <f>(PI()-7.5)*B2</f>
        <v>-4.3584073464102069</v>
      </c>
      <c r="C11" s="25">
        <f t="shared" si="12"/>
        <v>6.2831853071795862</v>
      </c>
      <c r="D11" s="25">
        <f t="shared" si="13"/>
        <v>6.2831853071795862</v>
      </c>
      <c r="E11" s="25">
        <f t="shared" si="14"/>
        <v>6.2831853071795862</v>
      </c>
      <c r="F11" s="25">
        <f t="shared" si="15"/>
        <v>6.2831853071795862</v>
      </c>
      <c r="G11">
        <f t="shared" si="16"/>
        <v>14.283185307179586</v>
      </c>
      <c r="H11">
        <f t="shared" si="4"/>
        <v>8</v>
      </c>
      <c r="I11">
        <f t="shared" si="2"/>
        <v>-32</v>
      </c>
      <c r="J11">
        <f t="shared" si="5"/>
        <v>-16</v>
      </c>
      <c r="K11">
        <f t="shared" si="17"/>
        <v>-16</v>
      </c>
      <c r="L11" s="25">
        <f t="shared" si="18"/>
        <v>16</v>
      </c>
      <c r="M11">
        <f t="shared" si="19"/>
        <v>-1.7168146928204138</v>
      </c>
      <c r="N11" s="27">
        <f t="shared" si="20"/>
        <v>-8</v>
      </c>
      <c r="O11">
        <f t="shared" si="3"/>
        <v>0.5</v>
      </c>
      <c r="P11">
        <f t="shared" si="6"/>
        <v>-28</v>
      </c>
      <c r="Q11">
        <f t="shared" si="7"/>
        <v>-36</v>
      </c>
      <c r="R11">
        <f t="shared" si="8"/>
        <v>-5.7168146928204138</v>
      </c>
      <c r="S11">
        <f t="shared" si="9"/>
        <v>-20</v>
      </c>
      <c r="T11" s="25">
        <f t="shared" si="21"/>
        <v>-4</v>
      </c>
      <c r="U11" s="17" t="s">
        <v>23</v>
      </c>
      <c r="V11" s="3">
        <f t="shared" ref="V11" si="50">(PI()-8*V2)</f>
        <v>35.141592653589797</v>
      </c>
      <c r="W11" s="3">
        <f t="shared" ref="W11:AC11" si="51">(PI()-8*W2)</f>
        <v>19.141592653589793</v>
      </c>
      <c r="X11" s="3">
        <f t="shared" si="51"/>
        <v>15.141592653589793</v>
      </c>
      <c r="Y11" s="29">
        <f t="shared" si="51"/>
        <v>11.141592653589793</v>
      </c>
      <c r="Z11" s="3">
        <f t="shared" si="51"/>
        <v>7.1415926535897931</v>
      </c>
      <c r="AA11" s="30">
        <f t="shared" si="51"/>
        <v>-0.85840734641020688</v>
      </c>
      <c r="AB11" s="17">
        <f t="shared" si="51"/>
        <v>-4.8584073464102069</v>
      </c>
      <c r="AC11" s="6">
        <f t="shared" si="51"/>
        <v>-8.8584073464102069</v>
      </c>
      <c r="AD11" s="16">
        <f t="shared" ref="AD11:BB11" si="52">(PI()-8*AD2)</f>
        <v>-12.858407346410207</v>
      </c>
      <c r="AE11" s="16">
        <f t="shared" ref="AE11:AF11" si="53">(PI()-8*AE2)</f>
        <v>-16.858407346410207</v>
      </c>
      <c r="AF11" s="16">
        <f t="shared" si="53"/>
        <v>-36.858407346410203</v>
      </c>
      <c r="AG11" s="3">
        <f t="shared" si="52"/>
        <v>-28.858407346410207</v>
      </c>
      <c r="AH11" s="3">
        <f t="shared" si="52"/>
        <v>-44.858407346410203</v>
      </c>
      <c r="AI11" s="3">
        <f t="shared" si="52"/>
        <v>-60.858407346410203</v>
      </c>
      <c r="AJ11" s="3">
        <f t="shared" si="52"/>
        <v>-76.858407346410203</v>
      </c>
      <c r="AK11" s="3">
        <f t="shared" si="52"/>
        <v>-92.858407346410203</v>
      </c>
      <c r="AL11" s="3">
        <f t="shared" si="52"/>
        <v>-108.8584073464102</v>
      </c>
      <c r="AM11" s="3">
        <f t="shared" si="52"/>
        <v>-124.8584073464102</v>
      </c>
      <c r="AN11" s="3">
        <f t="shared" si="52"/>
        <v>-140.85840734641022</v>
      </c>
      <c r="AO11" s="3">
        <f t="shared" si="52"/>
        <v>-156.85840734641022</v>
      </c>
      <c r="AP11" s="3">
        <f t="shared" si="52"/>
        <v>-172.85840734641022</v>
      </c>
      <c r="AQ11" s="3">
        <f t="shared" si="52"/>
        <v>-188.85840734641022</v>
      </c>
      <c r="AR11" s="3">
        <f t="shared" si="52"/>
        <v>-204.85840734641022</v>
      </c>
      <c r="AS11" s="3">
        <f t="shared" si="52"/>
        <v>-220.85840734641022</v>
      </c>
      <c r="AT11" s="3">
        <f t="shared" si="52"/>
        <v>-236.85840734641022</v>
      </c>
      <c r="AU11" s="3">
        <f t="shared" si="52"/>
        <v>-252.85840734641022</v>
      </c>
      <c r="AV11" s="3">
        <f t="shared" si="52"/>
        <v>-268.85840734641022</v>
      </c>
      <c r="AW11" s="3">
        <f t="shared" si="52"/>
        <v>-284.85840734641022</v>
      </c>
      <c r="AX11" s="3">
        <f t="shared" si="52"/>
        <v>-300.85840734641022</v>
      </c>
      <c r="AY11" s="3">
        <f t="shared" si="52"/>
        <v>-316.85840734641022</v>
      </c>
      <c r="AZ11" s="3">
        <f t="shared" si="52"/>
        <v>-332.85840734641022</v>
      </c>
      <c r="BA11" s="3">
        <f t="shared" si="52"/>
        <v>-348.85840734641022</v>
      </c>
      <c r="BB11" s="3">
        <f t="shared" si="52"/>
        <v>-364.85840734641022</v>
      </c>
    </row>
    <row r="12" spans="1:54" x14ac:dyDescent="0.3">
      <c r="A12" t="s">
        <v>9</v>
      </c>
      <c r="B12" s="15">
        <f>(PI()-8.5)*B2</f>
        <v>-5.3584073464102069</v>
      </c>
      <c r="C12" s="25">
        <f t="shared" si="12"/>
        <v>6.2831853071795862</v>
      </c>
      <c r="D12" s="25">
        <f t="shared" si="13"/>
        <v>6.2831853071795862</v>
      </c>
      <c r="E12" s="25">
        <f t="shared" si="14"/>
        <v>6.2831853071795862</v>
      </c>
      <c r="F12" s="25">
        <f t="shared" si="15"/>
        <v>6.2831853071795862</v>
      </c>
      <c r="G12">
        <f t="shared" si="16"/>
        <v>15.283185307179586</v>
      </c>
      <c r="H12">
        <f t="shared" si="4"/>
        <v>9</v>
      </c>
      <c r="I12">
        <f t="shared" si="2"/>
        <v>-36</v>
      </c>
      <c r="J12">
        <f t="shared" si="5"/>
        <v>-18</v>
      </c>
      <c r="K12">
        <f t="shared" si="17"/>
        <v>-18</v>
      </c>
      <c r="L12" s="25">
        <f t="shared" si="18"/>
        <v>18</v>
      </c>
      <c r="M12">
        <f t="shared" si="19"/>
        <v>-2.7168146928204138</v>
      </c>
      <c r="N12" s="27">
        <f t="shared" si="20"/>
        <v>-9</v>
      </c>
      <c r="O12">
        <f t="shared" si="3"/>
        <v>0.5</v>
      </c>
      <c r="P12">
        <f t="shared" si="6"/>
        <v>-31.5</v>
      </c>
      <c r="Q12">
        <f t="shared" si="7"/>
        <v>-40.5</v>
      </c>
      <c r="R12">
        <f t="shared" si="8"/>
        <v>-7.2168146928204138</v>
      </c>
      <c r="S12">
        <f t="shared" si="9"/>
        <v>-22.5</v>
      </c>
      <c r="T12" s="25">
        <f t="shared" si="21"/>
        <v>-4.5</v>
      </c>
      <c r="U12" t="s">
        <v>24</v>
      </c>
      <c r="V12" s="3">
        <f t="shared" ref="V12" si="54">(PI()-9*V2)</f>
        <v>39.141592653589797</v>
      </c>
      <c r="W12" s="3">
        <f t="shared" ref="W12:AC12" si="55">(PI()-9*W2)</f>
        <v>21.141592653589793</v>
      </c>
      <c r="X12" s="3">
        <f t="shared" si="55"/>
        <v>16.641592653589793</v>
      </c>
      <c r="Y12" s="29">
        <f t="shared" si="55"/>
        <v>12.141592653589793</v>
      </c>
      <c r="Z12" s="3">
        <f t="shared" si="55"/>
        <v>7.6415926535897931</v>
      </c>
      <c r="AA12" s="15">
        <f t="shared" si="55"/>
        <v>-1.3584073464102069</v>
      </c>
      <c r="AB12" s="16">
        <f t="shared" si="55"/>
        <v>-5.8584073464102069</v>
      </c>
      <c r="AC12" s="15">
        <f t="shared" si="55"/>
        <v>-10.358407346410207</v>
      </c>
      <c r="AD12" s="16">
        <f t="shared" ref="AD12:BB12" si="56">(PI()-9*AD2)</f>
        <v>-14.858407346410207</v>
      </c>
      <c r="AE12" s="15">
        <f t="shared" ref="AE12:AF12" si="57">(PI()-9*AE2)</f>
        <v>-19.358407346410207</v>
      </c>
      <c r="AF12" s="3">
        <f t="shared" si="57"/>
        <v>-41.858407346410203</v>
      </c>
      <c r="AG12" s="3">
        <f t="shared" si="56"/>
        <v>-32.858407346410203</v>
      </c>
      <c r="AH12" s="3">
        <f t="shared" si="56"/>
        <v>-50.858407346410203</v>
      </c>
      <c r="AI12" s="3">
        <f t="shared" si="56"/>
        <v>-68.858407346410203</v>
      </c>
      <c r="AJ12" s="3">
        <f t="shared" si="56"/>
        <v>-86.858407346410203</v>
      </c>
      <c r="AK12" s="3">
        <f t="shared" si="56"/>
        <v>-104.8584073464102</v>
      </c>
      <c r="AL12" s="3">
        <f t="shared" si="56"/>
        <v>-122.8584073464102</v>
      </c>
      <c r="AM12" s="3">
        <f t="shared" si="56"/>
        <v>-140.85840734641022</v>
      </c>
      <c r="AN12" s="3">
        <f t="shared" si="56"/>
        <v>-158.85840734641022</v>
      </c>
      <c r="AO12" s="3">
        <f t="shared" si="56"/>
        <v>-176.85840734641022</v>
      </c>
      <c r="AP12" s="3">
        <f t="shared" si="56"/>
        <v>-194.85840734641022</v>
      </c>
      <c r="AQ12" s="3">
        <f t="shared" si="56"/>
        <v>-212.85840734641022</v>
      </c>
      <c r="AR12" s="3">
        <f t="shared" si="56"/>
        <v>-230.85840734641022</v>
      </c>
      <c r="AS12" s="3">
        <f t="shared" si="56"/>
        <v>-248.85840734641022</v>
      </c>
      <c r="AT12" s="3">
        <f t="shared" si="56"/>
        <v>-266.85840734641022</v>
      </c>
      <c r="AU12" s="3">
        <f t="shared" si="56"/>
        <v>-284.85840734641022</v>
      </c>
      <c r="AV12" s="3">
        <f t="shared" si="56"/>
        <v>-302.85840734641022</v>
      </c>
      <c r="AW12" s="3">
        <f t="shared" si="56"/>
        <v>-320.85840734641022</v>
      </c>
      <c r="AX12" s="3">
        <f t="shared" si="56"/>
        <v>-338.85840734641022</v>
      </c>
      <c r="AY12" s="3">
        <f t="shared" si="56"/>
        <v>-356.85840734641022</v>
      </c>
      <c r="AZ12" s="3">
        <f t="shared" si="56"/>
        <v>-374.85840734641022</v>
      </c>
      <c r="BA12" s="3">
        <f t="shared" si="56"/>
        <v>-392.85840734641022</v>
      </c>
      <c r="BB12" s="3">
        <f t="shared" si="56"/>
        <v>-410.85840734641022</v>
      </c>
    </row>
    <row r="13" spans="1:54" x14ac:dyDescent="0.3">
      <c r="A13" s="9" t="s">
        <v>10</v>
      </c>
      <c r="B13" s="15">
        <f>(PI()-9.5)*B2</f>
        <v>-6.3584073464102069</v>
      </c>
      <c r="C13" s="25">
        <f t="shared" si="12"/>
        <v>6.2831853071795862</v>
      </c>
      <c r="D13" s="25">
        <f t="shared" si="13"/>
        <v>6.2831853071795862</v>
      </c>
      <c r="E13" s="25">
        <f t="shared" si="14"/>
        <v>6.2831853071795862</v>
      </c>
      <c r="F13" s="25">
        <f t="shared" si="15"/>
        <v>6.2831853071795862</v>
      </c>
      <c r="G13">
        <f t="shared" si="16"/>
        <v>16.283185307179586</v>
      </c>
      <c r="H13">
        <f t="shared" si="4"/>
        <v>10</v>
      </c>
      <c r="I13">
        <f t="shared" si="2"/>
        <v>-40</v>
      </c>
      <c r="J13">
        <f t="shared" si="5"/>
        <v>-20</v>
      </c>
      <c r="K13">
        <f t="shared" si="17"/>
        <v>-20</v>
      </c>
      <c r="L13" s="25">
        <f t="shared" si="18"/>
        <v>20</v>
      </c>
      <c r="M13">
        <f t="shared" si="19"/>
        <v>-3.7168146928204138</v>
      </c>
      <c r="N13" s="27">
        <f t="shared" si="20"/>
        <v>-10</v>
      </c>
      <c r="O13">
        <f t="shared" si="3"/>
        <v>0.5</v>
      </c>
      <c r="P13">
        <f t="shared" si="6"/>
        <v>-35</v>
      </c>
      <c r="Q13">
        <f t="shared" si="7"/>
        <v>-45</v>
      </c>
      <c r="R13">
        <f t="shared" si="8"/>
        <v>-8.7168146928204138</v>
      </c>
      <c r="S13">
        <f t="shared" si="9"/>
        <v>-25</v>
      </c>
      <c r="T13" s="25">
        <f t="shared" si="21"/>
        <v>-5</v>
      </c>
      <c r="U13" t="s">
        <v>25</v>
      </c>
      <c r="V13" s="3">
        <f t="shared" ref="V13" si="58">(PI()-10*V2)</f>
        <v>43.141592653589797</v>
      </c>
      <c r="W13" s="3">
        <f t="shared" ref="W13:AC13" si="59">(PI()-10*W2)</f>
        <v>23.141592653589793</v>
      </c>
      <c r="X13" s="3">
        <f t="shared" si="59"/>
        <v>18.141592653589793</v>
      </c>
      <c r="Y13" s="29">
        <f t="shared" si="59"/>
        <v>13.141592653589793</v>
      </c>
      <c r="Z13" s="3">
        <f t="shared" si="59"/>
        <v>8.1415926535897931</v>
      </c>
      <c r="AA13" s="16">
        <f t="shared" si="59"/>
        <v>-1.8584073464102069</v>
      </c>
      <c r="AB13" s="16">
        <f t="shared" si="59"/>
        <v>-6.8584073464102069</v>
      </c>
      <c r="AC13" s="16">
        <f t="shared" si="59"/>
        <v>-11.858407346410207</v>
      </c>
      <c r="AD13" s="16">
        <f t="shared" ref="AD13:BB13" si="60">(PI()-10*AD2)</f>
        <v>-16.858407346410207</v>
      </c>
      <c r="AE13" s="3">
        <f t="shared" ref="AE13:AF13" si="61">(PI()-10*AE2)</f>
        <v>-21.858407346410207</v>
      </c>
      <c r="AF13" s="3">
        <f t="shared" si="61"/>
        <v>-46.858407346410203</v>
      </c>
      <c r="AG13" s="3">
        <f t="shared" si="60"/>
        <v>-36.858407346410203</v>
      </c>
      <c r="AH13" s="3">
        <f t="shared" si="60"/>
        <v>-56.858407346410203</v>
      </c>
      <c r="AI13" s="3">
        <f t="shared" si="60"/>
        <v>-76.858407346410203</v>
      </c>
      <c r="AJ13" s="3">
        <f t="shared" si="60"/>
        <v>-96.858407346410203</v>
      </c>
      <c r="AK13" s="3">
        <f t="shared" si="60"/>
        <v>-116.8584073464102</v>
      </c>
      <c r="AL13" s="3">
        <f t="shared" si="60"/>
        <v>-136.85840734641022</v>
      </c>
      <c r="AM13" s="3">
        <f t="shared" si="60"/>
        <v>-156.85840734641022</v>
      </c>
      <c r="AN13" s="3">
        <f t="shared" si="60"/>
        <v>-176.85840734641022</v>
      </c>
      <c r="AO13" s="3">
        <f t="shared" si="60"/>
        <v>-196.85840734641022</v>
      </c>
      <c r="AP13" s="3">
        <f t="shared" si="60"/>
        <v>-216.85840734641022</v>
      </c>
      <c r="AQ13" s="3">
        <f t="shared" si="60"/>
        <v>-236.85840734641022</v>
      </c>
      <c r="AR13" s="3">
        <f t="shared" si="60"/>
        <v>-256.85840734641022</v>
      </c>
      <c r="AS13" s="3">
        <f t="shared" si="60"/>
        <v>-276.85840734641022</v>
      </c>
      <c r="AT13" s="3">
        <f t="shared" si="60"/>
        <v>-296.85840734641022</v>
      </c>
      <c r="AU13" s="3">
        <f t="shared" si="60"/>
        <v>-316.85840734641022</v>
      </c>
      <c r="AV13" s="3">
        <f t="shared" si="60"/>
        <v>-336.85840734641022</v>
      </c>
      <c r="AW13" s="3">
        <f t="shared" si="60"/>
        <v>-356.85840734641022</v>
      </c>
      <c r="AX13" s="3">
        <f t="shared" si="60"/>
        <v>-376.85840734641022</v>
      </c>
      <c r="AY13" s="3">
        <f t="shared" si="60"/>
        <v>-396.85840734641022</v>
      </c>
      <c r="AZ13" s="3">
        <f t="shared" si="60"/>
        <v>-416.85840734641022</v>
      </c>
      <c r="BA13" s="3">
        <f t="shared" si="60"/>
        <v>-436.85840734641022</v>
      </c>
      <c r="BB13" s="3">
        <f t="shared" si="60"/>
        <v>-456.85840734641022</v>
      </c>
    </row>
    <row r="14" spans="1:54" x14ac:dyDescent="0.3">
      <c r="A14" t="s">
        <v>11</v>
      </c>
      <c r="B14" s="15">
        <f>(PI()-10.5)*B2</f>
        <v>-7.3584073464102069</v>
      </c>
      <c r="C14" s="25">
        <f t="shared" si="12"/>
        <v>6.2831853071795862</v>
      </c>
      <c r="D14" s="25">
        <f t="shared" si="13"/>
        <v>6.2831853071795862</v>
      </c>
      <c r="E14" s="25">
        <f t="shared" si="14"/>
        <v>6.2831853071795862</v>
      </c>
      <c r="F14" s="25">
        <f t="shared" si="15"/>
        <v>6.2831853071795862</v>
      </c>
      <c r="G14">
        <f t="shared" si="16"/>
        <v>17.283185307179586</v>
      </c>
      <c r="H14">
        <f t="shared" si="4"/>
        <v>11</v>
      </c>
      <c r="I14">
        <f t="shared" si="2"/>
        <v>-44</v>
      </c>
      <c r="J14">
        <f t="shared" si="5"/>
        <v>-22</v>
      </c>
      <c r="K14">
        <f t="shared" si="17"/>
        <v>-22</v>
      </c>
      <c r="L14" s="25">
        <f t="shared" si="18"/>
        <v>22</v>
      </c>
      <c r="M14">
        <f t="shared" si="19"/>
        <v>-4.7168146928204138</v>
      </c>
      <c r="N14" s="27">
        <f t="shared" si="20"/>
        <v>-11</v>
      </c>
      <c r="O14">
        <f t="shared" si="3"/>
        <v>0.5</v>
      </c>
      <c r="P14">
        <f t="shared" si="6"/>
        <v>-38.5</v>
      </c>
      <c r="Q14">
        <f t="shared" si="7"/>
        <v>-49.5</v>
      </c>
      <c r="R14">
        <f t="shared" si="8"/>
        <v>-10.216814692820414</v>
      </c>
      <c r="S14">
        <f t="shared" si="9"/>
        <v>-27.5</v>
      </c>
      <c r="T14" s="25">
        <f t="shared" si="21"/>
        <v>-5.5</v>
      </c>
      <c r="U14" t="s">
        <v>26</v>
      </c>
      <c r="V14" s="3">
        <f t="shared" ref="V14" si="62">(PI()-11*V2)</f>
        <v>47.141592653589797</v>
      </c>
      <c r="W14" s="3">
        <f t="shared" ref="W14:AC14" si="63">(PI()-11*W2)</f>
        <v>25.141592653589793</v>
      </c>
      <c r="X14" s="3">
        <f t="shared" si="63"/>
        <v>19.641592653589793</v>
      </c>
      <c r="Y14" s="29">
        <f t="shared" si="63"/>
        <v>14.141592653589793</v>
      </c>
      <c r="Z14" s="3">
        <f t="shared" si="63"/>
        <v>8.6415926535897931</v>
      </c>
      <c r="AA14" s="15">
        <f t="shared" si="63"/>
        <v>-2.3584073464102069</v>
      </c>
      <c r="AB14" s="16">
        <f t="shared" si="63"/>
        <v>-7.8584073464102069</v>
      </c>
      <c r="AC14" s="15">
        <f t="shared" si="63"/>
        <v>-13.358407346410207</v>
      </c>
      <c r="AD14" s="16">
        <f t="shared" ref="AD14:BB14" si="64">(PI()-11*AD2)</f>
        <v>-18.858407346410207</v>
      </c>
      <c r="AE14" s="3">
        <f t="shared" ref="AE14:AF14" si="65">(PI()-11*AE2)</f>
        <v>-24.358407346410207</v>
      </c>
      <c r="AF14" s="3">
        <f t="shared" si="65"/>
        <v>-51.858407346410203</v>
      </c>
      <c r="AG14" s="3">
        <f t="shared" si="64"/>
        <v>-40.858407346410203</v>
      </c>
      <c r="AH14" s="3">
        <f t="shared" si="64"/>
        <v>-62.858407346410203</v>
      </c>
      <c r="AI14" s="3">
        <f t="shared" si="64"/>
        <v>-84.858407346410203</v>
      </c>
      <c r="AJ14" s="3">
        <f t="shared" si="64"/>
        <v>-106.8584073464102</v>
      </c>
      <c r="AK14" s="3">
        <f t="shared" si="64"/>
        <v>-128.85840734641022</v>
      </c>
      <c r="AL14" s="3">
        <f t="shared" si="64"/>
        <v>-150.85840734641022</v>
      </c>
      <c r="AM14" s="3">
        <f t="shared" si="64"/>
        <v>-172.85840734641022</v>
      </c>
      <c r="AN14" s="3">
        <f t="shared" si="64"/>
        <v>-194.85840734641022</v>
      </c>
      <c r="AO14" s="3">
        <f t="shared" si="64"/>
        <v>-216.85840734641022</v>
      </c>
      <c r="AP14" s="3">
        <f t="shared" si="64"/>
        <v>-238.85840734641022</v>
      </c>
      <c r="AQ14" s="3">
        <f t="shared" si="64"/>
        <v>-260.85840734641022</v>
      </c>
      <c r="AR14" s="3">
        <f t="shared" si="64"/>
        <v>-282.85840734641022</v>
      </c>
      <c r="AS14" s="3">
        <f t="shared" si="64"/>
        <v>-304.85840734641022</v>
      </c>
      <c r="AT14" s="3">
        <f t="shared" si="64"/>
        <v>-326.85840734641022</v>
      </c>
      <c r="AU14" s="3">
        <f t="shared" si="64"/>
        <v>-348.85840734641022</v>
      </c>
      <c r="AV14" s="3">
        <f t="shared" si="64"/>
        <v>-370.85840734641022</v>
      </c>
      <c r="AW14" s="3">
        <f t="shared" si="64"/>
        <v>-392.85840734641022</v>
      </c>
      <c r="AX14" s="3">
        <f t="shared" si="64"/>
        <v>-414.85840734641022</v>
      </c>
      <c r="AY14" s="3">
        <f t="shared" si="64"/>
        <v>-436.85840734641022</v>
      </c>
      <c r="AZ14" s="3">
        <f t="shared" si="64"/>
        <v>-458.85840734641022</v>
      </c>
      <c r="BA14" s="3">
        <f t="shared" si="64"/>
        <v>-480.85840734641022</v>
      </c>
      <c r="BB14" s="3">
        <f t="shared" si="64"/>
        <v>-502.85840734641022</v>
      </c>
    </row>
    <row r="15" spans="1:54" x14ac:dyDescent="0.3">
      <c r="A15" s="23" t="s">
        <v>12</v>
      </c>
      <c r="B15" s="15">
        <f>(PI()-11.5)*B2</f>
        <v>-8.3584073464102069</v>
      </c>
      <c r="C15" s="25">
        <f t="shared" si="12"/>
        <v>6.2831853071795862</v>
      </c>
      <c r="D15" s="25">
        <f t="shared" si="13"/>
        <v>6.2831853071795862</v>
      </c>
      <c r="E15" s="25">
        <f t="shared" si="14"/>
        <v>6.2831853071795862</v>
      </c>
      <c r="F15" s="25">
        <f t="shared" si="15"/>
        <v>6.2831853071795862</v>
      </c>
      <c r="G15">
        <f t="shared" si="16"/>
        <v>18.283185307179586</v>
      </c>
      <c r="H15">
        <f t="shared" si="4"/>
        <v>12</v>
      </c>
      <c r="I15">
        <f t="shared" si="2"/>
        <v>-48</v>
      </c>
      <c r="J15">
        <f t="shared" si="5"/>
        <v>-24</v>
      </c>
      <c r="K15">
        <f t="shared" si="17"/>
        <v>-24</v>
      </c>
      <c r="L15" s="25">
        <f t="shared" si="18"/>
        <v>24</v>
      </c>
      <c r="M15">
        <f t="shared" si="19"/>
        <v>-5.7168146928204138</v>
      </c>
      <c r="N15" s="27">
        <f t="shared" si="20"/>
        <v>-12</v>
      </c>
      <c r="O15">
        <f t="shared" si="3"/>
        <v>0.5</v>
      </c>
      <c r="P15">
        <f t="shared" si="6"/>
        <v>-42</v>
      </c>
      <c r="Q15">
        <f t="shared" si="7"/>
        <v>-54</v>
      </c>
      <c r="R15">
        <f t="shared" si="8"/>
        <v>-11.716814692820414</v>
      </c>
      <c r="S15">
        <f t="shared" si="9"/>
        <v>-30</v>
      </c>
      <c r="T15" s="25">
        <f t="shared" si="21"/>
        <v>-6</v>
      </c>
      <c r="U15" s="17" t="s">
        <v>27</v>
      </c>
      <c r="V15" s="3">
        <f t="shared" ref="V15" si="66">(PI()-12*V2)</f>
        <v>51.141592653589797</v>
      </c>
      <c r="W15" s="3">
        <f t="shared" ref="W15:AC15" si="67">(PI()-12*W2)</f>
        <v>27.141592653589793</v>
      </c>
      <c r="X15" s="3">
        <f t="shared" si="67"/>
        <v>21.141592653589793</v>
      </c>
      <c r="Y15" s="29">
        <f t="shared" si="67"/>
        <v>15.141592653589793</v>
      </c>
      <c r="Z15" s="3">
        <f t="shared" si="67"/>
        <v>9.1415926535897931</v>
      </c>
      <c r="AA15" s="16">
        <f t="shared" si="67"/>
        <v>-2.8584073464102069</v>
      </c>
      <c r="AB15" s="6">
        <f t="shared" si="67"/>
        <v>-8.8584073464102069</v>
      </c>
      <c r="AC15" s="16">
        <f t="shared" si="67"/>
        <v>-14.858407346410207</v>
      </c>
      <c r="AD15" s="16">
        <f t="shared" ref="AD15:BB15" si="68">(PI()-12*AD2)</f>
        <v>-20.858407346410207</v>
      </c>
      <c r="AE15" s="3">
        <f t="shared" ref="AE15:AF15" si="69">(PI()-12*AE2)</f>
        <v>-26.858407346410207</v>
      </c>
      <c r="AF15" s="3">
        <f t="shared" si="69"/>
        <v>-56.858407346410203</v>
      </c>
      <c r="AG15" s="3">
        <f t="shared" si="68"/>
        <v>-44.858407346410203</v>
      </c>
      <c r="AH15" s="3">
        <f t="shared" si="68"/>
        <v>-68.858407346410203</v>
      </c>
      <c r="AI15" s="3">
        <f t="shared" si="68"/>
        <v>-92.858407346410203</v>
      </c>
      <c r="AJ15" s="3">
        <f t="shared" si="68"/>
        <v>-116.8584073464102</v>
      </c>
      <c r="AK15" s="3">
        <f t="shared" si="68"/>
        <v>-140.85840734641022</v>
      </c>
      <c r="AL15" s="3">
        <f t="shared" si="68"/>
        <v>-164.85840734641022</v>
      </c>
      <c r="AM15" s="3">
        <f t="shared" si="68"/>
        <v>-188.85840734641022</v>
      </c>
      <c r="AN15" s="3">
        <f t="shared" si="68"/>
        <v>-212.85840734641022</v>
      </c>
      <c r="AO15" s="3">
        <f t="shared" si="68"/>
        <v>-236.85840734641022</v>
      </c>
      <c r="AP15" s="3">
        <f t="shared" si="68"/>
        <v>-260.85840734641022</v>
      </c>
      <c r="AQ15" s="3">
        <f t="shared" si="68"/>
        <v>-284.85840734641022</v>
      </c>
      <c r="AR15" s="3">
        <f t="shared" si="68"/>
        <v>-308.85840734641022</v>
      </c>
      <c r="AS15" s="3">
        <f t="shared" si="68"/>
        <v>-332.85840734641022</v>
      </c>
      <c r="AT15" s="3">
        <f t="shared" si="68"/>
        <v>-356.85840734641022</v>
      </c>
      <c r="AU15" s="3">
        <f t="shared" si="68"/>
        <v>-380.85840734641022</v>
      </c>
      <c r="AV15" s="3">
        <f t="shared" si="68"/>
        <v>-404.85840734641022</v>
      </c>
      <c r="AW15" s="3">
        <f t="shared" si="68"/>
        <v>-428.85840734641022</v>
      </c>
      <c r="AX15" s="3">
        <f t="shared" si="68"/>
        <v>-452.85840734641022</v>
      </c>
      <c r="AY15" s="3">
        <f t="shared" si="68"/>
        <v>-476.85840734641022</v>
      </c>
      <c r="AZ15" s="3">
        <f t="shared" si="68"/>
        <v>-500.85840734641022</v>
      </c>
      <c r="BA15" s="3">
        <f t="shared" si="68"/>
        <v>-524.85840734641022</v>
      </c>
      <c r="BB15" s="3">
        <f t="shared" si="68"/>
        <v>-548.85840734641022</v>
      </c>
    </row>
    <row r="16" spans="1:54" x14ac:dyDescent="0.3">
      <c r="A16" t="s">
        <v>13</v>
      </c>
      <c r="B16" s="15">
        <f>(PI()-12.5)*B2</f>
        <v>-9.3584073464102069</v>
      </c>
      <c r="C16" s="25">
        <f t="shared" si="12"/>
        <v>6.2831853071795862</v>
      </c>
      <c r="D16" s="25">
        <f t="shared" si="13"/>
        <v>6.2831853071795862</v>
      </c>
      <c r="E16" s="25">
        <f t="shared" si="14"/>
        <v>6.2831853071795862</v>
      </c>
      <c r="F16" s="25">
        <f t="shared" si="15"/>
        <v>6.2831853071795862</v>
      </c>
      <c r="G16">
        <f t="shared" si="16"/>
        <v>19.283185307179586</v>
      </c>
      <c r="H16">
        <f t="shared" si="4"/>
        <v>13</v>
      </c>
      <c r="I16">
        <f t="shared" si="2"/>
        <v>-52</v>
      </c>
      <c r="J16">
        <f t="shared" si="5"/>
        <v>-26</v>
      </c>
      <c r="K16">
        <f t="shared" si="17"/>
        <v>-26</v>
      </c>
      <c r="L16" s="25">
        <f t="shared" si="18"/>
        <v>26</v>
      </c>
      <c r="M16">
        <f t="shared" si="19"/>
        <v>-6.7168146928204138</v>
      </c>
      <c r="N16" s="27">
        <f t="shared" si="20"/>
        <v>-13</v>
      </c>
      <c r="O16">
        <f t="shared" si="3"/>
        <v>0.5</v>
      </c>
      <c r="P16">
        <f t="shared" si="6"/>
        <v>-45.5</v>
      </c>
      <c r="Q16">
        <f t="shared" si="7"/>
        <v>-58.5</v>
      </c>
      <c r="R16">
        <f t="shared" si="8"/>
        <v>-13.216814692820414</v>
      </c>
      <c r="S16">
        <f t="shared" si="9"/>
        <v>-32.5</v>
      </c>
      <c r="T16" s="25">
        <f t="shared" si="21"/>
        <v>-6.5</v>
      </c>
      <c r="U16" t="s">
        <v>28</v>
      </c>
      <c r="V16" s="3">
        <f t="shared" ref="V16" si="70">(PI()-13*V2)</f>
        <v>55.141592653589797</v>
      </c>
      <c r="W16" s="3">
        <f t="shared" ref="W16:AC16" si="71">(PI()-13*W2)</f>
        <v>29.141592653589793</v>
      </c>
      <c r="X16" s="3">
        <f t="shared" si="71"/>
        <v>22.641592653589793</v>
      </c>
      <c r="Y16" s="29">
        <f t="shared" si="71"/>
        <v>16.141592653589793</v>
      </c>
      <c r="Z16" s="3">
        <f t="shared" si="71"/>
        <v>9.6415926535897931</v>
      </c>
      <c r="AA16" s="15">
        <f t="shared" si="71"/>
        <v>-3.3584073464102069</v>
      </c>
      <c r="AB16" s="10">
        <f t="shared" si="71"/>
        <v>-9.8584073464102069</v>
      </c>
      <c r="AC16" s="15">
        <f t="shared" si="71"/>
        <v>-16.358407346410207</v>
      </c>
      <c r="AD16" s="16">
        <f t="shared" ref="AD16:BB16" si="72">(PI()-13*AD2)</f>
        <v>-22.858407346410207</v>
      </c>
      <c r="AE16" s="3">
        <f t="shared" ref="AE16:AF16" si="73">(PI()-13*AE2)</f>
        <v>-29.358407346410207</v>
      </c>
      <c r="AF16" s="3">
        <f t="shared" si="73"/>
        <v>-61.858407346410203</v>
      </c>
      <c r="AG16" s="3">
        <f t="shared" si="72"/>
        <v>-48.858407346410203</v>
      </c>
      <c r="AH16" s="3">
        <f t="shared" si="72"/>
        <v>-74.858407346410203</v>
      </c>
      <c r="AI16" s="3">
        <f t="shared" si="72"/>
        <v>-100.8584073464102</v>
      </c>
      <c r="AJ16" s="3">
        <f t="shared" si="72"/>
        <v>-126.8584073464102</v>
      </c>
      <c r="AK16" s="3">
        <f t="shared" si="72"/>
        <v>-152.85840734641022</v>
      </c>
      <c r="AL16" s="3">
        <f t="shared" si="72"/>
        <v>-178.85840734641022</v>
      </c>
      <c r="AM16" s="3">
        <f t="shared" si="72"/>
        <v>-204.85840734641022</v>
      </c>
      <c r="AN16" s="3">
        <f t="shared" si="72"/>
        <v>-230.85840734641022</v>
      </c>
      <c r="AO16" s="3">
        <f t="shared" si="72"/>
        <v>-256.85840734641022</v>
      </c>
      <c r="AP16" s="3">
        <f t="shared" si="72"/>
        <v>-282.85840734641022</v>
      </c>
      <c r="AQ16" s="3">
        <f t="shared" si="72"/>
        <v>-308.85840734641022</v>
      </c>
      <c r="AR16" s="3">
        <f t="shared" si="72"/>
        <v>-334.85840734641022</v>
      </c>
      <c r="AS16" s="3">
        <f t="shared" si="72"/>
        <v>-360.85840734641022</v>
      </c>
      <c r="AT16" s="3">
        <f t="shared" si="72"/>
        <v>-386.85840734641022</v>
      </c>
      <c r="AU16" s="3">
        <f t="shared" si="72"/>
        <v>-412.85840734641022</v>
      </c>
      <c r="AV16" s="3">
        <f t="shared" si="72"/>
        <v>-438.85840734641022</v>
      </c>
      <c r="AW16" s="3">
        <f t="shared" si="72"/>
        <v>-464.85840734641022</v>
      </c>
      <c r="AX16" s="3">
        <f t="shared" si="72"/>
        <v>-490.85840734641022</v>
      </c>
      <c r="AY16" s="3">
        <f t="shared" si="72"/>
        <v>-516.85840734641022</v>
      </c>
      <c r="AZ16" s="3">
        <f t="shared" si="72"/>
        <v>-542.85840734641022</v>
      </c>
      <c r="BA16" s="3">
        <f t="shared" si="72"/>
        <v>-568.85840734641022</v>
      </c>
      <c r="BB16" s="3">
        <f t="shared" si="72"/>
        <v>-594.85840734641022</v>
      </c>
    </row>
    <row r="17" spans="1:55" x14ac:dyDescent="0.3">
      <c r="A17" s="23" t="s">
        <v>33</v>
      </c>
      <c r="B17" s="15">
        <f>(PI()-13.5)*B2</f>
        <v>-10.358407346410207</v>
      </c>
      <c r="C17" s="25">
        <f t="shared" si="12"/>
        <v>6.2831853071795862</v>
      </c>
      <c r="D17" s="25">
        <f t="shared" si="13"/>
        <v>6.2831853071795862</v>
      </c>
      <c r="E17" s="25">
        <f t="shared" si="14"/>
        <v>6.2831853071795862</v>
      </c>
      <c r="F17" s="25">
        <f t="shared" si="15"/>
        <v>6.2831853071795862</v>
      </c>
      <c r="G17">
        <f t="shared" si="16"/>
        <v>20.283185307179586</v>
      </c>
      <c r="H17">
        <f t="shared" si="4"/>
        <v>14</v>
      </c>
      <c r="I17">
        <f t="shared" si="2"/>
        <v>-56</v>
      </c>
      <c r="J17">
        <f t="shared" si="5"/>
        <v>-28</v>
      </c>
      <c r="K17">
        <f t="shared" si="17"/>
        <v>-28</v>
      </c>
      <c r="L17" s="25">
        <f t="shared" si="18"/>
        <v>28</v>
      </c>
      <c r="M17">
        <f t="shared" si="19"/>
        <v>-7.7168146928204138</v>
      </c>
      <c r="N17" s="27">
        <f t="shared" si="20"/>
        <v>-14</v>
      </c>
      <c r="O17">
        <f t="shared" si="3"/>
        <v>0.5</v>
      </c>
      <c r="P17">
        <f t="shared" si="6"/>
        <v>-49</v>
      </c>
      <c r="Q17">
        <f t="shared" si="7"/>
        <v>-63</v>
      </c>
      <c r="R17">
        <f t="shared" si="8"/>
        <v>-14.716814692820414</v>
      </c>
      <c r="S17">
        <f t="shared" si="9"/>
        <v>-35</v>
      </c>
      <c r="T17" s="25">
        <f t="shared" si="21"/>
        <v>-7</v>
      </c>
      <c r="U17" t="s">
        <v>29</v>
      </c>
      <c r="V17" s="3">
        <f t="shared" ref="V17" si="74">(PI()-14*V2)</f>
        <v>59.141592653589797</v>
      </c>
      <c r="W17" s="3">
        <f t="shared" ref="W17:AC17" si="75">(PI()-14*W2)</f>
        <v>31.141592653589793</v>
      </c>
      <c r="X17" s="3">
        <f t="shared" si="75"/>
        <v>24.141592653589793</v>
      </c>
      <c r="Y17" s="29">
        <f t="shared" si="75"/>
        <v>17.141592653589793</v>
      </c>
      <c r="Z17" s="3">
        <f t="shared" si="75"/>
        <v>10.141592653589793</v>
      </c>
      <c r="AA17" s="16">
        <f t="shared" si="75"/>
        <v>-3.8584073464102069</v>
      </c>
      <c r="AB17" s="10">
        <f t="shared" si="75"/>
        <v>-10.858407346410207</v>
      </c>
      <c r="AC17" s="16">
        <f t="shared" si="75"/>
        <v>-17.858407346410207</v>
      </c>
      <c r="AD17" s="16">
        <f t="shared" ref="AD17:BB17" si="76">(PI()-14*AD2)</f>
        <v>-24.858407346410207</v>
      </c>
      <c r="AE17" s="3">
        <f t="shared" ref="AE17:AF17" si="77">(PI()-14*AE2)</f>
        <v>-31.858407346410207</v>
      </c>
      <c r="AF17" s="3">
        <f t="shared" si="77"/>
        <v>-66.858407346410203</v>
      </c>
      <c r="AG17" s="3">
        <f t="shared" si="76"/>
        <v>-52.858407346410203</v>
      </c>
      <c r="AH17" s="3">
        <f t="shared" si="76"/>
        <v>-80.858407346410203</v>
      </c>
      <c r="AI17" s="3">
        <f t="shared" si="76"/>
        <v>-108.8584073464102</v>
      </c>
      <c r="AJ17" s="3">
        <f t="shared" si="76"/>
        <v>-136.85840734641022</v>
      </c>
      <c r="AK17" s="3">
        <f t="shared" si="76"/>
        <v>-164.85840734641022</v>
      </c>
      <c r="AL17" s="3">
        <f t="shared" si="76"/>
        <v>-192.85840734641022</v>
      </c>
      <c r="AM17" s="3">
        <f t="shared" si="76"/>
        <v>-220.85840734641022</v>
      </c>
      <c r="AN17" s="3">
        <f t="shared" si="76"/>
        <v>-248.85840734641022</v>
      </c>
      <c r="AO17" s="3">
        <f t="shared" si="76"/>
        <v>-276.85840734641022</v>
      </c>
      <c r="AP17" s="3">
        <f t="shared" si="76"/>
        <v>-304.85840734641022</v>
      </c>
      <c r="AQ17" s="3">
        <f t="shared" si="76"/>
        <v>-332.85840734641022</v>
      </c>
      <c r="AR17" s="3">
        <f t="shared" si="76"/>
        <v>-360.85840734641022</v>
      </c>
      <c r="AS17" s="3">
        <f t="shared" si="76"/>
        <v>-388.85840734641022</v>
      </c>
      <c r="AT17" s="3">
        <f t="shared" si="76"/>
        <v>-416.85840734641022</v>
      </c>
      <c r="AU17" s="3">
        <f t="shared" si="76"/>
        <v>-444.85840734641022</v>
      </c>
      <c r="AV17" s="3">
        <f t="shared" si="76"/>
        <v>-472.85840734641022</v>
      </c>
      <c r="AW17" s="3">
        <f t="shared" si="76"/>
        <v>-500.85840734641022</v>
      </c>
      <c r="AX17" s="3">
        <f t="shared" si="76"/>
        <v>-528.85840734641022</v>
      </c>
      <c r="AY17" s="3">
        <f t="shared" si="76"/>
        <v>-556.85840734641022</v>
      </c>
      <c r="AZ17" s="3">
        <f t="shared" si="76"/>
        <v>-584.85840734641022</v>
      </c>
      <c r="BA17" s="3">
        <f t="shared" si="76"/>
        <v>-612.85840734641022</v>
      </c>
      <c r="BB17" s="3">
        <f t="shared" si="76"/>
        <v>-640.85840734641022</v>
      </c>
    </row>
    <row r="18" spans="1:55" x14ac:dyDescent="0.3">
      <c r="A18" t="s">
        <v>34</v>
      </c>
      <c r="B18" s="1">
        <f>(PI()-14.5)*B2</f>
        <v>-11.358407346410207</v>
      </c>
      <c r="C18" s="25">
        <f t="shared" si="12"/>
        <v>6.2831853071795898</v>
      </c>
      <c r="D18" s="25">
        <f t="shared" si="13"/>
        <v>6.2831853071795862</v>
      </c>
      <c r="E18" s="25">
        <f t="shared" si="14"/>
        <v>6.2831853071795862</v>
      </c>
      <c r="F18" s="25">
        <f t="shared" si="15"/>
        <v>6.2831853071795862</v>
      </c>
      <c r="G18">
        <f t="shared" si="16"/>
        <v>21.28318530717959</v>
      </c>
      <c r="H18">
        <f t="shared" si="4"/>
        <v>15</v>
      </c>
      <c r="I18">
        <f t="shared" si="2"/>
        <v>-60</v>
      </c>
      <c r="J18">
        <f t="shared" si="5"/>
        <v>-30</v>
      </c>
      <c r="K18">
        <f t="shared" si="17"/>
        <v>-30</v>
      </c>
      <c r="L18" s="25">
        <f t="shared" si="18"/>
        <v>30</v>
      </c>
      <c r="M18">
        <f t="shared" si="19"/>
        <v>-8.7168146928204102</v>
      </c>
      <c r="N18" s="27">
        <f t="shared" si="20"/>
        <v>-15</v>
      </c>
      <c r="O18">
        <f t="shared" si="3"/>
        <v>0.5</v>
      </c>
      <c r="P18">
        <f t="shared" si="6"/>
        <v>-52.5</v>
      </c>
      <c r="Q18">
        <f t="shared" si="7"/>
        <v>-67.5</v>
      </c>
      <c r="R18">
        <f t="shared" si="8"/>
        <v>-16.216814692820414</v>
      </c>
      <c r="S18">
        <f t="shared" si="9"/>
        <v>-37.5</v>
      </c>
      <c r="T18" s="25">
        <f t="shared" si="21"/>
        <v>-7.5</v>
      </c>
      <c r="U18" t="s">
        <v>30</v>
      </c>
      <c r="V18" s="3">
        <f t="shared" ref="V18" si="78">(PI()-15*V2)</f>
        <v>63.141592653589797</v>
      </c>
      <c r="W18" s="3">
        <f t="shared" ref="W18:AC18" si="79">(PI()-15*W2)</f>
        <v>33.141592653589797</v>
      </c>
      <c r="X18" s="3">
        <f t="shared" si="79"/>
        <v>25.641592653589793</v>
      </c>
      <c r="Y18" s="29">
        <f t="shared" si="79"/>
        <v>18.141592653589793</v>
      </c>
      <c r="Z18" s="3">
        <f t="shared" si="79"/>
        <v>10.641592653589793</v>
      </c>
      <c r="AA18" s="8">
        <f t="shared" si="79"/>
        <v>-4.3584073464102069</v>
      </c>
      <c r="AB18" s="16">
        <f t="shared" si="79"/>
        <v>-11.858407346410207</v>
      </c>
      <c r="AC18" s="15">
        <f t="shared" si="79"/>
        <v>-19.358407346410207</v>
      </c>
      <c r="AD18" s="16">
        <f t="shared" ref="AD18:BB18" si="80">(PI()-15*AD2)</f>
        <v>-26.858407346410207</v>
      </c>
      <c r="AE18" s="3">
        <f t="shared" ref="AE18:AF18" si="81">(PI()-15*AE2)</f>
        <v>-34.358407346410203</v>
      </c>
      <c r="AF18" s="3">
        <f t="shared" si="81"/>
        <v>-71.858407346410203</v>
      </c>
      <c r="AG18" s="3">
        <f t="shared" si="80"/>
        <v>-56.858407346410203</v>
      </c>
      <c r="AH18" s="3">
        <f t="shared" si="80"/>
        <v>-86.858407346410203</v>
      </c>
      <c r="AI18" s="3">
        <f t="shared" si="80"/>
        <v>-116.8584073464102</v>
      </c>
      <c r="AJ18" s="3">
        <f t="shared" si="80"/>
        <v>-146.85840734641022</v>
      </c>
      <c r="AK18" s="3">
        <f t="shared" si="80"/>
        <v>-176.85840734641022</v>
      </c>
      <c r="AL18" s="3">
        <f t="shared" si="80"/>
        <v>-206.85840734641022</v>
      </c>
      <c r="AM18" s="3">
        <f t="shared" si="80"/>
        <v>-236.85840734641022</v>
      </c>
      <c r="AN18" s="3">
        <f t="shared" si="80"/>
        <v>-266.85840734641022</v>
      </c>
      <c r="AO18" s="3">
        <f t="shared" si="80"/>
        <v>-296.85840734641022</v>
      </c>
      <c r="AP18" s="3">
        <f t="shared" si="80"/>
        <v>-326.85840734641022</v>
      </c>
      <c r="AQ18" s="3">
        <f t="shared" si="80"/>
        <v>-356.85840734641022</v>
      </c>
      <c r="AR18" s="3">
        <f t="shared" si="80"/>
        <v>-386.85840734641022</v>
      </c>
      <c r="AS18" s="3">
        <f t="shared" si="80"/>
        <v>-416.85840734641022</v>
      </c>
      <c r="AT18" s="3">
        <f t="shared" si="80"/>
        <v>-446.85840734641022</v>
      </c>
      <c r="AU18" s="3">
        <f t="shared" si="80"/>
        <v>-476.85840734641022</v>
      </c>
      <c r="AV18" s="3">
        <f t="shared" si="80"/>
        <v>-506.85840734641022</v>
      </c>
      <c r="AW18" s="3">
        <f t="shared" si="80"/>
        <v>-536.85840734641022</v>
      </c>
      <c r="AX18" s="3">
        <f t="shared" si="80"/>
        <v>-566.85840734641022</v>
      </c>
      <c r="AY18" s="3">
        <f t="shared" si="80"/>
        <v>-596.85840734641022</v>
      </c>
      <c r="AZ18" s="3">
        <f t="shared" si="80"/>
        <v>-626.85840734641022</v>
      </c>
      <c r="BA18" s="3">
        <f t="shared" si="80"/>
        <v>-656.85840734641022</v>
      </c>
      <c r="BB18" s="3">
        <f t="shared" si="80"/>
        <v>-686.85840734641022</v>
      </c>
    </row>
    <row r="19" spans="1:55" x14ac:dyDescent="0.3">
      <c r="A19" s="23" t="s">
        <v>35</v>
      </c>
      <c r="B19" s="1">
        <f>(PI()-15.5)*B2</f>
        <v>-12.358407346410207</v>
      </c>
      <c r="C19" s="25">
        <f t="shared" si="12"/>
        <v>6.2831853071795898</v>
      </c>
      <c r="D19" s="25">
        <f t="shared" si="13"/>
        <v>6.2831853071795862</v>
      </c>
      <c r="E19" s="25">
        <f t="shared" si="14"/>
        <v>6.2831853071795862</v>
      </c>
      <c r="F19" s="25">
        <f t="shared" si="15"/>
        <v>6.2831853071795862</v>
      </c>
      <c r="G19">
        <f t="shared" si="16"/>
        <v>22.28318530717959</v>
      </c>
      <c r="H19">
        <f t="shared" si="4"/>
        <v>16</v>
      </c>
      <c r="I19">
        <f t="shared" si="2"/>
        <v>-64</v>
      </c>
      <c r="J19">
        <f t="shared" si="5"/>
        <v>-32</v>
      </c>
      <c r="K19">
        <f t="shared" si="17"/>
        <v>-32</v>
      </c>
      <c r="L19" s="25">
        <f t="shared" si="18"/>
        <v>32</v>
      </c>
      <c r="M19">
        <f t="shared" si="19"/>
        <v>-9.7168146928204102</v>
      </c>
      <c r="N19" s="27">
        <f t="shared" si="20"/>
        <v>-16</v>
      </c>
      <c r="O19">
        <f t="shared" si="3"/>
        <v>0.5</v>
      </c>
      <c r="P19">
        <f t="shared" si="6"/>
        <v>-56</v>
      </c>
      <c r="Q19">
        <f t="shared" si="7"/>
        <v>-72</v>
      </c>
      <c r="R19">
        <f t="shared" si="8"/>
        <v>-17.716814692820414</v>
      </c>
      <c r="S19">
        <f t="shared" si="9"/>
        <v>-40</v>
      </c>
      <c r="T19" s="25">
        <f t="shared" si="21"/>
        <v>-8</v>
      </c>
      <c r="U19" s="17" t="s">
        <v>43</v>
      </c>
      <c r="V19" s="3">
        <f t="shared" ref="V19" si="82">(PI()-16*V2)</f>
        <v>67.141592653589797</v>
      </c>
      <c r="W19" s="3">
        <f t="shared" ref="W19:AF19" si="83">(PI()-16*W2)</f>
        <v>35.141592653589797</v>
      </c>
      <c r="X19" s="3">
        <f t="shared" si="83"/>
        <v>27.141592653589793</v>
      </c>
      <c r="Y19" s="29">
        <f t="shared" si="83"/>
        <v>19.141592653589793</v>
      </c>
      <c r="Z19" s="3">
        <f t="shared" si="83"/>
        <v>11.141592653589793</v>
      </c>
      <c r="AA19" s="17">
        <f t="shared" si="83"/>
        <v>-4.8584073464102069</v>
      </c>
      <c r="AB19" s="10">
        <f t="shared" si="83"/>
        <v>-12.858407346410207</v>
      </c>
      <c r="AC19" s="16">
        <f t="shared" si="83"/>
        <v>-20.858407346410207</v>
      </c>
      <c r="AD19" s="16">
        <f t="shared" si="83"/>
        <v>-28.858407346410207</v>
      </c>
      <c r="AE19" s="3">
        <f t="shared" si="83"/>
        <v>-36.858407346410203</v>
      </c>
      <c r="AF19" s="3">
        <f t="shared" si="83"/>
        <v>-76.858407346410203</v>
      </c>
      <c r="AG19" s="3">
        <f t="shared" ref="AG19:AK19" si="84">(PI()-16*AG2)</f>
        <v>-60.858407346410203</v>
      </c>
      <c r="AH19" s="3">
        <f t="shared" si="84"/>
        <v>-92.858407346410203</v>
      </c>
      <c r="AI19" s="3">
        <f t="shared" si="84"/>
        <v>-124.8584073464102</v>
      </c>
      <c r="AJ19" s="3">
        <f t="shared" si="84"/>
        <v>-156.85840734641022</v>
      </c>
      <c r="AK19" s="3">
        <f t="shared" si="84"/>
        <v>-188.85840734641022</v>
      </c>
    </row>
    <row r="20" spans="1:55" x14ac:dyDescent="0.3">
      <c r="A20" t="s">
        <v>36</v>
      </c>
      <c r="B20" s="15">
        <f>(PI()-16.5)*B2</f>
        <v>-13.358407346410207</v>
      </c>
      <c r="C20" s="25">
        <f t="shared" si="12"/>
        <v>6.2831853071795898</v>
      </c>
      <c r="D20" s="25">
        <f t="shared" si="13"/>
        <v>6.2831853071795862</v>
      </c>
      <c r="E20" s="25">
        <f t="shared" si="14"/>
        <v>6.2831853071795862</v>
      </c>
      <c r="F20" s="25">
        <f t="shared" si="15"/>
        <v>6.2831853071795862</v>
      </c>
      <c r="G20">
        <f t="shared" si="16"/>
        <v>23.28318530717959</v>
      </c>
      <c r="H20">
        <f t="shared" si="4"/>
        <v>17</v>
      </c>
      <c r="I20">
        <f t="shared" si="2"/>
        <v>-68</v>
      </c>
      <c r="J20">
        <f t="shared" si="5"/>
        <v>-34</v>
      </c>
      <c r="K20">
        <f t="shared" si="17"/>
        <v>-34</v>
      </c>
      <c r="L20" s="25">
        <f t="shared" si="18"/>
        <v>34</v>
      </c>
      <c r="M20">
        <f t="shared" si="19"/>
        <v>-10.71681469282041</v>
      </c>
      <c r="N20" s="27">
        <f t="shared" si="20"/>
        <v>-17</v>
      </c>
      <c r="O20">
        <f t="shared" si="3"/>
        <v>0.5</v>
      </c>
      <c r="P20">
        <f t="shared" si="6"/>
        <v>-59.5</v>
      </c>
      <c r="Q20">
        <f t="shared" si="7"/>
        <v>-76.5</v>
      </c>
      <c r="R20">
        <f t="shared" si="8"/>
        <v>-19.216814692820414</v>
      </c>
      <c r="S20">
        <f t="shared" si="9"/>
        <v>-42.5</v>
      </c>
      <c r="T20" s="25">
        <f t="shared" si="21"/>
        <v>-8.5</v>
      </c>
      <c r="U20" t="s">
        <v>44</v>
      </c>
      <c r="V20" s="3">
        <f t="shared" ref="V20" si="85">(PI()-17*V2)</f>
        <v>71.141592653589797</v>
      </c>
      <c r="W20" s="3">
        <f t="shared" ref="W20:AC20" si="86">(PI()-17*W2)</f>
        <v>37.141592653589797</v>
      </c>
      <c r="X20" s="3">
        <f t="shared" si="86"/>
        <v>28.641592653589793</v>
      </c>
      <c r="Y20" s="29">
        <f t="shared" si="86"/>
        <v>20.141592653589793</v>
      </c>
      <c r="Z20" s="3">
        <f t="shared" si="86"/>
        <v>11.641592653589793</v>
      </c>
      <c r="AA20" s="15">
        <f t="shared" si="86"/>
        <v>-5.3584073464102069</v>
      </c>
      <c r="AB20" s="10">
        <f t="shared" si="86"/>
        <v>-13.858407346410207</v>
      </c>
      <c r="AC20" s="15">
        <f t="shared" si="86"/>
        <v>-22.358407346410207</v>
      </c>
      <c r="AD20" s="16">
        <f t="shared" ref="AD20:AJ20" si="87">(PI()-17*AD2)</f>
        <v>-30.858407346410207</v>
      </c>
      <c r="AE20" s="3">
        <f t="shared" ref="AE20:AF20" si="88">(PI()-17*AE2)</f>
        <v>-39.358407346410203</v>
      </c>
      <c r="AF20" s="3">
        <f t="shared" si="88"/>
        <v>-81.858407346410203</v>
      </c>
      <c r="AG20" s="3">
        <f t="shared" si="87"/>
        <v>-64.858407346410203</v>
      </c>
      <c r="AH20" s="3">
        <f t="shared" si="87"/>
        <v>-98.858407346410203</v>
      </c>
      <c r="AI20" s="3">
        <f t="shared" si="87"/>
        <v>-132.85840734641022</v>
      </c>
      <c r="AJ20" s="3">
        <f t="shared" si="87"/>
        <v>-166.85840734641022</v>
      </c>
    </row>
    <row r="21" spans="1:55" x14ac:dyDescent="0.3">
      <c r="A21" s="23" t="s">
        <v>37</v>
      </c>
      <c r="B21" s="15">
        <f>(PI()-17.5)*B2</f>
        <v>-14.358407346410207</v>
      </c>
      <c r="D21" s="25">
        <f t="shared" si="13"/>
        <v>6.2831853071795862</v>
      </c>
      <c r="E21" s="25">
        <f t="shared" si="14"/>
        <v>6.2831853071795862</v>
      </c>
      <c r="F21" s="25">
        <f t="shared" si="15"/>
        <v>6.2831853071795862</v>
      </c>
      <c r="G21">
        <f t="shared" si="16"/>
        <v>24.28318530717959</v>
      </c>
      <c r="H21">
        <f t="shared" si="4"/>
        <v>18</v>
      </c>
      <c r="J21">
        <f t="shared" si="5"/>
        <v>-36</v>
      </c>
      <c r="K21">
        <f t="shared" si="17"/>
        <v>-36</v>
      </c>
      <c r="L21" s="25">
        <f t="shared" si="18"/>
        <v>36</v>
      </c>
      <c r="M21">
        <f t="shared" si="19"/>
        <v>30.141592653589793</v>
      </c>
      <c r="N21" s="27">
        <f t="shared" si="20"/>
        <v>-18</v>
      </c>
      <c r="O21">
        <f t="shared" si="3"/>
        <v>0.5</v>
      </c>
      <c r="P21">
        <f t="shared" si="6"/>
        <v>-63</v>
      </c>
      <c r="R21">
        <f t="shared" si="8"/>
        <v>-20.716814692820414</v>
      </c>
      <c r="S21">
        <f t="shared" si="9"/>
        <v>-45</v>
      </c>
      <c r="T21" s="25">
        <f t="shared" si="21"/>
        <v>-9</v>
      </c>
      <c r="U21" t="s">
        <v>45</v>
      </c>
      <c r="V21" s="3">
        <f t="shared" ref="V21" si="89">(PI()-18*V2)</f>
        <v>75.141592653589797</v>
      </c>
      <c r="W21" s="3">
        <f t="shared" ref="W21:AC21" si="90">(PI()-18*W2)</f>
        <v>39.141592653589797</v>
      </c>
      <c r="X21" s="3">
        <f t="shared" si="90"/>
        <v>30.141592653589793</v>
      </c>
      <c r="Y21" s="29">
        <f t="shared" si="90"/>
        <v>21.141592653589793</v>
      </c>
      <c r="Z21" s="3">
        <f t="shared" si="90"/>
        <v>12.141592653589793</v>
      </c>
      <c r="AA21" s="16">
        <f t="shared" si="90"/>
        <v>-5.8584073464102069</v>
      </c>
      <c r="AB21" s="16">
        <f t="shared" si="90"/>
        <v>-14.858407346410207</v>
      </c>
      <c r="AC21" s="15">
        <f t="shared" si="90"/>
        <v>-23.858407346410207</v>
      </c>
      <c r="AD21" s="10"/>
      <c r="AE21" s="3"/>
      <c r="AF21" s="3"/>
    </row>
    <row r="22" spans="1:55" x14ac:dyDescent="0.3">
      <c r="A22" t="s">
        <v>38</v>
      </c>
      <c r="B22" s="1">
        <f>(PI()-18.5)*B2</f>
        <v>-15.358407346410207</v>
      </c>
      <c r="D22" s="25">
        <f t="shared" si="13"/>
        <v>6.2831853071795862</v>
      </c>
      <c r="E22" s="25">
        <f t="shared" si="14"/>
        <v>6.2831853071795862</v>
      </c>
      <c r="F22" s="25">
        <f t="shared" si="15"/>
        <v>6.2831853071795862</v>
      </c>
      <c r="G22">
        <f t="shared" si="16"/>
        <v>25.28318530717959</v>
      </c>
      <c r="H22">
        <f t="shared" si="4"/>
        <v>19</v>
      </c>
      <c r="J22">
        <f t="shared" si="5"/>
        <v>-38</v>
      </c>
      <c r="K22">
        <f t="shared" si="17"/>
        <v>-38</v>
      </c>
      <c r="L22" s="25">
        <f t="shared" si="18"/>
        <v>38</v>
      </c>
      <c r="M22">
        <f t="shared" si="19"/>
        <v>31.641592653589793</v>
      </c>
      <c r="N22" s="27">
        <f t="shared" si="20"/>
        <v>-19</v>
      </c>
      <c r="O22">
        <f t="shared" si="3"/>
        <v>0.5</v>
      </c>
      <c r="P22">
        <f t="shared" si="6"/>
        <v>-66.5</v>
      </c>
      <c r="R22">
        <f t="shared" si="8"/>
        <v>-22.216814692820414</v>
      </c>
      <c r="S22">
        <f t="shared" si="9"/>
        <v>-47.5</v>
      </c>
      <c r="T22" s="25">
        <f t="shared" si="21"/>
        <v>-9.5</v>
      </c>
      <c r="U22" t="s">
        <v>46</v>
      </c>
      <c r="V22" s="3">
        <f t="shared" ref="V22" si="91">(PI()-19*V2)</f>
        <v>79.141592653589797</v>
      </c>
      <c r="W22" s="3">
        <f t="shared" ref="W22:AC22" si="92">(PI()-19*W2)</f>
        <v>41.141592653589797</v>
      </c>
      <c r="X22" s="3">
        <f t="shared" si="92"/>
        <v>31.641592653589793</v>
      </c>
      <c r="Y22" s="29">
        <f t="shared" si="92"/>
        <v>22.141592653589793</v>
      </c>
      <c r="Z22" s="3">
        <f t="shared" si="92"/>
        <v>12.641592653589793</v>
      </c>
      <c r="AA22" s="15">
        <f t="shared" si="92"/>
        <v>-6.3584073464102069</v>
      </c>
      <c r="AB22" s="10">
        <f t="shared" si="92"/>
        <v>-15.858407346410207</v>
      </c>
      <c r="AC22" s="15">
        <f t="shared" si="92"/>
        <v>-25.358407346410207</v>
      </c>
      <c r="AD22" s="10"/>
      <c r="AE22" s="3"/>
      <c r="AF22" s="3"/>
    </row>
    <row r="23" spans="1:55" x14ac:dyDescent="0.3">
      <c r="A23" s="23" t="s">
        <v>39</v>
      </c>
      <c r="B23" s="15">
        <f>(PI()-19.5)*B2</f>
        <v>-16.358407346410207</v>
      </c>
      <c r="D23" s="25">
        <f t="shared" si="13"/>
        <v>6.2831853071795862</v>
      </c>
      <c r="E23" s="25">
        <f t="shared" si="14"/>
        <v>6.2831853071795898</v>
      </c>
      <c r="F23" s="25">
        <f t="shared" si="15"/>
        <v>6.2831853071795862</v>
      </c>
      <c r="G23">
        <f t="shared" si="16"/>
        <v>26.28318530717959</v>
      </c>
      <c r="H23">
        <f t="shared" si="4"/>
        <v>20</v>
      </c>
      <c r="J23">
        <f t="shared" si="5"/>
        <v>-40</v>
      </c>
      <c r="K23">
        <f t="shared" si="17"/>
        <v>-40</v>
      </c>
      <c r="L23" s="25">
        <f t="shared" si="18"/>
        <v>40</v>
      </c>
      <c r="M23">
        <f t="shared" si="19"/>
        <v>33.141592653589797</v>
      </c>
      <c r="N23" s="27">
        <f t="shared" si="20"/>
        <v>-20</v>
      </c>
      <c r="O23">
        <f t="shared" si="3"/>
        <v>0.5</v>
      </c>
      <c r="P23">
        <f t="shared" si="6"/>
        <v>-70</v>
      </c>
      <c r="R23">
        <f t="shared" si="8"/>
        <v>-23.716814692820414</v>
      </c>
      <c r="S23">
        <f t="shared" si="9"/>
        <v>-50</v>
      </c>
      <c r="T23" s="25">
        <f t="shared" si="21"/>
        <v>-10</v>
      </c>
      <c r="U23" t="s">
        <v>47</v>
      </c>
      <c r="V23" s="3">
        <f t="shared" ref="V23" si="93">(PI()-20*V2)</f>
        <v>83.141592653589797</v>
      </c>
      <c r="W23" s="3">
        <f t="shared" ref="W23:AC23" si="94">(PI()-20*W2)</f>
        <v>43.141592653589797</v>
      </c>
      <c r="X23" s="3">
        <f t="shared" si="94"/>
        <v>33.141592653589797</v>
      </c>
      <c r="Y23" s="29">
        <f t="shared" si="94"/>
        <v>23.141592653589793</v>
      </c>
      <c r="Z23" s="3">
        <f t="shared" si="94"/>
        <v>13.141592653589793</v>
      </c>
      <c r="AA23" s="16">
        <f t="shared" si="94"/>
        <v>-6.8584073464102069</v>
      </c>
      <c r="AB23" s="16">
        <f t="shared" si="94"/>
        <v>-16.858407346410207</v>
      </c>
      <c r="AC23" s="15">
        <f t="shared" si="94"/>
        <v>-26.858407346410207</v>
      </c>
      <c r="AD23" s="10"/>
      <c r="AE23" s="3"/>
      <c r="AF23" s="3"/>
    </row>
    <row r="24" spans="1:55" x14ac:dyDescent="0.3">
      <c r="A24" t="s">
        <v>40</v>
      </c>
      <c r="B24" s="1">
        <f>(PI()-20.5)*B2</f>
        <v>-17.358407346410207</v>
      </c>
      <c r="D24" s="25">
        <f t="shared" si="13"/>
        <v>6.2831853071795862</v>
      </c>
      <c r="E24" s="25">
        <f t="shared" si="14"/>
        <v>6.2831853071795898</v>
      </c>
      <c r="F24" s="25">
        <f t="shared" si="15"/>
        <v>6.2831853071795862</v>
      </c>
      <c r="G24">
        <f t="shared" si="16"/>
        <v>27.28318530717959</v>
      </c>
      <c r="H24">
        <f t="shared" si="4"/>
        <v>21</v>
      </c>
      <c r="J24">
        <f t="shared" si="5"/>
        <v>-42</v>
      </c>
      <c r="K24">
        <f t="shared" si="17"/>
        <v>-42</v>
      </c>
      <c r="L24" s="25">
        <f t="shared" si="18"/>
        <v>42</v>
      </c>
      <c r="M24">
        <f t="shared" si="19"/>
        <v>34.641592653589797</v>
      </c>
      <c r="N24" s="27">
        <f t="shared" si="20"/>
        <v>-21</v>
      </c>
      <c r="O24">
        <f t="shared" si="3"/>
        <v>0.5</v>
      </c>
      <c r="P24">
        <f t="shared" si="6"/>
        <v>-73.5</v>
      </c>
      <c r="R24">
        <f t="shared" si="8"/>
        <v>-25.216814692820414</v>
      </c>
      <c r="S24">
        <f t="shared" si="9"/>
        <v>-52.5</v>
      </c>
      <c r="T24" s="25">
        <f t="shared" si="21"/>
        <v>-10.5</v>
      </c>
      <c r="U24" t="s">
        <v>48</v>
      </c>
      <c r="V24" s="3">
        <f t="shared" ref="V24" si="95">(PI()-21*V2)</f>
        <v>87.141592653589797</v>
      </c>
      <c r="W24" s="3">
        <f t="shared" ref="W24:AC24" si="96">(PI()-21*W2)</f>
        <v>45.141592653589797</v>
      </c>
      <c r="X24" s="3">
        <f t="shared" si="96"/>
        <v>34.641592653589797</v>
      </c>
      <c r="Y24" s="29">
        <f t="shared" si="96"/>
        <v>24.141592653589793</v>
      </c>
      <c r="Z24" s="3">
        <f t="shared" si="96"/>
        <v>13.641592653589793</v>
      </c>
      <c r="AA24" s="15">
        <f t="shared" si="96"/>
        <v>-7.3584073464102069</v>
      </c>
      <c r="AB24" s="16">
        <f t="shared" si="96"/>
        <v>-17.858407346410207</v>
      </c>
      <c r="AC24" s="15">
        <f t="shared" si="96"/>
        <v>-28.358407346410207</v>
      </c>
      <c r="AD24" s="10"/>
      <c r="AE24" s="3"/>
      <c r="AF24" s="3"/>
    </row>
    <row r="25" spans="1:55" x14ac:dyDescent="0.3">
      <c r="A25" s="23" t="s">
        <v>41</v>
      </c>
      <c r="B25" s="1">
        <f>(PI()-21.5)*B2</f>
        <v>-18.358407346410207</v>
      </c>
      <c r="D25" s="25">
        <f t="shared" si="13"/>
        <v>6.2831853071795862</v>
      </c>
      <c r="E25" s="25">
        <f t="shared" si="14"/>
        <v>6.2831853071795898</v>
      </c>
      <c r="F25" s="25">
        <f t="shared" si="15"/>
        <v>6.2831853071795862</v>
      </c>
      <c r="G25">
        <f t="shared" si="16"/>
        <v>28.28318530717959</v>
      </c>
      <c r="H25">
        <f t="shared" si="4"/>
        <v>22</v>
      </c>
      <c r="J25">
        <f t="shared" si="5"/>
        <v>-44</v>
      </c>
      <c r="K25">
        <f t="shared" si="17"/>
        <v>-44</v>
      </c>
      <c r="L25" s="25">
        <f t="shared" si="18"/>
        <v>44</v>
      </c>
      <c r="M25">
        <f t="shared" si="19"/>
        <v>36.141592653589797</v>
      </c>
      <c r="N25" s="27">
        <f t="shared" si="20"/>
        <v>-22</v>
      </c>
      <c r="O25">
        <f t="shared" si="3"/>
        <v>0.5</v>
      </c>
      <c r="P25">
        <f t="shared" si="6"/>
        <v>-77</v>
      </c>
      <c r="R25">
        <f t="shared" si="8"/>
        <v>-26.716814692820414</v>
      </c>
      <c r="S25">
        <f t="shared" si="9"/>
        <v>-55</v>
      </c>
      <c r="T25" s="25">
        <f t="shared" si="21"/>
        <v>-11</v>
      </c>
      <c r="U25" t="s">
        <v>49</v>
      </c>
      <c r="V25" s="3">
        <f t="shared" ref="V25" si="97">(PI()-22*V2)</f>
        <v>91.141592653589797</v>
      </c>
      <c r="W25" s="3">
        <f t="shared" ref="W25:AC25" si="98">(PI()-22*W2)</f>
        <v>47.141592653589797</v>
      </c>
      <c r="X25" s="3">
        <f t="shared" si="98"/>
        <v>36.141592653589797</v>
      </c>
      <c r="Y25" s="29">
        <f t="shared" si="98"/>
        <v>25.141592653589793</v>
      </c>
      <c r="Z25" s="3">
        <f t="shared" si="98"/>
        <v>14.141592653589793</v>
      </c>
      <c r="AA25" s="16">
        <f t="shared" si="98"/>
        <v>-7.8584073464102069</v>
      </c>
      <c r="AB25" s="10">
        <f t="shared" si="98"/>
        <v>-18.858407346410207</v>
      </c>
      <c r="AC25" s="15">
        <f t="shared" si="98"/>
        <v>-29.858407346410207</v>
      </c>
      <c r="AD25" s="10"/>
      <c r="AE25" s="3"/>
      <c r="AF25" s="3"/>
    </row>
    <row r="26" spans="1:55" x14ac:dyDescent="0.3">
      <c r="A26" t="s">
        <v>42</v>
      </c>
      <c r="B26" s="15">
        <f>(PI()-22.5)*B2</f>
        <v>-19.358407346410207</v>
      </c>
      <c r="D26" s="25">
        <f t="shared" si="13"/>
        <v>6.2831853071795862</v>
      </c>
      <c r="E26" s="25">
        <f t="shared" si="14"/>
        <v>6.2831853071795898</v>
      </c>
      <c r="F26" s="25">
        <f t="shared" si="15"/>
        <v>6.2831853071795862</v>
      </c>
      <c r="G26">
        <f t="shared" si="16"/>
        <v>29.28318530717959</v>
      </c>
      <c r="H26">
        <f t="shared" si="4"/>
        <v>23</v>
      </c>
      <c r="J26">
        <f t="shared" si="5"/>
        <v>-46</v>
      </c>
      <c r="K26">
        <f t="shared" si="17"/>
        <v>-46</v>
      </c>
      <c r="L26" s="25">
        <f t="shared" si="18"/>
        <v>46</v>
      </c>
      <c r="M26">
        <f t="shared" si="19"/>
        <v>37.641592653589797</v>
      </c>
      <c r="N26" s="27">
        <f t="shared" si="20"/>
        <v>-23</v>
      </c>
      <c r="O26">
        <f t="shared" si="3"/>
        <v>0.5</v>
      </c>
      <c r="P26">
        <f t="shared" si="6"/>
        <v>-80.5</v>
      </c>
      <c r="R26">
        <f t="shared" si="8"/>
        <v>-28.216814692820414</v>
      </c>
      <c r="S26">
        <f t="shared" si="9"/>
        <v>-57.5</v>
      </c>
      <c r="T26" s="25">
        <f t="shared" si="21"/>
        <v>-11.5</v>
      </c>
      <c r="U26" t="s">
        <v>50</v>
      </c>
      <c r="V26" s="3">
        <f t="shared" ref="V26" si="99">(PI()-23*V2)</f>
        <v>95.141592653589797</v>
      </c>
      <c r="W26" s="3">
        <f t="shared" ref="W26:AC26" si="100">(PI()-23*W2)</f>
        <v>49.141592653589797</v>
      </c>
      <c r="X26" s="3">
        <f t="shared" si="100"/>
        <v>37.641592653589797</v>
      </c>
      <c r="Y26" s="29">
        <f t="shared" si="100"/>
        <v>26.141592653589793</v>
      </c>
      <c r="Z26" s="3">
        <f t="shared" si="100"/>
        <v>14.641592653589793</v>
      </c>
      <c r="AA26" s="15">
        <f t="shared" si="100"/>
        <v>-8.3584073464102069</v>
      </c>
      <c r="AB26" s="10">
        <f t="shared" si="100"/>
        <v>-19.858407346410207</v>
      </c>
      <c r="AC26" s="15">
        <f t="shared" si="100"/>
        <v>-31.358407346410207</v>
      </c>
      <c r="AD26" s="10"/>
      <c r="AE26" s="3"/>
      <c r="AF26" s="3"/>
    </row>
    <row r="27" spans="1:55" x14ac:dyDescent="0.3">
      <c r="A27" s="23" t="s">
        <v>52</v>
      </c>
      <c r="B27" s="15">
        <f>(PI()-23.5)*B2</f>
        <v>-20.358407346410207</v>
      </c>
      <c r="D27" s="25">
        <f t="shared" si="13"/>
        <v>6.2831853071795862</v>
      </c>
      <c r="E27" s="25">
        <f t="shared" si="14"/>
        <v>6.2831853071795933</v>
      </c>
      <c r="F27" s="25">
        <f t="shared" si="15"/>
        <v>6.2831853071795862</v>
      </c>
      <c r="G27">
        <f t="shared" si="16"/>
        <v>30.28318530717959</v>
      </c>
      <c r="H27">
        <f t="shared" si="4"/>
        <v>24</v>
      </c>
      <c r="J27">
        <f t="shared" si="5"/>
        <v>-48</v>
      </c>
      <c r="K27">
        <f t="shared" si="17"/>
        <v>-48</v>
      </c>
      <c r="L27" s="25">
        <f t="shared" si="18"/>
        <v>48</v>
      </c>
      <c r="M27">
        <f t="shared" si="19"/>
        <v>39.141592653589797</v>
      </c>
      <c r="N27" s="27">
        <f t="shared" si="20"/>
        <v>-23.999999999999996</v>
      </c>
      <c r="O27">
        <f t="shared" si="3"/>
        <v>0.5</v>
      </c>
      <c r="P27">
        <f t="shared" si="6"/>
        <v>-84</v>
      </c>
      <c r="R27">
        <f t="shared" si="8"/>
        <v>-29.716814692820414</v>
      </c>
      <c r="S27">
        <f t="shared" si="9"/>
        <v>-60</v>
      </c>
      <c r="T27" s="25">
        <f t="shared" si="21"/>
        <v>-12</v>
      </c>
      <c r="U27" s="17" t="s">
        <v>51</v>
      </c>
      <c r="V27" s="3">
        <f t="shared" ref="V27" si="101">(PI()-24*V2)</f>
        <v>99.141592653589797</v>
      </c>
      <c r="W27" s="3">
        <f t="shared" ref="W27:AC27" si="102">(PI()-24*W2)</f>
        <v>51.141592653589797</v>
      </c>
      <c r="X27" s="3">
        <f t="shared" si="102"/>
        <v>39.141592653589797</v>
      </c>
      <c r="Y27" s="29">
        <f t="shared" si="102"/>
        <v>27.141592653589793</v>
      </c>
      <c r="Z27" s="3">
        <f t="shared" si="102"/>
        <v>15.141592653589793</v>
      </c>
      <c r="AA27" s="6">
        <f t="shared" si="102"/>
        <v>-8.8584073464102069</v>
      </c>
      <c r="AB27" s="16">
        <f t="shared" si="102"/>
        <v>-20.858407346410207</v>
      </c>
      <c r="AC27" s="15">
        <f t="shared" si="102"/>
        <v>-32.858407346410203</v>
      </c>
      <c r="AD27" s="10"/>
      <c r="AE27" s="3"/>
      <c r="AF27" s="3"/>
    </row>
    <row r="28" spans="1:55" x14ac:dyDescent="0.3">
      <c r="Y28" s="29">
        <f>INT(Y4)</f>
        <v>4</v>
      </c>
      <c r="Z28" s="2"/>
      <c r="AA28" s="2">
        <f>INT(AA4)</f>
        <v>2</v>
      </c>
      <c r="AB28" s="2">
        <f>INT(AB4)</f>
        <v>2</v>
      </c>
      <c r="AC28" s="2">
        <f>INT(AC4)</f>
        <v>1</v>
      </c>
      <c r="AD28" s="14">
        <f>INT(AD4)</f>
        <v>1</v>
      </c>
      <c r="AE28" s="14"/>
      <c r="AF28" s="14"/>
      <c r="AG28" s="2">
        <f t="shared" ref="AG28:BB28" si="103">INT(AG4)</f>
        <v>-1</v>
      </c>
      <c r="AH28" s="4">
        <f t="shared" si="103"/>
        <v>-3</v>
      </c>
      <c r="AI28" s="4">
        <f t="shared" si="103"/>
        <v>-5</v>
      </c>
      <c r="AJ28" s="2">
        <f t="shared" si="103"/>
        <v>-7</v>
      </c>
      <c r="AK28" s="2">
        <f t="shared" si="103"/>
        <v>-9</v>
      </c>
      <c r="AL28" s="2">
        <f t="shared" si="103"/>
        <v>-11</v>
      </c>
      <c r="AM28" s="2">
        <f t="shared" si="103"/>
        <v>-13</v>
      </c>
      <c r="AN28" s="2">
        <f t="shared" si="103"/>
        <v>-15</v>
      </c>
      <c r="AO28" s="2">
        <f t="shared" si="103"/>
        <v>-17</v>
      </c>
      <c r="AP28" s="2">
        <f t="shared" si="103"/>
        <v>-19</v>
      </c>
      <c r="AQ28" s="2">
        <f t="shared" si="103"/>
        <v>-21</v>
      </c>
      <c r="AR28" s="2">
        <f t="shared" si="103"/>
        <v>-23</v>
      </c>
      <c r="AS28" s="2">
        <f t="shared" si="103"/>
        <v>-25</v>
      </c>
      <c r="AT28" s="2">
        <f t="shared" si="103"/>
        <v>-27</v>
      </c>
      <c r="AU28" s="2">
        <f t="shared" si="103"/>
        <v>-29</v>
      </c>
      <c r="AV28" s="2">
        <f t="shared" si="103"/>
        <v>-31</v>
      </c>
      <c r="AW28" s="2">
        <f t="shared" si="103"/>
        <v>-33</v>
      </c>
      <c r="AX28" s="2">
        <f t="shared" si="103"/>
        <v>-35</v>
      </c>
      <c r="AY28" s="2">
        <f t="shared" si="103"/>
        <v>-37</v>
      </c>
      <c r="AZ28" s="2">
        <f t="shared" si="103"/>
        <v>-39</v>
      </c>
      <c r="BA28" s="2">
        <f t="shared" si="103"/>
        <v>-41</v>
      </c>
      <c r="BB28" s="2">
        <f t="shared" si="103"/>
        <v>-43</v>
      </c>
    </row>
    <row r="29" spans="1:55" x14ac:dyDescent="0.3">
      <c r="AA29">
        <f>AA28+$AI$4</f>
        <v>-2.8584073464102069</v>
      </c>
      <c r="AB29">
        <f>AB28+$AI$4</f>
        <v>-2.8584073464102069</v>
      </c>
      <c r="AC29">
        <f>AC28+$AI$4</f>
        <v>-3.8584073464102069</v>
      </c>
      <c r="AD29">
        <f>AD28+$AI$4</f>
        <v>-3.8584073464102069</v>
      </c>
      <c r="AG29">
        <f t="shared" ref="AG29:BB29" si="104">AG28+$AI$4</f>
        <v>-5.8584073464102069</v>
      </c>
      <c r="AH29">
        <f t="shared" si="104"/>
        <v>-7.8584073464102069</v>
      </c>
      <c r="AI29">
        <f t="shared" si="104"/>
        <v>-9.8584073464102069</v>
      </c>
      <c r="AJ29">
        <f t="shared" si="104"/>
        <v>-11.858407346410207</v>
      </c>
      <c r="AK29">
        <f t="shared" si="104"/>
        <v>-13.858407346410207</v>
      </c>
      <c r="AL29">
        <f t="shared" si="104"/>
        <v>-15.858407346410207</v>
      </c>
      <c r="AM29">
        <f t="shared" si="104"/>
        <v>-17.858407346410207</v>
      </c>
      <c r="AN29">
        <f t="shared" si="104"/>
        <v>-19.858407346410207</v>
      </c>
      <c r="AO29">
        <f t="shared" si="104"/>
        <v>-21.858407346410207</v>
      </c>
      <c r="AP29">
        <f t="shared" si="104"/>
        <v>-23.858407346410207</v>
      </c>
      <c r="AQ29">
        <f t="shared" si="104"/>
        <v>-25.858407346410207</v>
      </c>
      <c r="AR29">
        <f t="shared" si="104"/>
        <v>-27.858407346410207</v>
      </c>
      <c r="AS29">
        <f t="shared" si="104"/>
        <v>-29.858407346410207</v>
      </c>
      <c r="AT29">
        <f t="shared" si="104"/>
        <v>-31.858407346410207</v>
      </c>
      <c r="AU29">
        <f t="shared" si="104"/>
        <v>-33.858407346410203</v>
      </c>
      <c r="AV29">
        <f t="shared" si="104"/>
        <v>-35.858407346410203</v>
      </c>
      <c r="AW29">
        <f t="shared" si="104"/>
        <v>-37.858407346410203</v>
      </c>
      <c r="AX29">
        <f t="shared" si="104"/>
        <v>-39.858407346410203</v>
      </c>
      <c r="AY29">
        <f t="shared" si="104"/>
        <v>-41.858407346410203</v>
      </c>
      <c r="AZ29">
        <f t="shared" si="104"/>
        <v>-43.858407346410203</v>
      </c>
      <c r="BA29">
        <f t="shared" si="104"/>
        <v>-45.858407346410203</v>
      </c>
      <c r="BB29">
        <f t="shared" si="104"/>
        <v>-47.858407346410203</v>
      </c>
    </row>
    <row r="31" spans="1:55" s="1" customFormat="1" x14ac:dyDescent="0.3">
      <c r="W31" s="1">
        <f t="shared" ref="W31:Y31" si="105">W5-W4</f>
        <v>2</v>
      </c>
      <c r="X31" s="1">
        <f t="shared" si="105"/>
        <v>1.5</v>
      </c>
      <c r="Y31" s="1">
        <f t="shared" si="105"/>
        <v>1</v>
      </c>
      <c r="Z31" s="1">
        <f>Z5-Z4</f>
        <v>0.5</v>
      </c>
      <c r="AA31" s="1">
        <f>AA5-AA4</f>
        <v>-0.5</v>
      </c>
      <c r="AB31" s="1">
        <f>AB5-AB4</f>
        <v>-1</v>
      </c>
      <c r="AC31" s="1">
        <f>AC5-AC4</f>
        <v>-1.5</v>
      </c>
      <c r="AD31" s="1">
        <f>AD5-AD4</f>
        <v>-2</v>
      </c>
      <c r="AE31" s="1">
        <f t="shared" ref="AE31:AG31" si="106">AE5-AE4</f>
        <v>-2.5</v>
      </c>
      <c r="AF31" s="1">
        <f t="shared" si="106"/>
        <v>-5</v>
      </c>
      <c r="AG31" s="1">
        <f t="shared" si="106"/>
        <v>-4</v>
      </c>
      <c r="AH31" s="1">
        <f t="shared" ref="AH31:BC31" si="107">AH5-AH4</f>
        <v>-6</v>
      </c>
      <c r="AI31" s="1">
        <f t="shared" si="107"/>
        <v>-8</v>
      </c>
      <c r="AJ31" s="1">
        <f t="shared" si="107"/>
        <v>-10</v>
      </c>
      <c r="AK31" s="1">
        <f t="shared" si="107"/>
        <v>-12</v>
      </c>
      <c r="AL31" s="1">
        <f t="shared" si="107"/>
        <v>-14</v>
      </c>
      <c r="AM31" s="1">
        <f t="shared" si="107"/>
        <v>-16</v>
      </c>
      <c r="AN31" s="1">
        <f t="shared" si="107"/>
        <v>-17.999999999999996</v>
      </c>
      <c r="AO31" s="1">
        <f t="shared" si="107"/>
        <v>-19.999999999999996</v>
      </c>
      <c r="AP31" s="1">
        <f t="shared" si="107"/>
        <v>-21.999999999999996</v>
      </c>
      <c r="AQ31" s="1">
        <f t="shared" si="107"/>
        <v>-23.999999999999996</v>
      </c>
      <c r="AR31" s="1">
        <f t="shared" si="107"/>
        <v>-25.999999999999996</v>
      </c>
      <c r="AS31" s="1">
        <f t="shared" si="107"/>
        <v>-27.999999999999996</v>
      </c>
      <c r="AT31" s="1">
        <f t="shared" si="107"/>
        <v>-29.999999999999996</v>
      </c>
      <c r="AU31" s="1">
        <f t="shared" si="107"/>
        <v>-31.999999999999996</v>
      </c>
      <c r="AV31" s="1">
        <f t="shared" si="107"/>
        <v>-34</v>
      </c>
      <c r="AW31" s="1">
        <f t="shared" si="107"/>
        <v>-36</v>
      </c>
      <c r="AX31" s="1">
        <f t="shared" si="107"/>
        <v>-38</v>
      </c>
      <c r="AY31" s="1">
        <f t="shared" si="107"/>
        <v>-40</v>
      </c>
      <c r="AZ31" s="1">
        <f t="shared" si="107"/>
        <v>-42</v>
      </c>
      <c r="BA31" s="1">
        <f t="shared" si="107"/>
        <v>-44</v>
      </c>
      <c r="BB31" s="1">
        <f t="shared" si="107"/>
        <v>-46</v>
      </c>
      <c r="BC31" s="1">
        <f t="shared" si="107"/>
        <v>0</v>
      </c>
    </row>
    <row r="32" spans="1:55" x14ac:dyDescent="0.3">
      <c r="E32" s="10">
        <f>E4-F4</f>
        <v>0</v>
      </c>
      <c r="F32" s="10"/>
      <c r="K32" s="10"/>
      <c r="M32" s="10"/>
      <c r="O32" s="10">
        <f>O4-E4</f>
        <v>-5.7831853071795862</v>
      </c>
      <c r="P32" s="10"/>
      <c r="Q32" s="10"/>
      <c r="R32" s="10"/>
      <c r="T32" s="10"/>
      <c r="U32" s="10"/>
      <c r="V32" s="10"/>
      <c r="W32" s="10">
        <f t="shared" ref="W32:X32" si="108">W4-X4</f>
        <v>0.5</v>
      </c>
      <c r="X32" s="10">
        <f t="shared" si="108"/>
        <v>0.5</v>
      </c>
      <c r="Y32" s="29">
        <f t="shared" ref="Y32:AE32" si="109">Y4-Z4</f>
        <v>0.5</v>
      </c>
      <c r="Z32" s="10">
        <f t="shared" si="109"/>
        <v>1</v>
      </c>
      <c r="AA32" s="10">
        <f t="shared" si="109"/>
        <v>0.5</v>
      </c>
      <c r="AB32" s="10">
        <f t="shared" si="109"/>
        <v>0.5</v>
      </c>
      <c r="AC32" s="10">
        <f t="shared" si="109"/>
        <v>0.5</v>
      </c>
      <c r="AD32" s="10">
        <f t="shared" si="109"/>
        <v>0.5</v>
      </c>
      <c r="AE32" s="10">
        <f t="shared" si="109"/>
        <v>2.5</v>
      </c>
      <c r="AF32" s="10">
        <f t="shared" ref="AF32:AW32" si="110">AF4-AG4</f>
        <v>-1</v>
      </c>
      <c r="AG32" s="10">
        <f t="shared" si="110"/>
        <v>2</v>
      </c>
      <c r="AH32" s="10">
        <f t="shared" si="110"/>
        <v>2</v>
      </c>
      <c r="AI32" s="10">
        <f t="shared" si="110"/>
        <v>2</v>
      </c>
      <c r="AJ32" s="10">
        <f t="shared" si="110"/>
        <v>2</v>
      </c>
      <c r="AK32" s="10">
        <f t="shared" si="110"/>
        <v>2</v>
      </c>
      <c r="AL32" s="10">
        <f t="shared" si="110"/>
        <v>2</v>
      </c>
      <c r="AM32" s="10">
        <f t="shared" si="110"/>
        <v>2</v>
      </c>
      <c r="AN32" s="10">
        <f t="shared" si="110"/>
        <v>2</v>
      </c>
      <c r="AO32" s="10">
        <f t="shared" si="110"/>
        <v>2</v>
      </c>
      <c r="AP32" s="10">
        <f t="shared" si="110"/>
        <v>2</v>
      </c>
      <c r="AQ32" s="10">
        <f t="shared" si="110"/>
        <v>2</v>
      </c>
      <c r="AR32" s="10">
        <f t="shared" si="110"/>
        <v>2</v>
      </c>
      <c r="AS32" s="10">
        <f t="shared" si="110"/>
        <v>2</v>
      </c>
      <c r="AT32" s="10">
        <f t="shared" si="110"/>
        <v>2</v>
      </c>
      <c r="AU32" s="10">
        <f t="shared" si="110"/>
        <v>2</v>
      </c>
      <c r="AV32" s="10">
        <f t="shared" si="110"/>
        <v>1.9999999999999964</v>
      </c>
      <c r="AW32" s="10">
        <f t="shared" si="110"/>
        <v>2</v>
      </c>
      <c r="AX32" s="10">
        <f>AX4-AY4</f>
        <v>2</v>
      </c>
    </row>
    <row r="33" spans="5:50" x14ac:dyDescent="0.3">
      <c r="W33">
        <f t="shared" ref="W33:AA33" si="111">W4+W3</f>
        <v>-1.1415926535897931</v>
      </c>
      <c r="X33">
        <f t="shared" si="111"/>
        <v>-7.0796326794896558E-2</v>
      </c>
      <c r="Y33" s="29">
        <f t="shared" si="111"/>
        <v>1</v>
      </c>
      <c r="Z33">
        <f>Z4+Z3</f>
        <v>2.0707963267948966</v>
      </c>
      <c r="AA33">
        <f t="shared" si="111"/>
        <v>4.2123889803846897</v>
      </c>
      <c r="AB33">
        <f t="shared" ref="AB33:AH33" si="112">AB4+AB3</f>
        <v>5.2831853071795862</v>
      </c>
      <c r="AC33">
        <f t="shared" si="112"/>
        <v>6.3539816339744828</v>
      </c>
      <c r="AD33">
        <f t="shared" si="112"/>
        <v>7.4247779607693793</v>
      </c>
      <c r="AE33">
        <f>AE4+AE3</f>
        <v>8.4955742875642759</v>
      </c>
      <c r="AF33">
        <f t="shared" si="112"/>
        <v>13.849555921538759</v>
      </c>
      <c r="AG33">
        <f t="shared" si="112"/>
        <v>11.707963267948966</v>
      </c>
      <c r="AH33">
        <f t="shared" si="112"/>
        <v>15.991148575128552</v>
      </c>
      <c r="AI33">
        <f t="shared" ref="AI33:AQ33" si="113">$AB$7*AI32</f>
        <v>-1.7168146928204138</v>
      </c>
      <c r="AJ33">
        <f t="shared" si="113"/>
        <v>-1.7168146928204138</v>
      </c>
      <c r="AK33">
        <f t="shared" si="113"/>
        <v>-1.7168146928204138</v>
      </c>
      <c r="AL33">
        <f t="shared" si="113"/>
        <v>-1.7168146928204138</v>
      </c>
      <c r="AM33">
        <f t="shared" si="113"/>
        <v>-1.7168146928204138</v>
      </c>
      <c r="AN33">
        <f t="shared" si="113"/>
        <v>-1.7168146928204138</v>
      </c>
      <c r="AO33">
        <f t="shared" si="113"/>
        <v>-1.7168146928204138</v>
      </c>
      <c r="AP33">
        <f t="shared" si="113"/>
        <v>-1.7168146928204138</v>
      </c>
      <c r="AQ33">
        <f t="shared" si="113"/>
        <v>-1.7168146928204138</v>
      </c>
      <c r="AR33">
        <f t="shared" ref="AR33" si="114">$AB$7*AR32</f>
        <v>-1.7168146928204138</v>
      </c>
      <c r="AS33">
        <f t="shared" ref="AS33" si="115">$AB$7*AS32</f>
        <v>-1.7168146928204138</v>
      </c>
      <c r="AT33">
        <f t="shared" ref="AT33" si="116">$AB$7*AT32</f>
        <v>-1.7168146928204138</v>
      </c>
      <c r="AU33">
        <f t="shared" ref="AU33" si="117">$AB$7*AU32</f>
        <v>-1.7168146928204138</v>
      </c>
      <c r="AV33">
        <f t="shared" ref="AV33" si="118">$AB$7*AV32</f>
        <v>-1.7168146928204107</v>
      </c>
      <c r="AW33">
        <f t="shared" ref="AW33" si="119">$AB$7*AW32</f>
        <v>-1.7168146928204138</v>
      </c>
      <c r="AX33">
        <f t="shared" ref="AX33" si="120">$AB$7*AX32</f>
        <v>-1.7168146928204138</v>
      </c>
    </row>
    <row r="34" spans="5:50" x14ac:dyDescent="0.3">
      <c r="X34">
        <f>X33*2</f>
        <v>-0.14159265358979312</v>
      </c>
    </row>
    <row r="36" spans="5:50" x14ac:dyDescent="0.3">
      <c r="E36" t="s">
        <v>54</v>
      </c>
    </row>
    <row r="37" spans="5:50" x14ac:dyDescent="0.3">
      <c r="E37" t="s">
        <v>55</v>
      </c>
    </row>
    <row r="38" spans="5:50" x14ac:dyDescent="0.3">
      <c r="F38">
        <f>(PI()-4) +(PI()-2)+6</f>
        <v>6.2831853071795862</v>
      </c>
      <c r="X38">
        <f t="shared" ref="X38:AC38" si="121">X5+X4</f>
        <v>10.783185307179586</v>
      </c>
      <c r="Y38" s="29">
        <f t="shared" si="121"/>
        <v>9.2831853071795862</v>
      </c>
      <c r="Z38">
        <f>Z5+Z4</f>
        <v>7.7831853071795862</v>
      </c>
      <c r="AA38">
        <f t="shared" si="121"/>
        <v>4.7831853071795862</v>
      </c>
      <c r="AB38" s="24">
        <f t="shared" si="121"/>
        <v>3.2831853071795862</v>
      </c>
      <c r="AC38">
        <f t="shared" si="121"/>
        <v>1.7831853071795862</v>
      </c>
      <c r="AD38" s="24">
        <f t="shared" ref="AD38:AO38" si="122">AD5+AD4</f>
        <v>0.28318530717958623</v>
      </c>
      <c r="AG38">
        <f t="shared" si="122"/>
        <v>-5.7168146928204138</v>
      </c>
      <c r="AH38">
        <f t="shared" si="122"/>
        <v>-11.716814692820414</v>
      </c>
      <c r="AI38">
        <f t="shared" si="122"/>
        <v>-17.716814692820414</v>
      </c>
      <c r="AJ38">
        <f t="shared" si="122"/>
        <v>-23.716814692820414</v>
      </c>
      <c r="AK38">
        <f t="shared" si="122"/>
        <v>-29.716814692820414</v>
      </c>
      <c r="AL38">
        <f t="shared" si="122"/>
        <v>-35.716814692820414</v>
      </c>
      <c r="AM38">
        <f t="shared" si="122"/>
        <v>-41.716814692820414</v>
      </c>
      <c r="AN38">
        <f t="shared" si="122"/>
        <v>-47.716814692820407</v>
      </c>
      <c r="AO38">
        <f t="shared" si="122"/>
        <v>-53.716814692820407</v>
      </c>
    </row>
    <row r="39" spans="5:50" x14ac:dyDescent="0.3">
      <c r="F39">
        <f>2*PI()</f>
        <v>6.2831853071795862</v>
      </c>
    </row>
    <row r="40" spans="5:50" x14ac:dyDescent="0.3">
      <c r="F40">
        <f>2*PI()-6</f>
        <v>0.28318530717958623</v>
      </c>
      <c r="T40">
        <f>0.5+F40</f>
        <v>0.78318530717958623</v>
      </c>
    </row>
    <row r="42" spans="5:50" x14ac:dyDescent="0.3">
      <c r="E42" t="s">
        <v>56</v>
      </c>
    </row>
    <row r="45" spans="5:50" x14ac:dyDescent="0.3">
      <c r="E45">
        <f>(PI()-3.5)-(PI()-3)</f>
        <v>-0.5</v>
      </c>
      <c r="F45" t="s">
        <v>59</v>
      </c>
    </row>
    <row r="48" spans="5:50" x14ac:dyDescent="0.3">
      <c r="E48">
        <f>(PI()-1)-(PI()-0.5)</f>
        <v>-0.5</v>
      </c>
    </row>
    <row r="50" spans="30:39" x14ac:dyDescent="0.3">
      <c r="AJ50">
        <v>0.358407346410207</v>
      </c>
      <c r="AK50">
        <f>LOG(AJ50)</f>
        <v>-0.44562309702130759</v>
      </c>
      <c r="AL50">
        <f>PI()*PI()*AJ50</f>
        <v>3.5373387235129372</v>
      </c>
      <c r="AM50">
        <f>EXP(AJ50)</f>
        <v>1.4310484342108067</v>
      </c>
    </row>
    <row r="52" spans="30:39" x14ac:dyDescent="0.3">
      <c r="AJ52">
        <v>0.64159265358979312</v>
      </c>
      <c r="AK52">
        <f>LOG(AJ52)</f>
        <v>-0.19274061748524057</v>
      </c>
      <c r="AL52">
        <f>EXP(AJ52)</f>
        <v>1.8995037229177512</v>
      </c>
    </row>
    <row r="54" spans="30:39" x14ac:dyDescent="0.3">
      <c r="AD54">
        <f>(PI()-3.5)*2</f>
        <v>-0.71681469282041377</v>
      </c>
      <c r="AG54">
        <f>PI()-AB7</f>
        <v>4</v>
      </c>
      <c r="AH54">
        <f>AD7*4</f>
        <v>-19.433629385640828</v>
      </c>
    </row>
    <row r="56" spans="30:39" x14ac:dyDescent="0.3">
      <c r="AD56">
        <f>AD5-AB7</f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A021-538D-4CCE-9C79-85D4DE14372E}">
  <dimension ref="A1:L40"/>
  <sheetViews>
    <sheetView zoomScaleNormal="100" workbookViewId="0">
      <selection sqref="A1:A1048576"/>
    </sheetView>
  </sheetViews>
  <sheetFormatPr defaultRowHeight="14.4" x14ac:dyDescent="0.3"/>
  <cols>
    <col min="1" max="1" width="12.6640625" customWidth="1"/>
    <col min="2" max="2" width="12.6640625" style="29" customWidth="1"/>
    <col min="3" max="3" width="19.77734375" customWidth="1"/>
    <col min="4" max="4" width="30.77734375" customWidth="1"/>
    <col min="5" max="5" width="31" customWidth="1"/>
    <col min="6" max="6" width="28.88671875" customWidth="1"/>
    <col min="8" max="8" width="19.77734375" customWidth="1"/>
    <col min="12" max="12" width="27.44140625" customWidth="1"/>
  </cols>
  <sheetData>
    <row r="1" spans="1:12" x14ac:dyDescent="0.3">
      <c r="A1" t="s">
        <v>32</v>
      </c>
      <c r="B1" s="29">
        <f t="shared" ref="B1" si="0">B2/2</f>
        <v>-0.5</v>
      </c>
      <c r="C1" s="18">
        <f>C2/2</f>
        <v>0.25</v>
      </c>
      <c r="H1" s="18">
        <f>H2/2</f>
        <v>0.5</v>
      </c>
    </row>
    <row r="2" spans="1:12" x14ac:dyDescent="0.3">
      <c r="A2" t="s">
        <v>31</v>
      </c>
      <c r="B2" s="29">
        <v>-1</v>
      </c>
      <c r="C2">
        <v>0.5</v>
      </c>
      <c r="F2">
        <f t="shared" ref="F2:F31" si="1">C2-B2</f>
        <v>1.5</v>
      </c>
      <c r="G2">
        <f>H2/B2</f>
        <v>-1</v>
      </c>
      <c r="H2">
        <v>1</v>
      </c>
      <c r="J2">
        <f>H2-C2</f>
        <v>0.5</v>
      </c>
      <c r="L2" t="e">
        <f>F3/(J2-0.5)</f>
        <v>#DIV/0!</v>
      </c>
    </row>
    <row r="3" spans="1:12" x14ac:dyDescent="0.3">
      <c r="A3" t="s">
        <v>0</v>
      </c>
      <c r="B3" s="27">
        <f t="shared" ref="B3:C3" si="2">PI()*B2</f>
        <v>-3.1415926535897931</v>
      </c>
      <c r="C3" s="30">
        <f t="shared" si="2"/>
        <v>1.5707963267948966</v>
      </c>
      <c r="D3">
        <f>B3+C3</f>
        <v>-1.5707963267948966</v>
      </c>
      <c r="E3">
        <f t="shared" ref="E3:E31" si="3">B3-C3</f>
        <v>-4.7123889803846897</v>
      </c>
      <c r="F3">
        <f t="shared" si="1"/>
        <v>4.7123889803846897</v>
      </c>
      <c r="G3">
        <f>B3-H3</f>
        <v>-6.2831853071795862</v>
      </c>
      <c r="H3" s="26">
        <f t="shared" ref="H3" si="4">PI()*H2</f>
        <v>3.1415926535897931</v>
      </c>
      <c r="J3">
        <f t="shared" ref="J3:J34" si="5">H3-C3</f>
        <v>1.5707963267948966</v>
      </c>
      <c r="L3">
        <f>F3/J3</f>
        <v>3</v>
      </c>
    </row>
    <row r="4" spans="1:12" x14ac:dyDescent="0.3">
      <c r="A4" s="20" t="s">
        <v>16</v>
      </c>
      <c r="B4" s="29">
        <f t="shared" ref="B4:C4" si="6">(PI()-1 *B2)</f>
        <v>4.1415926535897931</v>
      </c>
      <c r="C4" s="15">
        <f t="shared" si="6"/>
        <v>2.6415926535897931</v>
      </c>
      <c r="D4">
        <f t="shared" ref="D4:D30" si="7">B4+C4</f>
        <v>6.7831853071795862</v>
      </c>
      <c r="E4">
        <f t="shared" si="3"/>
        <v>1.5</v>
      </c>
      <c r="F4">
        <f t="shared" si="1"/>
        <v>-1.5</v>
      </c>
      <c r="G4">
        <f t="shared" ref="G4:G29" si="8">B4-H4</f>
        <v>2</v>
      </c>
      <c r="H4" s="16">
        <f t="shared" ref="H4" si="9">(PI()-1 *H2)</f>
        <v>2.1415926535897931</v>
      </c>
      <c r="J4">
        <f t="shared" si="5"/>
        <v>-0.5</v>
      </c>
      <c r="L4">
        <f t="shared" ref="L4:L31" si="10">F4/J4</f>
        <v>3</v>
      </c>
    </row>
    <row r="5" spans="1:12" x14ac:dyDescent="0.3">
      <c r="A5" s="21" t="s">
        <v>17</v>
      </c>
      <c r="B5" s="29">
        <f t="shared" ref="B5:C5" si="11">(PI()-2*B2)</f>
        <v>5.1415926535897931</v>
      </c>
      <c r="C5" s="16">
        <f t="shared" si="11"/>
        <v>2.1415926535897931</v>
      </c>
      <c r="D5">
        <f t="shared" si="7"/>
        <v>7.2831853071795862</v>
      </c>
      <c r="E5">
        <f t="shared" si="3"/>
        <v>3</v>
      </c>
      <c r="F5">
        <f t="shared" si="1"/>
        <v>-3</v>
      </c>
      <c r="G5">
        <f t="shared" si="8"/>
        <v>4</v>
      </c>
      <c r="H5" s="16">
        <f t="shared" ref="H5" si="12">(PI()-2*H2)</f>
        <v>1.1415926535897931</v>
      </c>
      <c r="J5">
        <f t="shared" si="5"/>
        <v>-1</v>
      </c>
      <c r="L5">
        <f t="shared" si="10"/>
        <v>3</v>
      </c>
    </row>
    <row r="6" spans="1:12" x14ac:dyDescent="0.3">
      <c r="A6" t="s">
        <v>18</v>
      </c>
      <c r="B6" s="29">
        <f t="shared" ref="B6:C6" si="13">(PI()-3*B2)</f>
        <v>6.1415926535897931</v>
      </c>
      <c r="C6" s="15">
        <f t="shared" si="13"/>
        <v>1.6415926535897931</v>
      </c>
      <c r="D6">
        <f t="shared" si="7"/>
        <v>7.7831853071795862</v>
      </c>
      <c r="E6">
        <f t="shared" si="3"/>
        <v>4.5</v>
      </c>
      <c r="F6">
        <f t="shared" si="1"/>
        <v>-4.5</v>
      </c>
      <c r="G6">
        <f t="shared" si="8"/>
        <v>6</v>
      </c>
      <c r="H6" s="18">
        <f t="shared" ref="H6" si="14">(PI()-3*H2)</f>
        <v>0.14159265358979312</v>
      </c>
      <c r="J6">
        <f t="shared" si="5"/>
        <v>-1.5</v>
      </c>
      <c r="L6">
        <f t="shared" si="10"/>
        <v>3</v>
      </c>
    </row>
    <row r="7" spans="1:12" x14ac:dyDescent="0.3">
      <c r="A7" s="17" t="s">
        <v>19</v>
      </c>
      <c r="B7" s="29">
        <f t="shared" ref="B7:C7" si="15">(PI()-4*B2)</f>
        <v>7.1415926535897931</v>
      </c>
      <c r="C7" s="16">
        <f t="shared" si="15"/>
        <v>1.1415926535897931</v>
      </c>
      <c r="D7">
        <f t="shared" si="7"/>
        <v>8.2831853071795862</v>
      </c>
      <c r="E7">
        <f t="shared" si="3"/>
        <v>6</v>
      </c>
      <c r="F7">
        <f t="shared" si="1"/>
        <v>-6</v>
      </c>
      <c r="G7">
        <f t="shared" si="8"/>
        <v>8</v>
      </c>
      <c r="H7" s="6">
        <f t="shared" ref="H7" si="16">(PI()-4*H2)</f>
        <v>-0.85840734641020688</v>
      </c>
      <c r="J7">
        <f t="shared" si="5"/>
        <v>-2</v>
      </c>
      <c r="L7">
        <f t="shared" si="10"/>
        <v>3</v>
      </c>
    </row>
    <row r="8" spans="1:12" x14ac:dyDescent="0.3">
      <c r="A8" t="s">
        <v>20</v>
      </c>
      <c r="B8" s="29">
        <f t="shared" ref="B8:C8" si="17">(PI()-5*B2)</f>
        <v>8.1415926535897931</v>
      </c>
      <c r="C8" s="15">
        <f t="shared" si="17"/>
        <v>0.64159265358979312</v>
      </c>
      <c r="D8">
        <f t="shared" si="7"/>
        <v>8.7831853071795862</v>
      </c>
      <c r="E8">
        <f t="shared" si="3"/>
        <v>7.5</v>
      </c>
      <c r="F8">
        <f t="shared" si="1"/>
        <v>-7.5</v>
      </c>
      <c r="G8">
        <f t="shared" si="8"/>
        <v>10</v>
      </c>
      <c r="H8" s="16">
        <f t="shared" ref="H8" si="18">(PI()-5*H2)</f>
        <v>-1.8584073464102069</v>
      </c>
      <c r="J8">
        <f t="shared" si="5"/>
        <v>-2.5</v>
      </c>
      <c r="L8">
        <f t="shared" si="10"/>
        <v>3</v>
      </c>
    </row>
    <row r="9" spans="1:12" x14ac:dyDescent="0.3">
      <c r="A9" s="18" t="s">
        <v>21</v>
      </c>
      <c r="B9" s="29">
        <f t="shared" ref="B9:C9" si="19">(PI()-6*B2)</f>
        <v>9.1415926535897931</v>
      </c>
      <c r="C9" s="19">
        <f t="shared" si="19"/>
        <v>0.14159265358979312</v>
      </c>
      <c r="D9">
        <f t="shared" si="7"/>
        <v>9.2831853071795862</v>
      </c>
      <c r="E9">
        <f t="shared" si="3"/>
        <v>9</v>
      </c>
      <c r="F9">
        <f t="shared" si="1"/>
        <v>-9</v>
      </c>
      <c r="G9">
        <f t="shared" si="8"/>
        <v>12</v>
      </c>
      <c r="H9" s="16">
        <f t="shared" ref="H9" si="20">(PI()-6*H2)</f>
        <v>-2.8584073464102069</v>
      </c>
      <c r="J9">
        <f t="shared" si="5"/>
        <v>-3</v>
      </c>
      <c r="L9">
        <f t="shared" si="10"/>
        <v>3</v>
      </c>
    </row>
    <row r="10" spans="1:12" x14ac:dyDescent="0.3">
      <c r="A10" s="9" t="s">
        <v>22</v>
      </c>
      <c r="B10" s="29">
        <f t="shared" ref="B10:C10" si="21">(PI()-7*B2)</f>
        <v>10.141592653589793</v>
      </c>
      <c r="C10" s="8">
        <f t="shared" si="21"/>
        <v>-0.35840734641020688</v>
      </c>
      <c r="D10">
        <f t="shared" si="7"/>
        <v>9.7831853071795862</v>
      </c>
      <c r="E10">
        <f t="shared" si="3"/>
        <v>10.5</v>
      </c>
      <c r="F10">
        <f t="shared" si="1"/>
        <v>-10.5</v>
      </c>
      <c r="G10">
        <f t="shared" si="8"/>
        <v>14</v>
      </c>
      <c r="H10" s="16">
        <f t="shared" ref="H10" si="22">(PI()-7*H2)</f>
        <v>-3.8584073464102069</v>
      </c>
      <c r="J10">
        <f t="shared" si="5"/>
        <v>-3.5</v>
      </c>
      <c r="L10">
        <f t="shared" si="10"/>
        <v>3</v>
      </c>
    </row>
    <row r="11" spans="1:12" x14ac:dyDescent="0.3">
      <c r="A11" s="17" t="s">
        <v>23</v>
      </c>
      <c r="B11" s="29">
        <f t="shared" ref="B11:C11" si="23">(PI()-8*B2)</f>
        <v>11.141592653589793</v>
      </c>
      <c r="C11" s="30">
        <f t="shared" si="23"/>
        <v>-0.85840734641020688</v>
      </c>
      <c r="D11">
        <f t="shared" si="7"/>
        <v>10.283185307179586</v>
      </c>
      <c r="E11">
        <f t="shared" si="3"/>
        <v>12</v>
      </c>
      <c r="F11">
        <f t="shared" si="1"/>
        <v>-12</v>
      </c>
      <c r="G11">
        <f t="shared" si="8"/>
        <v>16</v>
      </c>
      <c r="H11" s="17">
        <f t="shared" ref="H11" si="24">(PI()-8*H2)</f>
        <v>-4.8584073464102069</v>
      </c>
      <c r="J11">
        <f t="shared" si="5"/>
        <v>-4</v>
      </c>
      <c r="L11">
        <f t="shared" si="10"/>
        <v>3</v>
      </c>
    </row>
    <row r="12" spans="1:12" x14ac:dyDescent="0.3">
      <c r="A12" t="s">
        <v>24</v>
      </c>
      <c r="B12" s="29">
        <f t="shared" ref="B12:C12" si="25">(PI()-9*B2)</f>
        <v>12.141592653589793</v>
      </c>
      <c r="C12" s="15">
        <f t="shared" si="25"/>
        <v>-1.3584073464102069</v>
      </c>
      <c r="D12">
        <f t="shared" si="7"/>
        <v>10.783185307179586</v>
      </c>
      <c r="E12">
        <f t="shared" si="3"/>
        <v>13.5</v>
      </c>
      <c r="F12">
        <f t="shared" si="1"/>
        <v>-13.5</v>
      </c>
      <c r="G12">
        <f t="shared" si="8"/>
        <v>18</v>
      </c>
      <c r="H12" s="16">
        <f t="shared" ref="H12" si="26">(PI()-9*H2)</f>
        <v>-5.8584073464102069</v>
      </c>
      <c r="J12">
        <f t="shared" si="5"/>
        <v>-4.5</v>
      </c>
      <c r="L12">
        <f t="shared" si="10"/>
        <v>3</v>
      </c>
    </row>
    <row r="13" spans="1:12" x14ac:dyDescent="0.3">
      <c r="A13" t="s">
        <v>25</v>
      </c>
      <c r="B13" s="29">
        <f t="shared" ref="B13:C13" si="27">(PI()-10*B2)</f>
        <v>13.141592653589793</v>
      </c>
      <c r="C13" s="16">
        <f t="shared" si="27"/>
        <v>-1.8584073464102069</v>
      </c>
      <c r="D13">
        <f t="shared" si="7"/>
        <v>11.283185307179586</v>
      </c>
      <c r="E13">
        <f t="shared" si="3"/>
        <v>15</v>
      </c>
      <c r="F13">
        <f t="shared" si="1"/>
        <v>-15</v>
      </c>
      <c r="G13">
        <f t="shared" si="8"/>
        <v>20</v>
      </c>
      <c r="H13" s="16">
        <f t="shared" ref="H13" si="28">(PI()-10*H2)</f>
        <v>-6.8584073464102069</v>
      </c>
      <c r="J13">
        <f t="shared" si="5"/>
        <v>-5</v>
      </c>
      <c r="L13">
        <f t="shared" si="10"/>
        <v>3</v>
      </c>
    </row>
    <row r="14" spans="1:12" x14ac:dyDescent="0.3">
      <c r="A14" t="s">
        <v>26</v>
      </c>
      <c r="B14" s="29">
        <f t="shared" ref="B14:C14" si="29">(PI()-11*B2)</f>
        <v>14.141592653589793</v>
      </c>
      <c r="C14" s="15">
        <f t="shared" si="29"/>
        <v>-2.3584073464102069</v>
      </c>
      <c r="D14">
        <f t="shared" si="7"/>
        <v>11.783185307179586</v>
      </c>
      <c r="E14">
        <f t="shared" si="3"/>
        <v>16.5</v>
      </c>
      <c r="F14">
        <f t="shared" si="1"/>
        <v>-16.5</v>
      </c>
      <c r="G14">
        <f t="shared" si="8"/>
        <v>22</v>
      </c>
      <c r="H14" s="16">
        <f t="shared" ref="H14" si="30">(PI()-11*H2)</f>
        <v>-7.8584073464102069</v>
      </c>
      <c r="J14">
        <f t="shared" si="5"/>
        <v>-5.5</v>
      </c>
      <c r="L14">
        <f t="shared" si="10"/>
        <v>3</v>
      </c>
    </row>
    <row r="15" spans="1:12" x14ac:dyDescent="0.3">
      <c r="A15" s="17" t="s">
        <v>27</v>
      </c>
      <c r="B15" s="29">
        <f t="shared" ref="B15:C15" si="31">(PI()-12*B2)</f>
        <v>15.141592653589793</v>
      </c>
      <c r="C15" s="16">
        <f t="shared" si="31"/>
        <v>-2.8584073464102069</v>
      </c>
      <c r="D15">
        <f t="shared" si="7"/>
        <v>12.283185307179586</v>
      </c>
      <c r="E15">
        <f t="shared" si="3"/>
        <v>18</v>
      </c>
      <c r="F15">
        <f t="shared" si="1"/>
        <v>-18</v>
      </c>
      <c r="G15">
        <f t="shared" si="8"/>
        <v>24</v>
      </c>
      <c r="H15" s="6">
        <f t="shared" ref="H15" si="32">(PI()-12*H2)</f>
        <v>-8.8584073464102069</v>
      </c>
      <c r="J15">
        <f t="shared" si="5"/>
        <v>-6</v>
      </c>
      <c r="L15">
        <f t="shared" si="10"/>
        <v>3</v>
      </c>
    </row>
    <row r="16" spans="1:12" x14ac:dyDescent="0.3">
      <c r="A16" t="s">
        <v>28</v>
      </c>
      <c r="B16" s="29">
        <f t="shared" ref="B16:C16" si="33">(PI()-13*B2)</f>
        <v>16.141592653589793</v>
      </c>
      <c r="C16" s="15">
        <f t="shared" si="33"/>
        <v>-3.3584073464102069</v>
      </c>
      <c r="D16">
        <f t="shared" si="7"/>
        <v>12.783185307179586</v>
      </c>
      <c r="E16">
        <f t="shared" si="3"/>
        <v>19.5</v>
      </c>
      <c r="F16">
        <f t="shared" si="1"/>
        <v>-19.5</v>
      </c>
      <c r="G16">
        <f t="shared" si="8"/>
        <v>26</v>
      </c>
      <c r="H16" s="10">
        <f t="shared" ref="H16" si="34">(PI()-13*H2)</f>
        <v>-9.8584073464102069</v>
      </c>
      <c r="J16">
        <f t="shared" si="5"/>
        <v>-6.5</v>
      </c>
      <c r="L16">
        <f t="shared" si="10"/>
        <v>3</v>
      </c>
    </row>
    <row r="17" spans="1:12" x14ac:dyDescent="0.3">
      <c r="A17" t="s">
        <v>29</v>
      </c>
      <c r="B17" s="29">
        <f t="shared" ref="B17:C17" si="35">(PI()-14*B2)</f>
        <v>17.141592653589793</v>
      </c>
      <c r="C17" s="16">
        <f t="shared" si="35"/>
        <v>-3.8584073464102069</v>
      </c>
      <c r="D17">
        <f t="shared" si="7"/>
        <v>13.283185307179586</v>
      </c>
      <c r="E17">
        <f t="shared" si="3"/>
        <v>21</v>
      </c>
      <c r="F17">
        <f t="shared" si="1"/>
        <v>-21</v>
      </c>
      <c r="G17">
        <f t="shared" si="8"/>
        <v>28</v>
      </c>
      <c r="H17" s="10">
        <f t="shared" ref="H17" si="36">(PI()-14*H2)</f>
        <v>-10.858407346410207</v>
      </c>
      <c r="J17">
        <f t="shared" si="5"/>
        <v>-7</v>
      </c>
      <c r="L17">
        <f t="shared" si="10"/>
        <v>3</v>
      </c>
    </row>
    <row r="18" spans="1:12" x14ac:dyDescent="0.3">
      <c r="A18" t="s">
        <v>30</v>
      </c>
      <c r="B18" s="29">
        <f t="shared" ref="B18:C18" si="37">(PI()-15*B2)</f>
        <v>18.141592653589793</v>
      </c>
      <c r="C18" s="8">
        <f t="shared" si="37"/>
        <v>-4.3584073464102069</v>
      </c>
      <c r="D18">
        <f t="shared" si="7"/>
        <v>13.783185307179586</v>
      </c>
      <c r="E18">
        <f t="shared" si="3"/>
        <v>22.5</v>
      </c>
      <c r="F18">
        <f t="shared" si="1"/>
        <v>-22.5</v>
      </c>
      <c r="G18">
        <f t="shared" si="8"/>
        <v>30</v>
      </c>
      <c r="H18" s="16">
        <f t="shared" ref="H18" si="38">(PI()-15*H2)</f>
        <v>-11.858407346410207</v>
      </c>
      <c r="J18">
        <f t="shared" si="5"/>
        <v>-7.5</v>
      </c>
      <c r="L18">
        <f t="shared" si="10"/>
        <v>3</v>
      </c>
    </row>
    <row r="19" spans="1:12" x14ac:dyDescent="0.3">
      <c r="A19" s="17" t="s">
        <v>43</v>
      </c>
      <c r="B19" s="29">
        <f t="shared" ref="B19:C19" si="39">(PI()-16*B2)</f>
        <v>19.141592653589793</v>
      </c>
      <c r="C19" s="17">
        <f t="shared" si="39"/>
        <v>-4.8584073464102069</v>
      </c>
      <c r="D19">
        <f t="shared" si="7"/>
        <v>14.283185307179586</v>
      </c>
      <c r="E19">
        <f t="shared" si="3"/>
        <v>24</v>
      </c>
      <c r="F19">
        <f t="shared" si="1"/>
        <v>-24</v>
      </c>
      <c r="G19">
        <f t="shared" si="8"/>
        <v>32</v>
      </c>
      <c r="H19" s="10">
        <f t="shared" ref="H19" si="40">(PI()-16*H2)</f>
        <v>-12.858407346410207</v>
      </c>
      <c r="J19">
        <f t="shared" si="5"/>
        <v>-8</v>
      </c>
      <c r="L19">
        <f t="shared" si="10"/>
        <v>3</v>
      </c>
    </row>
    <row r="20" spans="1:12" x14ac:dyDescent="0.3">
      <c r="A20" t="s">
        <v>44</v>
      </c>
      <c r="B20" s="29">
        <f t="shared" ref="B20:C20" si="41">(PI()-17*B2)</f>
        <v>20.141592653589793</v>
      </c>
      <c r="C20" s="15">
        <f t="shared" si="41"/>
        <v>-5.3584073464102069</v>
      </c>
      <c r="D20">
        <f t="shared" si="7"/>
        <v>14.783185307179586</v>
      </c>
      <c r="E20">
        <f t="shared" si="3"/>
        <v>25.5</v>
      </c>
      <c r="F20">
        <f t="shared" si="1"/>
        <v>-25.5</v>
      </c>
      <c r="G20">
        <f t="shared" si="8"/>
        <v>34</v>
      </c>
      <c r="H20" s="10">
        <f t="shared" ref="H20" si="42">(PI()-17*H2)</f>
        <v>-13.858407346410207</v>
      </c>
      <c r="J20">
        <f t="shared" si="5"/>
        <v>-8.5</v>
      </c>
      <c r="L20">
        <f t="shared" si="10"/>
        <v>3</v>
      </c>
    </row>
    <row r="21" spans="1:12" x14ac:dyDescent="0.3">
      <c r="A21" t="s">
        <v>45</v>
      </c>
      <c r="B21" s="29">
        <f t="shared" ref="B21:C21" si="43">(PI()-18*B2)</f>
        <v>21.141592653589793</v>
      </c>
      <c r="C21" s="16">
        <f t="shared" si="43"/>
        <v>-5.8584073464102069</v>
      </c>
      <c r="D21">
        <f t="shared" si="7"/>
        <v>15.283185307179586</v>
      </c>
      <c r="E21">
        <f t="shared" si="3"/>
        <v>27</v>
      </c>
      <c r="F21">
        <f t="shared" si="1"/>
        <v>-27</v>
      </c>
      <c r="G21">
        <f t="shared" si="8"/>
        <v>36</v>
      </c>
      <c r="H21" s="16">
        <f t="shared" ref="H21" si="44">(PI()-18*H2)</f>
        <v>-14.858407346410207</v>
      </c>
      <c r="J21">
        <f t="shared" si="5"/>
        <v>-9</v>
      </c>
      <c r="L21">
        <f t="shared" si="10"/>
        <v>3</v>
      </c>
    </row>
    <row r="22" spans="1:12" x14ac:dyDescent="0.3">
      <c r="A22" t="s">
        <v>46</v>
      </c>
      <c r="B22" s="29">
        <f t="shared" ref="B22:C22" si="45">(PI()-19*B2)</f>
        <v>22.141592653589793</v>
      </c>
      <c r="C22" s="15">
        <f t="shared" si="45"/>
        <v>-6.3584073464102069</v>
      </c>
      <c r="D22">
        <f t="shared" si="7"/>
        <v>15.783185307179586</v>
      </c>
      <c r="E22">
        <f t="shared" si="3"/>
        <v>28.5</v>
      </c>
      <c r="F22">
        <f t="shared" si="1"/>
        <v>-28.5</v>
      </c>
      <c r="G22">
        <f t="shared" si="8"/>
        <v>38</v>
      </c>
      <c r="H22" s="10">
        <f t="shared" ref="H22" si="46">(PI()-19*H2)</f>
        <v>-15.858407346410207</v>
      </c>
      <c r="J22">
        <f t="shared" si="5"/>
        <v>-9.5</v>
      </c>
      <c r="L22">
        <f t="shared" si="10"/>
        <v>3</v>
      </c>
    </row>
    <row r="23" spans="1:12" x14ac:dyDescent="0.3">
      <c r="A23" t="s">
        <v>47</v>
      </c>
      <c r="B23" s="29">
        <f t="shared" ref="B23:C23" si="47">(PI()-20*B2)</f>
        <v>23.141592653589793</v>
      </c>
      <c r="C23" s="16">
        <f t="shared" si="47"/>
        <v>-6.8584073464102069</v>
      </c>
      <c r="D23">
        <f t="shared" si="7"/>
        <v>16.283185307179586</v>
      </c>
      <c r="E23">
        <f t="shared" si="3"/>
        <v>30</v>
      </c>
      <c r="F23">
        <f t="shared" si="1"/>
        <v>-30</v>
      </c>
      <c r="G23">
        <f t="shared" si="8"/>
        <v>40</v>
      </c>
      <c r="H23" s="16">
        <f t="shared" ref="H23" si="48">(PI()-20*H2)</f>
        <v>-16.858407346410207</v>
      </c>
      <c r="J23">
        <f t="shared" si="5"/>
        <v>-10</v>
      </c>
      <c r="L23">
        <f t="shared" si="10"/>
        <v>3</v>
      </c>
    </row>
    <row r="24" spans="1:12" x14ac:dyDescent="0.3">
      <c r="A24" t="s">
        <v>48</v>
      </c>
      <c r="B24" s="29">
        <f t="shared" ref="B24:C24" si="49">(PI()-21*B2)</f>
        <v>24.141592653589793</v>
      </c>
      <c r="C24" s="15">
        <f t="shared" si="49"/>
        <v>-7.3584073464102069</v>
      </c>
      <c r="D24">
        <f t="shared" si="7"/>
        <v>16.783185307179586</v>
      </c>
      <c r="E24">
        <f t="shared" si="3"/>
        <v>31.5</v>
      </c>
      <c r="F24">
        <f t="shared" si="1"/>
        <v>-31.5</v>
      </c>
      <c r="G24">
        <f t="shared" si="8"/>
        <v>42</v>
      </c>
      <c r="H24" s="16">
        <f t="shared" ref="H24" si="50">(PI()-21*H2)</f>
        <v>-17.858407346410207</v>
      </c>
      <c r="J24">
        <f t="shared" si="5"/>
        <v>-10.5</v>
      </c>
      <c r="L24">
        <f t="shared" si="10"/>
        <v>3</v>
      </c>
    </row>
    <row r="25" spans="1:12" x14ac:dyDescent="0.3">
      <c r="A25" t="s">
        <v>49</v>
      </c>
      <c r="B25" s="29">
        <f t="shared" ref="B25:C25" si="51">(PI()-22*B2)</f>
        <v>25.141592653589793</v>
      </c>
      <c r="C25" s="16">
        <f t="shared" si="51"/>
        <v>-7.8584073464102069</v>
      </c>
      <c r="D25">
        <f t="shared" si="7"/>
        <v>17.283185307179586</v>
      </c>
      <c r="E25">
        <f t="shared" si="3"/>
        <v>33</v>
      </c>
      <c r="F25">
        <f t="shared" si="1"/>
        <v>-33</v>
      </c>
      <c r="G25">
        <f t="shared" si="8"/>
        <v>44</v>
      </c>
      <c r="H25" s="10">
        <f t="shared" ref="H25" si="52">(PI()-22*H2)</f>
        <v>-18.858407346410207</v>
      </c>
      <c r="J25">
        <f t="shared" si="5"/>
        <v>-11</v>
      </c>
      <c r="L25">
        <f t="shared" si="10"/>
        <v>3</v>
      </c>
    </row>
    <row r="26" spans="1:12" x14ac:dyDescent="0.3">
      <c r="A26" t="s">
        <v>50</v>
      </c>
      <c r="B26" s="29">
        <f t="shared" ref="B26:C26" si="53">(PI()-23*B2)</f>
        <v>26.141592653589793</v>
      </c>
      <c r="C26" s="15">
        <f t="shared" si="53"/>
        <v>-8.3584073464102069</v>
      </c>
      <c r="D26">
        <f t="shared" si="7"/>
        <v>17.783185307179586</v>
      </c>
      <c r="E26">
        <f t="shared" si="3"/>
        <v>34.5</v>
      </c>
      <c r="F26">
        <f t="shared" si="1"/>
        <v>-34.5</v>
      </c>
      <c r="G26">
        <f t="shared" si="8"/>
        <v>46</v>
      </c>
      <c r="H26" s="10">
        <f t="shared" ref="H26" si="54">(PI()-23*H2)</f>
        <v>-19.858407346410207</v>
      </c>
      <c r="J26">
        <f t="shared" si="5"/>
        <v>-11.5</v>
      </c>
      <c r="L26">
        <f t="shared" si="10"/>
        <v>3</v>
      </c>
    </row>
    <row r="27" spans="1:12" x14ac:dyDescent="0.3">
      <c r="A27" s="17" t="s">
        <v>51</v>
      </c>
      <c r="B27" s="29">
        <f t="shared" ref="B27" si="55">(PI()-24*B2)</f>
        <v>27.141592653589793</v>
      </c>
      <c r="C27" s="6">
        <f>(PI()-24*C2)</f>
        <v>-8.8584073464102069</v>
      </c>
      <c r="D27">
        <f t="shared" si="7"/>
        <v>18.283185307179586</v>
      </c>
      <c r="E27">
        <f t="shared" si="3"/>
        <v>36</v>
      </c>
      <c r="F27">
        <f t="shared" si="1"/>
        <v>-36</v>
      </c>
      <c r="G27">
        <f t="shared" si="8"/>
        <v>48</v>
      </c>
      <c r="H27" s="16">
        <f t="shared" ref="H27" si="56">(PI()-24*H2)</f>
        <v>-20.858407346410207</v>
      </c>
      <c r="J27">
        <f t="shared" si="5"/>
        <v>-12</v>
      </c>
      <c r="L27">
        <f t="shared" si="10"/>
        <v>3</v>
      </c>
    </row>
    <row r="28" spans="1:12" x14ac:dyDescent="0.3">
      <c r="A28" s="17"/>
      <c r="B28" s="29">
        <f>(PI()-25*B$2)</f>
        <v>28.141592653589793</v>
      </c>
      <c r="C28" s="6">
        <f>(PI()-25*C2)</f>
        <v>-9.3584073464102069</v>
      </c>
      <c r="D28">
        <f>B28+C28</f>
        <v>18.783185307179586</v>
      </c>
      <c r="E28">
        <f t="shared" si="3"/>
        <v>37.5</v>
      </c>
      <c r="F28">
        <f t="shared" si="1"/>
        <v>-37.5</v>
      </c>
      <c r="G28">
        <f t="shared" si="8"/>
        <v>50</v>
      </c>
      <c r="H28" s="16">
        <f>(PI()-25*H$2)</f>
        <v>-21.858407346410207</v>
      </c>
      <c r="J28">
        <f t="shared" si="5"/>
        <v>-12.5</v>
      </c>
      <c r="L28">
        <f t="shared" si="10"/>
        <v>3</v>
      </c>
    </row>
    <row r="29" spans="1:12" x14ac:dyDescent="0.3">
      <c r="A29" s="17"/>
      <c r="B29" s="29">
        <f>(PI()-26*B$2)</f>
        <v>29.141592653589793</v>
      </c>
      <c r="C29" s="6">
        <f>(PI()-26*C$2)</f>
        <v>-9.8584073464102069</v>
      </c>
      <c r="D29">
        <f>B29+C29</f>
        <v>19.283185307179586</v>
      </c>
      <c r="E29">
        <f t="shared" si="3"/>
        <v>39</v>
      </c>
      <c r="F29">
        <f t="shared" si="1"/>
        <v>-39</v>
      </c>
      <c r="G29">
        <f t="shared" si="8"/>
        <v>52</v>
      </c>
      <c r="H29" s="16">
        <f>(PI()-26*H$2)</f>
        <v>-22.858407346410207</v>
      </c>
      <c r="J29">
        <f t="shared" si="5"/>
        <v>-13</v>
      </c>
      <c r="L29">
        <f t="shared" si="10"/>
        <v>3</v>
      </c>
    </row>
    <row r="30" spans="1:12" x14ac:dyDescent="0.3">
      <c r="B30" s="29">
        <f>INT(B4)</f>
        <v>4</v>
      </c>
      <c r="C30" s="2">
        <f>INT(C4)</f>
        <v>2</v>
      </c>
      <c r="D30">
        <f t="shared" si="7"/>
        <v>6</v>
      </c>
      <c r="E30">
        <f t="shared" si="3"/>
        <v>2</v>
      </c>
      <c r="F30">
        <f t="shared" si="1"/>
        <v>-2</v>
      </c>
      <c r="G30">
        <f t="shared" ref="G30:G31" si="57">H30/B30</f>
        <v>0.5</v>
      </c>
      <c r="H30" s="2">
        <f>INT(H4)</f>
        <v>2</v>
      </c>
      <c r="J30">
        <f t="shared" si="5"/>
        <v>0</v>
      </c>
      <c r="L30" t="e">
        <f t="shared" si="10"/>
        <v>#DIV/0!</v>
      </c>
    </row>
    <row r="31" spans="1:12" x14ac:dyDescent="0.3">
      <c r="C31">
        <f>C30+$AK$4</f>
        <v>2</v>
      </c>
      <c r="E31">
        <f t="shared" si="3"/>
        <v>-2</v>
      </c>
      <c r="F31">
        <f t="shared" si="1"/>
        <v>2</v>
      </c>
      <c r="G31" t="e">
        <f t="shared" si="57"/>
        <v>#DIV/0!</v>
      </c>
      <c r="H31">
        <f>H30+$AI$4</f>
        <v>2</v>
      </c>
      <c r="J31">
        <f t="shared" si="5"/>
        <v>0</v>
      </c>
      <c r="L31" t="e">
        <f t="shared" si="10"/>
        <v>#DIV/0!</v>
      </c>
    </row>
    <row r="32" spans="1:12" x14ac:dyDescent="0.3">
      <c r="J32">
        <f t="shared" si="5"/>
        <v>0</v>
      </c>
      <c r="L32">
        <f t="shared" ref="L32" si="58">F32/(J32-0.5)</f>
        <v>0</v>
      </c>
    </row>
    <row r="33" spans="1:10" x14ac:dyDescent="0.3">
      <c r="A33" s="1"/>
      <c r="B33" s="1">
        <f t="shared" ref="B33" si="59">B5-B4</f>
        <v>1</v>
      </c>
      <c r="C33" s="1">
        <f>C5-C4</f>
        <v>-0.5</v>
      </c>
      <c r="H33" s="1">
        <f>H5-H4</f>
        <v>-1</v>
      </c>
      <c r="J33">
        <f t="shared" si="5"/>
        <v>-0.5</v>
      </c>
    </row>
    <row r="34" spans="1:10" x14ac:dyDescent="0.3">
      <c r="A34" s="10"/>
      <c r="B34" s="29">
        <f t="shared" ref="B34:C34" si="60">B4-C4</f>
        <v>1.5</v>
      </c>
      <c r="C34" s="10">
        <f t="shared" si="60"/>
        <v>-4.1415926535897931</v>
      </c>
      <c r="H34" s="10">
        <f t="shared" ref="H34" si="61">H4-I4</f>
        <v>2.1415926535897931</v>
      </c>
      <c r="J34">
        <f t="shared" si="5"/>
        <v>6.2831853071795862</v>
      </c>
    </row>
    <row r="35" spans="1:10" x14ac:dyDescent="0.3">
      <c r="B35" s="29">
        <f t="shared" ref="B35:C35" si="62">B4+B3</f>
        <v>1</v>
      </c>
      <c r="C35">
        <f t="shared" si="62"/>
        <v>4.2123889803846897</v>
      </c>
      <c r="H35">
        <f t="shared" ref="H35" si="63">H4+H3</f>
        <v>5.2831853071795862</v>
      </c>
    </row>
    <row r="40" spans="1:10" x14ac:dyDescent="0.3">
      <c r="B40" s="29">
        <f t="shared" ref="B40:C40" si="64">B5+B4</f>
        <v>9.2831853071795862</v>
      </c>
      <c r="C40">
        <f t="shared" si="64"/>
        <v>4.7831853071795862</v>
      </c>
      <c r="H40" s="24">
        <f t="shared" ref="H40" si="65">H5+H4</f>
        <v>3.2831853071795862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4119-078E-4A7B-9076-5D4CB6ED4D2C}">
  <dimension ref="A1:R40"/>
  <sheetViews>
    <sheetView workbookViewId="0">
      <selection activeCell="C5" sqref="C5"/>
    </sheetView>
  </sheetViews>
  <sheetFormatPr defaultRowHeight="14.4" x14ac:dyDescent="0.3"/>
  <cols>
    <col min="1" max="1" width="12.6640625" customWidth="1"/>
    <col min="2" max="2" width="12.6640625" style="29" customWidth="1"/>
    <col min="3" max="4" width="19.77734375" customWidth="1"/>
    <col min="5" max="5" width="12.6640625" customWidth="1"/>
    <col min="6" max="6" width="19.77734375" customWidth="1"/>
    <col min="8" max="9" width="19.77734375" customWidth="1"/>
    <col min="10" max="10" width="16.77734375" customWidth="1"/>
    <col min="12" max="12" width="31" customWidth="1"/>
    <col min="13" max="13" width="28.88671875" customWidth="1"/>
    <col min="15" max="15" width="19.77734375" customWidth="1"/>
    <col min="18" max="18" width="27.44140625" customWidth="1"/>
  </cols>
  <sheetData>
    <row r="1" spans="1:18" x14ac:dyDescent="0.3">
      <c r="A1" t="s">
        <v>32</v>
      </c>
      <c r="B1" s="29">
        <f t="shared" ref="B1" si="0">B2/2</f>
        <v>-0.5</v>
      </c>
      <c r="C1" s="18">
        <f>C2/2</f>
        <v>0.25</v>
      </c>
      <c r="D1" s="18">
        <f>D2/2</f>
        <v>-0.25</v>
      </c>
      <c r="E1" s="7">
        <f t="shared" ref="E1" si="1">E2/2</f>
        <v>-0.75</v>
      </c>
      <c r="F1" s="7">
        <f>F2/2</f>
        <v>0.75</v>
      </c>
      <c r="G1" s="1" t="str">
        <f>"-1.5-(1.5)"</f>
        <v>-1.5-(1.5)</v>
      </c>
      <c r="H1">
        <f>E1-C1</f>
        <v>-1</v>
      </c>
      <c r="I1">
        <f>D1-E1</f>
        <v>0.5</v>
      </c>
      <c r="J1" s="1" t="str">
        <f>"-1+0.5"</f>
        <v>-1+0.5</v>
      </c>
      <c r="K1" t="str">
        <f>"1-0.5"</f>
        <v>1-0.5</v>
      </c>
      <c r="L1" t="str">
        <f>"-1-(0.5)"</f>
        <v>-1-(0.5)</v>
      </c>
      <c r="M1" t="str">
        <f>"0.5-(-1)"</f>
        <v>0.5-(-1)</v>
      </c>
      <c r="N1" s="1" t="str">
        <f>"-1-(1)"</f>
        <v>-1-(1)</v>
      </c>
      <c r="O1" s="18">
        <f>O2/2</f>
        <v>0.5</v>
      </c>
    </row>
    <row r="2" spans="1:18" x14ac:dyDescent="0.3">
      <c r="A2" t="s">
        <v>31</v>
      </c>
      <c r="B2" s="29">
        <v>-1</v>
      </c>
      <c r="C2">
        <v>0.5</v>
      </c>
      <c r="D2">
        <v>-0.5</v>
      </c>
      <c r="E2">
        <v>-1.5</v>
      </c>
      <c r="F2">
        <v>1.5</v>
      </c>
      <c r="G2">
        <f>E2-F2</f>
        <v>-3</v>
      </c>
      <c r="H2">
        <f>E2-C2</f>
        <v>-2</v>
      </c>
      <c r="I2">
        <f>D2-E2</f>
        <v>1</v>
      </c>
      <c r="J2">
        <f t="shared" ref="J2:J30" si="2">B2+C2</f>
        <v>-0.5</v>
      </c>
      <c r="K2">
        <f t="shared" ref="K2:K34" si="3">O2-C2</f>
        <v>0.5</v>
      </c>
      <c r="L2">
        <f t="shared" ref="L2:L31" si="4">B2-C2</f>
        <v>-1.5</v>
      </c>
      <c r="M2">
        <f t="shared" ref="M2:M31" si="5">C2-B2</f>
        <v>1.5</v>
      </c>
      <c r="N2">
        <f>O2/B2</f>
        <v>-1</v>
      </c>
      <c r="O2">
        <v>1</v>
      </c>
      <c r="R2">
        <f>M2/(K2)</f>
        <v>3</v>
      </c>
    </row>
    <row r="3" spans="1:18" x14ac:dyDescent="0.3">
      <c r="A3" t="s">
        <v>0</v>
      </c>
      <c r="B3" s="27">
        <f t="shared" ref="B3:F3" si="6">PI()*B2</f>
        <v>-3.1415926535897931</v>
      </c>
      <c r="C3" s="30">
        <f t="shared" si="6"/>
        <v>1.5707963267948966</v>
      </c>
      <c r="D3" s="30">
        <f t="shared" si="6"/>
        <v>-1.5707963267948966</v>
      </c>
      <c r="E3" s="30">
        <f t="shared" si="6"/>
        <v>-4.7123889803846897</v>
      </c>
      <c r="F3" s="30">
        <f t="shared" si="6"/>
        <v>4.7123889803846897</v>
      </c>
      <c r="G3">
        <f t="shared" ref="G3:G31" si="7">E3-F3</f>
        <v>-9.4247779607693793</v>
      </c>
      <c r="H3">
        <f t="shared" ref="H3:H29" si="8">E3-C3</f>
        <v>-6.2831853071795862</v>
      </c>
      <c r="I3">
        <f t="shared" ref="I3:I30" si="9">D3-E3</f>
        <v>3.1415926535897931</v>
      </c>
      <c r="J3" s="30">
        <f t="shared" si="2"/>
        <v>-1.5707963267948966</v>
      </c>
      <c r="K3">
        <f t="shared" si="3"/>
        <v>1.5707963267948966</v>
      </c>
      <c r="L3">
        <f t="shared" si="4"/>
        <v>-4.7123889803846897</v>
      </c>
      <c r="M3">
        <f t="shared" si="5"/>
        <v>4.7123889803846897</v>
      </c>
      <c r="N3">
        <f t="shared" ref="N3:N29" si="10">B3-O3</f>
        <v>-6.2831853071795862</v>
      </c>
      <c r="O3" s="26">
        <f t="shared" ref="O3" si="11">PI()*O2</f>
        <v>3.1415926535897931</v>
      </c>
      <c r="R3">
        <f t="shared" ref="R3:R31" si="12">M3/K3</f>
        <v>3</v>
      </c>
    </row>
    <row r="4" spans="1:18" x14ac:dyDescent="0.3">
      <c r="A4" s="21" t="s">
        <v>74</v>
      </c>
      <c r="B4" s="29">
        <f>(PI()+1 *B2)</f>
        <v>2.1415926535897931</v>
      </c>
      <c r="C4" s="15">
        <f>(PI()+1 *C2)</f>
        <v>3.6415926535897931</v>
      </c>
      <c r="D4" s="15">
        <f>(PI()+1 *D2)</f>
        <v>2.6415926535897931</v>
      </c>
      <c r="E4" s="15">
        <f>(PI()+1 *E2)</f>
        <v>1.6415926535897931</v>
      </c>
      <c r="F4" s="15">
        <f t="shared" ref="F4" si="13">(PI()-1 *F2)</f>
        <v>1.6415926535897931</v>
      </c>
      <c r="G4">
        <f t="shared" si="7"/>
        <v>0</v>
      </c>
      <c r="H4">
        <f t="shared" si="8"/>
        <v>-2</v>
      </c>
      <c r="I4">
        <f t="shared" si="9"/>
        <v>1</v>
      </c>
      <c r="J4" s="15">
        <f t="shared" si="2"/>
        <v>5.7831853071795862</v>
      </c>
      <c r="K4">
        <f t="shared" si="3"/>
        <v>-1.5</v>
      </c>
      <c r="L4">
        <f t="shared" si="4"/>
        <v>-1.5</v>
      </c>
      <c r="M4">
        <f t="shared" si="5"/>
        <v>1.5</v>
      </c>
      <c r="N4">
        <f t="shared" si="10"/>
        <v>0</v>
      </c>
      <c r="O4" s="16">
        <f t="shared" ref="O4" si="14">(PI()-1 *O2)</f>
        <v>2.1415926535897931</v>
      </c>
      <c r="R4">
        <f t="shared" si="12"/>
        <v>-1</v>
      </c>
    </row>
    <row r="5" spans="1:18" x14ac:dyDescent="0.3">
      <c r="A5" s="21" t="s">
        <v>76</v>
      </c>
      <c r="B5" s="29">
        <f>(PI()+2*B2)</f>
        <v>1.1415926535897931</v>
      </c>
      <c r="C5" s="16">
        <f>(PI()+2*C2)</f>
        <v>4.1415926535897931</v>
      </c>
      <c r="D5" s="16">
        <f>(PI()+2*D2)</f>
        <v>2.1415926535897931</v>
      </c>
      <c r="E5" s="19">
        <f>(PI()+2*E2)</f>
        <v>0.14159265358979312</v>
      </c>
      <c r="F5" s="19">
        <f t="shared" ref="F5" si="15">(PI()-2*F2)</f>
        <v>0.14159265358979312</v>
      </c>
      <c r="G5">
        <f t="shared" si="7"/>
        <v>0</v>
      </c>
      <c r="H5">
        <f t="shared" si="8"/>
        <v>-4</v>
      </c>
      <c r="I5">
        <f t="shared" si="9"/>
        <v>2</v>
      </c>
      <c r="J5" s="16">
        <f t="shared" si="2"/>
        <v>5.2831853071795862</v>
      </c>
      <c r="K5">
        <f t="shared" si="3"/>
        <v>-3</v>
      </c>
      <c r="L5">
        <f t="shared" si="4"/>
        <v>-3</v>
      </c>
      <c r="M5">
        <f t="shared" si="5"/>
        <v>3</v>
      </c>
      <c r="N5">
        <f t="shared" si="10"/>
        <v>0</v>
      </c>
      <c r="O5" s="16">
        <f t="shared" ref="O5" si="16">(PI()-2*O2)</f>
        <v>1.1415926535897931</v>
      </c>
      <c r="R5">
        <f t="shared" si="12"/>
        <v>-1</v>
      </c>
    </row>
    <row r="6" spans="1:18" x14ac:dyDescent="0.3">
      <c r="A6" t="s">
        <v>77</v>
      </c>
      <c r="B6" s="19">
        <f>(PI()+3*B2)</f>
        <v>0.14159265358979312</v>
      </c>
      <c r="C6" s="15">
        <f>(PI()+3*C2)</f>
        <v>4.6415926535897931</v>
      </c>
      <c r="D6" s="15">
        <f t="shared" ref="D6:F6" si="17">(PI()-3*D2)</f>
        <v>4.6415926535897931</v>
      </c>
      <c r="E6" s="15">
        <f>(PI()+3*E2)</f>
        <v>-1.3584073464102069</v>
      </c>
      <c r="F6" s="15">
        <f t="shared" si="17"/>
        <v>-1.3584073464102069</v>
      </c>
      <c r="G6">
        <f t="shared" si="7"/>
        <v>0</v>
      </c>
      <c r="H6">
        <f t="shared" si="8"/>
        <v>-6</v>
      </c>
      <c r="I6">
        <f t="shared" si="9"/>
        <v>6</v>
      </c>
      <c r="J6" s="15">
        <f t="shared" si="2"/>
        <v>4.7831853071795862</v>
      </c>
      <c r="K6">
        <f t="shared" si="3"/>
        <v>-4.5</v>
      </c>
      <c r="L6">
        <f t="shared" si="4"/>
        <v>-4.5</v>
      </c>
      <c r="M6">
        <f t="shared" si="5"/>
        <v>4.5</v>
      </c>
      <c r="N6">
        <f t="shared" si="10"/>
        <v>0</v>
      </c>
      <c r="O6" s="18">
        <f t="shared" ref="O6" si="18">(PI()-3*O2)</f>
        <v>0.14159265358979312</v>
      </c>
      <c r="R6">
        <f t="shared" si="12"/>
        <v>-1</v>
      </c>
    </row>
    <row r="7" spans="1:18" x14ac:dyDescent="0.3">
      <c r="A7" s="21" t="s">
        <v>75</v>
      </c>
      <c r="B7" s="29">
        <f>(PI()+4*B2)</f>
        <v>-0.85840734641020688</v>
      </c>
      <c r="C7" s="16">
        <f>(PI()+4*C$2)</f>
        <v>5.1415926535897931</v>
      </c>
      <c r="D7" s="16">
        <f t="shared" ref="D7:F7" si="19">(PI()-4*D2)</f>
        <v>5.1415926535897931</v>
      </c>
      <c r="E7" s="16">
        <f>(PI()+4*E2)</f>
        <v>-2.8584073464102069</v>
      </c>
      <c r="F7" s="16">
        <f t="shared" si="19"/>
        <v>-2.8584073464102069</v>
      </c>
      <c r="G7">
        <f t="shared" si="7"/>
        <v>0</v>
      </c>
      <c r="H7">
        <f t="shared" si="8"/>
        <v>-8</v>
      </c>
      <c r="I7">
        <f t="shared" si="9"/>
        <v>8</v>
      </c>
      <c r="J7" s="16">
        <f t="shared" si="2"/>
        <v>4.2831853071795862</v>
      </c>
      <c r="K7">
        <f t="shared" si="3"/>
        <v>-6</v>
      </c>
      <c r="L7">
        <f t="shared" si="4"/>
        <v>-6</v>
      </c>
      <c r="M7">
        <f t="shared" si="5"/>
        <v>6</v>
      </c>
      <c r="N7">
        <f t="shared" si="10"/>
        <v>0</v>
      </c>
      <c r="O7" s="6">
        <f t="shared" ref="O7" si="20">(PI()-4*O2)</f>
        <v>-0.85840734641020688</v>
      </c>
      <c r="R7">
        <f t="shared" si="12"/>
        <v>-1</v>
      </c>
    </row>
    <row r="8" spans="1:18" x14ac:dyDescent="0.3">
      <c r="A8" t="s">
        <v>78</v>
      </c>
      <c r="B8" s="29">
        <f>(PI()+5*B2)</f>
        <v>-1.8584073464102069</v>
      </c>
      <c r="C8" s="15">
        <f>(PI()+5*C2)</f>
        <v>5.6415926535897931</v>
      </c>
      <c r="D8" s="15">
        <f t="shared" ref="D8:F8" si="21">(PI()-5*D2)</f>
        <v>5.6415926535897931</v>
      </c>
      <c r="E8" s="15">
        <f>(PI()+5*E2)</f>
        <v>-4.3584073464102069</v>
      </c>
      <c r="F8" s="15">
        <f t="shared" si="21"/>
        <v>-4.3584073464102069</v>
      </c>
      <c r="G8">
        <f t="shared" si="7"/>
        <v>0</v>
      </c>
      <c r="H8">
        <f t="shared" si="8"/>
        <v>-10</v>
      </c>
      <c r="I8">
        <f t="shared" si="9"/>
        <v>10</v>
      </c>
      <c r="J8" s="15">
        <f t="shared" si="2"/>
        <v>3.7831853071795862</v>
      </c>
      <c r="K8">
        <f t="shared" si="3"/>
        <v>-7.5</v>
      </c>
      <c r="L8">
        <f t="shared" si="4"/>
        <v>-7.5</v>
      </c>
      <c r="M8">
        <f t="shared" si="5"/>
        <v>7.5</v>
      </c>
      <c r="N8">
        <f t="shared" si="10"/>
        <v>0</v>
      </c>
      <c r="O8" s="16">
        <f t="shared" ref="O8" si="22">(PI()-5*O2)</f>
        <v>-1.8584073464102069</v>
      </c>
      <c r="R8">
        <f t="shared" si="12"/>
        <v>-1</v>
      </c>
    </row>
    <row r="9" spans="1:18" x14ac:dyDescent="0.3">
      <c r="A9" s="21" t="s">
        <v>79</v>
      </c>
      <c r="B9" s="29">
        <f>(PI()+6*B2)</f>
        <v>-2.8584073464102069</v>
      </c>
      <c r="C9" s="16">
        <f>(PI()+6*C2)</f>
        <v>6.1415926535897931</v>
      </c>
      <c r="D9" s="19">
        <f t="shared" ref="D9:F9" si="23">(PI()-6*D2)</f>
        <v>6.1415926535897931</v>
      </c>
      <c r="E9" s="16">
        <f>(PI()+6*E2)</f>
        <v>-5.8584073464102069</v>
      </c>
      <c r="F9" s="16">
        <f t="shared" si="23"/>
        <v>-5.8584073464102069</v>
      </c>
      <c r="G9">
        <f t="shared" si="7"/>
        <v>0</v>
      </c>
      <c r="H9">
        <f t="shared" si="8"/>
        <v>-12</v>
      </c>
      <c r="I9">
        <f t="shared" si="9"/>
        <v>12</v>
      </c>
      <c r="J9" s="16">
        <f t="shared" si="2"/>
        <v>3.2831853071795862</v>
      </c>
      <c r="K9">
        <f t="shared" si="3"/>
        <v>-9</v>
      </c>
      <c r="L9">
        <f t="shared" si="4"/>
        <v>-9</v>
      </c>
      <c r="M9">
        <f t="shared" si="5"/>
        <v>9</v>
      </c>
      <c r="N9">
        <f t="shared" si="10"/>
        <v>0</v>
      </c>
      <c r="O9" s="16">
        <f t="shared" ref="O9" si="24">(PI()-6*O2)</f>
        <v>-2.8584073464102069</v>
      </c>
      <c r="R9">
        <f t="shared" si="12"/>
        <v>-1</v>
      </c>
    </row>
    <row r="10" spans="1:18" x14ac:dyDescent="0.3">
      <c r="A10" s="21" t="s">
        <v>80</v>
      </c>
      <c r="B10" s="29">
        <f>(PI()+7*B2)</f>
        <v>-3.8584073464102069</v>
      </c>
      <c r="C10" s="15">
        <f>(PI()+7*C2)</f>
        <v>6.6415926535897931</v>
      </c>
      <c r="D10" s="8">
        <f t="shared" ref="D10:F10" si="25">(PI()-7*D2)</f>
        <v>6.6415926535897931</v>
      </c>
      <c r="E10" s="15">
        <f>(PI()+7*E2)</f>
        <v>-7.3584073464102069</v>
      </c>
      <c r="F10" s="15">
        <f t="shared" si="25"/>
        <v>-7.3584073464102069</v>
      </c>
      <c r="G10">
        <f t="shared" si="7"/>
        <v>0</v>
      </c>
      <c r="H10">
        <f t="shared" si="8"/>
        <v>-14</v>
      </c>
      <c r="I10">
        <f t="shared" si="9"/>
        <v>14</v>
      </c>
      <c r="J10" s="15">
        <f t="shared" si="2"/>
        <v>2.7831853071795862</v>
      </c>
      <c r="K10">
        <f t="shared" si="3"/>
        <v>-10.5</v>
      </c>
      <c r="L10">
        <f t="shared" si="4"/>
        <v>-10.5</v>
      </c>
      <c r="M10">
        <f t="shared" si="5"/>
        <v>10.5</v>
      </c>
      <c r="N10">
        <f t="shared" si="10"/>
        <v>0</v>
      </c>
      <c r="O10" s="16">
        <f t="shared" ref="O10" si="26">(PI()-7*O2)</f>
        <v>-3.8584073464102069</v>
      </c>
      <c r="R10">
        <f t="shared" si="12"/>
        <v>-1</v>
      </c>
    </row>
    <row r="11" spans="1:18" x14ac:dyDescent="0.3">
      <c r="A11" s="21" t="s">
        <v>81</v>
      </c>
      <c r="B11" s="29">
        <f>(PI()+8*B2)</f>
        <v>-4.8584073464102069</v>
      </c>
      <c r="C11" s="16">
        <f>(PI()+8*C2)</f>
        <v>7.1415926535897931</v>
      </c>
      <c r="D11" s="30">
        <f t="shared" ref="D11:F11" si="27">(PI()-8*D2)</f>
        <v>7.1415926535897931</v>
      </c>
      <c r="E11" s="16">
        <f>(PI()+8*E2)</f>
        <v>-8.8584073464102069</v>
      </c>
      <c r="F11" s="16">
        <f t="shared" si="27"/>
        <v>-8.8584073464102069</v>
      </c>
      <c r="G11">
        <f t="shared" si="7"/>
        <v>0</v>
      </c>
      <c r="H11">
        <f t="shared" si="8"/>
        <v>-16</v>
      </c>
      <c r="I11">
        <f t="shared" si="9"/>
        <v>16</v>
      </c>
      <c r="J11" s="16">
        <f t="shared" si="2"/>
        <v>2.2831853071795862</v>
      </c>
      <c r="K11">
        <f t="shared" si="3"/>
        <v>-12</v>
      </c>
      <c r="L11">
        <f t="shared" si="4"/>
        <v>-12</v>
      </c>
      <c r="M11">
        <f t="shared" si="5"/>
        <v>12</v>
      </c>
      <c r="N11">
        <f t="shared" si="10"/>
        <v>0</v>
      </c>
      <c r="O11" s="17">
        <f t="shared" ref="O11" si="28">(PI()-8*O2)</f>
        <v>-4.8584073464102069</v>
      </c>
      <c r="R11">
        <f t="shared" si="12"/>
        <v>-1</v>
      </c>
    </row>
    <row r="12" spans="1:18" x14ac:dyDescent="0.3">
      <c r="A12" t="s">
        <v>82</v>
      </c>
      <c r="B12" s="29">
        <f>(PI()+9*B2)</f>
        <v>-5.8584073464102069</v>
      </c>
      <c r="C12" s="15">
        <f>(PI()+9*C2)</f>
        <v>7.6415926535897931</v>
      </c>
      <c r="D12" s="15">
        <f t="shared" ref="D12:F12" si="29">(PI()-9*D2)</f>
        <v>7.6415926535897931</v>
      </c>
      <c r="E12" s="15">
        <f>(PI()+9*E2)</f>
        <v>-10.358407346410207</v>
      </c>
      <c r="F12" s="15">
        <f t="shared" si="29"/>
        <v>-10.358407346410207</v>
      </c>
      <c r="G12">
        <f t="shared" si="7"/>
        <v>0</v>
      </c>
      <c r="H12">
        <f t="shared" si="8"/>
        <v>-18</v>
      </c>
      <c r="I12">
        <f t="shared" si="9"/>
        <v>18</v>
      </c>
      <c r="J12" s="15">
        <f t="shared" si="2"/>
        <v>1.7831853071795862</v>
      </c>
      <c r="K12">
        <f t="shared" si="3"/>
        <v>-13.5</v>
      </c>
      <c r="L12">
        <f t="shared" si="4"/>
        <v>-13.5</v>
      </c>
      <c r="M12">
        <f t="shared" si="5"/>
        <v>13.5</v>
      </c>
      <c r="N12">
        <f t="shared" si="10"/>
        <v>0</v>
      </c>
      <c r="O12" s="16">
        <f t="shared" ref="O12" si="30">(PI()-9*O2)</f>
        <v>-5.8584073464102069</v>
      </c>
      <c r="R12">
        <f t="shared" si="12"/>
        <v>-1</v>
      </c>
    </row>
    <row r="13" spans="1:18" x14ac:dyDescent="0.3">
      <c r="A13" t="s">
        <v>83</v>
      </c>
      <c r="B13" s="29">
        <f>(PI()+10*B2)</f>
        <v>-6.8584073464102069</v>
      </c>
      <c r="C13" s="16">
        <f>(PI()+10*C2)</f>
        <v>8.1415926535897931</v>
      </c>
      <c r="D13" s="16">
        <f t="shared" ref="D13:F13" si="31">(PI()-10*D2)</f>
        <v>8.1415926535897931</v>
      </c>
      <c r="E13" s="16">
        <f>(PI()+10*E2)</f>
        <v>-11.858407346410207</v>
      </c>
      <c r="F13" s="16">
        <f t="shared" si="31"/>
        <v>-11.858407346410207</v>
      </c>
      <c r="G13">
        <f t="shared" si="7"/>
        <v>0</v>
      </c>
      <c r="H13">
        <f t="shared" si="8"/>
        <v>-20</v>
      </c>
      <c r="I13">
        <f t="shared" si="9"/>
        <v>20</v>
      </c>
      <c r="J13" s="16">
        <f t="shared" si="2"/>
        <v>1.2831853071795862</v>
      </c>
      <c r="K13">
        <f t="shared" si="3"/>
        <v>-15</v>
      </c>
      <c r="L13">
        <f t="shared" si="4"/>
        <v>-15</v>
      </c>
      <c r="M13">
        <f t="shared" si="5"/>
        <v>15</v>
      </c>
      <c r="N13">
        <f t="shared" si="10"/>
        <v>0</v>
      </c>
      <c r="O13" s="16">
        <f t="shared" ref="O13" si="32">(PI()-10*O2)</f>
        <v>-6.8584073464102069</v>
      </c>
      <c r="R13">
        <f t="shared" si="12"/>
        <v>-1</v>
      </c>
    </row>
    <row r="14" spans="1:18" x14ac:dyDescent="0.3">
      <c r="A14" t="s">
        <v>84</v>
      </c>
      <c r="B14" s="29">
        <f>(PI()+11*B2)</f>
        <v>-7.8584073464102069</v>
      </c>
      <c r="C14" s="15">
        <f>(PI()+11*C2)</f>
        <v>8.6415926535897931</v>
      </c>
      <c r="D14" s="15">
        <f t="shared" ref="D14:F14" si="33">(PI()-11*D2)</f>
        <v>8.6415926535897931</v>
      </c>
      <c r="E14" s="15">
        <f>(PI()+11*E2)</f>
        <v>-13.358407346410207</v>
      </c>
      <c r="F14" s="15">
        <f t="shared" si="33"/>
        <v>-13.358407346410207</v>
      </c>
      <c r="G14">
        <f t="shared" si="7"/>
        <v>0</v>
      </c>
      <c r="H14">
        <f t="shared" si="8"/>
        <v>-22</v>
      </c>
      <c r="I14">
        <f t="shared" si="9"/>
        <v>22</v>
      </c>
      <c r="J14" s="15">
        <f t="shared" si="2"/>
        <v>0.78318530717958623</v>
      </c>
      <c r="K14">
        <f t="shared" si="3"/>
        <v>-16.5</v>
      </c>
      <c r="L14">
        <f t="shared" si="4"/>
        <v>-16.5</v>
      </c>
      <c r="M14">
        <f t="shared" si="5"/>
        <v>16.5</v>
      </c>
      <c r="N14">
        <f t="shared" si="10"/>
        <v>0</v>
      </c>
      <c r="O14" s="16">
        <f t="shared" ref="O14" si="34">(PI()-11*O2)</f>
        <v>-7.8584073464102069</v>
      </c>
      <c r="R14">
        <f t="shared" si="12"/>
        <v>-1</v>
      </c>
    </row>
    <row r="15" spans="1:18" x14ac:dyDescent="0.3">
      <c r="A15" s="17" t="s">
        <v>85</v>
      </c>
      <c r="B15" s="29">
        <f>(PI()+12*B2)</f>
        <v>-8.8584073464102069</v>
      </c>
      <c r="C15" s="16">
        <f>(PI()+12*C2)</f>
        <v>9.1415926535897931</v>
      </c>
      <c r="D15" s="16">
        <f t="shared" ref="D15:F15" si="35">(PI()-12*D2)</f>
        <v>9.1415926535897931</v>
      </c>
      <c r="E15" s="16">
        <f>(PI()+12*E2)</f>
        <v>-14.858407346410207</v>
      </c>
      <c r="F15" s="16">
        <f t="shared" si="35"/>
        <v>-14.858407346410207</v>
      </c>
      <c r="G15">
        <f t="shared" si="7"/>
        <v>0</v>
      </c>
      <c r="H15">
        <f t="shared" si="8"/>
        <v>-24</v>
      </c>
      <c r="I15">
        <f t="shared" si="9"/>
        <v>24</v>
      </c>
      <c r="J15" s="30">
        <f t="shared" si="2"/>
        <v>0.28318530717958623</v>
      </c>
      <c r="K15">
        <f t="shared" si="3"/>
        <v>-18</v>
      </c>
      <c r="L15">
        <f t="shared" si="4"/>
        <v>-18</v>
      </c>
      <c r="M15">
        <f t="shared" si="5"/>
        <v>18</v>
      </c>
      <c r="N15">
        <f t="shared" si="10"/>
        <v>0</v>
      </c>
      <c r="O15" s="6">
        <f t="shared" ref="O15" si="36">(PI()-12*O2)</f>
        <v>-8.8584073464102069</v>
      </c>
      <c r="R15">
        <f t="shared" si="12"/>
        <v>-1</v>
      </c>
    </row>
    <row r="16" spans="1:18" x14ac:dyDescent="0.3">
      <c r="A16" t="s">
        <v>86</v>
      </c>
      <c r="B16" s="29">
        <f>(PI()+13*B2)</f>
        <v>-9.8584073464102069</v>
      </c>
      <c r="C16" s="15">
        <f>(PI()+13*C2)</f>
        <v>9.6415926535897931</v>
      </c>
      <c r="D16" s="15">
        <f t="shared" ref="D16:F16" si="37">(PI()-13*D2)</f>
        <v>9.6415926535897931</v>
      </c>
      <c r="E16" s="15">
        <f>(PI()+13*E2)</f>
        <v>-16.358407346410207</v>
      </c>
      <c r="F16" s="15">
        <f t="shared" si="37"/>
        <v>-16.358407346410207</v>
      </c>
      <c r="G16">
        <f t="shared" si="7"/>
        <v>0</v>
      </c>
      <c r="H16">
        <f t="shared" si="8"/>
        <v>-26</v>
      </c>
      <c r="I16">
        <f t="shared" si="9"/>
        <v>26</v>
      </c>
      <c r="J16" s="15">
        <f t="shared" si="2"/>
        <v>-0.21681469282041377</v>
      </c>
      <c r="K16">
        <f t="shared" si="3"/>
        <v>-19.5</v>
      </c>
      <c r="L16">
        <f t="shared" si="4"/>
        <v>-19.5</v>
      </c>
      <c r="M16">
        <f t="shared" si="5"/>
        <v>19.5</v>
      </c>
      <c r="N16">
        <f t="shared" si="10"/>
        <v>0</v>
      </c>
      <c r="O16" s="10">
        <f t="shared" ref="O16" si="38">(PI()-13*O2)</f>
        <v>-9.8584073464102069</v>
      </c>
      <c r="R16">
        <f t="shared" si="12"/>
        <v>-1</v>
      </c>
    </row>
    <row r="17" spans="1:18" x14ac:dyDescent="0.3">
      <c r="A17" t="s">
        <v>87</v>
      </c>
      <c r="B17" s="29">
        <f>(PI()+14*B2)</f>
        <v>-10.858407346410207</v>
      </c>
      <c r="C17" s="16">
        <f>(PI()+14*C2)</f>
        <v>10.141592653589793</v>
      </c>
      <c r="D17" s="16">
        <f t="shared" ref="D17:F17" si="39">(PI()-14*D2)</f>
        <v>10.141592653589793</v>
      </c>
      <c r="E17" s="16">
        <f>(PI()+14*E2)</f>
        <v>-17.858407346410207</v>
      </c>
      <c r="F17" s="16">
        <f t="shared" si="39"/>
        <v>-17.858407346410207</v>
      </c>
      <c r="G17">
        <f t="shared" si="7"/>
        <v>0</v>
      </c>
      <c r="H17">
        <f t="shared" si="8"/>
        <v>-28</v>
      </c>
      <c r="I17">
        <f t="shared" si="9"/>
        <v>28</v>
      </c>
      <c r="J17" s="16">
        <f t="shared" si="2"/>
        <v>-0.71681469282041377</v>
      </c>
      <c r="K17">
        <f t="shared" si="3"/>
        <v>-21</v>
      </c>
      <c r="L17">
        <f t="shared" si="4"/>
        <v>-21</v>
      </c>
      <c r="M17">
        <f t="shared" si="5"/>
        <v>21</v>
      </c>
      <c r="N17">
        <f t="shared" si="10"/>
        <v>0</v>
      </c>
      <c r="O17" s="10">
        <f t="shared" ref="O17" si="40">(PI()-14*O2)</f>
        <v>-10.858407346410207</v>
      </c>
      <c r="R17">
        <f t="shared" si="12"/>
        <v>-1</v>
      </c>
    </row>
    <row r="18" spans="1:18" x14ac:dyDescent="0.3">
      <c r="A18" t="s">
        <v>88</v>
      </c>
      <c r="B18" s="29">
        <f>(PI()+15*B2)</f>
        <v>-11.858407346410207</v>
      </c>
      <c r="C18" s="15">
        <f>(PI()+15*C2)</f>
        <v>10.641592653589793</v>
      </c>
      <c r="D18" s="15">
        <f t="shared" ref="D18:F18" si="41">(PI()-15*D2)</f>
        <v>10.641592653589793</v>
      </c>
      <c r="E18" s="15">
        <f>(PI()+15*E2)</f>
        <v>-19.358407346410207</v>
      </c>
      <c r="F18" s="15">
        <f t="shared" si="41"/>
        <v>-19.358407346410207</v>
      </c>
      <c r="G18">
        <f t="shared" si="7"/>
        <v>0</v>
      </c>
      <c r="H18">
        <f t="shared" si="8"/>
        <v>-30</v>
      </c>
      <c r="I18">
        <f t="shared" si="9"/>
        <v>30</v>
      </c>
      <c r="J18" s="15">
        <f t="shared" si="2"/>
        <v>-1.2168146928204138</v>
      </c>
      <c r="K18">
        <f t="shared" si="3"/>
        <v>-22.5</v>
      </c>
      <c r="L18">
        <f t="shared" si="4"/>
        <v>-22.5</v>
      </c>
      <c r="M18">
        <f t="shared" si="5"/>
        <v>22.5</v>
      </c>
      <c r="N18">
        <f t="shared" si="10"/>
        <v>0</v>
      </c>
      <c r="O18" s="16">
        <f t="shared" ref="O18" si="42">(PI()-15*O2)</f>
        <v>-11.858407346410207</v>
      </c>
      <c r="R18">
        <f t="shared" si="12"/>
        <v>-1</v>
      </c>
    </row>
    <row r="19" spans="1:18" x14ac:dyDescent="0.3">
      <c r="A19" s="21" t="s">
        <v>89</v>
      </c>
      <c r="B19" s="29">
        <f>(PI()+16*B2)</f>
        <v>-12.858407346410207</v>
      </c>
      <c r="C19" s="16">
        <f>(PI()+16*C2)</f>
        <v>11.141592653589793</v>
      </c>
      <c r="D19" s="16">
        <f t="shared" ref="D19:F19" si="43">(PI()-16*D2)</f>
        <v>11.141592653589793</v>
      </c>
      <c r="E19" s="16">
        <f>(PI()+16*E2)</f>
        <v>-20.858407346410207</v>
      </c>
      <c r="F19" s="16">
        <f t="shared" si="43"/>
        <v>-20.858407346410207</v>
      </c>
      <c r="G19">
        <f t="shared" si="7"/>
        <v>0</v>
      </c>
      <c r="H19">
        <f t="shared" si="8"/>
        <v>-32</v>
      </c>
      <c r="I19">
        <f t="shared" si="9"/>
        <v>32</v>
      </c>
      <c r="J19" s="16">
        <f t="shared" si="2"/>
        <v>-1.7168146928204138</v>
      </c>
      <c r="K19">
        <f t="shared" si="3"/>
        <v>-24</v>
      </c>
      <c r="L19">
        <f t="shared" si="4"/>
        <v>-24</v>
      </c>
      <c r="M19">
        <f t="shared" si="5"/>
        <v>24</v>
      </c>
      <c r="N19">
        <f t="shared" si="10"/>
        <v>0</v>
      </c>
      <c r="O19" s="10">
        <f t="shared" ref="O19" si="44">(PI()-16*O2)</f>
        <v>-12.858407346410207</v>
      </c>
      <c r="R19">
        <f t="shared" si="12"/>
        <v>-1</v>
      </c>
    </row>
    <row r="20" spans="1:18" x14ac:dyDescent="0.3">
      <c r="A20" t="s">
        <v>90</v>
      </c>
      <c r="B20" s="29">
        <f>(PI()+17*B2)</f>
        <v>-13.858407346410207</v>
      </c>
      <c r="C20" s="15">
        <f>(PI()+17*C2)</f>
        <v>11.641592653589793</v>
      </c>
      <c r="D20" s="15">
        <f t="shared" ref="D20:F20" si="45">(PI()-17*D2)</f>
        <v>11.641592653589793</v>
      </c>
      <c r="E20" s="15">
        <f>(PI()+17*E2)</f>
        <v>-22.358407346410207</v>
      </c>
      <c r="F20" s="15">
        <f t="shared" si="45"/>
        <v>-22.358407346410207</v>
      </c>
      <c r="G20">
        <f t="shared" si="7"/>
        <v>0</v>
      </c>
      <c r="H20">
        <f t="shared" si="8"/>
        <v>-34</v>
      </c>
      <c r="I20">
        <f t="shared" si="9"/>
        <v>34</v>
      </c>
      <c r="J20" s="15">
        <f t="shared" si="2"/>
        <v>-2.2168146928204138</v>
      </c>
      <c r="K20">
        <f t="shared" si="3"/>
        <v>-25.5</v>
      </c>
      <c r="L20">
        <f t="shared" si="4"/>
        <v>-25.5</v>
      </c>
      <c r="M20">
        <f t="shared" si="5"/>
        <v>25.5</v>
      </c>
      <c r="N20">
        <f t="shared" si="10"/>
        <v>0</v>
      </c>
      <c r="O20" s="10">
        <f t="shared" ref="O20" si="46">(PI()-17*O2)</f>
        <v>-13.858407346410207</v>
      </c>
      <c r="R20">
        <f t="shared" si="12"/>
        <v>-1</v>
      </c>
    </row>
    <row r="21" spans="1:18" x14ac:dyDescent="0.3">
      <c r="A21" t="s">
        <v>91</v>
      </c>
      <c r="B21" s="29">
        <f>(PI()+18*B2)</f>
        <v>-14.858407346410207</v>
      </c>
      <c r="C21" s="16">
        <f>(PI()+18*C2)</f>
        <v>12.141592653589793</v>
      </c>
      <c r="D21" s="16">
        <f t="shared" ref="D21:F21" si="47">(PI()-18*D2)</f>
        <v>12.141592653589793</v>
      </c>
      <c r="E21" s="16">
        <f>(PI()+18*E2)</f>
        <v>-23.858407346410207</v>
      </c>
      <c r="F21" s="16">
        <f t="shared" si="47"/>
        <v>-23.858407346410207</v>
      </c>
      <c r="G21">
        <f t="shared" si="7"/>
        <v>0</v>
      </c>
      <c r="H21">
        <f t="shared" si="8"/>
        <v>-36</v>
      </c>
      <c r="I21">
        <f t="shared" si="9"/>
        <v>36</v>
      </c>
      <c r="J21" s="16">
        <f t="shared" si="2"/>
        <v>-2.7168146928204138</v>
      </c>
      <c r="K21">
        <f t="shared" si="3"/>
        <v>-27</v>
      </c>
      <c r="L21">
        <f t="shared" si="4"/>
        <v>-27</v>
      </c>
      <c r="M21">
        <f t="shared" si="5"/>
        <v>27</v>
      </c>
      <c r="N21">
        <f t="shared" si="10"/>
        <v>0</v>
      </c>
      <c r="O21" s="16">
        <f t="shared" ref="O21" si="48">(PI()-18*O2)</f>
        <v>-14.858407346410207</v>
      </c>
      <c r="R21">
        <f t="shared" si="12"/>
        <v>-1</v>
      </c>
    </row>
    <row r="22" spans="1:18" x14ac:dyDescent="0.3">
      <c r="A22" t="s">
        <v>92</v>
      </c>
      <c r="B22" s="29">
        <f>(PI()+19*B2)</f>
        <v>-15.858407346410207</v>
      </c>
      <c r="C22" s="15">
        <f>(PI()+19*C2)</f>
        <v>12.641592653589793</v>
      </c>
      <c r="D22" s="15">
        <f t="shared" ref="D22:F22" si="49">(PI()-19*D2)</f>
        <v>12.641592653589793</v>
      </c>
      <c r="E22" s="15">
        <f>(PI()+19*E2)</f>
        <v>-25.358407346410207</v>
      </c>
      <c r="F22" s="15">
        <f t="shared" si="49"/>
        <v>-25.358407346410207</v>
      </c>
      <c r="G22">
        <f t="shared" si="7"/>
        <v>0</v>
      </c>
      <c r="H22">
        <f t="shared" si="8"/>
        <v>-38</v>
      </c>
      <c r="I22">
        <f t="shared" si="9"/>
        <v>38</v>
      </c>
      <c r="J22" s="15">
        <f t="shared" si="2"/>
        <v>-3.2168146928204138</v>
      </c>
      <c r="K22">
        <f t="shared" si="3"/>
        <v>-28.5</v>
      </c>
      <c r="L22">
        <f t="shared" si="4"/>
        <v>-28.5</v>
      </c>
      <c r="M22">
        <f t="shared" si="5"/>
        <v>28.5</v>
      </c>
      <c r="N22">
        <f t="shared" si="10"/>
        <v>0</v>
      </c>
      <c r="O22" s="10">
        <f t="shared" ref="O22" si="50">(PI()-19*O2)</f>
        <v>-15.858407346410207</v>
      </c>
      <c r="R22">
        <f t="shared" si="12"/>
        <v>-1</v>
      </c>
    </row>
    <row r="23" spans="1:18" x14ac:dyDescent="0.3">
      <c r="A23" t="s">
        <v>93</v>
      </c>
      <c r="B23" s="29">
        <f>(PI()+20*B2)</f>
        <v>-16.858407346410207</v>
      </c>
      <c r="C23" s="16">
        <f>(PI()+20*C2)</f>
        <v>13.141592653589793</v>
      </c>
      <c r="D23" s="16">
        <f t="shared" ref="D23:F23" si="51">(PI()-20*D2)</f>
        <v>13.141592653589793</v>
      </c>
      <c r="E23" s="16">
        <f>(PI()+20*E2)</f>
        <v>-26.858407346410207</v>
      </c>
      <c r="F23" s="16">
        <f t="shared" si="51"/>
        <v>-26.858407346410207</v>
      </c>
      <c r="G23">
        <f t="shared" si="7"/>
        <v>0</v>
      </c>
      <c r="H23">
        <f t="shared" si="8"/>
        <v>-40</v>
      </c>
      <c r="I23">
        <f t="shared" si="9"/>
        <v>40</v>
      </c>
      <c r="J23" s="16">
        <f t="shared" si="2"/>
        <v>-3.7168146928204138</v>
      </c>
      <c r="K23">
        <f t="shared" si="3"/>
        <v>-30</v>
      </c>
      <c r="L23">
        <f t="shared" si="4"/>
        <v>-30</v>
      </c>
      <c r="M23">
        <f t="shared" si="5"/>
        <v>30</v>
      </c>
      <c r="N23">
        <f t="shared" si="10"/>
        <v>0</v>
      </c>
      <c r="O23" s="16">
        <f t="shared" ref="O23" si="52">(PI()-20*O2)</f>
        <v>-16.858407346410207</v>
      </c>
      <c r="R23">
        <f t="shared" si="12"/>
        <v>-1</v>
      </c>
    </row>
    <row r="24" spans="1:18" x14ac:dyDescent="0.3">
      <c r="A24" t="s">
        <v>94</v>
      </c>
      <c r="B24" s="29">
        <f>(PI()+21*B2)</f>
        <v>-17.858407346410207</v>
      </c>
      <c r="C24" s="15">
        <f>(PI()+21*C2)</f>
        <v>13.641592653589793</v>
      </c>
      <c r="D24" s="15">
        <f t="shared" ref="D24:F24" si="53">(PI()-21*D2)</f>
        <v>13.641592653589793</v>
      </c>
      <c r="E24" s="15">
        <f>(PI()+21*E2)</f>
        <v>-28.358407346410207</v>
      </c>
      <c r="F24" s="15">
        <f t="shared" si="53"/>
        <v>-28.358407346410207</v>
      </c>
      <c r="G24">
        <f t="shared" si="7"/>
        <v>0</v>
      </c>
      <c r="H24">
        <f t="shared" si="8"/>
        <v>-42</v>
      </c>
      <c r="I24">
        <f t="shared" si="9"/>
        <v>42</v>
      </c>
      <c r="J24" s="15">
        <f t="shared" si="2"/>
        <v>-4.2168146928204138</v>
      </c>
      <c r="K24">
        <f t="shared" si="3"/>
        <v>-31.5</v>
      </c>
      <c r="L24">
        <f t="shared" si="4"/>
        <v>-31.5</v>
      </c>
      <c r="M24">
        <f t="shared" si="5"/>
        <v>31.5</v>
      </c>
      <c r="N24">
        <f t="shared" si="10"/>
        <v>0</v>
      </c>
      <c r="O24" s="16">
        <f t="shared" ref="O24" si="54">(PI()-21*O2)</f>
        <v>-17.858407346410207</v>
      </c>
      <c r="R24">
        <f t="shared" si="12"/>
        <v>-1</v>
      </c>
    </row>
    <row r="25" spans="1:18" x14ac:dyDescent="0.3">
      <c r="A25" t="s">
        <v>95</v>
      </c>
      <c r="B25" s="29">
        <f>(PI()+22*B2)</f>
        <v>-18.858407346410207</v>
      </c>
      <c r="C25" s="16">
        <f>(PI()+22*C2)</f>
        <v>14.141592653589793</v>
      </c>
      <c r="D25" s="16">
        <f t="shared" ref="D25:F25" si="55">(PI()-22*D2)</f>
        <v>14.141592653589793</v>
      </c>
      <c r="E25" s="16">
        <f>(PI()+22*E2)</f>
        <v>-29.858407346410207</v>
      </c>
      <c r="F25" s="16">
        <f t="shared" si="55"/>
        <v>-29.858407346410207</v>
      </c>
      <c r="G25">
        <f t="shared" si="7"/>
        <v>0</v>
      </c>
      <c r="H25">
        <f t="shared" si="8"/>
        <v>-44</v>
      </c>
      <c r="I25">
        <f t="shared" si="9"/>
        <v>44</v>
      </c>
      <c r="J25" s="16">
        <f t="shared" si="2"/>
        <v>-4.7168146928204138</v>
      </c>
      <c r="K25">
        <f t="shared" si="3"/>
        <v>-33</v>
      </c>
      <c r="L25">
        <f t="shared" si="4"/>
        <v>-33</v>
      </c>
      <c r="M25">
        <f t="shared" si="5"/>
        <v>33</v>
      </c>
      <c r="N25">
        <f t="shared" si="10"/>
        <v>0</v>
      </c>
      <c r="O25" s="10">
        <f t="shared" ref="O25" si="56">(PI()-22*O2)</f>
        <v>-18.858407346410207</v>
      </c>
      <c r="R25">
        <f t="shared" si="12"/>
        <v>-1</v>
      </c>
    </row>
    <row r="26" spans="1:18" x14ac:dyDescent="0.3">
      <c r="A26" t="s">
        <v>96</v>
      </c>
      <c r="B26" s="29">
        <f>(PI()+23*B2)</f>
        <v>-19.858407346410207</v>
      </c>
      <c r="C26" s="15">
        <f>(PI()+23*C2)</f>
        <v>14.641592653589793</v>
      </c>
      <c r="D26" s="15">
        <f t="shared" ref="D26:F26" si="57">(PI()-23*D2)</f>
        <v>14.641592653589793</v>
      </c>
      <c r="E26" s="15">
        <f>(PI()+23*E2)</f>
        <v>-31.358407346410207</v>
      </c>
      <c r="F26" s="15">
        <f t="shared" si="57"/>
        <v>-31.358407346410207</v>
      </c>
      <c r="G26">
        <f t="shared" si="7"/>
        <v>0</v>
      </c>
      <c r="H26">
        <f t="shared" si="8"/>
        <v>-46</v>
      </c>
      <c r="I26">
        <f t="shared" si="9"/>
        <v>46</v>
      </c>
      <c r="J26" s="15">
        <f t="shared" si="2"/>
        <v>-5.2168146928204138</v>
      </c>
      <c r="K26">
        <f t="shared" si="3"/>
        <v>-34.5</v>
      </c>
      <c r="L26">
        <f t="shared" si="4"/>
        <v>-34.5</v>
      </c>
      <c r="M26">
        <f t="shared" si="5"/>
        <v>34.5</v>
      </c>
      <c r="N26">
        <f t="shared" si="10"/>
        <v>0</v>
      </c>
      <c r="O26" s="10">
        <f t="shared" ref="O26" si="58">(PI()-23*O2)</f>
        <v>-19.858407346410207</v>
      </c>
      <c r="R26">
        <f t="shared" si="12"/>
        <v>-1</v>
      </c>
    </row>
    <row r="27" spans="1:18" x14ac:dyDescent="0.3">
      <c r="A27" s="21" t="s">
        <v>97</v>
      </c>
      <c r="B27" s="29">
        <f>(PI()+24*B2)</f>
        <v>-20.858407346410207</v>
      </c>
      <c r="C27" s="16">
        <f>(PI()+24*C2)</f>
        <v>15.141592653589793</v>
      </c>
      <c r="D27" s="16">
        <f>(PI()-24*D2)</f>
        <v>15.141592653589793</v>
      </c>
      <c r="E27" s="16">
        <f>(PI()+24*E2)</f>
        <v>-32.858407346410203</v>
      </c>
      <c r="F27" s="16">
        <f t="shared" ref="F27" si="59">(PI()-24*F2)</f>
        <v>-32.858407346410203</v>
      </c>
      <c r="G27">
        <f t="shared" si="7"/>
        <v>0</v>
      </c>
      <c r="H27">
        <f t="shared" si="8"/>
        <v>-48</v>
      </c>
      <c r="I27">
        <f t="shared" si="9"/>
        <v>48</v>
      </c>
      <c r="J27" s="15">
        <f t="shared" si="2"/>
        <v>-5.7168146928204138</v>
      </c>
      <c r="K27">
        <f t="shared" si="3"/>
        <v>-36</v>
      </c>
      <c r="L27">
        <f t="shared" si="4"/>
        <v>-36</v>
      </c>
      <c r="M27">
        <f t="shared" si="5"/>
        <v>36</v>
      </c>
      <c r="N27">
        <f t="shared" si="10"/>
        <v>0</v>
      </c>
      <c r="O27" s="16">
        <f t="shared" ref="O27" si="60">(PI()-24*O2)</f>
        <v>-20.858407346410207</v>
      </c>
      <c r="R27">
        <f t="shared" si="12"/>
        <v>-1</v>
      </c>
    </row>
    <row r="28" spans="1:18" x14ac:dyDescent="0.3">
      <c r="A28" s="21" t="s">
        <v>98</v>
      </c>
      <c r="B28" s="29">
        <f>(PI()+25*B$2)</f>
        <v>-21.858407346410207</v>
      </c>
      <c r="C28" s="15">
        <f>(PI()+25*C2)</f>
        <v>15.641592653589793</v>
      </c>
      <c r="D28" s="15">
        <f>(PI()-25*D2)</f>
        <v>15.641592653589793</v>
      </c>
      <c r="E28" s="15">
        <f>(PI()+25*E2)</f>
        <v>-34.358407346410203</v>
      </c>
      <c r="F28" s="15">
        <f>(PI()-25*F2)</f>
        <v>-34.358407346410203</v>
      </c>
      <c r="G28">
        <f t="shared" si="7"/>
        <v>0</v>
      </c>
      <c r="H28">
        <f t="shared" si="8"/>
        <v>-50</v>
      </c>
      <c r="I28">
        <f t="shared" si="9"/>
        <v>50</v>
      </c>
      <c r="J28" s="16">
        <f t="shared" si="2"/>
        <v>-6.2168146928204138</v>
      </c>
      <c r="K28">
        <f t="shared" si="3"/>
        <v>-37.5</v>
      </c>
      <c r="L28">
        <f t="shared" si="4"/>
        <v>-37.5</v>
      </c>
      <c r="M28">
        <f t="shared" si="5"/>
        <v>37.5</v>
      </c>
      <c r="N28">
        <f t="shared" si="10"/>
        <v>0</v>
      </c>
      <c r="O28" s="16">
        <f>(PI()-25*O$2)</f>
        <v>-21.858407346410207</v>
      </c>
      <c r="R28">
        <f t="shared" si="12"/>
        <v>-1</v>
      </c>
    </row>
    <row r="29" spans="1:18" x14ac:dyDescent="0.3">
      <c r="A29" s="21" t="s">
        <v>99</v>
      </c>
      <c r="B29" s="29">
        <f>(PI()+26*B$2)</f>
        <v>-22.858407346410207</v>
      </c>
      <c r="C29" s="16">
        <f>(PI()+26*C$2)</f>
        <v>16.141592653589793</v>
      </c>
      <c r="D29" s="16">
        <f>(PI()-26*D$2)</f>
        <v>16.141592653589793</v>
      </c>
      <c r="E29" s="16">
        <f>(PI()+26*E2)</f>
        <v>-35.858407346410203</v>
      </c>
      <c r="F29" s="16">
        <f>(PI()-26*F2)</f>
        <v>-35.858407346410203</v>
      </c>
      <c r="G29">
        <f t="shared" si="7"/>
        <v>0</v>
      </c>
      <c r="H29">
        <f t="shared" si="8"/>
        <v>-52</v>
      </c>
      <c r="I29">
        <f t="shared" si="9"/>
        <v>52</v>
      </c>
      <c r="J29" s="15">
        <f t="shared" si="2"/>
        <v>-6.7168146928204138</v>
      </c>
      <c r="K29">
        <f t="shared" si="3"/>
        <v>-39</v>
      </c>
      <c r="L29">
        <f t="shared" si="4"/>
        <v>-39</v>
      </c>
      <c r="M29">
        <f t="shared" si="5"/>
        <v>39</v>
      </c>
      <c r="N29">
        <f t="shared" si="10"/>
        <v>0</v>
      </c>
      <c r="O29" s="16">
        <f>(PI()-26*O$2)</f>
        <v>-22.858407346410207</v>
      </c>
      <c r="R29">
        <f t="shared" si="12"/>
        <v>-1</v>
      </c>
    </row>
    <row r="30" spans="1:18" x14ac:dyDescent="0.3">
      <c r="B30" s="29">
        <f>INT(B4)</f>
        <v>2</v>
      </c>
      <c r="C30" s="2">
        <f>INT(C4)</f>
        <v>3</v>
      </c>
      <c r="D30" s="2">
        <f>INT(D4)</f>
        <v>2</v>
      </c>
      <c r="G30">
        <f t="shared" si="7"/>
        <v>0</v>
      </c>
      <c r="I30">
        <f t="shared" si="9"/>
        <v>2</v>
      </c>
      <c r="J30">
        <f t="shared" si="2"/>
        <v>5</v>
      </c>
      <c r="K30">
        <f t="shared" si="3"/>
        <v>-1</v>
      </c>
      <c r="L30">
        <f t="shared" si="4"/>
        <v>-1</v>
      </c>
      <c r="M30">
        <f t="shared" si="5"/>
        <v>1</v>
      </c>
      <c r="N30">
        <f>O30/B30</f>
        <v>1</v>
      </c>
      <c r="O30" s="2">
        <f>INT(O4)</f>
        <v>2</v>
      </c>
      <c r="R30">
        <f t="shared" si="12"/>
        <v>-1</v>
      </c>
    </row>
    <row r="31" spans="1:18" x14ac:dyDescent="0.3">
      <c r="C31">
        <f>C30+$AQ$4</f>
        <v>3</v>
      </c>
      <c r="D31">
        <f>D30+$AP$4</f>
        <v>2</v>
      </c>
      <c r="E31" s="1">
        <f t="shared" ref="E31" si="61">E5-E4</f>
        <v>-1.5</v>
      </c>
      <c r="F31" s="1">
        <f>F5-F4</f>
        <v>-1.5</v>
      </c>
      <c r="G31">
        <f t="shared" si="7"/>
        <v>0</v>
      </c>
      <c r="K31">
        <f t="shared" si="3"/>
        <v>-1</v>
      </c>
      <c r="L31">
        <f t="shared" si="4"/>
        <v>-3</v>
      </c>
      <c r="M31">
        <f t="shared" si="5"/>
        <v>3</v>
      </c>
      <c r="N31" t="e">
        <f>O31/B31</f>
        <v>#DIV/0!</v>
      </c>
      <c r="O31">
        <f>O30+$AO$4</f>
        <v>2</v>
      </c>
      <c r="R31">
        <f t="shared" si="12"/>
        <v>-3</v>
      </c>
    </row>
    <row r="32" spans="1:18" x14ac:dyDescent="0.3">
      <c r="E32" s="10">
        <f>E4-J4</f>
        <v>-4.1415926535897931</v>
      </c>
      <c r="F32" s="10">
        <f>F4-J4</f>
        <v>-4.1415926535897931</v>
      </c>
      <c r="K32">
        <f t="shared" si="3"/>
        <v>0</v>
      </c>
      <c r="R32">
        <f>M32/(K32-0.5)</f>
        <v>0</v>
      </c>
    </row>
    <row r="33" spans="1:15" x14ac:dyDescent="0.3">
      <c r="A33" s="1"/>
      <c r="B33" s="1">
        <f t="shared" ref="B33" si="62">B5-B4</f>
        <v>-1</v>
      </c>
      <c r="C33" s="1">
        <f>C5-C4</f>
        <v>0.5</v>
      </c>
      <c r="D33" s="1">
        <f>D5-D4</f>
        <v>-0.5</v>
      </c>
      <c r="E33">
        <f t="shared" ref="E33:F33" si="63">E4+E3</f>
        <v>-3.0707963267948966</v>
      </c>
      <c r="F33">
        <f t="shared" si="63"/>
        <v>6.3539816339744828</v>
      </c>
      <c r="K33">
        <f t="shared" si="3"/>
        <v>-1.5</v>
      </c>
      <c r="O33" s="1">
        <f>O5-O4</f>
        <v>-1</v>
      </c>
    </row>
    <row r="34" spans="1:15" x14ac:dyDescent="0.3">
      <c r="A34" s="10"/>
      <c r="B34" s="29">
        <f t="shared" ref="B34" si="64">B4-C4</f>
        <v>-1.5</v>
      </c>
      <c r="C34" s="10">
        <f>C4-J4</f>
        <v>-2.1415926535897931</v>
      </c>
      <c r="D34" s="10">
        <f>D4-J4</f>
        <v>-3.1415926535897931</v>
      </c>
      <c r="E34">
        <f>E33*2</f>
        <v>-6.1415926535897931</v>
      </c>
      <c r="K34">
        <f t="shared" si="3"/>
        <v>4.2831853071795862</v>
      </c>
      <c r="O34" s="10">
        <f t="shared" ref="O34" si="65">O4-P4</f>
        <v>2.1415926535897931</v>
      </c>
    </row>
    <row r="35" spans="1:15" x14ac:dyDescent="0.3">
      <c r="B35" s="29">
        <f t="shared" ref="B35:D35" si="66">B4+B3</f>
        <v>-1</v>
      </c>
      <c r="C35">
        <f t="shared" si="66"/>
        <v>5.2123889803846897</v>
      </c>
      <c r="D35">
        <f t="shared" si="66"/>
        <v>1.0707963267948966</v>
      </c>
      <c r="O35">
        <f t="shared" ref="O35" si="67">O4+O3</f>
        <v>5.2831853071795862</v>
      </c>
    </row>
    <row r="38" spans="1:15" x14ac:dyDescent="0.3">
      <c r="E38">
        <f t="shared" ref="E38:F38" si="68">E5+E4</f>
        <v>1.7831853071795862</v>
      </c>
      <c r="F38">
        <f t="shared" si="68"/>
        <v>1.7831853071795862</v>
      </c>
    </row>
    <row r="40" spans="1:15" x14ac:dyDescent="0.3">
      <c r="B40" s="29">
        <f t="shared" ref="B40:D40" si="69">B5+B4</f>
        <v>3.2831853071795862</v>
      </c>
      <c r="C40">
        <f t="shared" si="69"/>
        <v>7.7831853071795862</v>
      </c>
      <c r="D40">
        <f t="shared" si="69"/>
        <v>4.7831853071795862</v>
      </c>
      <c r="O40" s="24">
        <f t="shared" ref="O40" si="70">O5+O4</f>
        <v>3.2831853071795862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8D1C-4FB9-42F5-A690-4B036EA2CE01}">
  <dimension ref="A1:T42"/>
  <sheetViews>
    <sheetView workbookViewId="0">
      <selection activeCell="C4" sqref="C4"/>
    </sheetView>
  </sheetViews>
  <sheetFormatPr defaultRowHeight="14.4" x14ac:dyDescent="0.3"/>
  <cols>
    <col min="1" max="1" width="12.6640625" customWidth="1"/>
    <col min="2" max="3" width="19.77734375" customWidth="1"/>
    <col min="4" max="4" width="14.33203125" customWidth="1"/>
    <col min="5" max="5" width="13" customWidth="1"/>
    <col min="6" max="6" width="8.33203125" customWidth="1"/>
    <col min="7" max="7" width="12.6640625" style="29" customWidth="1"/>
    <col min="8" max="8" width="19.77734375" customWidth="1"/>
    <col min="9" max="9" width="11.21875" customWidth="1"/>
    <col min="11" max="11" width="12.6640625" customWidth="1"/>
    <col min="12" max="12" width="19.77734375" customWidth="1"/>
    <col min="15" max="15" width="19.77734375" customWidth="1"/>
    <col min="16" max="16" width="12.6640625" style="29" customWidth="1"/>
    <col min="18" max="18" width="13.6640625" customWidth="1"/>
    <col min="19" max="19" width="13.44140625" customWidth="1"/>
    <col min="20" max="20" width="12.109375" customWidth="1"/>
    <col min="22" max="22" width="22" customWidth="1"/>
    <col min="23" max="23" width="13.77734375" customWidth="1"/>
  </cols>
  <sheetData>
    <row r="1" spans="1:20" x14ac:dyDescent="0.3">
      <c r="A1" t="s">
        <v>158</v>
      </c>
      <c r="B1" s="38">
        <f>B2/2</f>
        <v>0.25</v>
      </c>
      <c r="C1" s="38">
        <f>C2/2</f>
        <v>-0.25</v>
      </c>
      <c r="D1" t="s">
        <v>100</v>
      </c>
      <c r="E1" t="s">
        <v>157</v>
      </c>
      <c r="G1" s="38">
        <f t="shared" ref="G1" si="0">G2/2</f>
        <v>-1.5</v>
      </c>
      <c r="H1" s="38">
        <f>H2/2</f>
        <v>1.5</v>
      </c>
      <c r="I1" t="s">
        <v>100</v>
      </c>
      <c r="K1" s="38">
        <f t="shared" ref="K1" si="1">K2/2</f>
        <v>-0.75</v>
      </c>
      <c r="L1" s="38">
        <f>L2/2</f>
        <v>0.75</v>
      </c>
      <c r="M1" t="s">
        <v>100</v>
      </c>
      <c r="O1" s="38">
        <f>O2/2</f>
        <v>0.25</v>
      </c>
      <c r="P1" s="38">
        <f t="shared" ref="P1" si="2">P2/2</f>
        <v>0.5</v>
      </c>
      <c r="Q1">
        <f>P1-O1</f>
        <v>0.25</v>
      </c>
      <c r="R1">
        <f>P1+O1</f>
        <v>0.75</v>
      </c>
    </row>
    <row r="2" spans="1:20" ht="18" x14ac:dyDescent="0.35">
      <c r="A2" t="s">
        <v>116</v>
      </c>
      <c r="B2" s="39">
        <v>0.5</v>
      </c>
      <c r="C2" s="39">
        <v>-0.5</v>
      </c>
      <c r="D2">
        <f>C2-B2</f>
        <v>-1</v>
      </c>
      <c r="E2">
        <f>B2+C2</f>
        <v>0</v>
      </c>
      <c r="G2" s="39">
        <v>-3</v>
      </c>
      <c r="H2" s="39">
        <v>3</v>
      </c>
      <c r="I2">
        <f>H2-G2</f>
        <v>6</v>
      </c>
      <c r="K2" s="39">
        <v>-1.5</v>
      </c>
      <c r="L2" s="39">
        <v>1.5</v>
      </c>
      <c r="M2">
        <f>L2-K2</f>
        <v>3</v>
      </c>
      <c r="O2" s="39">
        <v>0.5</v>
      </c>
      <c r="P2" s="39">
        <v>1</v>
      </c>
      <c r="Q2">
        <f t="shared" ref="Q2:Q30" si="3">P2-O2</f>
        <v>0.5</v>
      </c>
      <c r="R2" s="1">
        <f t="shared" ref="R2:R30" si="4">P2+O2</f>
        <v>1.5</v>
      </c>
    </row>
    <row r="3" spans="1:20" x14ac:dyDescent="0.3">
      <c r="A3" t="s">
        <v>159</v>
      </c>
      <c r="B3" s="30">
        <f t="shared" ref="B3:C3" si="5">PI()*B2</f>
        <v>1.5707963267948966</v>
      </c>
      <c r="C3" s="30">
        <f t="shared" si="5"/>
        <v>-1.5707963267948966</v>
      </c>
      <c r="D3">
        <f t="shared" ref="D3:D29" si="6">C3-B3</f>
        <v>-3.1415926535897931</v>
      </c>
      <c r="E3">
        <f t="shared" ref="E3:E29" si="7">B3+C3</f>
        <v>0</v>
      </c>
      <c r="G3" s="30">
        <f t="shared" ref="G3:H3" si="8">PI()*G2</f>
        <v>-9.4247779607693793</v>
      </c>
      <c r="H3" s="30">
        <f t="shared" si="8"/>
        <v>9.4247779607693793</v>
      </c>
      <c r="I3">
        <f t="shared" ref="I3:I31" si="9">H3-G3</f>
        <v>18.849555921538759</v>
      </c>
      <c r="K3" s="30">
        <f t="shared" ref="K3:L3" si="10">PI()*K2</f>
        <v>-4.7123889803846897</v>
      </c>
      <c r="L3" s="30">
        <f t="shared" si="10"/>
        <v>4.7123889803846897</v>
      </c>
      <c r="M3">
        <f t="shared" ref="M3:M30" si="11">L3-K3</f>
        <v>9.4247779607693793</v>
      </c>
      <c r="O3" s="30">
        <f t="shared" ref="O3" si="12">PI()*O2</f>
        <v>1.5707963267948966</v>
      </c>
      <c r="P3" s="30">
        <f t="shared" ref="P3" si="13">PI()*P2</f>
        <v>3.1415926535897931</v>
      </c>
      <c r="Q3" s="30">
        <f t="shared" si="3"/>
        <v>1.5707963267948966</v>
      </c>
      <c r="R3" s="30">
        <f>P3+O3</f>
        <v>4.7123889803846897</v>
      </c>
      <c r="S3">
        <f>R3-R27</f>
        <v>-37.570796326794898</v>
      </c>
      <c r="T3">
        <f>R3-R$15</f>
        <v>-19.570796326794898</v>
      </c>
    </row>
    <row r="4" spans="1:20" x14ac:dyDescent="0.3">
      <c r="A4" t="s">
        <v>118</v>
      </c>
      <c r="B4" s="15">
        <f t="shared" ref="B4" si="14">(PI()-1 *B2)</f>
        <v>2.6415926535897931</v>
      </c>
      <c r="C4" s="15">
        <f>(PI()+1 *C2)</f>
        <v>2.6415926535897931</v>
      </c>
      <c r="D4">
        <f t="shared" si="6"/>
        <v>0</v>
      </c>
      <c r="E4">
        <f t="shared" si="7"/>
        <v>5.2831853071795862</v>
      </c>
      <c r="G4" s="40">
        <f>(PI()+1 *G2)</f>
        <v>0.14159265358979312</v>
      </c>
      <c r="H4" s="40">
        <f t="shared" ref="H4" si="15">(PI()-1 *H2)</f>
        <v>0.14159265358979312</v>
      </c>
      <c r="I4">
        <f t="shared" si="9"/>
        <v>0</v>
      </c>
      <c r="K4" s="15">
        <f>(PI()+1 *K2)</f>
        <v>1.6415926535897931</v>
      </c>
      <c r="L4" s="15">
        <f t="shared" ref="L4" si="16">(PI()-1 *L2)</f>
        <v>1.6415926535897931</v>
      </c>
      <c r="M4">
        <f t="shared" si="11"/>
        <v>0</v>
      </c>
      <c r="O4" s="15">
        <f>(PI()+1 *O2)</f>
        <v>3.6415926535897931</v>
      </c>
      <c r="P4" s="40">
        <f>(PI()+1 *P2)</f>
        <v>4.1415926535897931</v>
      </c>
      <c r="Q4">
        <f t="shared" si="3"/>
        <v>0.5</v>
      </c>
      <c r="R4">
        <f t="shared" si="4"/>
        <v>7.7831853071795862</v>
      </c>
      <c r="S4">
        <f>R4-R26</f>
        <v>-33</v>
      </c>
      <c r="T4">
        <f t="shared" ref="T4:T13" si="17">R4-R$15</f>
        <v>-16.5</v>
      </c>
    </row>
    <row r="5" spans="1:20" ht="18" x14ac:dyDescent="0.35">
      <c r="A5" t="s">
        <v>120</v>
      </c>
      <c r="B5" s="16">
        <f t="shared" ref="B5" si="18">(PI()-2*B2)</f>
        <v>2.1415926535897931</v>
      </c>
      <c r="C5" s="16">
        <f>(PI()+2*C2)</f>
        <v>2.1415926535897931</v>
      </c>
      <c r="D5">
        <f t="shared" si="6"/>
        <v>0</v>
      </c>
      <c r="E5">
        <f t="shared" si="7"/>
        <v>4.2831853071795862</v>
      </c>
      <c r="G5" s="40">
        <f>(PI()+2*G2)</f>
        <v>-2.8584073464102069</v>
      </c>
      <c r="H5" s="40">
        <f t="shared" ref="H5" si="19">(PI()-2*H2)</f>
        <v>-2.8584073464102069</v>
      </c>
      <c r="I5">
        <f t="shared" si="9"/>
        <v>0</v>
      </c>
      <c r="K5" s="43">
        <f>(PI()+2*K2)</f>
        <v>0.14159265358979312</v>
      </c>
      <c r="L5" s="43">
        <f t="shared" ref="L5" si="20">(PI()-2*L2)</f>
        <v>0.14159265358979312</v>
      </c>
      <c r="M5">
        <f t="shared" si="11"/>
        <v>0</v>
      </c>
      <c r="O5" s="16">
        <f>(PI()+2*O2)</f>
        <v>4.1415926535897931</v>
      </c>
      <c r="P5" s="40">
        <f>(PI()+2*P2)</f>
        <v>5.1415926535897931</v>
      </c>
      <c r="Q5">
        <f t="shared" si="3"/>
        <v>1</v>
      </c>
      <c r="R5">
        <f t="shared" si="4"/>
        <v>9.2831853071795862</v>
      </c>
      <c r="S5">
        <f>R5-R25</f>
        <v>-30</v>
      </c>
      <c r="T5">
        <f t="shared" si="17"/>
        <v>-15</v>
      </c>
    </row>
    <row r="6" spans="1:20" ht="18" x14ac:dyDescent="0.35">
      <c r="A6" t="s">
        <v>121</v>
      </c>
      <c r="B6" s="15">
        <f t="shared" ref="B6" si="21">(PI()-3*B2)</f>
        <v>1.6415926535897931</v>
      </c>
      <c r="C6" s="15">
        <f>(PI()+3*C2)</f>
        <v>1.6415926535897931</v>
      </c>
      <c r="D6">
        <f t="shared" si="6"/>
        <v>0</v>
      </c>
      <c r="E6">
        <f t="shared" si="7"/>
        <v>3.2831853071795862</v>
      </c>
      <c r="G6" s="43">
        <f>(PI()+3*G2)</f>
        <v>-5.8584073464102069</v>
      </c>
      <c r="H6" s="43">
        <f t="shared" ref="H6" si="22">(PI()-3*H2)</f>
        <v>-5.8584073464102069</v>
      </c>
      <c r="I6">
        <f t="shared" si="9"/>
        <v>0</v>
      </c>
      <c r="K6" s="15">
        <f>(PI()+3*K2)</f>
        <v>-1.3584073464102069</v>
      </c>
      <c r="L6" s="15">
        <f t="shared" ref="L6" si="23">(PI()-3*L2)</f>
        <v>-1.3584073464102069</v>
      </c>
      <c r="M6">
        <f t="shared" si="11"/>
        <v>0</v>
      </c>
      <c r="O6" s="15">
        <f>(PI()+3*O2)</f>
        <v>4.6415926535897931</v>
      </c>
      <c r="P6" s="43">
        <f>(PI()+3*P2)</f>
        <v>6.1415926535897931</v>
      </c>
      <c r="Q6">
        <f t="shared" si="3"/>
        <v>1.5</v>
      </c>
      <c r="R6">
        <f t="shared" si="4"/>
        <v>10.783185307179586</v>
      </c>
      <c r="S6">
        <f>R6-R24</f>
        <v>-27</v>
      </c>
      <c r="T6">
        <f t="shared" si="17"/>
        <v>-13.5</v>
      </c>
    </row>
    <row r="7" spans="1:20" x14ac:dyDescent="0.3">
      <c r="A7" t="s">
        <v>119</v>
      </c>
      <c r="B7" s="16">
        <f t="shared" ref="B7" si="24">(PI()-4*B2)</f>
        <v>1.1415926535897931</v>
      </c>
      <c r="C7" s="16">
        <f>(PI()+4*C$2)</f>
        <v>1.1415926535897931</v>
      </c>
      <c r="D7">
        <f t="shared" si="6"/>
        <v>0</v>
      </c>
      <c r="E7">
        <f t="shared" si="7"/>
        <v>2.2831853071795862</v>
      </c>
      <c r="G7" s="29">
        <f>(PI()+4*G2)</f>
        <v>-8.8584073464102069</v>
      </c>
      <c r="H7" s="29">
        <f t="shared" ref="H7" si="25">(PI()-4*H2)</f>
        <v>-8.8584073464102069</v>
      </c>
      <c r="I7">
        <f t="shared" si="9"/>
        <v>0</v>
      </c>
      <c r="K7" s="16">
        <f>(PI()+4*K2)</f>
        <v>-2.8584073464102069</v>
      </c>
      <c r="L7" s="16">
        <f t="shared" ref="L7" si="26">(PI()-4*L2)</f>
        <v>-2.8584073464102069</v>
      </c>
      <c r="M7">
        <f t="shared" si="11"/>
        <v>0</v>
      </c>
      <c r="O7" s="16">
        <f>(PI()+4*O$2)</f>
        <v>5.1415926535897931</v>
      </c>
      <c r="P7" s="29">
        <f>(PI()+4*P2)</f>
        <v>7.1415926535897931</v>
      </c>
      <c r="Q7">
        <f t="shared" si="3"/>
        <v>2</v>
      </c>
      <c r="R7">
        <f t="shared" si="4"/>
        <v>12.283185307179586</v>
      </c>
      <c r="S7">
        <f>R7-R23</f>
        <v>-24</v>
      </c>
      <c r="T7">
        <f t="shared" si="17"/>
        <v>-12</v>
      </c>
    </row>
    <row r="8" spans="1:20" x14ac:dyDescent="0.3">
      <c r="A8" t="s">
        <v>122</v>
      </c>
      <c r="B8" s="14">
        <f t="shared" ref="B8" si="27">(PI()-5*B2)</f>
        <v>0.64159265358979312</v>
      </c>
      <c r="C8" s="14">
        <f>(PI()+5*C2)</f>
        <v>0.64159265358979312</v>
      </c>
      <c r="D8">
        <f t="shared" si="6"/>
        <v>0</v>
      </c>
      <c r="E8">
        <f t="shared" si="7"/>
        <v>1.2831853071795862</v>
      </c>
      <c r="G8" s="29">
        <f>(PI()+5*G2)</f>
        <v>-11.858407346410207</v>
      </c>
      <c r="H8" s="29">
        <f t="shared" ref="H8" si="28">(PI()-5*H2)</f>
        <v>-11.858407346410207</v>
      </c>
      <c r="I8">
        <f t="shared" si="9"/>
        <v>0</v>
      </c>
      <c r="K8" s="15">
        <f>(PI()+5*K2)</f>
        <v>-4.3584073464102069</v>
      </c>
      <c r="L8" s="15">
        <f t="shared" ref="L8" si="29">(PI()-5*L2)</f>
        <v>-4.3584073464102069</v>
      </c>
      <c r="M8">
        <f t="shared" si="11"/>
        <v>0</v>
      </c>
      <c r="O8" s="15">
        <f>(PI()+5*O2)</f>
        <v>5.6415926535897931</v>
      </c>
      <c r="P8" s="29">
        <f>(PI()+5*P2)</f>
        <v>8.1415926535897931</v>
      </c>
      <c r="Q8">
        <f t="shared" si="3"/>
        <v>2.5</v>
      </c>
      <c r="R8">
        <f t="shared" si="4"/>
        <v>13.783185307179586</v>
      </c>
      <c r="S8">
        <f>R8-R22</f>
        <v>-21</v>
      </c>
      <c r="T8">
        <f t="shared" si="17"/>
        <v>-10.5</v>
      </c>
    </row>
    <row r="9" spans="1:20" ht="18" x14ac:dyDescent="0.35">
      <c r="A9" t="s">
        <v>123</v>
      </c>
      <c r="B9" s="41">
        <f t="shared" ref="B9" si="30">(PI()-6*B2)</f>
        <v>0.14159265358979312</v>
      </c>
      <c r="C9" s="41">
        <f>(PI()+6*C2)</f>
        <v>0.14159265358979312</v>
      </c>
      <c r="D9">
        <f t="shared" si="6"/>
        <v>0</v>
      </c>
      <c r="E9" s="30">
        <f t="shared" si="7"/>
        <v>0.28318530717958623</v>
      </c>
      <c r="G9" s="29">
        <f>(PI()+6*G2)</f>
        <v>-14.858407346410207</v>
      </c>
      <c r="H9" s="29">
        <f t="shared" ref="H9" si="31">(PI()-6*H2)</f>
        <v>-14.858407346410207</v>
      </c>
      <c r="I9">
        <f t="shared" si="9"/>
        <v>0</v>
      </c>
      <c r="K9" s="16">
        <f>(PI()+6*K2)</f>
        <v>-5.8584073464102069</v>
      </c>
      <c r="L9" s="16">
        <f t="shared" ref="L9" si="32">(PI()-6*L2)</f>
        <v>-5.8584073464102069</v>
      </c>
      <c r="M9">
        <f t="shared" si="11"/>
        <v>0</v>
      </c>
      <c r="O9" s="43">
        <f>(PI()+6*O2)</f>
        <v>6.1415926535897931</v>
      </c>
      <c r="P9" s="29">
        <f>(PI()+6*P2)</f>
        <v>9.1415926535897931</v>
      </c>
      <c r="Q9">
        <f t="shared" si="3"/>
        <v>3</v>
      </c>
      <c r="R9">
        <f t="shared" si="4"/>
        <v>15.283185307179586</v>
      </c>
      <c r="S9">
        <f>R9-R21</f>
        <v>-18</v>
      </c>
      <c r="T9">
        <f t="shared" si="17"/>
        <v>-9</v>
      </c>
    </row>
    <row r="10" spans="1:20" ht="15.6" x14ac:dyDescent="0.3">
      <c r="A10" t="s">
        <v>124</v>
      </c>
      <c r="B10" s="42">
        <f t="shared" ref="B10" si="33">(PI()-7*B2)</f>
        <v>-0.35840734641020688</v>
      </c>
      <c r="C10" s="42">
        <f>(PI()+7*C2)</f>
        <v>-0.35840734641020688</v>
      </c>
      <c r="D10">
        <f t="shared" si="6"/>
        <v>0</v>
      </c>
      <c r="E10">
        <f t="shared" si="7"/>
        <v>-0.71681469282041377</v>
      </c>
      <c r="G10" s="29">
        <f>(PI()+7*G2)</f>
        <v>-17.858407346410207</v>
      </c>
      <c r="H10" s="29">
        <f t="shared" ref="H10" si="34">(PI()-7*H2)</f>
        <v>-17.858407346410207</v>
      </c>
      <c r="I10">
        <f t="shared" si="9"/>
        <v>0</v>
      </c>
      <c r="K10" s="15">
        <f>(PI()+7*K2)</f>
        <v>-7.3584073464102069</v>
      </c>
      <c r="L10" s="15">
        <f t="shared" ref="L10" si="35">(PI()-7*L2)</f>
        <v>-7.3584073464102069</v>
      </c>
      <c r="M10">
        <f t="shared" si="11"/>
        <v>0</v>
      </c>
      <c r="O10" s="30">
        <f>(PI()+7*O2)</f>
        <v>6.6415926535897931</v>
      </c>
      <c r="P10" s="29">
        <f>(PI()+7*P2)</f>
        <v>10.141592653589793</v>
      </c>
      <c r="Q10">
        <f t="shared" si="3"/>
        <v>3.5</v>
      </c>
      <c r="R10">
        <f t="shared" si="4"/>
        <v>16.783185307179586</v>
      </c>
      <c r="S10">
        <f>R10-R20</f>
        <v>-15</v>
      </c>
      <c r="T10">
        <f t="shared" si="17"/>
        <v>-7.5</v>
      </c>
    </row>
    <row r="11" spans="1:20" x14ac:dyDescent="0.3">
      <c r="A11" t="s">
        <v>125</v>
      </c>
      <c r="B11" s="30">
        <f t="shared" ref="B11" si="36">(PI()-8*B2)</f>
        <v>-0.85840734641020688</v>
      </c>
      <c r="C11" s="30">
        <f>(PI()+8*C2)</f>
        <v>-0.85840734641020688</v>
      </c>
      <c r="D11">
        <f t="shared" si="6"/>
        <v>0</v>
      </c>
      <c r="E11">
        <f t="shared" si="7"/>
        <v>-1.7168146928204138</v>
      </c>
      <c r="G11" s="29">
        <f>(PI()+8*G2)</f>
        <v>-20.858407346410207</v>
      </c>
      <c r="H11" s="29">
        <f t="shared" ref="H11" si="37">(PI()-8*H2)</f>
        <v>-20.858407346410207</v>
      </c>
      <c r="I11">
        <f t="shared" si="9"/>
        <v>0</v>
      </c>
      <c r="K11" s="16">
        <f>(PI()+8*K2)</f>
        <v>-8.8584073464102069</v>
      </c>
      <c r="L11" s="16">
        <f t="shared" ref="L11" si="38">(PI()-8*L2)</f>
        <v>-8.8584073464102069</v>
      </c>
      <c r="M11">
        <f t="shared" si="11"/>
        <v>0</v>
      </c>
      <c r="O11" s="16">
        <f>(PI()+8*O2)</f>
        <v>7.1415926535897931</v>
      </c>
      <c r="P11" s="29">
        <f>(PI()+8*P2)</f>
        <v>11.141592653589793</v>
      </c>
      <c r="Q11">
        <f t="shared" si="3"/>
        <v>4</v>
      </c>
      <c r="R11">
        <f t="shared" si="4"/>
        <v>18.283185307179586</v>
      </c>
      <c r="S11">
        <f>R11-R19</f>
        <v>-12</v>
      </c>
      <c r="T11">
        <f t="shared" si="17"/>
        <v>-6</v>
      </c>
    </row>
    <row r="12" spans="1:20" x14ac:dyDescent="0.3">
      <c r="A12" t="s">
        <v>126</v>
      </c>
      <c r="B12" s="15">
        <f t="shared" ref="B12" si="39">(PI()-9*B2)</f>
        <v>-1.3584073464102069</v>
      </c>
      <c r="C12" s="15">
        <f>(PI()+9*C2)</f>
        <v>-1.3584073464102069</v>
      </c>
      <c r="D12">
        <f t="shared" si="6"/>
        <v>0</v>
      </c>
      <c r="E12">
        <f t="shared" si="7"/>
        <v>-2.7168146928204138</v>
      </c>
      <c r="G12" s="29">
        <f>(PI()+9*G2)</f>
        <v>-23.858407346410207</v>
      </c>
      <c r="H12" s="29">
        <f t="shared" ref="H12" si="40">(PI()-9*H2)</f>
        <v>-23.858407346410207</v>
      </c>
      <c r="I12">
        <f t="shared" si="9"/>
        <v>0</v>
      </c>
      <c r="K12" s="15">
        <f>(PI()+9*K2)</f>
        <v>-10.358407346410207</v>
      </c>
      <c r="L12" s="15">
        <f t="shared" ref="L12" si="41">(PI()-9*L2)</f>
        <v>-10.358407346410207</v>
      </c>
      <c r="M12">
        <f t="shared" si="11"/>
        <v>0</v>
      </c>
      <c r="O12" s="15">
        <f>(PI()+9*O2)</f>
        <v>7.6415926535897931</v>
      </c>
      <c r="P12" s="29">
        <f>(PI()+9*P2)</f>
        <v>12.141592653589793</v>
      </c>
      <c r="Q12">
        <f t="shared" si="3"/>
        <v>4.5</v>
      </c>
      <c r="R12">
        <f t="shared" si="4"/>
        <v>19.783185307179586</v>
      </c>
      <c r="S12">
        <f>R12-R18</f>
        <v>-9</v>
      </c>
      <c r="T12">
        <f t="shared" si="17"/>
        <v>-4.5</v>
      </c>
    </row>
    <row r="13" spans="1:20" x14ac:dyDescent="0.3">
      <c r="A13" t="s">
        <v>127</v>
      </c>
      <c r="B13" s="16">
        <f t="shared" ref="B13" si="42">(PI()-10*B2)</f>
        <v>-1.8584073464102069</v>
      </c>
      <c r="C13" s="16">
        <f>(PI()+10*C2)</f>
        <v>-1.8584073464102069</v>
      </c>
      <c r="D13">
        <f t="shared" si="6"/>
        <v>0</v>
      </c>
      <c r="E13">
        <f t="shared" si="7"/>
        <v>-3.7168146928204138</v>
      </c>
      <c r="G13" s="29">
        <f>(PI()+10*G2)</f>
        <v>-26.858407346410207</v>
      </c>
      <c r="H13" s="29">
        <f t="shared" ref="H13" si="43">(PI()-10*H2)</f>
        <v>-26.858407346410207</v>
      </c>
      <c r="I13">
        <f t="shared" si="9"/>
        <v>0</v>
      </c>
      <c r="K13" s="16">
        <f>(PI()+10*K2)</f>
        <v>-11.858407346410207</v>
      </c>
      <c r="L13" s="16">
        <f t="shared" ref="L13" si="44">(PI()-10*L2)</f>
        <v>-11.858407346410207</v>
      </c>
      <c r="M13">
        <f t="shared" si="11"/>
        <v>0</v>
      </c>
      <c r="O13" s="16">
        <f>(PI()+10*O2)</f>
        <v>8.1415926535897931</v>
      </c>
      <c r="P13" s="29">
        <f>(PI()+10*P2)</f>
        <v>13.141592653589793</v>
      </c>
      <c r="Q13">
        <f t="shared" si="3"/>
        <v>5</v>
      </c>
      <c r="R13">
        <f t="shared" si="4"/>
        <v>21.283185307179586</v>
      </c>
      <c r="S13">
        <f>R13-R17</f>
        <v>-6</v>
      </c>
      <c r="T13">
        <f t="shared" si="17"/>
        <v>-3</v>
      </c>
    </row>
    <row r="14" spans="1:20" x14ac:dyDescent="0.3">
      <c r="A14" t="s">
        <v>128</v>
      </c>
      <c r="B14" s="15">
        <f t="shared" ref="B14" si="45">(PI()-11*B2)</f>
        <v>-2.3584073464102069</v>
      </c>
      <c r="C14" s="15">
        <f>(PI()+11*C2)</f>
        <v>-2.3584073464102069</v>
      </c>
      <c r="D14">
        <f t="shared" si="6"/>
        <v>0</v>
      </c>
      <c r="E14">
        <f t="shared" si="7"/>
        <v>-4.7168146928204138</v>
      </c>
      <c r="G14" s="29">
        <f>(PI()+11*G2)</f>
        <v>-29.858407346410207</v>
      </c>
      <c r="H14" s="29">
        <f t="shared" ref="H14" si="46">(PI()-11*H2)</f>
        <v>-29.858407346410207</v>
      </c>
      <c r="I14">
        <f t="shared" si="9"/>
        <v>0</v>
      </c>
      <c r="K14" s="15">
        <f>(PI()+11*K2)</f>
        <v>-13.358407346410207</v>
      </c>
      <c r="L14" s="15">
        <f t="shared" ref="L14" si="47">(PI()-11*L2)</f>
        <v>-13.358407346410207</v>
      </c>
      <c r="M14">
        <f t="shared" si="11"/>
        <v>0</v>
      </c>
      <c r="O14" s="15">
        <f>(PI()+11*O2)</f>
        <v>8.6415926535897931</v>
      </c>
      <c r="P14" s="29">
        <f>(PI()+11*P2)</f>
        <v>14.141592653589793</v>
      </c>
      <c r="Q14">
        <f t="shared" si="3"/>
        <v>5.5</v>
      </c>
      <c r="R14">
        <f t="shared" si="4"/>
        <v>22.783185307179586</v>
      </c>
      <c r="S14">
        <f>R14-R16</f>
        <v>-3</v>
      </c>
      <c r="T14">
        <f>R14-R$15</f>
        <v>-1.5</v>
      </c>
    </row>
    <row r="15" spans="1:20" x14ac:dyDescent="0.3">
      <c r="A15" t="s">
        <v>129</v>
      </c>
      <c r="B15" s="16">
        <f t="shared" ref="B15" si="48">(PI()-12*B2)</f>
        <v>-2.8584073464102069</v>
      </c>
      <c r="C15" s="16">
        <f>(PI()+12*C2)</f>
        <v>-2.8584073464102069</v>
      </c>
      <c r="D15">
        <f t="shared" si="6"/>
        <v>0</v>
      </c>
      <c r="E15">
        <f t="shared" si="7"/>
        <v>-5.7168146928204138</v>
      </c>
      <c r="G15" s="29">
        <f>(PI()+12*G2)</f>
        <v>-32.858407346410203</v>
      </c>
      <c r="H15" s="29">
        <f t="shared" ref="H15" si="49">(PI()-12*H2)</f>
        <v>-32.858407346410203</v>
      </c>
      <c r="I15">
        <f t="shared" si="9"/>
        <v>0</v>
      </c>
      <c r="K15" s="16">
        <f>(PI()+12*K2)</f>
        <v>-14.858407346410207</v>
      </c>
      <c r="L15" s="16">
        <f t="shared" ref="L15" si="50">(PI()-12*L2)</f>
        <v>-14.858407346410207</v>
      </c>
      <c r="M15">
        <f t="shared" si="11"/>
        <v>0</v>
      </c>
      <c r="O15" s="16">
        <f>(PI()+12*O2)</f>
        <v>9.1415926535897931</v>
      </c>
      <c r="P15" s="29">
        <f>(PI()+12*P2)</f>
        <v>15.141592653589793</v>
      </c>
      <c r="Q15">
        <f t="shared" si="3"/>
        <v>6</v>
      </c>
      <c r="R15" s="30">
        <f t="shared" si="4"/>
        <v>24.283185307179586</v>
      </c>
      <c r="S15" s="30"/>
      <c r="T15" s="30"/>
    </row>
    <row r="16" spans="1:20" x14ac:dyDescent="0.3">
      <c r="A16" t="s">
        <v>130</v>
      </c>
      <c r="B16" s="15">
        <f t="shared" ref="B16" si="51">(PI()-13*B2)</f>
        <v>-3.3584073464102069</v>
      </c>
      <c r="C16" s="15">
        <f>(PI()+13*C2)</f>
        <v>-3.3584073464102069</v>
      </c>
      <c r="D16">
        <f t="shared" si="6"/>
        <v>0</v>
      </c>
      <c r="E16">
        <f t="shared" si="7"/>
        <v>-6.7168146928204138</v>
      </c>
      <c r="G16" s="29">
        <f>(PI()+13*G2)</f>
        <v>-35.858407346410203</v>
      </c>
      <c r="H16" s="29">
        <f t="shared" ref="H16" si="52">(PI()-13*H2)</f>
        <v>-35.858407346410203</v>
      </c>
      <c r="I16">
        <f t="shared" si="9"/>
        <v>0</v>
      </c>
      <c r="K16" s="15">
        <f>(PI()+13*K2)</f>
        <v>-16.358407346410207</v>
      </c>
      <c r="L16" s="15">
        <f t="shared" ref="L16" si="53">(PI()-13*L2)</f>
        <v>-16.358407346410207</v>
      </c>
      <c r="M16">
        <f t="shared" si="11"/>
        <v>0</v>
      </c>
      <c r="O16" s="15">
        <f>(PI()+13*O2)</f>
        <v>9.6415926535897931</v>
      </c>
      <c r="P16" s="29">
        <f>(PI()+13*P2)</f>
        <v>16.141592653589793</v>
      </c>
      <c r="Q16">
        <f t="shared" si="3"/>
        <v>6.5</v>
      </c>
      <c r="R16">
        <f t="shared" si="4"/>
        <v>25.783185307179586</v>
      </c>
      <c r="S16">
        <f>R16-R14</f>
        <v>3</v>
      </c>
      <c r="T16">
        <f>R16-R$15</f>
        <v>1.5</v>
      </c>
    </row>
    <row r="17" spans="1:20" x14ac:dyDescent="0.3">
      <c r="A17" t="s">
        <v>131</v>
      </c>
      <c r="B17" s="16">
        <f t="shared" ref="B17" si="54">(PI()-14*B2)</f>
        <v>-3.8584073464102069</v>
      </c>
      <c r="C17" s="16">
        <f>(PI()+14*C2)</f>
        <v>-3.8584073464102069</v>
      </c>
      <c r="D17">
        <f t="shared" si="6"/>
        <v>0</v>
      </c>
      <c r="E17">
        <f t="shared" si="7"/>
        <v>-7.7168146928204138</v>
      </c>
      <c r="G17" s="29">
        <f>(PI()+14*G2)</f>
        <v>-38.858407346410203</v>
      </c>
      <c r="H17" s="29">
        <f t="shared" ref="H17" si="55">(PI()-14*H2)</f>
        <v>-38.858407346410203</v>
      </c>
      <c r="I17">
        <f t="shared" si="9"/>
        <v>0</v>
      </c>
      <c r="K17" s="16">
        <f>(PI()+14*K2)</f>
        <v>-17.858407346410207</v>
      </c>
      <c r="L17" s="16">
        <f t="shared" ref="L17" si="56">(PI()-14*L2)</f>
        <v>-17.858407346410207</v>
      </c>
      <c r="M17">
        <f t="shared" si="11"/>
        <v>0</v>
      </c>
      <c r="O17" s="16">
        <f>(PI()+14*O2)</f>
        <v>10.141592653589793</v>
      </c>
      <c r="P17" s="29">
        <f>(PI()+14*P2)</f>
        <v>17.141592653589793</v>
      </c>
      <c r="Q17">
        <f t="shared" si="3"/>
        <v>7</v>
      </c>
      <c r="R17">
        <f t="shared" si="4"/>
        <v>27.283185307179586</v>
      </c>
      <c r="S17">
        <f>R17-R13</f>
        <v>6</v>
      </c>
      <c r="T17">
        <f t="shared" ref="T17:T29" si="57">R17-R$15</f>
        <v>3</v>
      </c>
    </row>
    <row r="18" spans="1:20" x14ac:dyDescent="0.3">
      <c r="A18" t="s">
        <v>132</v>
      </c>
      <c r="B18" s="15">
        <f t="shared" ref="B18" si="58">(PI()-15*B2)</f>
        <v>-4.3584073464102069</v>
      </c>
      <c r="C18" s="15">
        <f>(PI()+15*C2)</f>
        <v>-4.3584073464102069</v>
      </c>
      <c r="D18">
        <f t="shared" si="6"/>
        <v>0</v>
      </c>
      <c r="E18">
        <f t="shared" si="7"/>
        <v>-8.7168146928204138</v>
      </c>
      <c r="G18" s="29">
        <f>(PI()+15*G2)</f>
        <v>-41.858407346410203</v>
      </c>
      <c r="H18" s="29">
        <f t="shared" ref="H18" si="59">(PI()-15*H2)</f>
        <v>-41.858407346410203</v>
      </c>
      <c r="I18">
        <f t="shared" si="9"/>
        <v>0</v>
      </c>
      <c r="K18" s="15">
        <f>(PI()+15*K2)</f>
        <v>-19.358407346410207</v>
      </c>
      <c r="L18" s="15">
        <f t="shared" ref="L18" si="60">(PI()-15*L2)</f>
        <v>-19.358407346410207</v>
      </c>
      <c r="M18">
        <f t="shared" si="11"/>
        <v>0</v>
      </c>
      <c r="O18" s="15">
        <f>(PI()+15*O2)</f>
        <v>10.641592653589793</v>
      </c>
      <c r="P18" s="29">
        <f>(PI()+15*P2)</f>
        <v>18.141592653589793</v>
      </c>
      <c r="Q18">
        <f t="shared" si="3"/>
        <v>7.5</v>
      </c>
      <c r="R18">
        <f t="shared" si="4"/>
        <v>28.783185307179586</v>
      </c>
      <c r="S18">
        <f>R18-R12</f>
        <v>9</v>
      </c>
      <c r="T18">
        <f t="shared" si="57"/>
        <v>4.5</v>
      </c>
    </row>
    <row r="19" spans="1:20" x14ac:dyDescent="0.3">
      <c r="A19" t="s">
        <v>133</v>
      </c>
      <c r="B19" s="16">
        <f t="shared" ref="B19" si="61">(PI()-16*B2)</f>
        <v>-4.8584073464102069</v>
      </c>
      <c r="C19" s="16">
        <f>(PI()+16*C2)</f>
        <v>-4.8584073464102069</v>
      </c>
      <c r="D19">
        <f t="shared" si="6"/>
        <v>0</v>
      </c>
      <c r="E19">
        <f t="shared" si="7"/>
        <v>-9.7168146928204138</v>
      </c>
      <c r="G19" s="29">
        <f>(PI()+16*G2)</f>
        <v>-44.858407346410203</v>
      </c>
      <c r="H19" s="29">
        <f t="shared" ref="H19" si="62">(PI()-16*H2)</f>
        <v>-44.858407346410203</v>
      </c>
      <c r="I19">
        <f t="shared" si="9"/>
        <v>0</v>
      </c>
      <c r="K19" s="16">
        <f>(PI()+16*K2)</f>
        <v>-20.858407346410207</v>
      </c>
      <c r="L19" s="16">
        <f t="shared" ref="L19" si="63">(PI()-16*L2)</f>
        <v>-20.858407346410207</v>
      </c>
      <c r="M19">
        <f t="shared" si="11"/>
        <v>0</v>
      </c>
      <c r="O19" s="16">
        <f>(PI()+16*O2)</f>
        <v>11.141592653589793</v>
      </c>
      <c r="P19" s="29">
        <f>(PI()+16*P2)</f>
        <v>19.141592653589793</v>
      </c>
      <c r="Q19">
        <f t="shared" si="3"/>
        <v>8</v>
      </c>
      <c r="R19">
        <f t="shared" si="4"/>
        <v>30.283185307179586</v>
      </c>
      <c r="S19">
        <f>R19-R11</f>
        <v>12</v>
      </c>
      <c r="T19">
        <f t="shared" si="57"/>
        <v>6</v>
      </c>
    </row>
    <row r="20" spans="1:20" x14ac:dyDescent="0.3">
      <c r="A20" t="s">
        <v>134</v>
      </c>
      <c r="B20" s="15">
        <f t="shared" ref="B20" si="64">(PI()-17*B2)</f>
        <v>-5.3584073464102069</v>
      </c>
      <c r="C20" s="15">
        <f>(PI()+17*C2)</f>
        <v>-5.3584073464102069</v>
      </c>
      <c r="D20">
        <f t="shared" si="6"/>
        <v>0</v>
      </c>
      <c r="E20">
        <f t="shared" si="7"/>
        <v>-10.716814692820414</v>
      </c>
      <c r="G20" s="29">
        <f>(PI()+17*G2)</f>
        <v>-47.858407346410203</v>
      </c>
      <c r="H20" s="29">
        <f t="shared" ref="H20" si="65">(PI()-17*H2)</f>
        <v>-47.858407346410203</v>
      </c>
      <c r="I20">
        <f t="shared" si="9"/>
        <v>0</v>
      </c>
      <c r="K20" s="15">
        <f>(PI()+17*K2)</f>
        <v>-22.358407346410207</v>
      </c>
      <c r="L20" s="15">
        <f t="shared" ref="L20" si="66">(PI()-17*L2)</f>
        <v>-22.358407346410207</v>
      </c>
      <c r="M20">
        <f t="shared" si="11"/>
        <v>0</v>
      </c>
      <c r="O20" s="15">
        <f>(PI()+17*O2)</f>
        <v>11.641592653589793</v>
      </c>
      <c r="P20" s="29">
        <f>(PI()+17*P2)</f>
        <v>20.141592653589793</v>
      </c>
      <c r="Q20">
        <f t="shared" si="3"/>
        <v>8.5</v>
      </c>
      <c r="R20">
        <f t="shared" si="4"/>
        <v>31.783185307179586</v>
      </c>
      <c r="S20">
        <f t="shared" ref="S20:S29" si="67">R20-R14</f>
        <v>9</v>
      </c>
      <c r="T20">
        <f t="shared" si="57"/>
        <v>7.5</v>
      </c>
    </row>
    <row r="21" spans="1:20" x14ac:dyDescent="0.3">
      <c r="A21" t="s">
        <v>135</v>
      </c>
      <c r="B21" s="16">
        <f t="shared" ref="B21" si="68">(PI()-18*B2)</f>
        <v>-5.8584073464102069</v>
      </c>
      <c r="C21" s="16">
        <f>(PI()+18*C2)</f>
        <v>-5.8584073464102069</v>
      </c>
      <c r="D21">
        <f t="shared" si="6"/>
        <v>0</v>
      </c>
      <c r="E21">
        <f t="shared" si="7"/>
        <v>-11.716814692820414</v>
      </c>
      <c r="G21" s="29">
        <f>(PI()+18*G2)</f>
        <v>-50.858407346410203</v>
      </c>
      <c r="H21" s="29">
        <f t="shared" ref="H21" si="69">(PI()-18*H2)</f>
        <v>-50.858407346410203</v>
      </c>
      <c r="I21">
        <f t="shared" si="9"/>
        <v>0</v>
      </c>
      <c r="K21" s="16">
        <f>(PI()+18*K2)</f>
        <v>-23.858407346410207</v>
      </c>
      <c r="L21" s="16">
        <f t="shared" ref="L21" si="70">(PI()-18*L2)</f>
        <v>-23.858407346410207</v>
      </c>
      <c r="M21">
        <f t="shared" si="11"/>
        <v>0</v>
      </c>
      <c r="O21" s="16">
        <f>(PI()+18*O2)</f>
        <v>12.141592653589793</v>
      </c>
      <c r="P21" s="29">
        <f>(PI()+18*P2)</f>
        <v>21.141592653589793</v>
      </c>
      <c r="Q21">
        <f t="shared" si="3"/>
        <v>9</v>
      </c>
      <c r="R21">
        <f t="shared" si="4"/>
        <v>33.283185307179586</v>
      </c>
      <c r="S21">
        <f t="shared" si="67"/>
        <v>9</v>
      </c>
      <c r="T21">
        <f t="shared" si="57"/>
        <v>9</v>
      </c>
    </row>
    <row r="22" spans="1:20" x14ac:dyDescent="0.3">
      <c r="A22" t="s">
        <v>136</v>
      </c>
      <c r="B22" s="15">
        <f t="shared" ref="B22" si="71">(PI()-19*B2)</f>
        <v>-6.3584073464102069</v>
      </c>
      <c r="C22" s="15">
        <f>(PI()+19*C2)</f>
        <v>-6.3584073464102069</v>
      </c>
      <c r="D22">
        <f t="shared" si="6"/>
        <v>0</v>
      </c>
      <c r="E22">
        <f t="shared" si="7"/>
        <v>-12.716814692820414</v>
      </c>
      <c r="G22" s="29">
        <f>(PI()+19*G2)</f>
        <v>-53.858407346410203</v>
      </c>
      <c r="H22" s="29">
        <f t="shared" ref="H22" si="72">(PI()-19*H2)</f>
        <v>-53.858407346410203</v>
      </c>
      <c r="I22">
        <f t="shared" si="9"/>
        <v>0</v>
      </c>
      <c r="K22" s="15">
        <f>(PI()+19*K2)</f>
        <v>-25.358407346410207</v>
      </c>
      <c r="L22" s="15">
        <f t="shared" ref="L22" si="73">(PI()-19*L2)</f>
        <v>-25.358407346410207</v>
      </c>
      <c r="M22">
        <f t="shared" si="11"/>
        <v>0</v>
      </c>
      <c r="O22" s="15">
        <f>(PI()+19*O2)</f>
        <v>12.641592653589793</v>
      </c>
      <c r="P22" s="29">
        <f>(PI()+19*P2)</f>
        <v>22.141592653589793</v>
      </c>
      <c r="Q22">
        <f t="shared" si="3"/>
        <v>9.5</v>
      </c>
      <c r="R22">
        <f t="shared" si="4"/>
        <v>34.783185307179586</v>
      </c>
      <c r="S22">
        <f t="shared" si="67"/>
        <v>9</v>
      </c>
      <c r="T22">
        <f t="shared" si="57"/>
        <v>10.5</v>
      </c>
    </row>
    <row r="23" spans="1:20" x14ac:dyDescent="0.3">
      <c r="A23" t="s">
        <v>137</v>
      </c>
      <c r="B23" s="16">
        <f t="shared" ref="B23" si="74">(PI()-20*B2)</f>
        <v>-6.8584073464102069</v>
      </c>
      <c r="C23" s="16">
        <f>(PI()+20*C2)</f>
        <v>-6.8584073464102069</v>
      </c>
      <c r="D23">
        <f t="shared" si="6"/>
        <v>0</v>
      </c>
      <c r="E23">
        <f t="shared" si="7"/>
        <v>-13.716814692820414</v>
      </c>
      <c r="G23" s="29">
        <f>(PI()+20*G2)</f>
        <v>-56.858407346410203</v>
      </c>
      <c r="H23" s="29">
        <f t="shared" ref="H23" si="75">(PI()-20*H2)</f>
        <v>-56.858407346410203</v>
      </c>
      <c r="I23">
        <f t="shared" si="9"/>
        <v>0</v>
      </c>
      <c r="K23" s="16">
        <f>(PI()+20*K2)</f>
        <v>-26.858407346410207</v>
      </c>
      <c r="L23" s="16">
        <f t="shared" ref="L23" si="76">(PI()-20*L2)</f>
        <v>-26.858407346410207</v>
      </c>
      <c r="M23">
        <f t="shared" si="11"/>
        <v>0</v>
      </c>
      <c r="O23" s="16">
        <f>(PI()+20*O2)</f>
        <v>13.141592653589793</v>
      </c>
      <c r="P23" s="29">
        <f>(PI()+20*P2)</f>
        <v>23.141592653589793</v>
      </c>
      <c r="Q23">
        <f t="shared" si="3"/>
        <v>10</v>
      </c>
      <c r="R23">
        <f t="shared" si="4"/>
        <v>36.283185307179586</v>
      </c>
      <c r="S23">
        <f t="shared" si="67"/>
        <v>9</v>
      </c>
      <c r="T23">
        <f t="shared" si="57"/>
        <v>12</v>
      </c>
    </row>
    <row r="24" spans="1:20" x14ac:dyDescent="0.3">
      <c r="A24" t="s">
        <v>138</v>
      </c>
      <c r="B24" s="15">
        <f t="shared" ref="B24" si="77">(PI()-21*B2)</f>
        <v>-7.3584073464102069</v>
      </c>
      <c r="C24" s="15">
        <f>(PI()+21*C2)</f>
        <v>-7.3584073464102069</v>
      </c>
      <c r="D24">
        <f t="shared" si="6"/>
        <v>0</v>
      </c>
      <c r="E24">
        <f t="shared" si="7"/>
        <v>-14.716814692820414</v>
      </c>
      <c r="G24" s="29">
        <f>(PI()+21*G2)</f>
        <v>-59.858407346410203</v>
      </c>
      <c r="H24" s="29">
        <f t="shared" ref="H24" si="78">(PI()-21*H2)</f>
        <v>-59.858407346410203</v>
      </c>
      <c r="I24">
        <f t="shared" si="9"/>
        <v>0</v>
      </c>
      <c r="K24" s="15">
        <f>(PI()+21*K2)</f>
        <v>-28.358407346410207</v>
      </c>
      <c r="L24" s="15">
        <f t="shared" ref="L24" si="79">(PI()-21*L2)</f>
        <v>-28.358407346410207</v>
      </c>
      <c r="M24">
        <f t="shared" si="11"/>
        <v>0</v>
      </c>
      <c r="O24" s="15">
        <f>(PI()+21*O2)</f>
        <v>13.641592653589793</v>
      </c>
      <c r="P24" s="29">
        <f>(PI()+21*P2)</f>
        <v>24.141592653589793</v>
      </c>
      <c r="Q24">
        <f t="shared" si="3"/>
        <v>10.5</v>
      </c>
      <c r="R24">
        <f t="shared" si="4"/>
        <v>37.783185307179586</v>
      </c>
      <c r="S24">
        <f t="shared" si="67"/>
        <v>9</v>
      </c>
      <c r="T24">
        <f t="shared" si="57"/>
        <v>13.5</v>
      </c>
    </row>
    <row r="25" spans="1:20" x14ac:dyDescent="0.3">
      <c r="A25" t="s">
        <v>139</v>
      </c>
      <c r="B25" s="16">
        <f t="shared" ref="B25" si="80">(PI()-22*B2)</f>
        <v>-7.8584073464102069</v>
      </c>
      <c r="C25" s="16">
        <f>(PI()+22*C2)</f>
        <v>-7.8584073464102069</v>
      </c>
      <c r="D25">
        <f t="shared" si="6"/>
        <v>0</v>
      </c>
      <c r="E25">
        <f t="shared" si="7"/>
        <v>-15.716814692820414</v>
      </c>
      <c r="G25" s="29">
        <f>(PI()+22*G2)</f>
        <v>-62.858407346410203</v>
      </c>
      <c r="H25" s="29">
        <f t="shared" ref="H25" si="81">(PI()-22*H2)</f>
        <v>-62.858407346410203</v>
      </c>
      <c r="I25">
        <f t="shared" si="9"/>
        <v>0</v>
      </c>
      <c r="K25" s="16">
        <f>(PI()+22*K2)</f>
        <v>-29.858407346410207</v>
      </c>
      <c r="L25" s="16">
        <f t="shared" ref="L25" si="82">(PI()-22*L2)</f>
        <v>-29.858407346410207</v>
      </c>
      <c r="M25">
        <f t="shared" si="11"/>
        <v>0</v>
      </c>
      <c r="O25" s="16">
        <f>(PI()+22*O2)</f>
        <v>14.141592653589793</v>
      </c>
      <c r="P25" s="29">
        <f>(PI()+22*P2)</f>
        <v>25.141592653589793</v>
      </c>
      <c r="Q25">
        <f t="shared" si="3"/>
        <v>11</v>
      </c>
      <c r="R25">
        <f t="shared" si="4"/>
        <v>39.283185307179586</v>
      </c>
      <c r="S25">
        <f t="shared" si="67"/>
        <v>9</v>
      </c>
      <c r="T25">
        <f t="shared" si="57"/>
        <v>15</v>
      </c>
    </row>
    <row r="26" spans="1:20" x14ac:dyDescent="0.3">
      <c r="A26" t="s">
        <v>140</v>
      </c>
      <c r="B26" s="15">
        <f t="shared" ref="B26" si="83">(PI()-23*B2)</f>
        <v>-8.3584073464102069</v>
      </c>
      <c r="C26" s="15">
        <f>(PI()+23*C2)</f>
        <v>-8.3584073464102069</v>
      </c>
      <c r="D26">
        <f t="shared" si="6"/>
        <v>0</v>
      </c>
      <c r="E26">
        <f t="shared" si="7"/>
        <v>-16.716814692820414</v>
      </c>
      <c r="G26" s="29">
        <f>(PI()+23*G2)</f>
        <v>-65.858407346410203</v>
      </c>
      <c r="H26" s="29">
        <f t="shared" ref="H26" si="84">(PI()-23*H2)</f>
        <v>-65.858407346410203</v>
      </c>
      <c r="I26">
        <f t="shared" si="9"/>
        <v>0</v>
      </c>
      <c r="K26" s="15">
        <f>(PI()+23*K2)</f>
        <v>-31.358407346410207</v>
      </c>
      <c r="L26" s="15">
        <f t="shared" ref="L26" si="85">(PI()-23*L2)</f>
        <v>-31.358407346410207</v>
      </c>
      <c r="M26">
        <f t="shared" si="11"/>
        <v>0</v>
      </c>
      <c r="O26" s="15">
        <f>(PI()+23*O2)</f>
        <v>14.641592653589793</v>
      </c>
      <c r="P26" s="29">
        <f>(PI()+23*P2)</f>
        <v>26.141592653589793</v>
      </c>
      <c r="Q26">
        <f t="shared" si="3"/>
        <v>11.5</v>
      </c>
      <c r="R26">
        <f t="shared" si="4"/>
        <v>40.783185307179586</v>
      </c>
      <c r="S26">
        <f t="shared" si="67"/>
        <v>9</v>
      </c>
      <c r="T26">
        <f t="shared" si="57"/>
        <v>16.5</v>
      </c>
    </row>
    <row r="27" spans="1:20" x14ac:dyDescent="0.3">
      <c r="A27" t="s">
        <v>141</v>
      </c>
      <c r="B27" s="16">
        <f>(PI()-24*B2)</f>
        <v>-8.8584073464102069</v>
      </c>
      <c r="C27" s="16">
        <f>(PI()+24*C2)</f>
        <v>-8.8584073464102069</v>
      </c>
      <c r="D27">
        <f t="shared" si="6"/>
        <v>0</v>
      </c>
      <c r="E27">
        <f t="shared" si="7"/>
        <v>-17.716814692820414</v>
      </c>
      <c r="G27" s="29">
        <f>(PI()+24*G2)</f>
        <v>-68.858407346410203</v>
      </c>
      <c r="H27" s="29">
        <f t="shared" ref="H27" si="86">(PI()-24*H2)</f>
        <v>-68.858407346410203</v>
      </c>
      <c r="I27">
        <f t="shared" si="9"/>
        <v>0</v>
      </c>
      <c r="K27" s="16">
        <f>(PI()+24*K2)</f>
        <v>-32.858407346410203</v>
      </c>
      <c r="L27" s="16">
        <f t="shared" ref="L27" si="87">(PI()-24*L2)</f>
        <v>-32.858407346410203</v>
      </c>
      <c r="M27">
        <f t="shared" si="11"/>
        <v>0</v>
      </c>
      <c r="O27" s="16">
        <f>(PI()+24*O2)</f>
        <v>15.141592653589793</v>
      </c>
      <c r="P27" s="29">
        <f>(PI()+24*P2)</f>
        <v>27.141592653589793</v>
      </c>
      <c r="Q27">
        <f t="shared" si="3"/>
        <v>12</v>
      </c>
      <c r="R27">
        <f t="shared" si="4"/>
        <v>42.283185307179586</v>
      </c>
      <c r="S27">
        <f t="shared" si="67"/>
        <v>9</v>
      </c>
      <c r="T27">
        <f t="shared" si="57"/>
        <v>18</v>
      </c>
    </row>
    <row r="28" spans="1:20" x14ac:dyDescent="0.3">
      <c r="A28" t="s">
        <v>142</v>
      </c>
      <c r="B28" s="15">
        <f>(PI()-25*B2)</f>
        <v>-9.3584073464102069</v>
      </c>
      <c r="C28" s="15">
        <f>(PI()+25*C2)</f>
        <v>-9.3584073464102069</v>
      </c>
      <c r="D28">
        <f t="shared" si="6"/>
        <v>0</v>
      </c>
      <c r="E28">
        <f t="shared" si="7"/>
        <v>-18.716814692820414</v>
      </c>
      <c r="G28" s="29">
        <f>(PI()+25*G$2)</f>
        <v>-71.858407346410203</v>
      </c>
      <c r="H28" s="29">
        <f>(PI()-25*H$2)</f>
        <v>-71.858407346410203</v>
      </c>
      <c r="I28">
        <f t="shared" si="9"/>
        <v>0</v>
      </c>
      <c r="K28" s="15">
        <f>(PI()+25*K2)</f>
        <v>-34.358407346410203</v>
      </c>
      <c r="L28" s="15">
        <f>(PI()-25*L2)</f>
        <v>-34.358407346410203</v>
      </c>
      <c r="M28">
        <f t="shared" si="11"/>
        <v>0</v>
      </c>
      <c r="O28" s="15">
        <f>(PI()+25*O2)</f>
        <v>15.641592653589793</v>
      </c>
      <c r="P28" s="29">
        <f>(PI()+25*P$2)</f>
        <v>28.141592653589793</v>
      </c>
      <c r="Q28">
        <f t="shared" si="3"/>
        <v>12.5</v>
      </c>
      <c r="R28">
        <f t="shared" si="4"/>
        <v>43.783185307179586</v>
      </c>
      <c r="S28">
        <f t="shared" si="67"/>
        <v>9</v>
      </c>
      <c r="T28">
        <f t="shared" si="57"/>
        <v>19.5</v>
      </c>
    </row>
    <row r="29" spans="1:20" x14ac:dyDescent="0.3">
      <c r="A29" t="s">
        <v>143</v>
      </c>
      <c r="B29" s="16">
        <f>(PI()-26*B$2)</f>
        <v>-9.8584073464102069</v>
      </c>
      <c r="C29" s="16">
        <f>(PI()+26*C$2)</f>
        <v>-9.8584073464102069</v>
      </c>
      <c r="D29">
        <f t="shared" si="6"/>
        <v>0</v>
      </c>
      <c r="E29">
        <f t="shared" si="7"/>
        <v>-19.716814692820414</v>
      </c>
      <c r="G29" s="29">
        <f>(PI()+26*G$2)</f>
        <v>-74.858407346410203</v>
      </c>
      <c r="H29" s="29">
        <f>(PI()-26*H$2)</f>
        <v>-74.858407346410203</v>
      </c>
      <c r="I29">
        <f t="shared" si="9"/>
        <v>0</v>
      </c>
      <c r="K29" s="16">
        <f>(PI()+26*K2)</f>
        <v>-35.858407346410203</v>
      </c>
      <c r="L29" s="16">
        <f>(PI()-26*L2)</f>
        <v>-35.858407346410203</v>
      </c>
      <c r="M29">
        <f t="shared" si="11"/>
        <v>0</v>
      </c>
      <c r="O29" s="16">
        <f>(PI()+26*O$2)</f>
        <v>16.141592653589793</v>
      </c>
      <c r="P29" s="29">
        <f>(PI()+26*P$2)</f>
        <v>29.141592653589793</v>
      </c>
      <c r="Q29">
        <f t="shared" si="3"/>
        <v>13</v>
      </c>
      <c r="R29">
        <f t="shared" si="4"/>
        <v>45.283185307179586</v>
      </c>
      <c r="S29">
        <f t="shared" si="67"/>
        <v>9</v>
      </c>
      <c r="T29">
        <f t="shared" si="57"/>
        <v>21</v>
      </c>
    </row>
    <row r="30" spans="1:20" x14ac:dyDescent="0.3">
      <c r="B30" s="15"/>
      <c r="C30" s="15"/>
      <c r="G30" s="29">
        <f>INT(G4)</f>
        <v>0</v>
      </c>
      <c r="H30" s="2">
        <f>INT(H4)</f>
        <v>0</v>
      </c>
      <c r="I30">
        <f t="shared" si="9"/>
        <v>0</v>
      </c>
      <c r="M30">
        <f t="shared" si="11"/>
        <v>0</v>
      </c>
      <c r="O30" s="2">
        <f>INT(O4)</f>
        <v>3</v>
      </c>
      <c r="P30" s="29">
        <f>INT(P4)</f>
        <v>4</v>
      </c>
      <c r="Q30">
        <f t="shared" si="3"/>
        <v>1</v>
      </c>
      <c r="R30">
        <f t="shared" si="4"/>
        <v>7</v>
      </c>
    </row>
    <row r="31" spans="1:20" x14ac:dyDescent="0.3">
      <c r="H31">
        <f>H30+$AP$4</f>
        <v>0</v>
      </c>
      <c r="I31">
        <f t="shared" si="9"/>
        <v>0</v>
      </c>
      <c r="K31" s="1">
        <f t="shared" ref="K31" si="88">K5-K4</f>
        <v>-1.5</v>
      </c>
      <c r="L31" s="1">
        <f>L5-L4</f>
        <v>-1.5</v>
      </c>
      <c r="O31">
        <f>O30+$AR$4</f>
        <v>3</v>
      </c>
    </row>
    <row r="32" spans="1:20" x14ac:dyDescent="0.3">
      <c r="A32" s="21"/>
      <c r="K32" s="10">
        <f>K4-P4</f>
        <v>-2.5</v>
      </c>
      <c r="L32" s="10">
        <f>L4-P4</f>
        <v>-2.5</v>
      </c>
    </row>
    <row r="33" spans="1:16" x14ac:dyDescent="0.3">
      <c r="A33" s="21"/>
      <c r="B33" s="1">
        <f>B5-B4</f>
        <v>-0.5</v>
      </c>
      <c r="C33" s="1">
        <f>C5-C4</f>
        <v>-0.5</v>
      </c>
      <c r="G33" s="1">
        <f t="shared" ref="G33" si="89">G5-G4</f>
        <v>-3</v>
      </c>
      <c r="H33" s="1">
        <f>H5-H4</f>
        <v>-3</v>
      </c>
      <c r="K33">
        <f t="shared" ref="K33:L33" si="90">K4+K3</f>
        <v>-3.0707963267948966</v>
      </c>
      <c r="L33">
        <f t="shared" si="90"/>
        <v>6.3539816339744828</v>
      </c>
      <c r="O33" s="1">
        <f>O5-O4</f>
        <v>0.5</v>
      </c>
      <c r="P33" s="1">
        <f t="shared" ref="P33" si="91">P5-P4</f>
        <v>1</v>
      </c>
    </row>
    <row r="34" spans="1:16" x14ac:dyDescent="0.3">
      <c r="A34" s="21"/>
      <c r="B34" s="10">
        <f t="shared" ref="B34" si="92">B4-C4</f>
        <v>0</v>
      </c>
      <c r="C34" s="10">
        <f>C4-K4</f>
        <v>1</v>
      </c>
      <c r="G34" s="29">
        <f t="shared" ref="G34:H34" si="93">G4-H4</f>
        <v>0</v>
      </c>
      <c r="H34" s="10">
        <f t="shared" si="93"/>
        <v>0.14159265358979312</v>
      </c>
      <c r="K34">
        <f>K33*2</f>
        <v>-6.1415926535897931</v>
      </c>
      <c r="O34" s="10">
        <f>O4-W4</f>
        <v>3.6415926535897931</v>
      </c>
      <c r="P34" s="29">
        <f t="shared" ref="P34" si="94">P4-Q4</f>
        <v>3.6415926535897931</v>
      </c>
    </row>
    <row r="35" spans="1:16" x14ac:dyDescent="0.3">
      <c r="A35" s="21"/>
      <c r="B35">
        <f t="shared" ref="B35:C35" si="95">B4+B3</f>
        <v>4.2123889803846897</v>
      </c>
      <c r="C35">
        <f t="shared" si="95"/>
        <v>1.0707963267948966</v>
      </c>
      <c r="G35" s="29">
        <f t="shared" ref="G35:H35" si="96">G4+G3</f>
        <v>-9.2831853071795862</v>
      </c>
      <c r="H35">
        <f t="shared" si="96"/>
        <v>9.5663706143591725</v>
      </c>
      <c r="O35">
        <f t="shared" ref="O35" si="97">O4+O3</f>
        <v>5.2123889803846897</v>
      </c>
      <c r="P35" s="29">
        <f t="shared" ref="P35" si="98">P4+P3</f>
        <v>7.2831853071795862</v>
      </c>
    </row>
    <row r="36" spans="1:16" x14ac:dyDescent="0.3">
      <c r="A36" s="21"/>
    </row>
    <row r="37" spans="1:16" x14ac:dyDescent="0.3">
      <c r="A37" s="21"/>
    </row>
    <row r="38" spans="1:16" x14ac:dyDescent="0.3">
      <c r="A38" s="21"/>
      <c r="K38">
        <f t="shared" ref="K38:L38" si="99">K5+K4</f>
        <v>1.7831853071795862</v>
      </c>
      <c r="L38">
        <f t="shared" si="99"/>
        <v>1.7831853071795862</v>
      </c>
    </row>
    <row r="39" spans="1:16" x14ac:dyDescent="0.3">
      <c r="A39" s="21"/>
    </row>
    <row r="40" spans="1:16" x14ac:dyDescent="0.3">
      <c r="A40" s="21"/>
      <c r="B40">
        <f t="shared" ref="B40:C40" si="100">B5+B4</f>
        <v>4.7831853071795862</v>
      </c>
      <c r="C40">
        <f t="shared" si="100"/>
        <v>4.7831853071795862</v>
      </c>
      <c r="G40" s="29">
        <f t="shared" ref="G40:H40" si="101">G5+G4</f>
        <v>-2.7168146928204138</v>
      </c>
      <c r="H40" s="24">
        <f t="shared" si="101"/>
        <v>-2.7168146928204138</v>
      </c>
      <c r="O40">
        <f t="shared" ref="O40" si="102">O5+O4</f>
        <v>7.7831853071795862</v>
      </c>
      <c r="P40" s="29">
        <f t="shared" ref="P40" si="103">P5+P4</f>
        <v>9.2831853071795862</v>
      </c>
    </row>
    <row r="41" spans="1:16" x14ac:dyDescent="0.3">
      <c r="A41" s="21"/>
    </row>
    <row r="42" spans="1:16" x14ac:dyDescent="0.3">
      <c r="A42" s="2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9F06-D51B-4DC6-923A-B1595D8A39FD}">
  <dimension ref="A1:Q79"/>
  <sheetViews>
    <sheetView topLeftCell="A21" zoomScale="55" zoomScaleNormal="55" workbookViewId="0">
      <selection activeCell="A41" sqref="A41:A79"/>
    </sheetView>
  </sheetViews>
  <sheetFormatPr defaultRowHeight="14.4" x14ac:dyDescent="0.3"/>
  <cols>
    <col min="1" max="1" width="19.77734375" customWidth="1"/>
    <col min="2" max="2" width="15.33203125" customWidth="1"/>
    <col min="3" max="3" width="19.109375" customWidth="1"/>
    <col min="4" max="4" width="14.44140625" customWidth="1"/>
    <col min="5" max="5" width="19.88671875" customWidth="1"/>
    <col min="6" max="6" width="12.6640625" customWidth="1"/>
    <col min="7" max="7" width="19.88671875" customWidth="1"/>
    <col min="8" max="8" width="12.6640625" customWidth="1"/>
    <col min="9" max="9" width="25.88671875" customWidth="1"/>
    <col min="10" max="10" width="16.6640625" customWidth="1"/>
    <col min="11" max="11" width="17.6640625" customWidth="1"/>
    <col min="12" max="12" width="3.5546875" customWidth="1"/>
    <col min="13" max="13" width="17.88671875" customWidth="1"/>
    <col min="14" max="14" width="5.5546875" customWidth="1"/>
    <col min="15" max="15" width="21" customWidth="1"/>
    <col min="17" max="17" width="28.33203125" customWidth="1"/>
  </cols>
  <sheetData>
    <row r="1" spans="1:9" ht="18" x14ac:dyDescent="0.35">
      <c r="A1" s="21" t="str">
        <f>"-PI()-37"</f>
        <v>-PI()-37</v>
      </c>
      <c r="B1" s="15">
        <f>(-PI()-37 *B$39)</f>
        <v>15.358407346410207</v>
      </c>
      <c r="C1" s="29">
        <f>(-PI()-37*C$39)</f>
        <v>33.858407346410203</v>
      </c>
      <c r="D1">
        <f t="shared" ref="D1:D7" si="0">C1-B1</f>
        <v>18.499999999999996</v>
      </c>
      <c r="E1">
        <f t="shared" ref="E1:E7" si="1">C1+B1</f>
        <v>49.216814692820407</v>
      </c>
      <c r="F1">
        <v>0.5</v>
      </c>
      <c r="G1" s="47">
        <f t="shared" ref="G1:G13" si="2">E1+F1</f>
        <v>49.716814692820407</v>
      </c>
      <c r="I1">
        <f t="shared" ref="I1:I8" si="3">E1-E$26</f>
        <v>37.499999999999993</v>
      </c>
    </row>
    <row r="2" spans="1:9" ht="21" x14ac:dyDescent="0.4">
      <c r="A2" s="44" t="str">
        <f>"-PI()-36"</f>
        <v>-PI()-36</v>
      </c>
      <c r="B2" s="16">
        <f>(-PI()-36 *B$39)</f>
        <v>14.858407346410207</v>
      </c>
      <c r="C2" s="29">
        <f>(-PI()-36 *C$39)</f>
        <v>32.858407346410203</v>
      </c>
      <c r="D2" s="17">
        <f t="shared" si="0"/>
        <v>17.999999999999996</v>
      </c>
      <c r="E2" s="17">
        <f t="shared" si="1"/>
        <v>47.716814692820407</v>
      </c>
      <c r="F2">
        <v>0.5</v>
      </c>
      <c r="G2" s="47">
        <f t="shared" si="2"/>
        <v>48.216814692820407</v>
      </c>
      <c r="I2" s="17">
        <f t="shared" si="3"/>
        <v>35.999999999999993</v>
      </c>
    </row>
    <row r="3" spans="1:9" ht="18" x14ac:dyDescent="0.35">
      <c r="A3" s="21" t="str">
        <f>"-PI()-35"</f>
        <v>-PI()-35</v>
      </c>
      <c r="B3" s="15">
        <f>(-PI()-35 *B$39)</f>
        <v>14.358407346410207</v>
      </c>
      <c r="C3" s="29">
        <f>(-PI()-35*C$39)</f>
        <v>31.858407346410207</v>
      </c>
      <c r="D3">
        <f t="shared" si="0"/>
        <v>17.5</v>
      </c>
      <c r="E3">
        <f t="shared" si="1"/>
        <v>46.216814692820414</v>
      </c>
      <c r="F3">
        <v>0.5</v>
      </c>
      <c r="G3" s="47">
        <f t="shared" si="2"/>
        <v>46.716814692820414</v>
      </c>
      <c r="I3">
        <f t="shared" si="3"/>
        <v>34.5</v>
      </c>
    </row>
    <row r="4" spans="1:9" ht="18" x14ac:dyDescent="0.35">
      <c r="A4" s="21" t="str">
        <f>"-PI()-34"</f>
        <v>-PI()-34</v>
      </c>
      <c r="B4" s="16">
        <f>(-PI()-34 *B$39)</f>
        <v>13.858407346410207</v>
      </c>
      <c r="C4" s="29">
        <f>(-PI()-34 *C$39)</f>
        <v>30.858407346410207</v>
      </c>
      <c r="D4">
        <f t="shared" si="0"/>
        <v>17</v>
      </c>
      <c r="E4">
        <f t="shared" si="1"/>
        <v>44.716814692820414</v>
      </c>
      <c r="F4">
        <v>0.5</v>
      </c>
      <c r="G4" s="47">
        <f t="shared" si="2"/>
        <v>45.216814692820414</v>
      </c>
      <c r="I4">
        <f t="shared" si="3"/>
        <v>33</v>
      </c>
    </row>
    <row r="5" spans="1:9" ht="18" x14ac:dyDescent="0.35">
      <c r="A5" s="21" t="str">
        <f>"-PI()-33"</f>
        <v>-PI()-33</v>
      </c>
      <c r="B5" s="15">
        <f>(-PI()-33*B$39)</f>
        <v>13.358407346410207</v>
      </c>
      <c r="C5" s="29">
        <f>(-PI()-33 *C$39)</f>
        <v>29.858407346410207</v>
      </c>
      <c r="D5">
        <f t="shared" si="0"/>
        <v>16.5</v>
      </c>
      <c r="E5">
        <f t="shared" si="1"/>
        <v>43.216814692820414</v>
      </c>
      <c r="F5">
        <v>0.5</v>
      </c>
      <c r="G5" s="47">
        <f t="shared" si="2"/>
        <v>43.716814692820414</v>
      </c>
      <c r="I5">
        <f t="shared" si="3"/>
        <v>31.5</v>
      </c>
    </row>
    <row r="6" spans="1:9" ht="18" x14ac:dyDescent="0.35">
      <c r="A6" s="21" t="str">
        <f>"-PI()-32"</f>
        <v>-PI()-32</v>
      </c>
      <c r="B6" s="16">
        <f>(-PI()-32 *B$39)</f>
        <v>12.858407346410207</v>
      </c>
      <c r="C6" s="29">
        <f>(-PI()-32 *C$39)</f>
        <v>28.858407346410207</v>
      </c>
      <c r="D6">
        <f t="shared" si="0"/>
        <v>16</v>
      </c>
      <c r="E6">
        <f t="shared" si="1"/>
        <v>41.716814692820414</v>
      </c>
      <c r="F6">
        <v>0.5</v>
      </c>
      <c r="G6" s="47">
        <f t="shared" si="2"/>
        <v>42.216814692820414</v>
      </c>
      <c r="I6">
        <f t="shared" si="3"/>
        <v>30</v>
      </c>
    </row>
    <row r="7" spans="1:9" ht="18" x14ac:dyDescent="0.35">
      <c r="A7" s="21" t="str">
        <f>"-PI()-31"</f>
        <v>-PI()-31</v>
      </c>
      <c r="B7" s="15">
        <f>(-PI()-31 *B$39)</f>
        <v>12.358407346410207</v>
      </c>
      <c r="C7" s="29">
        <f>(-PI()-31 *C$39)</f>
        <v>27.858407346410207</v>
      </c>
      <c r="D7">
        <f t="shared" si="0"/>
        <v>15.5</v>
      </c>
      <c r="E7">
        <f t="shared" si="1"/>
        <v>40.216814692820414</v>
      </c>
      <c r="F7">
        <v>0.5</v>
      </c>
      <c r="G7" s="47">
        <f t="shared" si="2"/>
        <v>40.716814692820414</v>
      </c>
      <c r="I7">
        <f t="shared" si="3"/>
        <v>28.5</v>
      </c>
    </row>
    <row r="8" spans="1:9" ht="18" x14ac:dyDescent="0.35">
      <c r="A8" s="21" t="str">
        <f>"-PI()-30"</f>
        <v>-PI()-30</v>
      </c>
      <c r="B8" s="16">
        <f>(-PI()-30 *B$39)</f>
        <v>11.858407346410207</v>
      </c>
      <c r="C8" s="29">
        <f>(-PI()-30 *C$39)</f>
        <v>26.858407346410207</v>
      </c>
      <c r="D8">
        <f t="shared" ref="D8:D37" si="4">C8-B8</f>
        <v>15</v>
      </c>
      <c r="E8">
        <f t="shared" ref="E8:E37" si="5">C8+B8</f>
        <v>38.716814692820414</v>
      </c>
      <c r="F8">
        <v>0.5</v>
      </c>
      <c r="G8" s="47">
        <f t="shared" si="2"/>
        <v>39.216814692820414</v>
      </c>
      <c r="I8">
        <f t="shared" si="3"/>
        <v>27</v>
      </c>
    </row>
    <row r="9" spans="1:9" ht="18" x14ac:dyDescent="0.35">
      <c r="A9" s="21" t="str">
        <f>"-PI()-29"</f>
        <v>-PI()-29</v>
      </c>
      <c r="B9" s="15">
        <f>(-PI()-29 *B$39)</f>
        <v>11.358407346410207</v>
      </c>
      <c r="C9" s="29">
        <f>(-PI()-29 *C$39)</f>
        <v>25.858407346410207</v>
      </c>
      <c r="D9">
        <f t="shared" si="4"/>
        <v>14.5</v>
      </c>
      <c r="E9">
        <f t="shared" si="5"/>
        <v>37.216814692820414</v>
      </c>
      <c r="F9">
        <v>0.5</v>
      </c>
      <c r="G9" s="47">
        <f t="shared" si="2"/>
        <v>37.716814692820414</v>
      </c>
      <c r="I9">
        <f t="shared" ref="I9:I36" si="6">E9-E$26</f>
        <v>25.5</v>
      </c>
    </row>
    <row r="10" spans="1:9" ht="18" x14ac:dyDescent="0.35">
      <c r="A10" s="21" t="str">
        <f>"-PI()-28"</f>
        <v>-PI()-28</v>
      </c>
      <c r="B10" s="16">
        <f>(-PI()-28 *B$39)</f>
        <v>10.858407346410207</v>
      </c>
      <c r="C10" s="29">
        <f>(-PI()-28 *C$39)</f>
        <v>24.858407346410207</v>
      </c>
      <c r="D10">
        <f t="shared" si="4"/>
        <v>14</v>
      </c>
      <c r="E10">
        <f t="shared" si="5"/>
        <v>35.716814692820414</v>
      </c>
      <c r="F10">
        <v>0.5</v>
      </c>
      <c r="G10" s="47">
        <f t="shared" si="2"/>
        <v>36.216814692820414</v>
      </c>
      <c r="I10">
        <f t="shared" si="6"/>
        <v>24</v>
      </c>
    </row>
    <row r="11" spans="1:9" ht="18" x14ac:dyDescent="0.35">
      <c r="A11" s="21" t="str">
        <f>"-PI()-27"</f>
        <v>-PI()-27</v>
      </c>
      <c r="B11" s="15">
        <f>(-PI()-27 *B$39)</f>
        <v>10.358407346410207</v>
      </c>
      <c r="C11" s="29">
        <f>(-PI()-27 *C$39)</f>
        <v>23.858407346410207</v>
      </c>
      <c r="D11">
        <f t="shared" si="4"/>
        <v>13.5</v>
      </c>
      <c r="E11">
        <f t="shared" si="5"/>
        <v>34.216814692820414</v>
      </c>
      <c r="F11">
        <v>0.5</v>
      </c>
      <c r="G11" s="47">
        <f t="shared" si="2"/>
        <v>34.716814692820414</v>
      </c>
      <c r="I11">
        <f t="shared" si="6"/>
        <v>22.5</v>
      </c>
    </row>
    <row r="12" spans="1:9" ht="18" x14ac:dyDescent="0.35">
      <c r="A12" s="21" t="str">
        <f>"-PI()-26"</f>
        <v>-PI()-26</v>
      </c>
      <c r="B12" s="16">
        <f>(-PI()-26 *B$39)</f>
        <v>9.8584073464102069</v>
      </c>
      <c r="C12" s="29">
        <f>(-PI()-26 *C$39)</f>
        <v>22.858407346410207</v>
      </c>
      <c r="D12">
        <f t="shared" si="4"/>
        <v>13</v>
      </c>
      <c r="E12">
        <f t="shared" si="5"/>
        <v>32.716814692820414</v>
      </c>
      <c r="F12">
        <v>0.5</v>
      </c>
      <c r="G12" s="47">
        <f t="shared" si="2"/>
        <v>33.216814692820414</v>
      </c>
      <c r="I12">
        <f t="shared" si="6"/>
        <v>21</v>
      </c>
    </row>
    <row r="13" spans="1:9" ht="18" x14ac:dyDescent="0.35">
      <c r="A13" s="21" t="str">
        <f>"-PI()-25"</f>
        <v>-PI()-25</v>
      </c>
      <c r="B13" s="15">
        <f>(-PI()-25 *B$39)</f>
        <v>9.3584073464102069</v>
      </c>
      <c r="C13" s="29">
        <f>(-PI()-25 *C$39)</f>
        <v>21.858407346410207</v>
      </c>
      <c r="D13">
        <f t="shared" si="4"/>
        <v>12.5</v>
      </c>
      <c r="E13">
        <f t="shared" si="5"/>
        <v>31.216814692820414</v>
      </c>
      <c r="F13">
        <v>0.5</v>
      </c>
      <c r="G13" s="47">
        <f t="shared" si="2"/>
        <v>31.716814692820414</v>
      </c>
      <c r="I13">
        <f t="shared" si="6"/>
        <v>19.5</v>
      </c>
    </row>
    <row r="14" spans="1:9" ht="18" x14ac:dyDescent="0.35">
      <c r="A14" s="21" t="str">
        <f>"-PI()-24"</f>
        <v>-PI()-24</v>
      </c>
      <c r="B14" s="16">
        <f>(-PI()-24 *B$39)</f>
        <v>8.8584073464102069</v>
      </c>
      <c r="C14" s="29">
        <f>(-PI()-24 *C$39)</f>
        <v>20.858407346410207</v>
      </c>
      <c r="D14" s="17">
        <f t="shared" si="4"/>
        <v>12</v>
      </c>
      <c r="E14" s="17">
        <f t="shared" si="5"/>
        <v>29.716814692820414</v>
      </c>
      <c r="F14">
        <v>0.5</v>
      </c>
      <c r="G14" s="47">
        <f t="shared" ref="G14:G24" si="7">E14+F14</f>
        <v>30.216814692820414</v>
      </c>
      <c r="I14" s="17">
        <f t="shared" si="6"/>
        <v>18</v>
      </c>
    </row>
    <row r="15" spans="1:9" ht="18" x14ac:dyDescent="0.35">
      <c r="A15" s="21" t="str">
        <f>"-PI()-23"</f>
        <v>-PI()-23</v>
      </c>
      <c r="B15" s="15">
        <f>(-PI()-23 *B$39)</f>
        <v>8.3584073464102069</v>
      </c>
      <c r="C15" s="29">
        <f>(-PI()-23 *C$39)</f>
        <v>19.858407346410207</v>
      </c>
      <c r="D15">
        <f t="shared" si="4"/>
        <v>11.5</v>
      </c>
      <c r="E15">
        <f t="shared" si="5"/>
        <v>28.216814692820414</v>
      </c>
      <c r="F15">
        <v>0.5</v>
      </c>
      <c r="G15" s="47">
        <f t="shared" si="7"/>
        <v>28.716814692820414</v>
      </c>
      <c r="I15">
        <f t="shared" si="6"/>
        <v>16.5</v>
      </c>
    </row>
    <row r="16" spans="1:9" ht="18" x14ac:dyDescent="0.35">
      <c r="A16" s="21" t="str">
        <f>"-PI()-22"</f>
        <v>-PI()-22</v>
      </c>
      <c r="B16" s="16">
        <f>(-PI()-22 *B$39)</f>
        <v>7.8584073464102069</v>
      </c>
      <c r="C16" s="29">
        <f>(-PI()-22 *C$39)</f>
        <v>18.858407346410207</v>
      </c>
      <c r="D16">
        <f t="shared" si="4"/>
        <v>11</v>
      </c>
      <c r="E16">
        <f t="shared" si="5"/>
        <v>26.716814692820414</v>
      </c>
      <c r="F16">
        <v>0.5</v>
      </c>
      <c r="G16" s="47">
        <f t="shared" si="7"/>
        <v>27.216814692820414</v>
      </c>
      <c r="I16">
        <f t="shared" si="6"/>
        <v>15</v>
      </c>
    </row>
    <row r="17" spans="1:11" ht="18" x14ac:dyDescent="0.35">
      <c r="A17" s="21" t="str">
        <f>"-PI()-21"</f>
        <v>-PI()-21</v>
      </c>
      <c r="B17" s="15">
        <f>(-PI()-21 *B$39)</f>
        <v>7.3584073464102069</v>
      </c>
      <c r="C17" s="29">
        <f>(-PI()-21 *C$39)</f>
        <v>17.858407346410207</v>
      </c>
      <c r="D17">
        <f t="shared" si="4"/>
        <v>10.5</v>
      </c>
      <c r="E17">
        <f t="shared" si="5"/>
        <v>25.216814692820414</v>
      </c>
      <c r="F17">
        <v>0.5</v>
      </c>
      <c r="G17" s="47">
        <f t="shared" si="7"/>
        <v>25.716814692820414</v>
      </c>
      <c r="I17">
        <f t="shared" si="6"/>
        <v>13.5</v>
      </c>
    </row>
    <row r="18" spans="1:11" ht="18" x14ac:dyDescent="0.35">
      <c r="A18" s="21" t="str">
        <f>"-PI()-20"</f>
        <v>-PI()-20</v>
      </c>
      <c r="B18" s="16">
        <f>(-PI()-20 *B$39)</f>
        <v>6.8584073464102069</v>
      </c>
      <c r="C18" s="29">
        <f>(-PI()-20 *C$39)</f>
        <v>16.858407346410207</v>
      </c>
      <c r="D18">
        <f t="shared" si="4"/>
        <v>10</v>
      </c>
      <c r="E18">
        <f t="shared" si="5"/>
        <v>23.716814692820414</v>
      </c>
      <c r="F18">
        <v>0.5</v>
      </c>
      <c r="G18" s="47">
        <f t="shared" si="7"/>
        <v>24.216814692820414</v>
      </c>
      <c r="I18">
        <f t="shared" si="6"/>
        <v>12</v>
      </c>
    </row>
    <row r="19" spans="1:11" ht="18" x14ac:dyDescent="0.35">
      <c r="A19" s="21" t="str">
        <f>"-PI()-19"</f>
        <v>-PI()-19</v>
      </c>
      <c r="B19" s="15">
        <f>(-PI()-19 *B$39)</f>
        <v>6.3584073464102069</v>
      </c>
      <c r="C19" s="29">
        <f>(-PI()-19 *C$39)</f>
        <v>15.858407346410207</v>
      </c>
      <c r="D19">
        <f t="shared" si="4"/>
        <v>9.5</v>
      </c>
      <c r="E19">
        <f t="shared" si="5"/>
        <v>22.216814692820414</v>
      </c>
      <c r="F19">
        <v>0.5</v>
      </c>
      <c r="G19" s="47">
        <f t="shared" si="7"/>
        <v>22.716814692820414</v>
      </c>
      <c r="I19">
        <f t="shared" si="6"/>
        <v>10.5</v>
      </c>
    </row>
    <row r="20" spans="1:11" ht="18" x14ac:dyDescent="0.35">
      <c r="A20" s="21" t="str">
        <f>"-PI()-18"</f>
        <v>-PI()-18</v>
      </c>
      <c r="B20" s="16">
        <f>(-PI()-18 *B$39)</f>
        <v>5.8584073464102069</v>
      </c>
      <c r="C20" s="29">
        <f>(-PI()-18 *C$39)</f>
        <v>14.858407346410207</v>
      </c>
      <c r="D20">
        <f t="shared" si="4"/>
        <v>9</v>
      </c>
      <c r="E20">
        <f t="shared" si="5"/>
        <v>20.716814692820414</v>
      </c>
      <c r="F20">
        <v>0.5</v>
      </c>
      <c r="G20" s="47">
        <f t="shared" si="7"/>
        <v>21.216814692820414</v>
      </c>
      <c r="I20">
        <f t="shared" si="6"/>
        <v>9</v>
      </c>
    </row>
    <row r="21" spans="1:11" ht="18" x14ac:dyDescent="0.35">
      <c r="A21" s="21" t="str">
        <f>"-PI()-17"</f>
        <v>-PI()-17</v>
      </c>
      <c r="B21" s="15">
        <f>(-PI()-17 *B$39)</f>
        <v>5.3584073464102069</v>
      </c>
      <c r="C21" s="29">
        <f>(-PI()-17 *C$39)</f>
        <v>13.858407346410207</v>
      </c>
      <c r="D21">
        <f t="shared" si="4"/>
        <v>8.5</v>
      </c>
      <c r="E21">
        <f t="shared" si="5"/>
        <v>19.216814692820414</v>
      </c>
      <c r="F21">
        <v>0.5</v>
      </c>
      <c r="G21" s="47">
        <f t="shared" si="7"/>
        <v>19.716814692820414</v>
      </c>
      <c r="I21">
        <f t="shared" si="6"/>
        <v>7.5</v>
      </c>
    </row>
    <row r="22" spans="1:11" ht="18" x14ac:dyDescent="0.35">
      <c r="A22" s="21" t="str">
        <f>"-PI()-16"</f>
        <v>-PI()-16</v>
      </c>
      <c r="B22" s="16">
        <f>(-PI()-16 *B$39)</f>
        <v>4.8584073464102069</v>
      </c>
      <c r="C22" s="29">
        <f>(-PI()-16 *C$39)</f>
        <v>12.858407346410207</v>
      </c>
      <c r="D22">
        <f t="shared" si="4"/>
        <v>8</v>
      </c>
      <c r="E22">
        <f t="shared" si="5"/>
        <v>17.716814692820414</v>
      </c>
      <c r="F22">
        <v>0.5</v>
      </c>
      <c r="G22" s="47">
        <f t="shared" si="7"/>
        <v>18.216814692820414</v>
      </c>
      <c r="I22">
        <f t="shared" si="6"/>
        <v>6</v>
      </c>
    </row>
    <row r="23" spans="1:11" ht="18" x14ac:dyDescent="0.35">
      <c r="A23" s="21" t="str">
        <f>"-PI()-15"</f>
        <v>-PI()-15</v>
      </c>
      <c r="B23" s="15">
        <f>(-PI()-15 *B$39)</f>
        <v>4.3584073464102069</v>
      </c>
      <c r="C23" s="29">
        <f>(-PI()-15 *C$39)</f>
        <v>11.858407346410207</v>
      </c>
      <c r="D23">
        <f t="shared" si="4"/>
        <v>7.5</v>
      </c>
      <c r="E23">
        <f t="shared" si="5"/>
        <v>16.216814692820414</v>
      </c>
      <c r="F23">
        <v>0.5</v>
      </c>
      <c r="G23" s="47">
        <f t="shared" si="7"/>
        <v>16.716814692820414</v>
      </c>
      <c r="I23">
        <f t="shared" si="6"/>
        <v>4.5</v>
      </c>
    </row>
    <row r="24" spans="1:11" ht="18" x14ac:dyDescent="0.35">
      <c r="A24" s="21" t="str">
        <f>"-PI()-14"</f>
        <v>-PI()-14</v>
      </c>
      <c r="B24" s="16">
        <f>(-PI()-14 *B$39)</f>
        <v>3.8584073464102069</v>
      </c>
      <c r="C24" s="29">
        <f>(-PI()-14 *C$39)</f>
        <v>10.858407346410207</v>
      </c>
      <c r="D24" s="1">
        <f t="shared" si="4"/>
        <v>7</v>
      </c>
      <c r="E24" s="1">
        <f t="shared" si="5"/>
        <v>14.716814692820414</v>
      </c>
      <c r="F24">
        <f t="shared" ref="F24:F36" si="8">E24-E1+12</f>
        <v>-22.499999999999993</v>
      </c>
      <c r="G24" s="47">
        <f t="shared" si="7"/>
        <v>-7.7831853071795791</v>
      </c>
      <c r="I24" s="1">
        <f t="shared" si="6"/>
        <v>3</v>
      </c>
    </row>
    <row r="25" spans="1:11" ht="18" x14ac:dyDescent="0.35">
      <c r="A25" s="21" t="str">
        <f>"-PI()-13"</f>
        <v>-PI()-13</v>
      </c>
      <c r="B25" s="15">
        <f>(-PI()-13 *B$39)</f>
        <v>3.3584073464102069</v>
      </c>
      <c r="C25" s="29">
        <f>(-PI()-13 *C$39)</f>
        <v>9.8584073464102069</v>
      </c>
      <c r="D25">
        <f t="shared" si="4"/>
        <v>6.5</v>
      </c>
      <c r="E25" s="47">
        <f t="shared" si="5"/>
        <v>13.216814692820414</v>
      </c>
      <c r="F25">
        <f t="shared" si="8"/>
        <v>-22.499999999999993</v>
      </c>
      <c r="G25" s="47">
        <f>E25+F25</f>
        <v>-9.2831853071795791</v>
      </c>
      <c r="H25">
        <f t="shared" ref="H25:H36" si="9">E25-E1+12</f>
        <v>-23.999999999999993</v>
      </c>
      <c r="I25">
        <f t="shared" si="6"/>
        <v>1.5</v>
      </c>
    </row>
    <row r="26" spans="1:11" ht="21" x14ac:dyDescent="0.4">
      <c r="A26" s="44" t="str">
        <f>"-PI()-12"</f>
        <v>-PI()-12</v>
      </c>
      <c r="B26" s="16">
        <f>(-PI()-12 *B$39)</f>
        <v>2.8584073464102069</v>
      </c>
      <c r="C26" s="29">
        <f>(-PI()-12 *C$39)</f>
        <v>8.8584073464102069</v>
      </c>
      <c r="D26">
        <f t="shared" si="4"/>
        <v>6</v>
      </c>
      <c r="E26" s="44">
        <f t="shared" si="5"/>
        <v>11.716814692820414</v>
      </c>
      <c r="F26">
        <f t="shared" si="8"/>
        <v>-22.5</v>
      </c>
      <c r="G26" s="47">
        <f t="shared" ref="G26:G79" si="10">E26+F26</f>
        <v>-10.783185307179586</v>
      </c>
      <c r="H26">
        <f t="shared" si="9"/>
        <v>-23.999999999999993</v>
      </c>
      <c r="I26" s="45">
        <f t="shared" si="6"/>
        <v>0</v>
      </c>
    </row>
    <row r="27" spans="1:11" ht="21" x14ac:dyDescent="0.4">
      <c r="A27" s="21" t="str">
        <f>"-PI()-11"</f>
        <v>-PI()-11</v>
      </c>
      <c r="B27" s="15">
        <f>(-PI()-11 *B$39)</f>
        <v>2.3584073464102069</v>
      </c>
      <c r="C27" s="29">
        <f>(-PI()-11 *C$39)</f>
        <v>7.8584073464102069</v>
      </c>
      <c r="D27">
        <f t="shared" si="4"/>
        <v>5.5</v>
      </c>
      <c r="E27">
        <f t="shared" si="5"/>
        <v>10.216814692820414</v>
      </c>
      <c r="F27">
        <f t="shared" si="8"/>
        <v>-22.5</v>
      </c>
      <c r="G27" s="44">
        <f t="shared" si="10"/>
        <v>-12.283185307179586</v>
      </c>
      <c r="H27">
        <f t="shared" si="9"/>
        <v>-24</v>
      </c>
      <c r="I27">
        <f t="shared" si="6"/>
        <v>-1.5</v>
      </c>
    </row>
    <row r="28" spans="1:11" ht="18" x14ac:dyDescent="0.35">
      <c r="A28" s="21" t="str">
        <f>"-PI()-10"</f>
        <v>-PI()-10</v>
      </c>
      <c r="B28" s="16">
        <f>(-PI()-10 *B$39)</f>
        <v>1.8584073464102069</v>
      </c>
      <c r="C28" s="29">
        <f>(-PI()-10 *C$39)</f>
        <v>6.8584073464102069</v>
      </c>
      <c r="D28">
        <f t="shared" si="4"/>
        <v>5</v>
      </c>
      <c r="E28">
        <f t="shared" si="5"/>
        <v>8.7168146928204138</v>
      </c>
      <c r="F28">
        <f t="shared" si="8"/>
        <v>-22.5</v>
      </c>
      <c r="G28" s="47">
        <f t="shared" si="10"/>
        <v>-13.783185307179586</v>
      </c>
      <c r="H28">
        <f t="shared" si="9"/>
        <v>-24</v>
      </c>
      <c r="I28">
        <f t="shared" si="6"/>
        <v>-3</v>
      </c>
    </row>
    <row r="29" spans="1:11" ht="18" x14ac:dyDescent="0.35">
      <c r="A29" s="21" t="str">
        <f>"-PI()-9"</f>
        <v>-PI()-9</v>
      </c>
      <c r="B29" s="15">
        <f>(-PI()-9 *B$39)</f>
        <v>1.3584073464102069</v>
      </c>
      <c r="C29" s="29">
        <f>(-PI()-9 *C$39)</f>
        <v>5.8584073464102069</v>
      </c>
      <c r="D29">
        <f t="shared" si="4"/>
        <v>4.5</v>
      </c>
      <c r="E29">
        <f t="shared" si="5"/>
        <v>7.2168146928204138</v>
      </c>
      <c r="F29">
        <f t="shared" si="8"/>
        <v>-22.5</v>
      </c>
      <c r="G29" s="47">
        <f t="shared" si="10"/>
        <v>-15.283185307179586</v>
      </c>
      <c r="H29">
        <f t="shared" si="9"/>
        <v>-24</v>
      </c>
      <c r="I29">
        <f t="shared" si="6"/>
        <v>-4.5</v>
      </c>
      <c r="K29">
        <f>((PI()-3) -0.5 )*1.5</f>
        <v>-0.53761101961531033</v>
      </c>
    </row>
    <row r="30" spans="1:11" ht="18" x14ac:dyDescent="0.35">
      <c r="A30" s="21" t="str">
        <f>"-PI()-8"</f>
        <v>-PI()-8</v>
      </c>
      <c r="B30" s="16">
        <f>(-PI()-8 *B$39)</f>
        <v>0.85840734641020688</v>
      </c>
      <c r="C30" s="29">
        <f>(-PI()-8 *C$39)</f>
        <v>4.8584073464102069</v>
      </c>
      <c r="D30">
        <f t="shared" si="4"/>
        <v>4</v>
      </c>
      <c r="E30">
        <f t="shared" si="5"/>
        <v>5.7168146928204138</v>
      </c>
      <c r="F30">
        <f t="shared" si="8"/>
        <v>-22.5</v>
      </c>
      <c r="G30" s="47">
        <f t="shared" si="10"/>
        <v>-16.783185307179586</v>
      </c>
      <c r="H30">
        <f t="shared" si="9"/>
        <v>-24</v>
      </c>
      <c r="I30">
        <f t="shared" si="6"/>
        <v>-6</v>
      </c>
    </row>
    <row r="31" spans="1:11" ht="18" x14ac:dyDescent="0.35">
      <c r="A31" s="21" t="str">
        <f>"-PI()-7"</f>
        <v>-PI()-7</v>
      </c>
      <c r="B31" s="47">
        <f>(-PI()-7 *B$39)</f>
        <v>0.35840734641020688</v>
      </c>
      <c r="C31" s="29">
        <f>(-PI()-7 *C$39)</f>
        <v>3.8584073464102069</v>
      </c>
      <c r="D31">
        <f t="shared" si="4"/>
        <v>3.5</v>
      </c>
      <c r="E31">
        <f t="shared" si="5"/>
        <v>4.2168146928204138</v>
      </c>
      <c r="F31">
        <f t="shared" si="8"/>
        <v>-22.5</v>
      </c>
      <c r="G31" s="47">
        <f t="shared" si="10"/>
        <v>-18.283185307179586</v>
      </c>
      <c r="H31">
        <f t="shared" si="9"/>
        <v>-24</v>
      </c>
      <c r="I31">
        <f t="shared" si="6"/>
        <v>-7.5</v>
      </c>
    </row>
    <row r="32" spans="1:11" ht="18" x14ac:dyDescent="0.35">
      <c r="A32" s="21" t="str">
        <f>"-PI()-6"</f>
        <v>-PI()-6</v>
      </c>
      <c r="B32" s="46">
        <f>(-PI()-6 *B$39)</f>
        <v>-0.14159265358979312</v>
      </c>
      <c r="C32" s="29">
        <f>(-PI()-6 *C$39)</f>
        <v>2.8584073464102069</v>
      </c>
      <c r="D32">
        <f t="shared" si="4"/>
        <v>3</v>
      </c>
      <c r="E32">
        <f t="shared" si="5"/>
        <v>2.7168146928204138</v>
      </c>
      <c r="F32">
        <f t="shared" si="8"/>
        <v>-22.5</v>
      </c>
      <c r="G32" s="47">
        <f t="shared" si="10"/>
        <v>-19.783185307179586</v>
      </c>
      <c r="H32">
        <f t="shared" si="9"/>
        <v>-24</v>
      </c>
      <c r="I32">
        <f t="shared" si="6"/>
        <v>-9</v>
      </c>
    </row>
    <row r="33" spans="1:17" ht="18" x14ac:dyDescent="0.35">
      <c r="A33" s="21" t="str">
        <f>"-PI()-5"</f>
        <v>-PI()-5</v>
      </c>
      <c r="B33" s="15">
        <f>(-PI()-5 *B$39)</f>
        <v>-0.64159265358979312</v>
      </c>
      <c r="C33" s="29">
        <f>(-PI()-5 *C$39)</f>
        <v>1.8584073464102069</v>
      </c>
      <c r="D33">
        <f t="shared" si="4"/>
        <v>2.5</v>
      </c>
      <c r="E33">
        <f t="shared" si="5"/>
        <v>1.2168146928204138</v>
      </c>
      <c r="F33">
        <f t="shared" si="8"/>
        <v>-22.5</v>
      </c>
      <c r="G33" s="47">
        <f t="shared" si="10"/>
        <v>-21.283185307179586</v>
      </c>
      <c r="H33">
        <f t="shared" si="9"/>
        <v>-24</v>
      </c>
      <c r="I33">
        <f t="shared" si="6"/>
        <v>-10.5</v>
      </c>
    </row>
    <row r="34" spans="1:17" ht="18" x14ac:dyDescent="0.35">
      <c r="A34" s="21" t="str">
        <f>"-PI()-4"</f>
        <v>-PI()-4</v>
      </c>
      <c r="B34" s="16">
        <f>(-PI()-4 *B$39)</f>
        <v>-1.1415926535897931</v>
      </c>
      <c r="C34" s="47">
        <f>(-PI()-4 *C$39)</f>
        <v>0.85840734641020688</v>
      </c>
      <c r="D34">
        <f t="shared" si="4"/>
        <v>2</v>
      </c>
      <c r="E34">
        <f t="shared" si="5"/>
        <v>-0.28318530717958623</v>
      </c>
      <c r="F34">
        <f t="shared" si="8"/>
        <v>-22.5</v>
      </c>
      <c r="G34" s="47">
        <f t="shared" si="10"/>
        <v>-22.783185307179586</v>
      </c>
      <c r="H34">
        <f t="shared" si="9"/>
        <v>-24</v>
      </c>
      <c r="I34">
        <f t="shared" si="6"/>
        <v>-12</v>
      </c>
      <c r="K34" s="53">
        <f>D51+I37</f>
        <v>-22</v>
      </c>
    </row>
    <row r="35" spans="1:17" ht="18" x14ac:dyDescent="0.35">
      <c r="A35" s="46" t="str">
        <f>"-PI()-3"</f>
        <v>-PI()-3</v>
      </c>
      <c r="B35" s="15">
        <f>(-PI()-3 *B$39)</f>
        <v>-1.6415926535897931</v>
      </c>
      <c r="C35" s="46">
        <f>(-PI()-3 *C$39)</f>
        <v>-0.14159265358979312</v>
      </c>
      <c r="D35">
        <f t="shared" si="4"/>
        <v>1.5</v>
      </c>
      <c r="E35">
        <f t="shared" si="5"/>
        <v>-1.7831853071795862</v>
      </c>
      <c r="F35">
        <f t="shared" si="8"/>
        <v>-22.5</v>
      </c>
      <c r="G35" s="47">
        <f t="shared" si="10"/>
        <v>-24.283185307179586</v>
      </c>
      <c r="H35">
        <f t="shared" si="9"/>
        <v>-24</v>
      </c>
      <c r="I35">
        <f t="shared" si="6"/>
        <v>-13.5</v>
      </c>
      <c r="K35" s="53">
        <f>I37/D51</f>
        <v>3</v>
      </c>
      <c r="M35" s="53">
        <f>1/K35</f>
        <v>0.33333333333333331</v>
      </c>
      <c r="N35" s="53">
        <f>K35+M35</f>
        <v>3.3333333333333335</v>
      </c>
    </row>
    <row r="36" spans="1:17" ht="18" x14ac:dyDescent="0.35">
      <c r="A36" s="21" t="str">
        <f>"-PI()-2"</f>
        <v>-PI()-2</v>
      </c>
      <c r="B36" s="16">
        <f>(-PI()-2 *B$39)</f>
        <v>-2.1415926535897931</v>
      </c>
      <c r="C36" s="40">
        <f>(-PI()-2 *C$39)</f>
        <v>-1.1415926535897931</v>
      </c>
      <c r="D36">
        <f t="shared" si="4"/>
        <v>1</v>
      </c>
      <c r="E36">
        <f t="shared" si="5"/>
        <v>-3.2831853071795862</v>
      </c>
      <c r="F36">
        <f t="shared" si="8"/>
        <v>-22.5</v>
      </c>
      <c r="G36" s="47">
        <f t="shared" si="10"/>
        <v>-25.783185307179586</v>
      </c>
      <c r="H36">
        <f t="shared" si="9"/>
        <v>-24</v>
      </c>
      <c r="I36">
        <f t="shared" si="6"/>
        <v>-15</v>
      </c>
    </row>
    <row r="37" spans="1:17" ht="18" x14ac:dyDescent="0.35">
      <c r="A37" s="21" t="str">
        <f>"-PI()-1"</f>
        <v>-PI()-1</v>
      </c>
      <c r="B37" s="15">
        <f>(-PI()-1 *B$39)</f>
        <v>-2.6415926535897931</v>
      </c>
      <c r="C37" s="40">
        <f>(-PI()-1 *C$39)</f>
        <v>-2.1415926535897931</v>
      </c>
      <c r="D37">
        <f t="shared" si="4"/>
        <v>0.5</v>
      </c>
      <c r="E37">
        <f t="shared" si="5"/>
        <v>-4.7831853071795862</v>
      </c>
      <c r="F37">
        <f>E37-E14+12</f>
        <v>-22.5</v>
      </c>
      <c r="G37" s="47">
        <f t="shared" si="10"/>
        <v>-27.283185307179586</v>
      </c>
      <c r="H37">
        <f>E37-E13+12</f>
        <v>-24</v>
      </c>
      <c r="I37" s="53">
        <f>E37-E$26</f>
        <v>-16.5</v>
      </c>
    </row>
    <row r="38" spans="1:17" ht="18" x14ac:dyDescent="0.35">
      <c r="A38" s="48" t="str">
        <f>"-PI * X"</f>
        <v>-PI * X</v>
      </c>
      <c r="B38" s="30">
        <f>-PI()*B39</f>
        <v>1.5707963267948966</v>
      </c>
      <c r="C38" s="30">
        <f>-PI()*C39</f>
        <v>3.1415926535897931</v>
      </c>
      <c r="D38" s="30">
        <f t="shared" ref="D38" si="11">C38-B38</f>
        <v>1.5707963267948966</v>
      </c>
      <c r="E38" s="30">
        <f>C38+B38</f>
        <v>4.7123889803846897</v>
      </c>
      <c r="F38">
        <f>E38-E14+12</f>
        <v>-13.004425712435726</v>
      </c>
      <c r="G38" s="47">
        <f t="shared" si="10"/>
        <v>-8.2920367320510362</v>
      </c>
      <c r="H38">
        <f>E38-E14+12</f>
        <v>-13.004425712435726</v>
      </c>
      <c r="I38">
        <f>E38-E$26</f>
        <v>-7.0044257124357241</v>
      </c>
    </row>
    <row r="39" spans="1:17" ht="18" x14ac:dyDescent="0.35">
      <c r="A39" s="48" t="s">
        <v>116</v>
      </c>
      <c r="B39" s="39">
        <f>-0.5</f>
        <v>-0.5</v>
      </c>
      <c r="C39" s="39">
        <f>-1</f>
        <v>-1</v>
      </c>
      <c r="D39" s="39">
        <f t="shared" ref="D39:D79" si="12">C39-B39</f>
        <v>-0.5</v>
      </c>
      <c r="E39" s="49">
        <f t="shared" ref="E39:E79" si="13">C39+B39</f>
        <v>-1.5</v>
      </c>
      <c r="F39">
        <v>0.5</v>
      </c>
      <c r="G39" s="47">
        <f t="shared" si="10"/>
        <v>-1</v>
      </c>
      <c r="I39">
        <f t="shared" ref="I39:I66" si="14">E39-E$52</f>
        <v>10.216814692820414</v>
      </c>
      <c r="K39" s="46">
        <v>0.14159265358979312</v>
      </c>
      <c r="L39" s="51" t="s">
        <v>117</v>
      </c>
      <c r="M39" s="47">
        <v>-0.85840734641020688</v>
      </c>
      <c r="N39" s="51" t="s">
        <v>115</v>
      </c>
      <c r="O39">
        <f>K39+M39</f>
        <v>-0.71681469282041377</v>
      </c>
      <c r="P39">
        <v>0.5</v>
      </c>
      <c r="Q39" s="47">
        <f>O39+P39</f>
        <v>-0.21681469282041377</v>
      </c>
    </row>
    <row r="40" spans="1:17" ht="18" x14ac:dyDescent="0.35">
      <c r="A40" s="48" t="str">
        <f>"PI * X"</f>
        <v>PI * X</v>
      </c>
      <c r="B40" s="30">
        <f>PI()*B39</f>
        <v>-1.5707963267948966</v>
      </c>
      <c r="C40" s="30">
        <f t="shared" ref="C40" si="15">PI()*C39</f>
        <v>-3.1415926535897931</v>
      </c>
      <c r="D40" s="30">
        <f t="shared" si="12"/>
        <v>-1.5707963267948966</v>
      </c>
      <c r="E40" s="30">
        <f>C40+B40</f>
        <v>-4.7123889803846897</v>
      </c>
      <c r="F40">
        <f>E40-E64-12</f>
        <v>13.004425712435726</v>
      </c>
      <c r="G40" s="47">
        <f t="shared" si="10"/>
        <v>8.2920367320510362</v>
      </c>
      <c r="H40">
        <f>E40-E64-12</f>
        <v>13.004425712435726</v>
      </c>
      <c r="I40">
        <f t="shared" si="14"/>
        <v>7.0044257124357241</v>
      </c>
      <c r="L40" s="52"/>
    </row>
    <row r="41" spans="1:17" ht="18" x14ac:dyDescent="0.35">
      <c r="A41" s="21" t="s">
        <v>118</v>
      </c>
      <c r="B41" s="15">
        <f>(PI()+1 *B39)</f>
        <v>2.6415926535897931</v>
      </c>
      <c r="C41" s="40">
        <f>(PI()+1 *C39)</f>
        <v>2.1415926535897931</v>
      </c>
      <c r="D41">
        <f t="shared" si="12"/>
        <v>-0.5</v>
      </c>
      <c r="E41">
        <f t="shared" si="13"/>
        <v>4.7831853071795862</v>
      </c>
      <c r="F41">
        <f>E41-E64-12</f>
        <v>22.5</v>
      </c>
      <c r="G41" s="47">
        <f t="shared" si="10"/>
        <v>27.283185307179586</v>
      </c>
      <c r="H41">
        <f t="shared" ref="H41:H55" si="16">E41-E65-12</f>
        <v>24</v>
      </c>
      <c r="I41" s="53">
        <f>E41-E$52</f>
        <v>16.5</v>
      </c>
      <c r="K41" s="36">
        <f>K39+M39</f>
        <v>-0.71681469282041377</v>
      </c>
      <c r="L41" s="51" t="s">
        <v>117</v>
      </c>
      <c r="M41" s="36">
        <v>1</v>
      </c>
      <c r="N41" s="51" t="s">
        <v>115</v>
      </c>
      <c r="O41" s="47">
        <f>K41+M41</f>
        <v>0.28318530717958623</v>
      </c>
    </row>
    <row r="42" spans="1:17" ht="18" x14ac:dyDescent="0.35">
      <c r="A42" s="21" t="s">
        <v>120</v>
      </c>
      <c r="B42" s="16">
        <f>(PI()+2*B39)</f>
        <v>2.1415926535897931</v>
      </c>
      <c r="C42" s="40">
        <f>(PI()+2*C39)</f>
        <v>1.1415926535897931</v>
      </c>
      <c r="D42">
        <f t="shared" si="12"/>
        <v>-1</v>
      </c>
      <c r="E42">
        <f t="shared" si="13"/>
        <v>3.2831853071795862</v>
      </c>
      <c r="F42">
        <f>E42-E65-12</f>
        <v>22.5</v>
      </c>
      <c r="G42" s="47">
        <f t="shared" si="10"/>
        <v>25.783185307179586</v>
      </c>
      <c r="H42">
        <f t="shared" si="16"/>
        <v>24</v>
      </c>
      <c r="I42">
        <f t="shared" si="14"/>
        <v>15</v>
      </c>
      <c r="K42" s="36">
        <f>K39+M39</f>
        <v>-0.71681469282041377</v>
      </c>
      <c r="L42" s="51" t="s">
        <v>117</v>
      </c>
      <c r="M42" s="36">
        <v>0.5</v>
      </c>
      <c r="N42" s="51" t="s">
        <v>115</v>
      </c>
      <c r="O42" s="47">
        <f>K42+M42</f>
        <v>-0.21681469282041377</v>
      </c>
    </row>
    <row r="43" spans="1:17" ht="18" x14ac:dyDescent="0.35">
      <c r="A43" s="46" t="s">
        <v>121</v>
      </c>
      <c r="B43" s="15">
        <f>(PI()+3*B39)</f>
        <v>1.6415926535897931</v>
      </c>
      <c r="C43" s="46">
        <f>(PI()+3*C39)</f>
        <v>0.14159265358979312</v>
      </c>
      <c r="D43">
        <f t="shared" si="12"/>
        <v>-1.5</v>
      </c>
      <c r="E43">
        <f t="shared" si="13"/>
        <v>1.7831853071795862</v>
      </c>
      <c r="F43">
        <f t="shared" ref="F43:F56" si="17">E43-E66-12</f>
        <v>22.5</v>
      </c>
      <c r="G43" s="47">
        <f t="shared" si="10"/>
        <v>24.283185307179586</v>
      </c>
      <c r="H43">
        <f t="shared" si="16"/>
        <v>24</v>
      </c>
      <c r="I43">
        <f t="shared" si="14"/>
        <v>13.5</v>
      </c>
      <c r="K43" s="46">
        <v>0.14159265358979312</v>
      </c>
      <c r="L43" s="51" t="s">
        <v>114</v>
      </c>
      <c r="M43" s="47">
        <v>-0.85840734641020688</v>
      </c>
      <c r="N43" s="51" t="s">
        <v>115</v>
      </c>
      <c r="O43">
        <f>K43-M43</f>
        <v>1</v>
      </c>
    </row>
    <row r="44" spans="1:17" ht="18" x14ac:dyDescent="0.35">
      <c r="A44" s="21" t="s">
        <v>119</v>
      </c>
      <c r="B44" s="16">
        <f>(PI()+4*B$39)</f>
        <v>1.1415926535897931</v>
      </c>
      <c r="C44" s="47">
        <f>(PI()+4*C39)</f>
        <v>-0.85840734641020688</v>
      </c>
      <c r="D44">
        <f t="shared" si="12"/>
        <v>-2</v>
      </c>
      <c r="E44">
        <f t="shared" si="13"/>
        <v>0.28318530717958623</v>
      </c>
      <c r="F44">
        <f t="shared" si="17"/>
        <v>22.5</v>
      </c>
      <c r="G44" s="47">
        <f t="shared" si="10"/>
        <v>22.783185307179586</v>
      </c>
      <c r="H44">
        <f t="shared" si="16"/>
        <v>24</v>
      </c>
      <c r="I44">
        <f t="shared" si="14"/>
        <v>12</v>
      </c>
    </row>
    <row r="45" spans="1:17" ht="21" x14ac:dyDescent="0.4">
      <c r="A45" s="21" t="s">
        <v>122</v>
      </c>
      <c r="B45" s="15">
        <f>(PI()+5*B39)</f>
        <v>0.64159265358979312</v>
      </c>
      <c r="C45" s="29">
        <f>(PI()+5*C39)</f>
        <v>-1.8584073464102069</v>
      </c>
      <c r="D45">
        <f t="shared" si="12"/>
        <v>-2.5</v>
      </c>
      <c r="E45">
        <f t="shared" si="13"/>
        <v>-1.2168146928204138</v>
      </c>
      <c r="F45">
        <f t="shared" si="17"/>
        <v>22.5</v>
      </c>
      <c r="G45" s="47">
        <f t="shared" si="10"/>
        <v>21.283185307179586</v>
      </c>
      <c r="H45">
        <f t="shared" si="16"/>
        <v>24</v>
      </c>
      <c r="I45">
        <f t="shared" si="14"/>
        <v>10.5</v>
      </c>
      <c r="K45" s="44">
        <v>0.28318530717958623</v>
      </c>
      <c r="L45" s="51" t="s">
        <v>114</v>
      </c>
      <c r="M45" s="47">
        <v>-0.21681469282041377</v>
      </c>
      <c r="N45" s="51" t="s">
        <v>115</v>
      </c>
      <c r="O45">
        <f>K45-M45</f>
        <v>0.5</v>
      </c>
    </row>
    <row r="46" spans="1:17" ht="18" x14ac:dyDescent="0.35">
      <c r="A46" s="21" t="s">
        <v>123</v>
      </c>
      <c r="B46" s="46">
        <f>(PI()+6*B39)</f>
        <v>0.14159265358979312</v>
      </c>
      <c r="C46" s="29">
        <f>(PI()+6*C39)</f>
        <v>-2.8584073464102069</v>
      </c>
      <c r="D46">
        <f t="shared" si="12"/>
        <v>-3</v>
      </c>
      <c r="E46">
        <f t="shared" si="13"/>
        <v>-2.7168146928204138</v>
      </c>
      <c r="F46">
        <f t="shared" si="17"/>
        <v>22.5</v>
      </c>
      <c r="G46" s="47">
        <f t="shared" si="10"/>
        <v>19.783185307179586</v>
      </c>
      <c r="H46">
        <f t="shared" si="16"/>
        <v>24</v>
      </c>
      <c r="I46">
        <f t="shared" si="14"/>
        <v>9</v>
      </c>
    </row>
    <row r="47" spans="1:17" ht="18" x14ac:dyDescent="0.35">
      <c r="A47" s="21" t="s">
        <v>124</v>
      </c>
      <c r="B47" s="47">
        <f>(PI()+7*B39)</f>
        <v>-0.35840734641020688</v>
      </c>
      <c r="C47" s="29">
        <f>(PI()+7*C39)</f>
        <v>-3.8584073464102069</v>
      </c>
      <c r="D47">
        <f t="shared" si="12"/>
        <v>-3.5</v>
      </c>
      <c r="E47">
        <f t="shared" si="13"/>
        <v>-4.2168146928204138</v>
      </c>
      <c r="F47">
        <f t="shared" si="17"/>
        <v>22.5</v>
      </c>
      <c r="G47" s="47">
        <f t="shared" si="10"/>
        <v>18.283185307179586</v>
      </c>
      <c r="H47">
        <f t="shared" si="16"/>
        <v>24</v>
      </c>
      <c r="I47">
        <f t="shared" si="14"/>
        <v>7.5</v>
      </c>
    </row>
    <row r="48" spans="1:17" ht="18" x14ac:dyDescent="0.35">
      <c r="A48" s="21" t="s">
        <v>125</v>
      </c>
      <c r="B48" s="16">
        <f>(PI()+8*B39)</f>
        <v>-0.85840734641020688</v>
      </c>
      <c r="C48" s="29">
        <f>(PI()+8*C39)</f>
        <v>-4.8584073464102069</v>
      </c>
      <c r="D48">
        <f t="shared" si="12"/>
        <v>-4</v>
      </c>
      <c r="E48">
        <f t="shared" si="13"/>
        <v>-5.7168146928204138</v>
      </c>
      <c r="F48">
        <f t="shared" si="17"/>
        <v>22.5</v>
      </c>
      <c r="G48" s="47">
        <f t="shared" si="10"/>
        <v>16.783185307179586</v>
      </c>
      <c r="H48">
        <f t="shared" si="16"/>
        <v>24</v>
      </c>
      <c r="I48">
        <f t="shared" si="14"/>
        <v>6</v>
      </c>
      <c r="K48">
        <f>B46+B47</f>
        <v>-0.21681469282041377</v>
      </c>
    </row>
    <row r="49" spans="1:9" ht="18" x14ac:dyDescent="0.35">
      <c r="A49" s="21" t="s">
        <v>126</v>
      </c>
      <c r="B49" s="15">
        <f>(PI()+9*B39)</f>
        <v>-1.3584073464102069</v>
      </c>
      <c r="C49" s="29">
        <f>(PI()+9*C39)</f>
        <v>-5.8584073464102069</v>
      </c>
      <c r="D49">
        <f t="shared" si="12"/>
        <v>-4.5</v>
      </c>
      <c r="E49">
        <f t="shared" si="13"/>
        <v>-7.2168146928204138</v>
      </c>
      <c r="F49">
        <f t="shared" si="17"/>
        <v>22.5</v>
      </c>
      <c r="G49" s="47">
        <f t="shared" si="10"/>
        <v>15.283185307179586</v>
      </c>
      <c r="H49">
        <f t="shared" si="16"/>
        <v>24</v>
      </c>
      <c r="I49">
        <f t="shared" si="14"/>
        <v>4.5</v>
      </c>
    </row>
    <row r="50" spans="1:9" ht="18" x14ac:dyDescent="0.35">
      <c r="A50" s="21" t="s">
        <v>127</v>
      </c>
      <c r="B50" s="16">
        <f>(PI()+10*B39)</f>
        <v>-1.8584073464102069</v>
      </c>
      <c r="C50" s="29">
        <f>(PI()+10*C39)</f>
        <v>-6.8584073464102069</v>
      </c>
      <c r="D50">
        <f t="shared" si="12"/>
        <v>-5</v>
      </c>
      <c r="E50">
        <f t="shared" si="13"/>
        <v>-8.7168146928204138</v>
      </c>
      <c r="F50">
        <f t="shared" si="17"/>
        <v>22.5</v>
      </c>
      <c r="G50" s="47">
        <f t="shared" si="10"/>
        <v>13.783185307179586</v>
      </c>
      <c r="H50">
        <f t="shared" si="16"/>
        <v>24</v>
      </c>
      <c r="I50">
        <f t="shared" si="14"/>
        <v>3</v>
      </c>
    </row>
    <row r="51" spans="1:9" ht="21" x14ac:dyDescent="0.4">
      <c r="A51" s="53" t="s">
        <v>128</v>
      </c>
      <c r="B51" s="15">
        <f>(PI()+11*B39)</f>
        <v>-2.3584073464102069</v>
      </c>
      <c r="C51" s="29">
        <f>(PI()+11*C39)</f>
        <v>-7.8584073464102069</v>
      </c>
      <c r="D51" s="53">
        <f t="shared" si="12"/>
        <v>-5.5</v>
      </c>
      <c r="E51">
        <f t="shared" si="13"/>
        <v>-10.216814692820414</v>
      </c>
      <c r="F51">
        <f t="shared" si="17"/>
        <v>22.5</v>
      </c>
      <c r="G51" s="44">
        <f t="shared" si="10"/>
        <v>12.283185307179586</v>
      </c>
      <c r="H51">
        <f t="shared" si="16"/>
        <v>24</v>
      </c>
      <c r="I51">
        <f t="shared" si="14"/>
        <v>1.5</v>
      </c>
    </row>
    <row r="52" spans="1:9" ht="21" x14ac:dyDescent="0.4">
      <c r="A52" s="44" t="s">
        <v>129</v>
      </c>
      <c r="B52" s="16">
        <f>(PI()+12*B39)</f>
        <v>-2.8584073464102069</v>
      </c>
      <c r="C52" s="29">
        <f>(PI()+12*C39)</f>
        <v>-8.8584073464102069</v>
      </c>
      <c r="D52">
        <f t="shared" si="12"/>
        <v>-6</v>
      </c>
      <c r="E52" s="44">
        <f t="shared" si="13"/>
        <v>-11.716814692820414</v>
      </c>
      <c r="F52">
        <f t="shared" si="17"/>
        <v>22.5</v>
      </c>
      <c r="G52" s="47">
        <f t="shared" si="10"/>
        <v>10.783185307179586</v>
      </c>
      <c r="H52">
        <f t="shared" si="16"/>
        <v>23.999999999999993</v>
      </c>
      <c r="I52" s="45">
        <f t="shared" si="14"/>
        <v>0</v>
      </c>
    </row>
    <row r="53" spans="1:9" ht="18" x14ac:dyDescent="0.35">
      <c r="A53" s="21" t="s">
        <v>130</v>
      </c>
      <c r="B53" s="15">
        <f>(PI()+13*B39)</f>
        <v>-3.3584073464102069</v>
      </c>
      <c r="C53" s="29">
        <f>(PI()+13*C39)</f>
        <v>-9.8584073464102069</v>
      </c>
      <c r="D53">
        <f t="shared" si="12"/>
        <v>-6.5</v>
      </c>
      <c r="E53" s="47">
        <f t="shared" si="13"/>
        <v>-13.216814692820414</v>
      </c>
      <c r="F53">
        <f t="shared" si="17"/>
        <v>22.499999999999993</v>
      </c>
      <c r="G53" s="47">
        <f t="shared" si="10"/>
        <v>9.2831853071795791</v>
      </c>
      <c r="H53">
        <f t="shared" si="16"/>
        <v>23.999999999999993</v>
      </c>
      <c r="I53">
        <f t="shared" si="14"/>
        <v>-1.5</v>
      </c>
    </row>
    <row r="54" spans="1:9" ht="18" x14ac:dyDescent="0.35">
      <c r="A54" s="21" t="s">
        <v>131</v>
      </c>
      <c r="B54" s="16">
        <f>(PI()+14*B39)</f>
        <v>-3.8584073464102069</v>
      </c>
      <c r="C54" s="29">
        <f>(PI()+14*C39)</f>
        <v>-10.858407346410207</v>
      </c>
      <c r="D54" s="1">
        <f t="shared" si="12"/>
        <v>-7</v>
      </c>
      <c r="E54" s="1">
        <f t="shared" si="13"/>
        <v>-14.716814692820414</v>
      </c>
      <c r="F54">
        <f t="shared" si="17"/>
        <v>22.499999999999993</v>
      </c>
      <c r="G54" s="47">
        <f t="shared" si="10"/>
        <v>7.7831853071795791</v>
      </c>
      <c r="H54">
        <f t="shared" si="16"/>
        <v>23.999999999999993</v>
      </c>
      <c r="I54" s="1">
        <f t="shared" si="14"/>
        <v>-3</v>
      </c>
    </row>
    <row r="55" spans="1:9" ht="18" x14ac:dyDescent="0.35">
      <c r="A55" s="21" t="s">
        <v>132</v>
      </c>
      <c r="B55" s="15">
        <f>(PI()+15*B39)</f>
        <v>-4.3584073464102069</v>
      </c>
      <c r="C55" s="29">
        <f>(PI()+15*C39)</f>
        <v>-11.858407346410207</v>
      </c>
      <c r="D55">
        <f t="shared" si="12"/>
        <v>-7.5</v>
      </c>
      <c r="E55">
        <f t="shared" si="13"/>
        <v>-16.216814692820414</v>
      </c>
      <c r="F55">
        <f t="shared" si="17"/>
        <v>22.499999999999993</v>
      </c>
      <c r="G55" s="47">
        <f t="shared" si="10"/>
        <v>6.2831853071795791</v>
      </c>
      <c r="H55">
        <f t="shared" si="16"/>
        <v>23.999999999999993</v>
      </c>
      <c r="I55">
        <f t="shared" si="14"/>
        <v>-4.5</v>
      </c>
    </row>
    <row r="56" spans="1:9" ht="18" x14ac:dyDescent="0.35">
      <c r="A56" s="21" t="s">
        <v>133</v>
      </c>
      <c r="B56" s="16">
        <f>(PI()+16*B39)</f>
        <v>-4.8584073464102069</v>
      </c>
      <c r="C56" s="29">
        <f>(PI()+16*C39)</f>
        <v>-12.858407346410207</v>
      </c>
      <c r="D56">
        <f t="shared" si="12"/>
        <v>-8</v>
      </c>
      <c r="E56">
        <f t="shared" si="13"/>
        <v>-17.716814692820414</v>
      </c>
      <c r="F56">
        <f t="shared" si="17"/>
        <v>22.499999999999993</v>
      </c>
      <c r="G56" s="47">
        <f t="shared" si="10"/>
        <v>4.7831853071795791</v>
      </c>
      <c r="H56">
        <v>0</v>
      </c>
      <c r="I56">
        <f t="shared" si="14"/>
        <v>-6</v>
      </c>
    </row>
    <row r="57" spans="1:9" ht="18" x14ac:dyDescent="0.35">
      <c r="A57" s="21" t="s">
        <v>134</v>
      </c>
      <c r="B57" s="15">
        <f>(PI()+17*B39)</f>
        <v>-5.3584073464102069</v>
      </c>
      <c r="C57" s="29">
        <f>(PI()+17*C39)</f>
        <v>-13.858407346410207</v>
      </c>
      <c r="D57">
        <f t="shared" si="12"/>
        <v>-8.5</v>
      </c>
      <c r="E57">
        <f t="shared" si="13"/>
        <v>-19.216814692820414</v>
      </c>
      <c r="F57">
        <v>-0.5</v>
      </c>
      <c r="G57" s="47">
        <f t="shared" si="10"/>
        <v>-19.716814692820414</v>
      </c>
      <c r="H57">
        <v>0</v>
      </c>
      <c r="I57">
        <f t="shared" si="14"/>
        <v>-7.5</v>
      </c>
    </row>
    <row r="58" spans="1:9" ht="18" x14ac:dyDescent="0.35">
      <c r="A58" s="21" t="s">
        <v>135</v>
      </c>
      <c r="B58" s="16">
        <f>(PI()+18*B39)</f>
        <v>-5.8584073464102069</v>
      </c>
      <c r="C58" s="29">
        <f>(PI()+18*C39)</f>
        <v>-14.858407346410207</v>
      </c>
      <c r="D58">
        <f t="shared" si="12"/>
        <v>-9</v>
      </c>
      <c r="E58">
        <f t="shared" si="13"/>
        <v>-20.716814692820414</v>
      </c>
      <c r="F58">
        <v>-0.5</v>
      </c>
      <c r="G58" s="47">
        <f t="shared" si="10"/>
        <v>-21.216814692820414</v>
      </c>
      <c r="H58">
        <v>0</v>
      </c>
      <c r="I58">
        <f t="shared" si="14"/>
        <v>-9</v>
      </c>
    </row>
    <row r="59" spans="1:9" ht="18" x14ac:dyDescent="0.35">
      <c r="A59" s="21" t="s">
        <v>136</v>
      </c>
      <c r="B59" s="15">
        <f>(PI()+19*B39)</f>
        <v>-6.3584073464102069</v>
      </c>
      <c r="C59" s="29">
        <f>(PI()+19*C39)</f>
        <v>-15.858407346410207</v>
      </c>
      <c r="D59">
        <f t="shared" si="12"/>
        <v>-9.5</v>
      </c>
      <c r="E59">
        <f t="shared" si="13"/>
        <v>-22.216814692820414</v>
      </c>
      <c r="F59">
        <v>-0.5</v>
      </c>
      <c r="G59" s="47">
        <f t="shared" si="10"/>
        <v>-22.716814692820414</v>
      </c>
      <c r="H59">
        <v>0</v>
      </c>
      <c r="I59">
        <f t="shared" si="14"/>
        <v>-10.5</v>
      </c>
    </row>
    <row r="60" spans="1:9" ht="18" x14ac:dyDescent="0.35">
      <c r="A60" s="21" t="s">
        <v>137</v>
      </c>
      <c r="B60" s="16">
        <f>(PI()+20*B39)</f>
        <v>-6.8584073464102069</v>
      </c>
      <c r="C60" s="29">
        <f>(PI()+20*C39)</f>
        <v>-16.858407346410207</v>
      </c>
      <c r="D60">
        <f t="shared" si="12"/>
        <v>-10</v>
      </c>
      <c r="E60">
        <f t="shared" si="13"/>
        <v>-23.716814692820414</v>
      </c>
      <c r="F60">
        <v>-0.5</v>
      </c>
      <c r="G60" s="47">
        <f t="shared" si="10"/>
        <v>-24.216814692820414</v>
      </c>
      <c r="H60">
        <v>0</v>
      </c>
      <c r="I60">
        <f t="shared" si="14"/>
        <v>-12</v>
      </c>
    </row>
    <row r="61" spans="1:9" ht="18" x14ac:dyDescent="0.35">
      <c r="A61" s="21" t="s">
        <v>138</v>
      </c>
      <c r="B61" s="15">
        <f>(PI()+21*B39)</f>
        <v>-7.3584073464102069</v>
      </c>
      <c r="C61" s="29">
        <f>(PI()+21*C39)</f>
        <v>-17.858407346410207</v>
      </c>
      <c r="D61">
        <f t="shared" si="12"/>
        <v>-10.5</v>
      </c>
      <c r="E61">
        <f t="shared" si="13"/>
        <v>-25.216814692820414</v>
      </c>
      <c r="F61">
        <v>-0.5</v>
      </c>
      <c r="G61" s="47">
        <f t="shared" si="10"/>
        <v>-25.716814692820414</v>
      </c>
      <c r="H61">
        <v>0</v>
      </c>
      <c r="I61">
        <f t="shared" si="14"/>
        <v>-13.5</v>
      </c>
    </row>
    <row r="62" spans="1:9" ht="18" x14ac:dyDescent="0.35">
      <c r="A62" s="21" t="s">
        <v>139</v>
      </c>
      <c r="B62" s="16">
        <f>(PI()+22*B39)</f>
        <v>-7.8584073464102069</v>
      </c>
      <c r="C62" s="29">
        <f>(PI()+22*C39)</f>
        <v>-18.858407346410207</v>
      </c>
      <c r="D62">
        <f t="shared" si="12"/>
        <v>-11</v>
      </c>
      <c r="E62">
        <f t="shared" si="13"/>
        <v>-26.716814692820414</v>
      </c>
      <c r="F62">
        <v>-0.5</v>
      </c>
      <c r="G62" s="47">
        <f t="shared" si="10"/>
        <v>-27.216814692820414</v>
      </c>
      <c r="H62">
        <v>0</v>
      </c>
      <c r="I62">
        <f t="shared" si="14"/>
        <v>-15</v>
      </c>
    </row>
    <row r="63" spans="1:9" ht="18" x14ac:dyDescent="0.35">
      <c r="A63" s="21" t="s">
        <v>140</v>
      </c>
      <c r="B63" s="15">
        <f>(PI()+23*B39)</f>
        <v>-8.3584073464102069</v>
      </c>
      <c r="C63" s="29">
        <f>(PI()+23*C39)</f>
        <v>-19.858407346410207</v>
      </c>
      <c r="D63">
        <f t="shared" si="12"/>
        <v>-11.5</v>
      </c>
      <c r="E63">
        <f t="shared" si="13"/>
        <v>-28.216814692820414</v>
      </c>
      <c r="F63">
        <v>-0.5</v>
      </c>
      <c r="G63" s="47">
        <f t="shared" si="10"/>
        <v>-28.716814692820414</v>
      </c>
      <c r="H63">
        <v>0</v>
      </c>
      <c r="I63">
        <f t="shared" si="14"/>
        <v>-16.5</v>
      </c>
    </row>
    <row r="64" spans="1:9" ht="18" x14ac:dyDescent="0.35">
      <c r="A64" s="21" t="s">
        <v>141</v>
      </c>
      <c r="B64" s="16">
        <f>(PI()+24*B39)</f>
        <v>-8.8584073464102069</v>
      </c>
      <c r="C64" s="29">
        <f>(PI()+24*C$39)</f>
        <v>-20.858407346410207</v>
      </c>
      <c r="D64" s="17">
        <f t="shared" si="12"/>
        <v>-12</v>
      </c>
      <c r="E64" s="17">
        <f t="shared" si="13"/>
        <v>-29.716814692820414</v>
      </c>
      <c r="F64">
        <v>-0.5</v>
      </c>
      <c r="G64" s="47">
        <f t="shared" si="10"/>
        <v>-30.216814692820414</v>
      </c>
      <c r="H64">
        <v>0</v>
      </c>
      <c r="I64" s="17">
        <f t="shared" si="14"/>
        <v>-18</v>
      </c>
    </row>
    <row r="65" spans="1:9" ht="18" x14ac:dyDescent="0.35">
      <c r="A65" s="21" t="s">
        <v>142</v>
      </c>
      <c r="B65" s="15">
        <f>(PI()+25*B39)</f>
        <v>-9.3584073464102069</v>
      </c>
      <c r="C65" s="29">
        <f>(PI()+25*C$39)</f>
        <v>-21.858407346410207</v>
      </c>
      <c r="D65">
        <f t="shared" si="12"/>
        <v>-12.5</v>
      </c>
      <c r="E65">
        <f t="shared" si="13"/>
        <v>-31.216814692820414</v>
      </c>
      <c r="F65">
        <v>-0.5</v>
      </c>
      <c r="G65" s="47">
        <f t="shared" si="10"/>
        <v>-31.716814692820414</v>
      </c>
      <c r="H65">
        <v>0</v>
      </c>
      <c r="I65">
        <f t="shared" si="14"/>
        <v>-19.5</v>
      </c>
    </row>
    <row r="66" spans="1:9" ht="18" x14ac:dyDescent="0.35">
      <c r="A66" s="21" t="s">
        <v>143</v>
      </c>
      <c r="B66" s="16">
        <f>(PI()+26*B$39)</f>
        <v>-9.8584073464102069</v>
      </c>
      <c r="C66" s="29">
        <f>(PI()+26*C$39)</f>
        <v>-22.858407346410207</v>
      </c>
      <c r="D66">
        <f t="shared" si="12"/>
        <v>-13</v>
      </c>
      <c r="E66">
        <f t="shared" si="13"/>
        <v>-32.716814692820414</v>
      </c>
      <c r="F66">
        <v>-0.5</v>
      </c>
      <c r="G66" s="47">
        <f t="shared" si="10"/>
        <v>-33.216814692820414</v>
      </c>
      <c r="H66">
        <v>0</v>
      </c>
      <c r="I66">
        <f t="shared" si="14"/>
        <v>-21</v>
      </c>
    </row>
    <row r="67" spans="1:9" ht="18" x14ac:dyDescent="0.35">
      <c r="A67" s="21" t="s">
        <v>144</v>
      </c>
      <c r="B67" s="15">
        <f>(PI()+27*B$39)</f>
        <v>-10.358407346410207</v>
      </c>
      <c r="C67" s="29">
        <f>(PI()+27*C$39)</f>
        <v>-23.858407346410207</v>
      </c>
      <c r="D67">
        <f t="shared" si="12"/>
        <v>-13.5</v>
      </c>
      <c r="E67">
        <f t="shared" si="13"/>
        <v>-34.216814692820414</v>
      </c>
      <c r="F67">
        <v>-0.5</v>
      </c>
      <c r="G67" s="47">
        <f t="shared" si="10"/>
        <v>-34.716814692820414</v>
      </c>
      <c r="H67">
        <v>0</v>
      </c>
      <c r="I67">
        <f t="shared" ref="I67:I79" si="18">E67-E$52</f>
        <v>-22.5</v>
      </c>
    </row>
    <row r="68" spans="1:9" ht="18" x14ac:dyDescent="0.35">
      <c r="A68" s="21" t="s">
        <v>145</v>
      </c>
      <c r="B68" s="16">
        <f>(PI()+28*B$39)</f>
        <v>-10.858407346410207</v>
      </c>
      <c r="C68" s="29">
        <f>(PI()+28*C$39)</f>
        <v>-24.858407346410207</v>
      </c>
      <c r="D68">
        <f t="shared" si="12"/>
        <v>-14</v>
      </c>
      <c r="E68">
        <f t="shared" si="13"/>
        <v>-35.716814692820414</v>
      </c>
      <c r="F68">
        <v>-0.5</v>
      </c>
      <c r="G68" s="47">
        <f t="shared" si="10"/>
        <v>-36.216814692820414</v>
      </c>
      <c r="H68">
        <v>0</v>
      </c>
      <c r="I68">
        <f t="shared" si="18"/>
        <v>-24</v>
      </c>
    </row>
    <row r="69" spans="1:9" ht="18" x14ac:dyDescent="0.35">
      <c r="A69" s="21" t="s">
        <v>146</v>
      </c>
      <c r="B69" s="15">
        <f>(PI()+29*B$39)</f>
        <v>-11.358407346410207</v>
      </c>
      <c r="C69" s="29">
        <f>(PI()+29*C$39)</f>
        <v>-25.858407346410207</v>
      </c>
      <c r="D69">
        <f t="shared" si="12"/>
        <v>-14.5</v>
      </c>
      <c r="E69">
        <f t="shared" si="13"/>
        <v>-37.216814692820414</v>
      </c>
      <c r="F69">
        <v>-0.5</v>
      </c>
      <c r="G69" s="47">
        <f t="shared" si="10"/>
        <v>-37.716814692820414</v>
      </c>
      <c r="H69">
        <v>0</v>
      </c>
      <c r="I69">
        <f t="shared" si="18"/>
        <v>-25.5</v>
      </c>
    </row>
    <row r="70" spans="1:9" ht="18" x14ac:dyDescent="0.35">
      <c r="A70" s="21" t="s">
        <v>147</v>
      </c>
      <c r="B70" s="16">
        <f>(PI()+30*B$39)</f>
        <v>-11.858407346410207</v>
      </c>
      <c r="C70" s="29">
        <f>(PI()+30*C$39)</f>
        <v>-26.858407346410207</v>
      </c>
      <c r="D70">
        <f t="shared" si="12"/>
        <v>-15</v>
      </c>
      <c r="E70">
        <f t="shared" si="13"/>
        <v>-38.716814692820414</v>
      </c>
      <c r="F70">
        <v>-0.5</v>
      </c>
      <c r="G70" s="47">
        <f t="shared" si="10"/>
        <v>-39.216814692820414</v>
      </c>
      <c r="H70">
        <v>0</v>
      </c>
      <c r="I70">
        <f t="shared" si="18"/>
        <v>-27</v>
      </c>
    </row>
    <row r="71" spans="1:9" ht="18" x14ac:dyDescent="0.35">
      <c r="A71" s="21" t="s">
        <v>148</v>
      </c>
      <c r="B71" s="15">
        <f>(PI()+31*B$39)</f>
        <v>-12.358407346410207</v>
      </c>
      <c r="C71" s="29">
        <f>(PI()+31*C$39)</f>
        <v>-27.858407346410207</v>
      </c>
      <c r="D71">
        <f t="shared" si="12"/>
        <v>-15.5</v>
      </c>
      <c r="E71">
        <f t="shared" si="13"/>
        <v>-40.216814692820414</v>
      </c>
      <c r="F71">
        <v>-0.5</v>
      </c>
      <c r="G71" s="47">
        <f t="shared" si="10"/>
        <v>-40.716814692820414</v>
      </c>
      <c r="H71">
        <v>0</v>
      </c>
      <c r="I71">
        <f t="shared" si="18"/>
        <v>-28.5</v>
      </c>
    </row>
    <row r="72" spans="1:9" ht="18" x14ac:dyDescent="0.35">
      <c r="A72" s="21" t="s">
        <v>149</v>
      </c>
      <c r="B72" s="16">
        <f>(PI()+32*B$39)</f>
        <v>-12.858407346410207</v>
      </c>
      <c r="C72" s="29">
        <f>(PI()+32*C$39)</f>
        <v>-28.858407346410207</v>
      </c>
      <c r="D72">
        <f t="shared" si="12"/>
        <v>-16</v>
      </c>
      <c r="E72">
        <f t="shared" si="13"/>
        <v>-41.716814692820414</v>
      </c>
      <c r="F72">
        <v>-0.5</v>
      </c>
      <c r="G72" s="47">
        <f t="shared" si="10"/>
        <v>-42.216814692820414</v>
      </c>
      <c r="H72">
        <v>0</v>
      </c>
      <c r="I72">
        <f t="shared" si="18"/>
        <v>-30</v>
      </c>
    </row>
    <row r="73" spans="1:9" ht="18" x14ac:dyDescent="0.35">
      <c r="A73" s="21" t="s">
        <v>150</v>
      </c>
      <c r="B73" s="15">
        <f>(PI()+33*B$39)</f>
        <v>-13.358407346410207</v>
      </c>
      <c r="C73" s="29">
        <f>(PI()+33*C$39)</f>
        <v>-29.858407346410207</v>
      </c>
      <c r="D73">
        <f t="shared" si="12"/>
        <v>-16.5</v>
      </c>
      <c r="E73">
        <f t="shared" si="13"/>
        <v>-43.216814692820414</v>
      </c>
      <c r="F73">
        <v>-0.5</v>
      </c>
      <c r="G73" s="47">
        <f t="shared" si="10"/>
        <v>-43.716814692820414</v>
      </c>
      <c r="H73">
        <v>0</v>
      </c>
      <c r="I73">
        <f t="shared" si="18"/>
        <v>-31.5</v>
      </c>
    </row>
    <row r="74" spans="1:9" ht="18" x14ac:dyDescent="0.35">
      <c r="A74" s="21" t="s">
        <v>151</v>
      </c>
      <c r="B74" s="16">
        <f>(PI()+34*B$39)</f>
        <v>-13.858407346410207</v>
      </c>
      <c r="C74" s="29">
        <f>(PI()+34*C$39)</f>
        <v>-30.858407346410207</v>
      </c>
      <c r="D74">
        <f t="shared" si="12"/>
        <v>-17</v>
      </c>
      <c r="E74">
        <f t="shared" si="13"/>
        <v>-44.716814692820414</v>
      </c>
      <c r="F74">
        <v>-0.5</v>
      </c>
      <c r="G74" s="47">
        <f t="shared" si="10"/>
        <v>-45.216814692820414</v>
      </c>
      <c r="H74">
        <v>0</v>
      </c>
      <c r="I74">
        <f t="shared" si="18"/>
        <v>-33</v>
      </c>
    </row>
    <row r="75" spans="1:9" ht="18" x14ac:dyDescent="0.35">
      <c r="A75" s="21" t="s">
        <v>152</v>
      </c>
      <c r="B75" s="15">
        <f>(PI()+35*B$39)</f>
        <v>-14.358407346410207</v>
      </c>
      <c r="C75" s="29">
        <f>(PI()+35*C$39)</f>
        <v>-31.858407346410207</v>
      </c>
      <c r="D75">
        <f t="shared" si="12"/>
        <v>-17.5</v>
      </c>
      <c r="E75">
        <f t="shared" si="13"/>
        <v>-46.216814692820414</v>
      </c>
      <c r="F75">
        <v>-0.5</v>
      </c>
      <c r="G75" s="47">
        <f t="shared" si="10"/>
        <v>-46.716814692820414</v>
      </c>
      <c r="H75">
        <v>0</v>
      </c>
      <c r="I75">
        <f t="shared" si="18"/>
        <v>-34.5</v>
      </c>
    </row>
    <row r="76" spans="1:9" ht="18" x14ac:dyDescent="0.35">
      <c r="A76" s="21" t="s">
        <v>153</v>
      </c>
      <c r="B76" s="16">
        <f>(PI()+36*B$39)</f>
        <v>-14.858407346410207</v>
      </c>
      <c r="C76" s="29">
        <f>(PI()+36*C$39)</f>
        <v>-32.858407346410203</v>
      </c>
      <c r="D76" s="17">
        <f t="shared" si="12"/>
        <v>-17.999999999999996</v>
      </c>
      <c r="E76" s="17">
        <f t="shared" si="13"/>
        <v>-47.716814692820407</v>
      </c>
      <c r="F76">
        <v>-0.5</v>
      </c>
      <c r="G76" s="47">
        <f t="shared" si="10"/>
        <v>-48.216814692820407</v>
      </c>
      <c r="H76">
        <v>0</v>
      </c>
      <c r="I76" s="17">
        <f t="shared" si="18"/>
        <v>-35.999999999999993</v>
      </c>
    </row>
    <row r="77" spans="1:9" ht="18" x14ac:dyDescent="0.35">
      <c r="A77" s="21" t="s">
        <v>154</v>
      </c>
      <c r="B77" s="15">
        <f>(PI()+37*B$39)</f>
        <v>-15.358407346410207</v>
      </c>
      <c r="C77" s="29">
        <f>(PI()+37*C$39)</f>
        <v>-33.858407346410203</v>
      </c>
      <c r="D77">
        <f t="shared" si="12"/>
        <v>-18.499999999999996</v>
      </c>
      <c r="E77">
        <f t="shared" si="13"/>
        <v>-49.216814692820407</v>
      </c>
      <c r="F77">
        <v>-0.5</v>
      </c>
      <c r="G77" s="47">
        <f t="shared" si="10"/>
        <v>-49.716814692820407</v>
      </c>
      <c r="H77">
        <v>0</v>
      </c>
      <c r="I77">
        <f t="shared" si="18"/>
        <v>-37.499999999999993</v>
      </c>
    </row>
    <row r="78" spans="1:9" ht="18" x14ac:dyDescent="0.35">
      <c r="A78" s="21" t="s">
        <v>155</v>
      </c>
      <c r="B78" s="16">
        <f>(PI()+38*B$39)</f>
        <v>-15.858407346410207</v>
      </c>
      <c r="C78" s="29">
        <f>(PI()+38*C$39)</f>
        <v>-34.858407346410203</v>
      </c>
      <c r="D78">
        <f t="shared" si="12"/>
        <v>-18.999999999999996</v>
      </c>
      <c r="E78">
        <f t="shared" si="13"/>
        <v>-50.716814692820407</v>
      </c>
      <c r="F78">
        <v>-0.5</v>
      </c>
      <c r="G78" s="47">
        <f t="shared" si="10"/>
        <v>-51.216814692820407</v>
      </c>
      <c r="H78">
        <v>0</v>
      </c>
      <c r="I78">
        <f t="shared" si="18"/>
        <v>-38.999999999999993</v>
      </c>
    </row>
    <row r="79" spans="1:9" ht="18" x14ac:dyDescent="0.35">
      <c r="A79" s="21" t="s">
        <v>156</v>
      </c>
      <c r="B79" s="15">
        <f>(PI()+39*B$39)</f>
        <v>-16.358407346410207</v>
      </c>
      <c r="C79" s="29">
        <f>(PI()+39*C$39)</f>
        <v>-35.858407346410203</v>
      </c>
      <c r="D79">
        <f t="shared" si="12"/>
        <v>-19.499999999999996</v>
      </c>
      <c r="E79">
        <f t="shared" si="13"/>
        <v>-52.216814692820407</v>
      </c>
      <c r="F79">
        <v>-0.5</v>
      </c>
      <c r="G79" s="47">
        <f t="shared" si="10"/>
        <v>-52.716814692820407</v>
      </c>
      <c r="H79">
        <v>0</v>
      </c>
      <c r="I79">
        <f t="shared" si="18"/>
        <v>-40.499999999999993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9FBF-EC67-4790-9C48-B7CD12C076F5}">
  <dimension ref="A1:Q80"/>
  <sheetViews>
    <sheetView topLeftCell="A45" workbookViewId="0">
      <selection activeCell="E1" sqref="E1:E1048576"/>
    </sheetView>
  </sheetViews>
  <sheetFormatPr defaultRowHeight="14.4" x14ac:dyDescent="0.3"/>
  <cols>
    <col min="1" max="1" width="11.6640625" customWidth="1"/>
    <col min="2" max="2" width="15.33203125" customWidth="1"/>
    <col min="3" max="3" width="19.109375" customWidth="1"/>
    <col min="4" max="4" width="14.44140625" customWidth="1"/>
    <col min="5" max="8" width="19.88671875" customWidth="1"/>
    <col min="9" max="10" width="12.6640625" customWidth="1"/>
    <col min="11" max="11" width="25.88671875" customWidth="1"/>
    <col min="13" max="13" width="17.6640625" customWidth="1"/>
    <col min="15" max="15" width="17.88671875" customWidth="1"/>
  </cols>
  <sheetData>
    <row r="1" spans="1:11" x14ac:dyDescent="0.3">
      <c r="A1" s="21" t="str">
        <f>"-PI()-37"</f>
        <v>-PI()-37</v>
      </c>
      <c r="B1" s="15">
        <f>(-PI()-37 *B$39)</f>
        <v>15.358407346410207</v>
      </c>
      <c r="C1" s="29">
        <f>(-PI()-37*C$39)</f>
        <v>-40.141592653589797</v>
      </c>
      <c r="D1">
        <f t="shared" ref="D1:D64" si="0">C1-B1</f>
        <v>-55.5</v>
      </c>
      <c r="E1">
        <f t="shared" ref="E1:E37" si="1">C1+B1</f>
        <v>-24.78318530717959</v>
      </c>
      <c r="F1">
        <v>12.21681469282041</v>
      </c>
      <c r="G1">
        <f t="shared" ref="G1:G20" si="2">F1-E1</f>
        <v>37</v>
      </c>
      <c r="H1">
        <f t="shared" ref="H1:H15" si="3">E1+F1</f>
        <v>-12.56637061435918</v>
      </c>
      <c r="K1">
        <f t="shared" ref="K1:K36" si="4">E1-E$26</f>
        <v>-12.500000000000004</v>
      </c>
    </row>
    <row r="2" spans="1:11" ht="21" x14ac:dyDescent="0.4">
      <c r="A2" s="44" t="str">
        <f>"-PI()-36"</f>
        <v>-PI()-36</v>
      </c>
      <c r="B2" s="16">
        <f>(-PI()-36 *B$39)</f>
        <v>14.858407346410207</v>
      </c>
      <c r="C2" s="29">
        <f>(-PI()-36 *C$39)</f>
        <v>-39.141592653589797</v>
      </c>
      <c r="D2" s="17">
        <f t="shared" si="0"/>
        <v>-54</v>
      </c>
      <c r="E2" s="17">
        <f t="shared" si="1"/>
        <v>-24.28318530717959</v>
      </c>
      <c r="F2" s="17">
        <v>11.71681469282041</v>
      </c>
      <c r="G2">
        <f t="shared" si="2"/>
        <v>36</v>
      </c>
      <c r="H2">
        <f t="shared" si="3"/>
        <v>-12.56637061435918</v>
      </c>
      <c r="K2" s="17">
        <f t="shared" si="4"/>
        <v>-12.000000000000004</v>
      </c>
    </row>
    <row r="3" spans="1:11" x14ac:dyDescent="0.3">
      <c r="A3" s="21" t="str">
        <f>"-PI()-35"</f>
        <v>-PI()-35</v>
      </c>
      <c r="B3" s="15">
        <f>(-PI()-35 *B$39)</f>
        <v>14.358407346410207</v>
      </c>
      <c r="C3" s="29">
        <f>(-PI()-35*C$39)</f>
        <v>-38.141592653589797</v>
      </c>
      <c r="D3">
        <f t="shared" si="0"/>
        <v>-52.5</v>
      </c>
      <c r="E3">
        <f t="shared" si="1"/>
        <v>-23.78318530717959</v>
      </c>
      <c r="F3">
        <v>11.216814692820414</v>
      </c>
      <c r="G3">
        <f t="shared" si="2"/>
        <v>35</v>
      </c>
      <c r="H3">
        <f t="shared" si="3"/>
        <v>-12.566370614359176</v>
      </c>
      <c r="K3">
        <f t="shared" si="4"/>
        <v>-11.500000000000004</v>
      </c>
    </row>
    <row r="4" spans="1:11" x14ac:dyDescent="0.3">
      <c r="A4" s="21" t="str">
        <f>"-PI()-34"</f>
        <v>-PI()-34</v>
      </c>
      <c r="B4" s="16">
        <f>(-PI()-34 *B$39)</f>
        <v>13.858407346410207</v>
      </c>
      <c r="C4" s="29">
        <f>(-PI()-34 *C$39)</f>
        <v>-37.141592653589797</v>
      </c>
      <c r="D4">
        <f t="shared" si="0"/>
        <v>-51</v>
      </c>
      <c r="E4">
        <f t="shared" si="1"/>
        <v>-23.28318530717959</v>
      </c>
      <c r="F4">
        <v>10.716814692820414</v>
      </c>
      <c r="G4">
        <f t="shared" si="2"/>
        <v>34</v>
      </c>
      <c r="H4">
        <f t="shared" si="3"/>
        <v>-12.566370614359176</v>
      </c>
      <c r="K4">
        <f t="shared" si="4"/>
        <v>-11.000000000000004</v>
      </c>
    </row>
    <row r="5" spans="1:11" x14ac:dyDescent="0.3">
      <c r="A5" s="21" t="str">
        <f>"-PI()-33"</f>
        <v>-PI()-33</v>
      </c>
      <c r="B5" s="15">
        <f>(-PI()-33*B$39)</f>
        <v>13.358407346410207</v>
      </c>
      <c r="C5" s="29">
        <f>(-PI()-33 *C$39)</f>
        <v>-36.141592653589797</v>
      </c>
      <c r="D5">
        <f t="shared" si="0"/>
        <v>-49.5</v>
      </c>
      <c r="E5">
        <f t="shared" si="1"/>
        <v>-22.78318530717959</v>
      </c>
      <c r="F5">
        <v>10.216814692820414</v>
      </c>
      <c r="G5">
        <f t="shared" si="2"/>
        <v>33</v>
      </c>
      <c r="H5">
        <f t="shared" si="3"/>
        <v>-12.566370614359176</v>
      </c>
      <c r="K5">
        <f t="shared" si="4"/>
        <v>-10.500000000000004</v>
      </c>
    </row>
    <row r="6" spans="1:11" x14ac:dyDescent="0.3">
      <c r="A6" s="21" t="str">
        <f>"-PI()-32"</f>
        <v>-PI()-32</v>
      </c>
      <c r="B6" s="16">
        <f>(-PI()-32 *B$39)</f>
        <v>12.858407346410207</v>
      </c>
      <c r="C6" s="29">
        <f>(-PI()-32 *C$39)</f>
        <v>-35.141592653589797</v>
      </c>
      <c r="D6">
        <f t="shared" si="0"/>
        <v>-48</v>
      </c>
      <c r="E6">
        <f t="shared" si="1"/>
        <v>-22.28318530717959</v>
      </c>
      <c r="F6">
        <v>9.7168146928204138</v>
      </c>
      <c r="G6">
        <f t="shared" si="2"/>
        <v>32</v>
      </c>
      <c r="H6">
        <f t="shared" si="3"/>
        <v>-12.566370614359176</v>
      </c>
      <c r="K6">
        <f t="shared" si="4"/>
        <v>-10.000000000000004</v>
      </c>
    </row>
    <row r="7" spans="1:11" x14ac:dyDescent="0.3">
      <c r="A7" s="21" t="str">
        <f>"-PI()-31"</f>
        <v>-PI()-31</v>
      </c>
      <c r="B7" s="15">
        <f>(-PI()-31 *B$39)</f>
        <v>12.358407346410207</v>
      </c>
      <c r="C7" s="29">
        <f>(-PI()-31 *C$39)</f>
        <v>-34.141592653589797</v>
      </c>
      <c r="D7">
        <f t="shared" si="0"/>
        <v>-46.5</v>
      </c>
      <c r="E7">
        <f t="shared" si="1"/>
        <v>-21.78318530717959</v>
      </c>
      <c r="F7">
        <v>9.2168146928204138</v>
      </c>
      <c r="G7">
        <f t="shared" si="2"/>
        <v>31.000000000000004</v>
      </c>
      <c r="H7">
        <f t="shared" si="3"/>
        <v>-12.566370614359176</v>
      </c>
      <c r="K7">
        <f t="shared" si="4"/>
        <v>-9.5000000000000036</v>
      </c>
    </row>
    <row r="8" spans="1:11" x14ac:dyDescent="0.3">
      <c r="A8" s="21" t="str">
        <f>"-PI()-30"</f>
        <v>-PI()-30</v>
      </c>
      <c r="B8" s="16">
        <f>(-PI()-30 *B$39)</f>
        <v>11.858407346410207</v>
      </c>
      <c r="C8" s="29">
        <f>(-PI()-30 *C$39)</f>
        <v>-33.141592653589797</v>
      </c>
      <c r="D8">
        <f t="shared" si="0"/>
        <v>-45</v>
      </c>
      <c r="E8">
        <f t="shared" si="1"/>
        <v>-21.28318530717959</v>
      </c>
      <c r="F8">
        <v>8.7168146928204138</v>
      </c>
      <c r="G8">
        <f t="shared" si="2"/>
        <v>30.000000000000004</v>
      </c>
      <c r="H8">
        <f t="shared" si="3"/>
        <v>-12.566370614359176</v>
      </c>
      <c r="K8">
        <f t="shared" si="4"/>
        <v>-9.0000000000000036</v>
      </c>
    </row>
    <row r="9" spans="1:11" x14ac:dyDescent="0.3">
      <c r="A9" s="21" t="str">
        <f>"-PI()-29"</f>
        <v>-PI()-29</v>
      </c>
      <c r="B9" s="15">
        <f>(-PI()-29 *B$39)</f>
        <v>11.358407346410207</v>
      </c>
      <c r="C9" s="29">
        <f>(-PI()-29 *C$39)</f>
        <v>-32.141592653589797</v>
      </c>
      <c r="D9">
        <f t="shared" si="0"/>
        <v>-43.5</v>
      </c>
      <c r="E9">
        <f t="shared" si="1"/>
        <v>-20.78318530717959</v>
      </c>
      <c r="F9">
        <v>8.2168146928204138</v>
      </c>
      <c r="G9">
        <f t="shared" si="2"/>
        <v>29.000000000000004</v>
      </c>
      <c r="H9">
        <f t="shared" si="3"/>
        <v>-12.566370614359176</v>
      </c>
      <c r="K9">
        <f t="shared" si="4"/>
        <v>-8.5000000000000036</v>
      </c>
    </row>
    <row r="10" spans="1:11" x14ac:dyDescent="0.3">
      <c r="A10" s="21" t="str">
        <f>"-PI()-28"</f>
        <v>-PI()-28</v>
      </c>
      <c r="B10" s="16">
        <f>(-PI()-28 *B$39)</f>
        <v>10.858407346410207</v>
      </c>
      <c r="C10" s="29">
        <f>(-PI()-28 *C$39)</f>
        <v>-31.141592653589793</v>
      </c>
      <c r="D10">
        <f t="shared" si="0"/>
        <v>-42</v>
      </c>
      <c r="E10">
        <f t="shared" si="1"/>
        <v>-20.283185307179586</v>
      </c>
      <c r="F10">
        <v>7.7168146928204138</v>
      </c>
      <c r="G10">
        <f t="shared" si="2"/>
        <v>28</v>
      </c>
      <c r="H10">
        <f t="shared" si="3"/>
        <v>-12.566370614359172</v>
      </c>
      <c r="K10">
        <f t="shared" si="4"/>
        <v>-8</v>
      </c>
    </row>
    <row r="11" spans="1:11" x14ac:dyDescent="0.3">
      <c r="A11" s="21" t="str">
        <f>"-PI()-27"</f>
        <v>-PI()-27</v>
      </c>
      <c r="B11" s="15">
        <f>(-PI()-27 *B$39)</f>
        <v>10.358407346410207</v>
      </c>
      <c r="C11" s="29">
        <f>(-PI()-27 *C$39)</f>
        <v>-30.141592653589793</v>
      </c>
      <c r="D11">
        <f t="shared" si="0"/>
        <v>-40.5</v>
      </c>
      <c r="E11">
        <f t="shared" si="1"/>
        <v>-19.783185307179586</v>
      </c>
      <c r="F11">
        <v>7.2168146928204138</v>
      </c>
      <c r="G11">
        <f t="shared" si="2"/>
        <v>27</v>
      </c>
      <c r="H11">
        <f t="shared" si="3"/>
        <v>-12.566370614359172</v>
      </c>
      <c r="K11">
        <f t="shared" si="4"/>
        <v>-7.5</v>
      </c>
    </row>
    <row r="12" spans="1:11" x14ac:dyDescent="0.3">
      <c r="A12" s="21" t="str">
        <f>"-PI()-26"</f>
        <v>-PI()-26</v>
      </c>
      <c r="B12" s="16">
        <f>(-PI()-26 *B$39)</f>
        <v>9.8584073464102069</v>
      </c>
      <c r="C12" s="29">
        <f>(-PI()-26 *C$39)</f>
        <v>-29.141592653589793</v>
      </c>
      <c r="D12">
        <f t="shared" si="0"/>
        <v>-39</v>
      </c>
      <c r="E12">
        <f t="shared" si="1"/>
        <v>-19.283185307179586</v>
      </c>
      <c r="F12">
        <v>6.7168146928204138</v>
      </c>
      <c r="G12">
        <f t="shared" si="2"/>
        <v>26</v>
      </c>
      <c r="H12">
        <f t="shared" si="3"/>
        <v>-12.566370614359172</v>
      </c>
      <c r="K12">
        <f t="shared" si="4"/>
        <v>-7</v>
      </c>
    </row>
    <row r="13" spans="1:11" x14ac:dyDescent="0.3">
      <c r="A13" s="21" t="str">
        <f>"-PI()-25"</f>
        <v>-PI()-25</v>
      </c>
      <c r="B13" s="15">
        <f>(-PI()-25 *B$39)</f>
        <v>9.3584073464102069</v>
      </c>
      <c r="C13" s="29">
        <f>(-PI()-25 *C$39)</f>
        <v>-28.141592653589793</v>
      </c>
      <c r="D13">
        <f t="shared" si="0"/>
        <v>-37.5</v>
      </c>
      <c r="E13">
        <f t="shared" si="1"/>
        <v>-18.783185307179586</v>
      </c>
      <c r="F13">
        <v>6.2168146928204138</v>
      </c>
      <c r="G13">
        <f t="shared" si="2"/>
        <v>25</v>
      </c>
      <c r="H13">
        <f t="shared" si="3"/>
        <v>-12.566370614359172</v>
      </c>
      <c r="K13">
        <f t="shared" si="4"/>
        <v>-6.5</v>
      </c>
    </row>
    <row r="14" spans="1:11" x14ac:dyDescent="0.3">
      <c r="A14" s="21" t="str">
        <f>"-PI()-24"</f>
        <v>-PI()-24</v>
      </c>
      <c r="B14" s="16">
        <f>(-PI()-24 *B$39)</f>
        <v>8.8584073464102069</v>
      </c>
      <c r="C14" s="29">
        <f>(-PI()-24 *C$39)</f>
        <v>-27.141592653589793</v>
      </c>
      <c r="D14" s="17">
        <f t="shared" si="0"/>
        <v>-36</v>
      </c>
      <c r="E14" s="17">
        <f t="shared" si="1"/>
        <v>-18.283185307179586</v>
      </c>
      <c r="F14" s="17">
        <v>5.7168146928204138</v>
      </c>
      <c r="G14">
        <f t="shared" si="2"/>
        <v>24</v>
      </c>
      <c r="H14">
        <f t="shared" si="3"/>
        <v>-12.566370614359172</v>
      </c>
      <c r="K14" s="17">
        <f t="shared" si="4"/>
        <v>-6</v>
      </c>
    </row>
    <row r="15" spans="1:11" x14ac:dyDescent="0.3">
      <c r="A15" s="21" t="str">
        <f>"-PI()-23"</f>
        <v>-PI()-23</v>
      </c>
      <c r="B15" s="15">
        <f>(-PI()-23 *B$39)</f>
        <v>8.3584073464102069</v>
      </c>
      <c r="C15" s="29">
        <f>(-PI()-23 *C$39)</f>
        <v>-26.141592653589793</v>
      </c>
      <c r="D15">
        <f t="shared" si="0"/>
        <v>-34.5</v>
      </c>
      <c r="E15">
        <f t="shared" si="1"/>
        <v>-17.783185307179586</v>
      </c>
      <c r="F15">
        <v>5.2168146928204138</v>
      </c>
      <c r="G15">
        <f t="shared" si="2"/>
        <v>23</v>
      </c>
      <c r="H15">
        <f t="shared" si="3"/>
        <v>-12.566370614359172</v>
      </c>
      <c r="K15">
        <f t="shared" si="4"/>
        <v>-5.5</v>
      </c>
    </row>
    <row r="16" spans="1:11" x14ac:dyDescent="0.3">
      <c r="A16" s="21" t="str">
        <f>"-PI()-22"</f>
        <v>-PI()-22</v>
      </c>
      <c r="B16" s="16">
        <f>(-PI()-22 *B$39)</f>
        <v>7.8584073464102069</v>
      </c>
      <c r="C16" s="29">
        <f>(-PI()-22 *C$39)</f>
        <v>-25.141592653589793</v>
      </c>
      <c r="D16">
        <f t="shared" si="0"/>
        <v>-33</v>
      </c>
      <c r="E16">
        <f t="shared" si="1"/>
        <v>-17.283185307179586</v>
      </c>
      <c r="F16">
        <v>4.7168146928204138</v>
      </c>
      <c r="G16">
        <f t="shared" si="2"/>
        <v>22</v>
      </c>
      <c r="H16">
        <f t="shared" ref="H16:H38" si="5">E16+F16</f>
        <v>-12.566370614359172</v>
      </c>
      <c r="K16">
        <f t="shared" si="4"/>
        <v>-5</v>
      </c>
    </row>
    <row r="17" spans="1:11" x14ac:dyDescent="0.3">
      <c r="A17" s="21" t="str">
        <f>"-PI()-21"</f>
        <v>-PI()-21</v>
      </c>
      <c r="B17" s="15">
        <f>(-PI()-21 *B$39)</f>
        <v>7.3584073464102069</v>
      </c>
      <c r="C17" s="29">
        <f>(-PI()-21 *C$39)</f>
        <v>-24.141592653589793</v>
      </c>
      <c r="D17">
        <f t="shared" si="0"/>
        <v>-31.5</v>
      </c>
      <c r="E17">
        <f t="shared" si="1"/>
        <v>-16.783185307179586</v>
      </c>
      <c r="F17">
        <v>4.2168146928204138</v>
      </c>
      <c r="G17">
        <f t="shared" si="2"/>
        <v>21</v>
      </c>
      <c r="H17">
        <f t="shared" si="5"/>
        <v>-12.566370614359172</v>
      </c>
      <c r="K17">
        <f t="shared" si="4"/>
        <v>-4.5</v>
      </c>
    </row>
    <row r="18" spans="1:11" x14ac:dyDescent="0.3">
      <c r="A18" s="21" t="str">
        <f>"-PI()-20"</f>
        <v>-PI()-20</v>
      </c>
      <c r="B18" s="16">
        <f>(-PI()-20 *B$39)</f>
        <v>6.8584073464102069</v>
      </c>
      <c r="C18" s="29">
        <f>(-PI()-20 *C$39)</f>
        <v>-23.141592653589793</v>
      </c>
      <c r="D18">
        <f t="shared" si="0"/>
        <v>-30</v>
      </c>
      <c r="E18">
        <f t="shared" si="1"/>
        <v>-16.283185307179586</v>
      </c>
      <c r="F18">
        <v>3.7168146928204138</v>
      </c>
      <c r="G18">
        <f t="shared" si="2"/>
        <v>20</v>
      </c>
      <c r="H18">
        <f t="shared" si="5"/>
        <v>-12.566370614359172</v>
      </c>
      <c r="K18">
        <f t="shared" si="4"/>
        <v>-4</v>
      </c>
    </row>
    <row r="19" spans="1:11" x14ac:dyDescent="0.3">
      <c r="A19" s="21" t="str">
        <f>"-PI()-19"</f>
        <v>-PI()-19</v>
      </c>
      <c r="B19" s="15">
        <f>(-PI()-19 *B$39)</f>
        <v>6.3584073464102069</v>
      </c>
      <c r="C19" s="29">
        <f>(-PI()-19 *C$39)</f>
        <v>-22.141592653589793</v>
      </c>
      <c r="D19">
        <f t="shared" si="0"/>
        <v>-28.5</v>
      </c>
      <c r="E19">
        <f t="shared" si="1"/>
        <v>-15.783185307179586</v>
      </c>
      <c r="F19">
        <v>3.2168146928204138</v>
      </c>
      <c r="G19">
        <f t="shared" si="2"/>
        <v>19</v>
      </c>
      <c r="H19">
        <f t="shared" si="5"/>
        <v>-12.566370614359172</v>
      </c>
      <c r="K19">
        <f t="shared" si="4"/>
        <v>-3.5</v>
      </c>
    </row>
    <row r="20" spans="1:11" x14ac:dyDescent="0.3">
      <c r="A20" s="21" t="str">
        <f>"-PI()-18"</f>
        <v>-PI()-18</v>
      </c>
      <c r="B20" s="16">
        <f>(-PI()-18 *B$39)</f>
        <v>5.8584073464102069</v>
      </c>
      <c r="C20" s="29">
        <f>(-PI()-18 *C$39)</f>
        <v>-21.141592653589793</v>
      </c>
      <c r="D20">
        <f t="shared" si="0"/>
        <v>-27</v>
      </c>
      <c r="E20">
        <f t="shared" si="1"/>
        <v>-15.283185307179586</v>
      </c>
      <c r="F20">
        <v>2.7168146928204138</v>
      </c>
      <c r="G20">
        <f t="shared" si="2"/>
        <v>18</v>
      </c>
      <c r="H20">
        <f t="shared" si="5"/>
        <v>-12.566370614359172</v>
      </c>
      <c r="K20">
        <f t="shared" si="4"/>
        <v>-3</v>
      </c>
    </row>
    <row r="21" spans="1:11" x14ac:dyDescent="0.3">
      <c r="A21" s="21" t="str">
        <f>"-PI()-17"</f>
        <v>-PI()-17</v>
      </c>
      <c r="B21" s="15">
        <f>(-PI()-17 *B$39)</f>
        <v>5.3584073464102069</v>
      </c>
      <c r="C21" s="29">
        <f>(-PI()-17 *C$39)</f>
        <v>-20.141592653589793</v>
      </c>
      <c r="D21">
        <f t="shared" si="0"/>
        <v>-25.5</v>
      </c>
      <c r="E21">
        <f t="shared" si="1"/>
        <v>-14.783185307179586</v>
      </c>
      <c r="F21">
        <v>2.2168146928204138</v>
      </c>
      <c r="G21">
        <f t="shared" ref="G21:G38" si="6">F21-E21</f>
        <v>17</v>
      </c>
      <c r="H21">
        <f t="shared" si="5"/>
        <v>-12.566370614359172</v>
      </c>
      <c r="K21">
        <f t="shared" si="4"/>
        <v>-2.5</v>
      </c>
    </row>
    <row r="22" spans="1:11" x14ac:dyDescent="0.3">
      <c r="A22" s="21" t="str">
        <f>"-PI()-16"</f>
        <v>-PI()-16</v>
      </c>
      <c r="B22" s="16">
        <f>(-PI()-16 *B$39)</f>
        <v>4.8584073464102069</v>
      </c>
      <c r="C22" s="29">
        <f>(-PI()-16 *C$39)</f>
        <v>-19.141592653589793</v>
      </c>
      <c r="D22">
        <f t="shared" si="0"/>
        <v>-24</v>
      </c>
      <c r="E22">
        <f t="shared" si="1"/>
        <v>-14.283185307179586</v>
      </c>
      <c r="F22">
        <v>1.7168146928204138</v>
      </c>
      <c r="G22">
        <f t="shared" si="6"/>
        <v>16</v>
      </c>
      <c r="H22">
        <f t="shared" si="5"/>
        <v>-12.566370614359172</v>
      </c>
      <c r="K22">
        <f t="shared" si="4"/>
        <v>-2</v>
      </c>
    </row>
    <row r="23" spans="1:11" x14ac:dyDescent="0.3">
      <c r="A23" s="21" t="str">
        <f>"-PI()-15"</f>
        <v>-PI()-15</v>
      </c>
      <c r="B23" s="15">
        <f>(-PI()-15 *B$39)</f>
        <v>4.3584073464102069</v>
      </c>
      <c r="C23" s="29">
        <f>(-PI()-15 *C$39)</f>
        <v>-18.141592653589793</v>
      </c>
      <c r="D23">
        <f t="shared" si="0"/>
        <v>-22.5</v>
      </c>
      <c r="E23">
        <f t="shared" si="1"/>
        <v>-13.783185307179586</v>
      </c>
      <c r="F23">
        <v>1.2168146928204138</v>
      </c>
      <c r="G23">
        <f t="shared" si="6"/>
        <v>15</v>
      </c>
      <c r="H23">
        <f t="shared" si="5"/>
        <v>-12.566370614359172</v>
      </c>
      <c r="K23">
        <f t="shared" si="4"/>
        <v>-1.5</v>
      </c>
    </row>
    <row r="24" spans="1:11" x14ac:dyDescent="0.3">
      <c r="A24" s="21" t="str">
        <f>"-PI()-14"</f>
        <v>-PI()-14</v>
      </c>
      <c r="B24" s="16">
        <f>(-PI()-14 *B$39)</f>
        <v>3.8584073464102069</v>
      </c>
      <c r="C24" s="29">
        <f>(-PI()-14 *C$39)</f>
        <v>-17.141592653589793</v>
      </c>
      <c r="D24">
        <f t="shared" si="0"/>
        <v>-21</v>
      </c>
      <c r="E24">
        <f t="shared" si="1"/>
        <v>-13.283185307179586</v>
      </c>
      <c r="F24">
        <v>0.71681469282041377</v>
      </c>
      <c r="G24">
        <f t="shared" si="6"/>
        <v>14</v>
      </c>
      <c r="H24">
        <f t="shared" si="5"/>
        <v>-12.566370614359172</v>
      </c>
      <c r="I24">
        <f t="shared" ref="I24:I36" si="7">E24-E1-12</f>
        <v>-0.49999999999999645</v>
      </c>
      <c r="K24">
        <f t="shared" si="4"/>
        <v>-1</v>
      </c>
    </row>
    <row r="25" spans="1:11" ht="18" x14ac:dyDescent="0.35">
      <c r="A25" s="21" t="str">
        <f>"-PI()-13"</f>
        <v>-PI()-13</v>
      </c>
      <c r="B25" s="15">
        <f>(-PI()-13 *B$39)</f>
        <v>3.3584073464102069</v>
      </c>
      <c r="C25" s="29">
        <f>(-PI()-13 *C$39)</f>
        <v>-16.141592653589793</v>
      </c>
      <c r="D25">
        <f t="shared" si="0"/>
        <v>-19.5</v>
      </c>
      <c r="E25">
        <f t="shared" si="1"/>
        <v>-12.783185307179586</v>
      </c>
      <c r="F25" s="47">
        <v>0.21681469282041377</v>
      </c>
      <c r="G25">
        <f t="shared" si="6"/>
        <v>13</v>
      </c>
      <c r="H25">
        <f t="shared" si="5"/>
        <v>-12.566370614359172</v>
      </c>
      <c r="I25">
        <f t="shared" si="7"/>
        <v>-0.49999999999999645</v>
      </c>
      <c r="J25">
        <f t="shared" ref="J25:J36" si="8">E25-E1-12</f>
        <v>0</v>
      </c>
      <c r="K25">
        <f t="shared" si="4"/>
        <v>-0.5</v>
      </c>
    </row>
    <row r="26" spans="1:11" ht="21" x14ac:dyDescent="0.4">
      <c r="A26" s="44" t="str">
        <f>"-PI()-12"</f>
        <v>-PI()-12</v>
      </c>
      <c r="B26" s="16">
        <f>(-PI()-12 *B$39)</f>
        <v>2.8584073464102069</v>
      </c>
      <c r="C26" s="29">
        <f>(-PI()-12 *C$39)</f>
        <v>-15.141592653589793</v>
      </c>
      <c r="D26">
        <f t="shared" si="0"/>
        <v>-18</v>
      </c>
      <c r="E26" s="45">
        <f t="shared" si="1"/>
        <v>-12.283185307179586</v>
      </c>
      <c r="F26" s="44">
        <v>-0.28318530717958623</v>
      </c>
      <c r="G26">
        <f t="shared" si="6"/>
        <v>12</v>
      </c>
      <c r="H26">
        <f t="shared" si="5"/>
        <v>-12.566370614359172</v>
      </c>
      <c r="I26">
        <f t="shared" si="7"/>
        <v>-0.49999999999999645</v>
      </c>
      <c r="J26">
        <f t="shared" si="8"/>
        <v>0</v>
      </c>
      <c r="K26" s="45">
        <f t="shared" si="4"/>
        <v>0</v>
      </c>
    </row>
    <row r="27" spans="1:11" x14ac:dyDescent="0.3">
      <c r="A27" s="21" t="str">
        <f>"-PI()-11"</f>
        <v>-PI()-11</v>
      </c>
      <c r="B27" s="15">
        <f>(-PI()-11 *B$39)</f>
        <v>2.3584073464102069</v>
      </c>
      <c r="C27" s="29">
        <f>(-PI()-11 *C$39)</f>
        <v>-14.141592653589793</v>
      </c>
      <c r="D27">
        <f t="shared" si="0"/>
        <v>-16.5</v>
      </c>
      <c r="E27">
        <f t="shared" si="1"/>
        <v>-11.783185307179586</v>
      </c>
      <c r="F27">
        <v>-0.78318530717958623</v>
      </c>
      <c r="G27">
        <f t="shared" si="6"/>
        <v>11</v>
      </c>
      <c r="H27">
        <f t="shared" si="5"/>
        <v>-12.566370614359172</v>
      </c>
      <c r="I27">
        <f t="shared" si="7"/>
        <v>-0.49999999999999645</v>
      </c>
      <c r="J27">
        <f t="shared" si="8"/>
        <v>0</v>
      </c>
      <c r="K27">
        <f t="shared" si="4"/>
        <v>0.5</v>
      </c>
    </row>
    <row r="28" spans="1:11" x14ac:dyDescent="0.3">
      <c r="A28" s="21" t="str">
        <f>"-PI()-10"</f>
        <v>-PI()-10</v>
      </c>
      <c r="B28" s="16">
        <f>(-PI()-10 *B$39)</f>
        <v>1.8584073464102069</v>
      </c>
      <c r="C28" s="29">
        <f>(-PI()-10 *C$39)</f>
        <v>-13.141592653589793</v>
      </c>
      <c r="D28">
        <f t="shared" si="0"/>
        <v>-15</v>
      </c>
      <c r="E28">
        <f t="shared" si="1"/>
        <v>-11.283185307179586</v>
      </c>
      <c r="F28">
        <v>-1.2831853071795862</v>
      </c>
      <c r="G28">
        <f t="shared" si="6"/>
        <v>10</v>
      </c>
      <c r="H28">
        <f t="shared" si="5"/>
        <v>-12.566370614359172</v>
      </c>
      <c r="I28">
        <f t="shared" si="7"/>
        <v>-0.49999999999999645</v>
      </c>
      <c r="J28">
        <f t="shared" si="8"/>
        <v>0</v>
      </c>
      <c r="K28">
        <f t="shared" si="4"/>
        <v>1</v>
      </c>
    </row>
    <row r="29" spans="1:11" x14ac:dyDescent="0.3">
      <c r="A29" s="21" t="str">
        <f>"-PI()-9"</f>
        <v>-PI()-9</v>
      </c>
      <c r="B29" s="15">
        <f>(-PI()-9 *B$39)</f>
        <v>1.3584073464102069</v>
      </c>
      <c r="C29" s="29">
        <f>(-PI()-9 *C$39)</f>
        <v>-12.141592653589793</v>
      </c>
      <c r="D29">
        <f t="shared" si="0"/>
        <v>-13.5</v>
      </c>
      <c r="E29">
        <f t="shared" si="1"/>
        <v>-10.783185307179586</v>
      </c>
      <c r="F29">
        <v>-1.7831853071795862</v>
      </c>
      <c r="G29">
        <f t="shared" si="6"/>
        <v>9</v>
      </c>
      <c r="H29">
        <f t="shared" si="5"/>
        <v>-12.566370614359172</v>
      </c>
      <c r="I29">
        <f t="shared" si="7"/>
        <v>-0.49999999999999645</v>
      </c>
      <c r="J29">
        <f t="shared" si="8"/>
        <v>0</v>
      </c>
      <c r="K29">
        <f t="shared" si="4"/>
        <v>1.5</v>
      </c>
    </row>
    <row r="30" spans="1:11" x14ac:dyDescent="0.3">
      <c r="A30" s="21" t="str">
        <f>"-PI()-8"</f>
        <v>-PI()-8</v>
      </c>
      <c r="B30" s="16">
        <f>(-PI()-8 *B$39)</f>
        <v>0.85840734641020688</v>
      </c>
      <c r="C30" s="29">
        <f>(-PI()-8 *C$39)</f>
        <v>-11.141592653589793</v>
      </c>
      <c r="D30">
        <f t="shared" si="0"/>
        <v>-12</v>
      </c>
      <c r="E30">
        <f t="shared" si="1"/>
        <v>-10.283185307179586</v>
      </c>
      <c r="F30">
        <v>-2.2831853071795862</v>
      </c>
      <c r="G30">
        <f t="shared" si="6"/>
        <v>8</v>
      </c>
      <c r="H30">
        <f t="shared" si="5"/>
        <v>-12.566370614359172</v>
      </c>
      <c r="I30">
        <f t="shared" si="7"/>
        <v>-0.49999999999999645</v>
      </c>
      <c r="J30">
        <f t="shared" si="8"/>
        <v>0</v>
      </c>
      <c r="K30">
        <f t="shared" si="4"/>
        <v>2</v>
      </c>
    </row>
    <row r="31" spans="1:11" x14ac:dyDescent="0.3">
      <c r="A31" s="21" t="str">
        <f>"-PI()-7"</f>
        <v>-PI()-7</v>
      </c>
      <c r="B31" s="15">
        <f>(-PI()-7 *B$39)</f>
        <v>0.35840734641020688</v>
      </c>
      <c r="C31" s="29">
        <f>(-PI()-7 *C$39)</f>
        <v>-10.141592653589793</v>
      </c>
      <c r="D31">
        <f t="shared" si="0"/>
        <v>-10.5</v>
      </c>
      <c r="E31">
        <f t="shared" si="1"/>
        <v>-9.7831853071795862</v>
      </c>
      <c r="F31">
        <v>-2.7831853071795862</v>
      </c>
      <c r="G31">
        <f t="shared" si="6"/>
        <v>7</v>
      </c>
      <c r="H31">
        <f t="shared" si="5"/>
        <v>-12.566370614359172</v>
      </c>
      <c r="I31">
        <f t="shared" si="7"/>
        <v>-0.49999999999999645</v>
      </c>
      <c r="J31">
        <f t="shared" si="8"/>
        <v>0</v>
      </c>
      <c r="K31">
        <f t="shared" si="4"/>
        <v>2.5</v>
      </c>
    </row>
    <row r="32" spans="1:11" x14ac:dyDescent="0.3">
      <c r="A32" s="21" t="str">
        <f>"-PI()-6"</f>
        <v>-PI()-6</v>
      </c>
      <c r="B32" s="16">
        <f>(-PI()-6 *B$39)</f>
        <v>-0.14159265358979312</v>
      </c>
      <c r="C32" s="29">
        <f>(-PI()-6 *C$39)</f>
        <v>-9.1415926535897931</v>
      </c>
      <c r="D32">
        <f t="shared" si="0"/>
        <v>-9</v>
      </c>
      <c r="E32">
        <f t="shared" si="1"/>
        <v>-9.2831853071795862</v>
      </c>
      <c r="F32">
        <v>-3.2831853071795862</v>
      </c>
      <c r="G32">
        <f t="shared" si="6"/>
        <v>6</v>
      </c>
      <c r="H32">
        <f t="shared" si="5"/>
        <v>-12.566370614359172</v>
      </c>
      <c r="I32">
        <f t="shared" si="7"/>
        <v>-0.49999999999999645</v>
      </c>
      <c r="J32">
        <f t="shared" si="8"/>
        <v>0</v>
      </c>
      <c r="K32">
        <f t="shared" si="4"/>
        <v>3</v>
      </c>
    </row>
    <row r="33" spans="1:17" x14ac:dyDescent="0.3">
      <c r="A33" s="21" t="str">
        <f>"-PI()-5"</f>
        <v>-PI()-5</v>
      </c>
      <c r="B33" s="15">
        <f>(-PI()-5 *B$39)</f>
        <v>-0.64159265358979312</v>
      </c>
      <c r="C33" s="29">
        <f>(-PI()-5 *C$39)</f>
        <v>-8.1415926535897931</v>
      </c>
      <c r="D33">
        <f t="shared" si="0"/>
        <v>-7.5</v>
      </c>
      <c r="E33">
        <f t="shared" si="1"/>
        <v>-8.7831853071795862</v>
      </c>
      <c r="F33">
        <v>-3.7831853071795862</v>
      </c>
      <c r="G33">
        <f t="shared" si="6"/>
        <v>5</v>
      </c>
      <c r="H33">
        <f t="shared" si="5"/>
        <v>-12.566370614359172</v>
      </c>
      <c r="I33">
        <f t="shared" si="7"/>
        <v>-0.5</v>
      </c>
      <c r="J33">
        <f t="shared" si="8"/>
        <v>0</v>
      </c>
      <c r="K33">
        <f t="shared" si="4"/>
        <v>3.5</v>
      </c>
    </row>
    <row r="34" spans="1:17" x14ac:dyDescent="0.3">
      <c r="A34" s="21" t="str">
        <f>"-PI()-4"</f>
        <v>-PI()-4</v>
      </c>
      <c r="B34" s="16">
        <f>(-PI()-4 *B$39)</f>
        <v>-1.1415926535897931</v>
      </c>
      <c r="C34" s="29">
        <f>(-PI()-4 *C$39)</f>
        <v>-7.1415926535897931</v>
      </c>
      <c r="D34">
        <f t="shared" si="0"/>
        <v>-6</v>
      </c>
      <c r="E34">
        <f t="shared" si="1"/>
        <v>-8.2831853071795862</v>
      </c>
      <c r="F34">
        <v>-4.2831853071795862</v>
      </c>
      <c r="G34">
        <f t="shared" si="6"/>
        <v>4</v>
      </c>
      <c r="H34">
        <f t="shared" si="5"/>
        <v>-12.566370614359172</v>
      </c>
      <c r="I34">
        <f t="shared" si="7"/>
        <v>-0.5</v>
      </c>
      <c r="J34">
        <f t="shared" si="8"/>
        <v>0</v>
      </c>
      <c r="K34">
        <f t="shared" si="4"/>
        <v>4</v>
      </c>
    </row>
    <row r="35" spans="1:17" ht="18" x14ac:dyDescent="0.35">
      <c r="A35" s="46" t="str">
        <f>"-PI()-3"</f>
        <v>-PI()-3</v>
      </c>
      <c r="B35" s="15">
        <f>(-PI()-3 *B$39)</f>
        <v>-1.6415926535897931</v>
      </c>
      <c r="C35" s="46">
        <f>(-PI()-3 *C$39)</f>
        <v>-6.1415926535897931</v>
      </c>
      <c r="D35">
        <f t="shared" si="0"/>
        <v>-4.5</v>
      </c>
      <c r="E35">
        <f t="shared" si="1"/>
        <v>-7.7831853071795862</v>
      </c>
      <c r="F35">
        <v>-4.7831853071795862</v>
      </c>
      <c r="G35">
        <f t="shared" si="6"/>
        <v>3</v>
      </c>
      <c r="H35">
        <f t="shared" si="5"/>
        <v>-12.566370614359172</v>
      </c>
      <c r="I35">
        <f t="shared" si="7"/>
        <v>-0.5</v>
      </c>
      <c r="J35">
        <f t="shared" si="8"/>
        <v>0</v>
      </c>
      <c r="K35">
        <f t="shared" si="4"/>
        <v>4.5</v>
      </c>
    </row>
    <row r="36" spans="1:17" x14ac:dyDescent="0.3">
      <c r="A36" s="21" t="str">
        <f>"-PI()-2"</f>
        <v>-PI()-2</v>
      </c>
      <c r="B36" s="16">
        <f>(-PI()-2 *B$39)</f>
        <v>-2.1415926535897931</v>
      </c>
      <c r="C36" s="29">
        <f>(-PI()-2 *C$39)</f>
        <v>-5.1415926535897931</v>
      </c>
      <c r="D36">
        <f t="shared" si="0"/>
        <v>-3</v>
      </c>
      <c r="E36">
        <f t="shared" si="1"/>
        <v>-7.2831853071795862</v>
      </c>
      <c r="F36">
        <v>-5.2831853071795862</v>
      </c>
      <c r="G36">
        <f t="shared" si="6"/>
        <v>2</v>
      </c>
      <c r="H36">
        <f t="shared" si="5"/>
        <v>-12.566370614359172</v>
      </c>
      <c r="I36">
        <f t="shared" si="7"/>
        <v>-0.5</v>
      </c>
      <c r="J36">
        <f t="shared" si="8"/>
        <v>0</v>
      </c>
      <c r="K36">
        <f t="shared" si="4"/>
        <v>5</v>
      </c>
    </row>
    <row r="37" spans="1:17" x14ac:dyDescent="0.3">
      <c r="A37" s="21" t="str">
        <f>"-PI()-1"</f>
        <v>-PI()-1</v>
      </c>
      <c r="B37" s="15">
        <f>(-PI()-1 *B$39)</f>
        <v>-2.6415926535897931</v>
      </c>
      <c r="C37" s="29">
        <f>(-PI()-1 *C$39)</f>
        <v>-4.1415926535897931</v>
      </c>
      <c r="D37">
        <f t="shared" si="0"/>
        <v>-1.5</v>
      </c>
      <c r="E37">
        <f t="shared" si="1"/>
        <v>-6.7831853071795862</v>
      </c>
      <c r="F37">
        <v>-5.7831853071795862</v>
      </c>
      <c r="G37">
        <f t="shared" si="6"/>
        <v>1</v>
      </c>
      <c r="H37">
        <f t="shared" si="5"/>
        <v>-12.566370614359172</v>
      </c>
      <c r="I37">
        <f>E37-E14-12</f>
        <v>-0.5</v>
      </c>
      <c r="J37">
        <f>E37-E13-12</f>
        <v>0</v>
      </c>
      <c r="K37">
        <f>E37-E$26</f>
        <v>5.5</v>
      </c>
    </row>
    <row r="38" spans="1:17" ht="21" x14ac:dyDescent="0.4">
      <c r="A38" s="48" t="str">
        <f>"-PI"</f>
        <v>-PI</v>
      </c>
      <c r="B38" s="30">
        <f>-PI()*B39</f>
        <v>1.5707963267948966</v>
      </c>
      <c r="C38" s="30">
        <f>-PI()*C39</f>
        <v>-3.1415926535897931</v>
      </c>
      <c r="D38" s="30">
        <f t="shared" si="0"/>
        <v>-4.7123889803846897</v>
      </c>
      <c r="E38" s="30">
        <f>C38+B38</f>
        <v>-1.5707963267948966</v>
      </c>
      <c r="F38" s="30">
        <v>1.5707963267948966</v>
      </c>
      <c r="G38" s="50">
        <f t="shared" si="6"/>
        <v>3.1415926535897931</v>
      </c>
      <c r="H38">
        <f t="shared" si="5"/>
        <v>0</v>
      </c>
      <c r="I38">
        <f>E38-E14+12</f>
        <v>28.712388980384688</v>
      </c>
      <c r="J38">
        <f>E38-E14+12</f>
        <v>28.712388980384688</v>
      </c>
      <c r="K38">
        <f>E38-E$26</f>
        <v>10.71238898038469</v>
      </c>
    </row>
    <row r="39" spans="1:17" ht="18" x14ac:dyDescent="0.35">
      <c r="A39" s="48" t="s">
        <v>116</v>
      </c>
      <c r="B39" s="39">
        <v>-0.5</v>
      </c>
      <c r="C39" s="39">
        <v>1</v>
      </c>
      <c r="D39" s="39">
        <f t="shared" si="0"/>
        <v>1.5</v>
      </c>
      <c r="E39" s="49">
        <f t="shared" ref="E39:E79" si="9">C39+B39</f>
        <v>0.5</v>
      </c>
      <c r="F39" s="49">
        <v>-0.5</v>
      </c>
      <c r="G39" s="39">
        <f>F39-E39</f>
        <v>-1</v>
      </c>
      <c r="H39">
        <f>E39+F39</f>
        <v>0</v>
      </c>
    </row>
    <row r="40" spans="1:17" ht="21" x14ac:dyDescent="0.4">
      <c r="A40" s="48" t="s">
        <v>0</v>
      </c>
      <c r="B40" s="30">
        <f t="shared" ref="B40:C40" si="10">PI()*B39</f>
        <v>-1.5707963267948966</v>
      </c>
      <c r="C40" s="30">
        <f t="shared" si="10"/>
        <v>3.1415926535897931</v>
      </c>
      <c r="D40" s="30">
        <f t="shared" si="0"/>
        <v>4.7123889803846897</v>
      </c>
      <c r="E40" s="30">
        <f>C40+B40</f>
        <v>1.5707963267948966</v>
      </c>
      <c r="F40" s="30">
        <v>-1.5707963267948966</v>
      </c>
      <c r="G40" s="50">
        <f t="shared" ref="G40:G80" si="11">F40-E40</f>
        <v>-3.1415926535897931</v>
      </c>
      <c r="H40">
        <f t="shared" ref="H40:H79" si="12">E40+F40</f>
        <v>0</v>
      </c>
      <c r="I40">
        <f>E40-E64-12</f>
        <v>-28.712388980384688</v>
      </c>
      <c r="J40">
        <f>E40-E64-12</f>
        <v>-28.712388980384688</v>
      </c>
      <c r="K40">
        <f t="shared" ref="K40:K66" si="13">E40-E$52</f>
        <v>-10.71238898038469</v>
      </c>
    </row>
    <row r="41" spans="1:17" x14ac:dyDescent="0.3">
      <c r="A41" s="21" t="s">
        <v>74</v>
      </c>
      <c r="B41" s="15">
        <f>(PI()+1 *B39)</f>
        <v>2.6415926535897931</v>
      </c>
      <c r="C41" s="29">
        <f>(PI()+1 *C39)</f>
        <v>4.1415926535897931</v>
      </c>
      <c r="D41">
        <f t="shared" si="0"/>
        <v>1.5</v>
      </c>
      <c r="E41">
        <f t="shared" si="9"/>
        <v>6.7831853071795862</v>
      </c>
      <c r="F41">
        <v>5.7831853071795862</v>
      </c>
      <c r="G41">
        <f t="shared" si="11"/>
        <v>-1</v>
      </c>
      <c r="H41">
        <f t="shared" si="12"/>
        <v>12.566370614359172</v>
      </c>
      <c r="I41">
        <f>E41-E64+12</f>
        <v>0.5</v>
      </c>
      <c r="J41">
        <f>E41-E65+12</f>
        <v>0</v>
      </c>
      <c r="K41">
        <f t="shared" si="13"/>
        <v>-5.5</v>
      </c>
    </row>
    <row r="42" spans="1:17" x14ac:dyDescent="0.3">
      <c r="A42" s="21" t="s">
        <v>76</v>
      </c>
      <c r="B42" s="16">
        <f>(PI()+2*B39)</f>
        <v>2.1415926535897931</v>
      </c>
      <c r="C42" s="29">
        <f>(PI()+2*C39)</f>
        <v>5.1415926535897931</v>
      </c>
      <c r="D42">
        <f t="shared" si="0"/>
        <v>3</v>
      </c>
      <c r="E42">
        <f t="shared" si="9"/>
        <v>7.2831853071795862</v>
      </c>
      <c r="F42">
        <v>5.2831853071795862</v>
      </c>
      <c r="G42">
        <f t="shared" si="11"/>
        <v>-2</v>
      </c>
      <c r="H42">
        <f t="shared" si="12"/>
        <v>12.566370614359172</v>
      </c>
      <c r="I42">
        <f t="shared" ref="I42:I56" si="14">E42-E65+12</f>
        <v>0.5</v>
      </c>
      <c r="J42">
        <f t="shared" ref="J42:J55" si="15">E42-E66+12</f>
        <v>0</v>
      </c>
      <c r="K42">
        <f t="shared" si="13"/>
        <v>-5</v>
      </c>
    </row>
    <row r="43" spans="1:17" ht="18" x14ac:dyDescent="0.35">
      <c r="A43" s="46" t="s">
        <v>77</v>
      </c>
      <c r="B43" s="15">
        <f>(PI()+3*B39)</f>
        <v>1.6415926535897931</v>
      </c>
      <c r="C43" s="46">
        <f>(PI()+3*C39)</f>
        <v>6.1415926535897931</v>
      </c>
      <c r="D43">
        <f t="shared" si="0"/>
        <v>4.5</v>
      </c>
      <c r="E43">
        <f t="shared" si="9"/>
        <v>7.7831853071795862</v>
      </c>
      <c r="F43">
        <v>4.7831853071795862</v>
      </c>
      <c r="G43">
        <f t="shared" si="11"/>
        <v>-3</v>
      </c>
      <c r="H43">
        <f t="shared" si="12"/>
        <v>12.566370614359172</v>
      </c>
      <c r="I43">
        <f t="shared" si="14"/>
        <v>0.5</v>
      </c>
      <c r="J43">
        <f t="shared" si="15"/>
        <v>0</v>
      </c>
      <c r="K43">
        <f t="shared" si="13"/>
        <v>-4.5</v>
      </c>
      <c r="M43" s="46">
        <v>0.14159265358979312</v>
      </c>
      <c r="N43" t="s">
        <v>114</v>
      </c>
      <c r="O43" s="47">
        <v>-0.85840734641020688</v>
      </c>
      <c r="P43" t="s">
        <v>115</v>
      </c>
      <c r="Q43">
        <f>M43-O43</f>
        <v>1</v>
      </c>
    </row>
    <row r="44" spans="1:17" x14ac:dyDescent="0.3">
      <c r="A44" s="21" t="s">
        <v>75</v>
      </c>
      <c r="B44" s="16">
        <f>(PI()+4*B$39)</f>
        <v>1.1415926535897931</v>
      </c>
      <c r="C44" s="29">
        <f>(PI()+4*C39)</f>
        <v>7.1415926535897931</v>
      </c>
      <c r="D44">
        <f t="shared" si="0"/>
        <v>6</v>
      </c>
      <c r="E44">
        <f t="shared" si="9"/>
        <v>8.2831853071795862</v>
      </c>
      <c r="F44">
        <v>4.2831853071795862</v>
      </c>
      <c r="G44">
        <f t="shared" si="11"/>
        <v>-4</v>
      </c>
      <c r="H44">
        <f t="shared" si="12"/>
        <v>12.566370614359172</v>
      </c>
      <c r="I44">
        <f t="shared" si="14"/>
        <v>0.5</v>
      </c>
      <c r="J44">
        <f t="shared" si="15"/>
        <v>0</v>
      </c>
      <c r="K44">
        <f t="shared" si="13"/>
        <v>-4</v>
      </c>
    </row>
    <row r="45" spans="1:17" ht="21" x14ac:dyDescent="0.4">
      <c r="A45" t="s">
        <v>78</v>
      </c>
      <c r="B45" s="15">
        <f>(PI()+5*B39)</f>
        <v>0.64159265358979312</v>
      </c>
      <c r="C45" s="29">
        <f>(PI()+5*C39)</f>
        <v>8.1415926535897931</v>
      </c>
      <c r="D45">
        <f t="shared" si="0"/>
        <v>7.5</v>
      </c>
      <c r="E45">
        <f t="shared" si="9"/>
        <v>8.7831853071795862</v>
      </c>
      <c r="F45">
        <v>3.7831853071795862</v>
      </c>
      <c r="G45">
        <f t="shared" si="11"/>
        <v>-5</v>
      </c>
      <c r="H45">
        <f t="shared" si="12"/>
        <v>12.566370614359172</v>
      </c>
      <c r="I45">
        <f t="shared" si="14"/>
        <v>0.5</v>
      </c>
      <c r="J45">
        <f t="shared" si="15"/>
        <v>0</v>
      </c>
      <c r="K45">
        <f t="shared" si="13"/>
        <v>-3.5</v>
      </c>
      <c r="M45" s="44">
        <v>0.28318530717958623</v>
      </c>
      <c r="N45" t="s">
        <v>114</v>
      </c>
      <c r="O45" s="47">
        <v>-0.21681469282041377</v>
      </c>
      <c r="P45" t="s">
        <v>115</v>
      </c>
      <c r="Q45">
        <f>M45-O45</f>
        <v>0.5</v>
      </c>
    </row>
    <row r="46" spans="1:17" x14ac:dyDescent="0.3">
      <c r="A46" s="21" t="s">
        <v>79</v>
      </c>
      <c r="B46" s="16">
        <f>(PI()+6*B39)</f>
        <v>0.14159265358979312</v>
      </c>
      <c r="C46" s="29">
        <f>(PI()+6*C39)</f>
        <v>9.1415926535897931</v>
      </c>
      <c r="D46">
        <f t="shared" si="0"/>
        <v>9</v>
      </c>
      <c r="E46">
        <f t="shared" si="9"/>
        <v>9.2831853071795862</v>
      </c>
      <c r="F46">
        <v>3.2831853071795862</v>
      </c>
      <c r="G46">
        <f t="shared" si="11"/>
        <v>-6</v>
      </c>
      <c r="H46">
        <f t="shared" si="12"/>
        <v>12.566370614359172</v>
      </c>
      <c r="I46">
        <f t="shared" si="14"/>
        <v>0.49999999999999645</v>
      </c>
      <c r="J46">
        <f t="shared" si="15"/>
        <v>0</v>
      </c>
      <c r="K46">
        <f t="shared" si="13"/>
        <v>-3</v>
      </c>
    </row>
    <row r="47" spans="1:17" x14ac:dyDescent="0.3">
      <c r="A47" s="21" t="s">
        <v>80</v>
      </c>
      <c r="B47" s="15">
        <f>(PI()+7*B39)</f>
        <v>-0.35840734641020688</v>
      </c>
      <c r="C47" s="29">
        <f>(PI()+7*C39)</f>
        <v>10.141592653589793</v>
      </c>
      <c r="D47">
        <f t="shared" si="0"/>
        <v>10.5</v>
      </c>
      <c r="E47">
        <f t="shared" si="9"/>
        <v>9.7831853071795862</v>
      </c>
      <c r="F47">
        <v>2.7831853071795862</v>
      </c>
      <c r="G47">
        <f t="shared" si="11"/>
        <v>-7</v>
      </c>
      <c r="H47">
        <f t="shared" si="12"/>
        <v>12.566370614359172</v>
      </c>
      <c r="I47">
        <f t="shared" si="14"/>
        <v>0.49999999999999645</v>
      </c>
      <c r="J47">
        <f t="shared" si="15"/>
        <v>0</v>
      </c>
      <c r="K47">
        <f t="shared" si="13"/>
        <v>-2.5</v>
      </c>
    </row>
    <row r="48" spans="1:17" x14ac:dyDescent="0.3">
      <c r="A48" s="21" t="s">
        <v>81</v>
      </c>
      <c r="B48" s="16">
        <f>(PI()+8*B39)</f>
        <v>-0.85840734641020688</v>
      </c>
      <c r="C48" s="29">
        <f>(PI()+8*C39)</f>
        <v>11.141592653589793</v>
      </c>
      <c r="D48">
        <f t="shared" si="0"/>
        <v>12</v>
      </c>
      <c r="E48">
        <f t="shared" si="9"/>
        <v>10.283185307179586</v>
      </c>
      <c r="F48">
        <v>2.2831853071795862</v>
      </c>
      <c r="G48">
        <f t="shared" si="11"/>
        <v>-8</v>
      </c>
      <c r="H48">
        <f t="shared" si="12"/>
        <v>12.566370614359172</v>
      </c>
      <c r="I48">
        <f t="shared" si="14"/>
        <v>0.49999999999999645</v>
      </c>
      <c r="J48">
        <f t="shared" si="15"/>
        <v>0</v>
      </c>
      <c r="K48">
        <f t="shared" si="13"/>
        <v>-2</v>
      </c>
    </row>
    <row r="49" spans="1:11" x14ac:dyDescent="0.3">
      <c r="A49" t="s">
        <v>82</v>
      </c>
      <c r="B49" s="15">
        <f>(PI()+9*B39)</f>
        <v>-1.3584073464102069</v>
      </c>
      <c r="C49" s="29">
        <f>(PI()+9*C39)</f>
        <v>12.141592653589793</v>
      </c>
      <c r="D49">
        <f t="shared" si="0"/>
        <v>13.5</v>
      </c>
      <c r="E49">
        <f t="shared" si="9"/>
        <v>10.783185307179586</v>
      </c>
      <c r="F49">
        <v>1.7831853071795862</v>
      </c>
      <c r="G49">
        <f t="shared" si="11"/>
        <v>-9</v>
      </c>
      <c r="H49">
        <f t="shared" si="12"/>
        <v>12.566370614359172</v>
      </c>
      <c r="I49">
        <f t="shared" si="14"/>
        <v>0.49999999999999645</v>
      </c>
      <c r="J49">
        <f t="shared" si="15"/>
        <v>0</v>
      </c>
      <c r="K49">
        <f t="shared" si="13"/>
        <v>-1.5</v>
      </c>
    </row>
    <row r="50" spans="1:11" x14ac:dyDescent="0.3">
      <c r="A50" t="s">
        <v>83</v>
      </c>
      <c r="B50" s="16">
        <f>(PI()+10*B39)</f>
        <v>-1.8584073464102069</v>
      </c>
      <c r="C50" s="29">
        <f>(PI()+10*C39)</f>
        <v>13.141592653589793</v>
      </c>
      <c r="D50">
        <f t="shared" si="0"/>
        <v>15</v>
      </c>
      <c r="E50">
        <f t="shared" si="9"/>
        <v>11.283185307179586</v>
      </c>
      <c r="F50">
        <v>1.2831853071795862</v>
      </c>
      <c r="G50">
        <f t="shared" si="11"/>
        <v>-10</v>
      </c>
      <c r="H50">
        <f t="shared" si="12"/>
        <v>12.566370614359172</v>
      </c>
      <c r="I50">
        <f t="shared" si="14"/>
        <v>0.49999999999999645</v>
      </c>
      <c r="J50">
        <f t="shared" si="15"/>
        <v>0</v>
      </c>
      <c r="K50">
        <f t="shared" si="13"/>
        <v>-1</v>
      </c>
    </row>
    <row r="51" spans="1:11" x14ac:dyDescent="0.3">
      <c r="A51" t="s">
        <v>84</v>
      </c>
      <c r="B51" s="15">
        <f>(PI()+11*B39)</f>
        <v>-2.3584073464102069</v>
      </c>
      <c r="C51" s="29">
        <f>(PI()+11*C39)</f>
        <v>14.141592653589793</v>
      </c>
      <c r="D51">
        <f t="shared" si="0"/>
        <v>16.5</v>
      </c>
      <c r="E51">
        <f t="shared" si="9"/>
        <v>11.783185307179586</v>
      </c>
      <c r="F51">
        <v>0.78318530717958623</v>
      </c>
      <c r="G51">
        <f t="shared" si="11"/>
        <v>-11</v>
      </c>
      <c r="H51">
        <f t="shared" si="12"/>
        <v>12.566370614359172</v>
      </c>
      <c r="I51">
        <f t="shared" si="14"/>
        <v>0.49999999999999645</v>
      </c>
      <c r="J51">
        <f t="shared" si="15"/>
        <v>0</v>
      </c>
      <c r="K51">
        <f t="shared" si="13"/>
        <v>-0.5</v>
      </c>
    </row>
    <row r="52" spans="1:11" ht="21" x14ac:dyDescent="0.4">
      <c r="A52" s="44" t="s">
        <v>85</v>
      </c>
      <c r="B52" s="16">
        <f>(PI()+12*B39)</f>
        <v>-2.8584073464102069</v>
      </c>
      <c r="C52" s="29">
        <f>(PI()+12*C39)</f>
        <v>15.141592653589793</v>
      </c>
      <c r="D52">
        <f t="shared" si="0"/>
        <v>18</v>
      </c>
      <c r="E52" s="44">
        <f t="shared" si="9"/>
        <v>12.283185307179586</v>
      </c>
      <c r="F52" s="44">
        <v>0.28318530717958623</v>
      </c>
      <c r="G52">
        <f t="shared" si="11"/>
        <v>-12</v>
      </c>
      <c r="H52">
        <f t="shared" si="12"/>
        <v>12.566370614359172</v>
      </c>
      <c r="I52">
        <f t="shared" si="14"/>
        <v>0.49999999999999645</v>
      </c>
      <c r="J52">
        <f t="shared" si="15"/>
        <v>0</v>
      </c>
      <c r="K52" s="45">
        <f t="shared" si="13"/>
        <v>0</v>
      </c>
    </row>
    <row r="53" spans="1:11" ht="18" x14ac:dyDescent="0.35">
      <c r="A53" t="s">
        <v>86</v>
      </c>
      <c r="B53" s="15">
        <f>(PI()+13*B39)</f>
        <v>-3.3584073464102069</v>
      </c>
      <c r="C53" s="29">
        <f>(PI()+13*C39)</f>
        <v>16.141592653589793</v>
      </c>
      <c r="D53">
        <f t="shared" si="0"/>
        <v>19.5</v>
      </c>
      <c r="E53">
        <f t="shared" si="9"/>
        <v>12.783185307179586</v>
      </c>
      <c r="F53" s="47">
        <v>-0.21681469282041377</v>
      </c>
      <c r="G53">
        <f t="shared" si="11"/>
        <v>-13</v>
      </c>
      <c r="H53">
        <f t="shared" si="12"/>
        <v>12.566370614359172</v>
      </c>
      <c r="I53">
        <f t="shared" si="14"/>
        <v>0.49999999999999645</v>
      </c>
      <c r="J53">
        <f t="shared" si="15"/>
        <v>0</v>
      </c>
      <c r="K53">
        <f t="shared" si="13"/>
        <v>0.5</v>
      </c>
    </row>
    <row r="54" spans="1:11" x14ac:dyDescent="0.3">
      <c r="A54" t="s">
        <v>87</v>
      </c>
      <c r="B54" s="16">
        <f>(PI()+14*B39)</f>
        <v>-3.8584073464102069</v>
      </c>
      <c r="C54" s="29">
        <f>(PI()+14*C39)</f>
        <v>17.141592653589793</v>
      </c>
      <c r="D54">
        <f t="shared" si="0"/>
        <v>21</v>
      </c>
      <c r="E54">
        <f t="shared" si="9"/>
        <v>13.283185307179586</v>
      </c>
      <c r="F54">
        <v>-0.71681469282041377</v>
      </c>
      <c r="G54">
        <f t="shared" si="11"/>
        <v>-14</v>
      </c>
      <c r="H54">
        <f t="shared" si="12"/>
        <v>12.566370614359172</v>
      </c>
      <c r="I54">
        <f t="shared" si="14"/>
        <v>0.49999999999999645</v>
      </c>
      <c r="J54">
        <f t="shared" si="15"/>
        <v>0</v>
      </c>
      <c r="K54">
        <f t="shared" si="13"/>
        <v>1</v>
      </c>
    </row>
    <row r="55" spans="1:11" x14ac:dyDescent="0.3">
      <c r="A55" t="s">
        <v>88</v>
      </c>
      <c r="B55" s="15">
        <f>(PI()+15*B39)</f>
        <v>-4.3584073464102069</v>
      </c>
      <c r="C55" s="29">
        <f>(PI()+15*C39)</f>
        <v>18.141592653589793</v>
      </c>
      <c r="D55">
        <f t="shared" si="0"/>
        <v>22.5</v>
      </c>
      <c r="E55">
        <f t="shared" si="9"/>
        <v>13.783185307179586</v>
      </c>
      <c r="F55">
        <v>-1.2168146928204138</v>
      </c>
      <c r="G55">
        <f t="shared" si="11"/>
        <v>-15</v>
      </c>
      <c r="H55">
        <f t="shared" si="12"/>
        <v>12.566370614359172</v>
      </c>
      <c r="I55">
        <f t="shared" si="14"/>
        <v>0.49999999999999645</v>
      </c>
      <c r="J55">
        <f t="shared" si="15"/>
        <v>0</v>
      </c>
      <c r="K55">
        <f t="shared" si="13"/>
        <v>1.5</v>
      </c>
    </row>
    <row r="56" spans="1:11" x14ac:dyDescent="0.3">
      <c r="A56" s="21" t="s">
        <v>89</v>
      </c>
      <c r="B56" s="16">
        <f>(PI()+16*B39)</f>
        <v>-4.8584073464102069</v>
      </c>
      <c r="C56" s="29">
        <f>(PI()+16*C39)</f>
        <v>19.141592653589793</v>
      </c>
      <c r="D56">
        <f t="shared" si="0"/>
        <v>24</v>
      </c>
      <c r="E56">
        <f t="shared" si="9"/>
        <v>14.283185307179586</v>
      </c>
      <c r="F56">
        <v>-1.7168146928204138</v>
      </c>
      <c r="G56">
        <f t="shared" si="11"/>
        <v>-16</v>
      </c>
      <c r="H56">
        <f t="shared" si="12"/>
        <v>12.566370614359172</v>
      </c>
      <c r="I56">
        <f t="shared" si="14"/>
        <v>0.49999999999999645</v>
      </c>
      <c r="K56">
        <f t="shared" si="13"/>
        <v>2</v>
      </c>
    </row>
    <row r="57" spans="1:11" x14ac:dyDescent="0.3">
      <c r="A57" t="s">
        <v>90</v>
      </c>
      <c r="B57" s="15">
        <f>(PI()+17*B39)</f>
        <v>-5.3584073464102069</v>
      </c>
      <c r="C57" s="29">
        <f>(PI()+17*C39)</f>
        <v>20.141592653589793</v>
      </c>
      <c r="D57">
        <f t="shared" si="0"/>
        <v>25.5</v>
      </c>
      <c r="E57">
        <f t="shared" si="9"/>
        <v>14.783185307179586</v>
      </c>
      <c r="F57">
        <v>-2.2168146928204138</v>
      </c>
      <c r="G57">
        <f t="shared" si="11"/>
        <v>-17</v>
      </c>
      <c r="H57">
        <f t="shared" si="12"/>
        <v>12.566370614359172</v>
      </c>
      <c r="K57">
        <f t="shared" si="13"/>
        <v>2.5</v>
      </c>
    </row>
    <row r="58" spans="1:11" x14ac:dyDescent="0.3">
      <c r="A58" t="s">
        <v>91</v>
      </c>
      <c r="B58" s="16">
        <f>(PI()+18*B39)</f>
        <v>-5.8584073464102069</v>
      </c>
      <c r="C58" s="29">
        <f>(PI()+18*C39)</f>
        <v>21.141592653589793</v>
      </c>
      <c r="D58">
        <f t="shared" si="0"/>
        <v>27</v>
      </c>
      <c r="E58">
        <f t="shared" si="9"/>
        <v>15.283185307179586</v>
      </c>
      <c r="F58">
        <v>-2.7168146928204138</v>
      </c>
      <c r="G58">
        <f t="shared" si="11"/>
        <v>-18</v>
      </c>
      <c r="H58">
        <f t="shared" si="12"/>
        <v>12.566370614359172</v>
      </c>
      <c r="K58">
        <f t="shared" si="13"/>
        <v>3</v>
      </c>
    </row>
    <row r="59" spans="1:11" x14ac:dyDescent="0.3">
      <c r="A59" t="s">
        <v>92</v>
      </c>
      <c r="B59" s="15">
        <f>(PI()+19*B39)</f>
        <v>-6.3584073464102069</v>
      </c>
      <c r="C59" s="29">
        <f>(PI()+19*C39)</f>
        <v>22.141592653589793</v>
      </c>
      <c r="D59">
        <f t="shared" si="0"/>
        <v>28.5</v>
      </c>
      <c r="E59">
        <f t="shared" si="9"/>
        <v>15.783185307179586</v>
      </c>
      <c r="F59">
        <v>-3.2168146928204138</v>
      </c>
      <c r="G59">
        <f t="shared" si="11"/>
        <v>-19</v>
      </c>
      <c r="H59">
        <f t="shared" si="12"/>
        <v>12.566370614359172</v>
      </c>
      <c r="K59">
        <f t="shared" si="13"/>
        <v>3.5</v>
      </c>
    </row>
    <row r="60" spans="1:11" x14ac:dyDescent="0.3">
      <c r="A60" t="s">
        <v>93</v>
      </c>
      <c r="B60" s="16">
        <f>(PI()+20*B39)</f>
        <v>-6.8584073464102069</v>
      </c>
      <c r="C60" s="29">
        <f>(PI()+20*C39)</f>
        <v>23.141592653589793</v>
      </c>
      <c r="D60">
        <f t="shared" si="0"/>
        <v>30</v>
      </c>
      <c r="E60">
        <f t="shared" si="9"/>
        <v>16.283185307179586</v>
      </c>
      <c r="F60">
        <v>-3.7168146928204138</v>
      </c>
      <c r="G60">
        <f t="shared" si="11"/>
        <v>-20</v>
      </c>
      <c r="H60">
        <f t="shared" si="12"/>
        <v>12.566370614359172</v>
      </c>
      <c r="K60">
        <f t="shared" si="13"/>
        <v>4</v>
      </c>
    </row>
    <row r="61" spans="1:11" x14ac:dyDescent="0.3">
      <c r="A61" t="s">
        <v>94</v>
      </c>
      <c r="B61" s="15">
        <f>(PI()+21*B39)</f>
        <v>-7.3584073464102069</v>
      </c>
      <c r="C61" s="29">
        <f>(PI()+21*C39)</f>
        <v>24.141592653589793</v>
      </c>
      <c r="D61">
        <f t="shared" si="0"/>
        <v>31.5</v>
      </c>
      <c r="E61">
        <f t="shared" si="9"/>
        <v>16.783185307179586</v>
      </c>
      <c r="F61">
        <v>-4.2168146928204138</v>
      </c>
      <c r="G61">
        <f t="shared" si="11"/>
        <v>-21</v>
      </c>
      <c r="H61">
        <f t="shared" si="12"/>
        <v>12.566370614359172</v>
      </c>
      <c r="K61">
        <f t="shared" si="13"/>
        <v>4.5</v>
      </c>
    </row>
    <row r="62" spans="1:11" x14ac:dyDescent="0.3">
      <c r="A62" t="s">
        <v>95</v>
      </c>
      <c r="B62" s="16">
        <f>(PI()+22*B39)</f>
        <v>-7.8584073464102069</v>
      </c>
      <c r="C62" s="29">
        <f>(PI()+22*C39)</f>
        <v>25.141592653589793</v>
      </c>
      <c r="D62">
        <f t="shared" si="0"/>
        <v>33</v>
      </c>
      <c r="E62">
        <f t="shared" si="9"/>
        <v>17.283185307179586</v>
      </c>
      <c r="F62">
        <v>-4.7168146928204138</v>
      </c>
      <c r="G62">
        <f t="shared" si="11"/>
        <v>-22</v>
      </c>
      <c r="H62">
        <f t="shared" si="12"/>
        <v>12.566370614359172</v>
      </c>
      <c r="K62">
        <f t="shared" si="13"/>
        <v>5</v>
      </c>
    </row>
    <row r="63" spans="1:11" x14ac:dyDescent="0.3">
      <c r="A63" t="s">
        <v>96</v>
      </c>
      <c r="B63" s="15">
        <f>(PI()+23*B39)</f>
        <v>-8.3584073464102069</v>
      </c>
      <c r="C63" s="29">
        <f>(PI()+23*C39)</f>
        <v>26.141592653589793</v>
      </c>
      <c r="D63">
        <f t="shared" si="0"/>
        <v>34.5</v>
      </c>
      <c r="E63">
        <f t="shared" si="9"/>
        <v>17.783185307179586</v>
      </c>
      <c r="F63">
        <v>-5.2168146928204138</v>
      </c>
      <c r="G63">
        <f t="shared" si="11"/>
        <v>-23</v>
      </c>
      <c r="H63">
        <f t="shared" si="12"/>
        <v>12.566370614359172</v>
      </c>
      <c r="K63">
        <f t="shared" si="13"/>
        <v>5.5</v>
      </c>
    </row>
    <row r="64" spans="1:11" x14ac:dyDescent="0.3">
      <c r="A64" s="21" t="s">
        <v>97</v>
      </c>
      <c r="B64" s="16">
        <f>(PI()+24*B39)</f>
        <v>-8.8584073464102069</v>
      </c>
      <c r="C64" s="29">
        <f>(PI()+24*C$39)</f>
        <v>27.141592653589793</v>
      </c>
      <c r="D64" s="17">
        <f t="shared" si="0"/>
        <v>36</v>
      </c>
      <c r="E64" s="17">
        <f t="shared" si="9"/>
        <v>18.283185307179586</v>
      </c>
      <c r="F64" s="17">
        <v>-5.7168146928204138</v>
      </c>
      <c r="G64">
        <f t="shared" si="11"/>
        <v>-24</v>
      </c>
      <c r="H64">
        <f t="shared" si="12"/>
        <v>12.566370614359172</v>
      </c>
      <c r="K64" s="17">
        <f t="shared" si="13"/>
        <v>6</v>
      </c>
    </row>
    <row r="65" spans="1:11" x14ac:dyDescent="0.3">
      <c r="A65" s="21" t="s">
        <v>98</v>
      </c>
      <c r="B65" s="15">
        <f>(PI()+25*B39)</f>
        <v>-9.3584073464102069</v>
      </c>
      <c r="C65" s="29">
        <f>(PI()+25*C$39)</f>
        <v>28.141592653589793</v>
      </c>
      <c r="D65">
        <f t="shared" ref="D65:D79" si="16">C65-B65</f>
        <v>37.5</v>
      </c>
      <c r="E65">
        <f t="shared" si="9"/>
        <v>18.783185307179586</v>
      </c>
      <c r="F65">
        <v>-6.2168146928204138</v>
      </c>
      <c r="G65">
        <f t="shared" si="11"/>
        <v>-25</v>
      </c>
      <c r="H65">
        <f t="shared" si="12"/>
        <v>12.566370614359172</v>
      </c>
      <c r="K65">
        <f t="shared" si="13"/>
        <v>6.5</v>
      </c>
    </row>
    <row r="66" spans="1:11" x14ac:dyDescent="0.3">
      <c r="A66" s="21" t="s">
        <v>99</v>
      </c>
      <c r="B66" s="16">
        <f>(PI()+26*B$39)</f>
        <v>-9.8584073464102069</v>
      </c>
      <c r="C66" s="29">
        <f>(PI()+26*C$39)</f>
        <v>29.141592653589793</v>
      </c>
      <c r="D66">
        <f t="shared" si="16"/>
        <v>39</v>
      </c>
      <c r="E66">
        <f t="shared" si="9"/>
        <v>19.283185307179586</v>
      </c>
      <c r="F66">
        <v>-6.7168146928204138</v>
      </c>
      <c r="G66">
        <f t="shared" si="11"/>
        <v>-26</v>
      </c>
      <c r="H66">
        <f t="shared" si="12"/>
        <v>12.566370614359172</v>
      </c>
      <c r="K66">
        <f t="shared" si="13"/>
        <v>7</v>
      </c>
    </row>
    <row r="67" spans="1:11" x14ac:dyDescent="0.3">
      <c r="A67" s="21" t="s">
        <v>101</v>
      </c>
      <c r="B67" s="15">
        <f>(PI()+27*B$39)</f>
        <v>-10.358407346410207</v>
      </c>
      <c r="C67" s="29">
        <f>(PI()+27*C$39)</f>
        <v>30.141592653589793</v>
      </c>
      <c r="D67">
        <f t="shared" si="16"/>
        <v>40.5</v>
      </c>
      <c r="E67">
        <f t="shared" si="9"/>
        <v>19.783185307179586</v>
      </c>
      <c r="F67">
        <v>-7.2168146928204138</v>
      </c>
      <c r="G67">
        <f t="shared" si="11"/>
        <v>-27</v>
      </c>
      <c r="H67">
        <f t="shared" si="12"/>
        <v>12.566370614359172</v>
      </c>
      <c r="K67">
        <f t="shared" ref="K67:K79" si="17">E67-E$52</f>
        <v>7.5</v>
      </c>
    </row>
    <row r="68" spans="1:11" x14ac:dyDescent="0.3">
      <c r="A68" s="21" t="s">
        <v>102</v>
      </c>
      <c r="B68" s="16">
        <f>(PI()+28*B$39)</f>
        <v>-10.858407346410207</v>
      </c>
      <c r="C68" s="29">
        <f>(PI()+28*C$39)</f>
        <v>31.141592653589793</v>
      </c>
      <c r="D68">
        <f t="shared" si="16"/>
        <v>42</v>
      </c>
      <c r="E68">
        <f t="shared" si="9"/>
        <v>20.283185307179586</v>
      </c>
      <c r="F68">
        <v>-7.7168146928204138</v>
      </c>
      <c r="G68">
        <f t="shared" si="11"/>
        <v>-28</v>
      </c>
      <c r="H68">
        <f t="shared" si="12"/>
        <v>12.566370614359172</v>
      </c>
      <c r="K68">
        <f t="shared" si="17"/>
        <v>8</v>
      </c>
    </row>
    <row r="69" spans="1:11" x14ac:dyDescent="0.3">
      <c r="A69" s="21" t="s">
        <v>103</v>
      </c>
      <c r="B69" s="15">
        <f>(PI()+29*B$39)</f>
        <v>-11.358407346410207</v>
      </c>
      <c r="C69" s="29">
        <f>(PI()+29*C$39)</f>
        <v>32.141592653589797</v>
      </c>
      <c r="D69">
        <f t="shared" si="16"/>
        <v>43.5</v>
      </c>
      <c r="E69">
        <f t="shared" si="9"/>
        <v>20.78318530717959</v>
      </c>
      <c r="F69">
        <v>-8.2168146928204138</v>
      </c>
      <c r="G69">
        <f t="shared" si="11"/>
        <v>-29.000000000000004</v>
      </c>
      <c r="H69">
        <f t="shared" si="12"/>
        <v>12.566370614359176</v>
      </c>
      <c r="K69">
        <f t="shared" si="17"/>
        <v>8.5000000000000036</v>
      </c>
    </row>
    <row r="70" spans="1:11" x14ac:dyDescent="0.3">
      <c r="A70" s="21" t="s">
        <v>104</v>
      </c>
      <c r="B70" s="16">
        <f>(PI()+30*B$39)</f>
        <v>-11.858407346410207</v>
      </c>
      <c r="C70" s="29">
        <f>(PI()+30*C$39)</f>
        <v>33.141592653589797</v>
      </c>
      <c r="D70">
        <f t="shared" si="16"/>
        <v>45</v>
      </c>
      <c r="E70">
        <f t="shared" si="9"/>
        <v>21.28318530717959</v>
      </c>
      <c r="F70">
        <v>-8.7168146928204138</v>
      </c>
      <c r="G70">
        <f t="shared" si="11"/>
        <v>-30.000000000000004</v>
      </c>
      <c r="H70">
        <f t="shared" si="12"/>
        <v>12.566370614359176</v>
      </c>
      <c r="K70">
        <f t="shared" si="17"/>
        <v>9.0000000000000036</v>
      </c>
    </row>
    <row r="71" spans="1:11" x14ac:dyDescent="0.3">
      <c r="A71" s="21" t="s">
        <v>105</v>
      </c>
      <c r="B71" s="15">
        <f>(PI()+31*B$39)</f>
        <v>-12.358407346410207</v>
      </c>
      <c r="C71" s="29">
        <f>(PI()+31*C$39)</f>
        <v>34.141592653589797</v>
      </c>
      <c r="D71">
        <f t="shared" si="16"/>
        <v>46.5</v>
      </c>
      <c r="E71">
        <f t="shared" si="9"/>
        <v>21.78318530717959</v>
      </c>
      <c r="F71">
        <v>-9.2168146928204138</v>
      </c>
      <c r="G71">
        <f t="shared" si="11"/>
        <v>-31.000000000000004</v>
      </c>
      <c r="H71">
        <f t="shared" si="12"/>
        <v>12.566370614359176</v>
      </c>
      <c r="K71">
        <f t="shared" si="17"/>
        <v>9.5000000000000036</v>
      </c>
    </row>
    <row r="72" spans="1:11" x14ac:dyDescent="0.3">
      <c r="A72" s="21" t="s">
        <v>106</v>
      </c>
      <c r="B72" s="16">
        <f>(PI()+32*B$39)</f>
        <v>-12.858407346410207</v>
      </c>
      <c r="C72" s="29">
        <f>(PI()+32*C$39)</f>
        <v>35.141592653589797</v>
      </c>
      <c r="D72">
        <f t="shared" si="16"/>
        <v>48</v>
      </c>
      <c r="E72">
        <f t="shared" si="9"/>
        <v>22.28318530717959</v>
      </c>
      <c r="F72">
        <v>-9.7168146928204138</v>
      </c>
      <c r="G72">
        <f t="shared" si="11"/>
        <v>-32</v>
      </c>
      <c r="H72">
        <f t="shared" si="12"/>
        <v>12.566370614359176</v>
      </c>
      <c r="K72">
        <f t="shared" si="17"/>
        <v>10.000000000000004</v>
      </c>
    </row>
    <row r="73" spans="1:11" x14ac:dyDescent="0.3">
      <c r="A73" s="21" t="s">
        <v>107</v>
      </c>
      <c r="B73" s="15">
        <f>(PI()+33*B$39)</f>
        <v>-13.358407346410207</v>
      </c>
      <c r="C73" s="29">
        <f>(PI()+33*C$39)</f>
        <v>36.141592653589797</v>
      </c>
      <c r="D73">
        <f t="shared" si="16"/>
        <v>49.5</v>
      </c>
      <c r="E73">
        <f t="shared" si="9"/>
        <v>22.78318530717959</v>
      </c>
      <c r="F73">
        <v>-10.216814692820414</v>
      </c>
      <c r="G73">
        <f t="shared" si="11"/>
        <v>-33</v>
      </c>
      <c r="H73">
        <f t="shared" si="12"/>
        <v>12.566370614359176</v>
      </c>
      <c r="K73">
        <f t="shared" si="17"/>
        <v>10.500000000000004</v>
      </c>
    </row>
    <row r="74" spans="1:11" x14ac:dyDescent="0.3">
      <c r="A74" s="21" t="s">
        <v>108</v>
      </c>
      <c r="B74" s="16">
        <f>(PI()+34*B$39)</f>
        <v>-13.858407346410207</v>
      </c>
      <c r="C74" s="29">
        <f>(PI()+34*C$39)</f>
        <v>37.141592653589797</v>
      </c>
      <c r="D74">
        <f t="shared" si="16"/>
        <v>51</v>
      </c>
      <c r="E74">
        <f t="shared" si="9"/>
        <v>23.28318530717959</v>
      </c>
      <c r="F74">
        <v>-10.716814692820414</v>
      </c>
      <c r="G74">
        <f t="shared" si="11"/>
        <v>-34</v>
      </c>
      <c r="H74">
        <f t="shared" si="12"/>
        <v>12.566370614359176</v>
      </c>
      <c r="K74">
        <f t="shared" si="17"/>
        <v>11.000000000000004</v>
      </c>
    </row>
    <row r="75" spans="1:11" x14ac:dyDescent="0.3">
      <c r="A75" s="21" t="s">
        <v>109</v>
      </c>
      <c r="B75" s="15">
        <f>(PI()+35*B$39)</f>
        <v>-14.358407346410207</v>
      </c>
      <c r="C75" s="29">
        <f>(PI()+35*C$39)</f>
        <v>38.141592653589797</v>
      </c>
      <c r="D75">
        <f t="shared" si="16"/>
        <v>52.5</v>
      </c>
      <c r="E75">
        <f t="shared" si="9"/>
        <v>23.78318530717959</v>
      </c>
      <c r="F75">
        <v>-11.216814692820414</v>
      </c>
      <c r="G75">
        <f t="shared" si="11"/>
        <v>-35</v>
      </c>
      <c r="H75">
        <f t="shared" si="12"/>
        <v>12.566370614359176</v>
      </c>
      <c r="K75">
        <f t="shared" si="17"/>
        <v>11.500000000000004</v>
      </c>
    </row>
    <row r="76" spans="1:11" x14ac:dyDescent="0.3">
      <c r="A76" s="21" t="s">
        <v>110</v>
      </c>
      <c r="B76" s="16">
        <f>(PI()+36*B$39)</f>
        <v>-14.858407346410207</v>
      </c>
      <c r="C76" s="29">
        <f>(PI()+36*C$39)</f>
        <v>39.141592653589797</v>
      </c>
      <c r="D76" s="17">
        <f t="shared" si="16"/>
        <v>54</v>
      </c>
      <c r="E76" s="17">
        <f t="shared" si="9"/>
        <v>24.28318530717959</v>
      </c>
      <c r="F76" s="17">
        <v>-11.71681469282041</v>
      </c>
      <c r="G76">
        <f t="shared" si="11"/>
        <v>-36</v>
      </c>
      <c r="H76">
        <f t="shared" si="12"/>
        <v>12.56637061435918</v>
      </c>
      <c r="K76" s="17">
        <f t="shared" si="17"/>
        <v>12.000000000000004</v>
      </c>
    </row>
    <row r="77" spans="1:11" x14ac:dyDescent="0.3">
      <c r="A77" s="21" t="s">
        <v>111</v>
      </c>
      <c r="B77" s="15">
        <f>(PI()+37*B$39)</f>
        <v>-15.358407346410207</v>
      </c>
      <c r="C77" s="29">
        <f>(PI()+37*C$39)</f>
        <v>40.141592653589797</v>
      </c>
      <c r="D77">
        <f t="shared" si="16"/>
        <v>55.5</v>
      </c>
      <c r="E77">
        <f t="shared" si="9"/>
        <v>24.78318530717959</v>
      </c>
      <c r="F77">
        <v>-12.21681469282041</v>
      </c>
      <c r="G77">
        <f t="shared" si="11"/>
        <v>-37</v>
      </c>
      <c r="H77">
        <f t="shared" si="12"/>
        <v>12.56637061435918</v>
      </c>
      <c r="K77">
        <f t="shared" si="17"/>
        <v>12.500000000000004</v>
      </c>
    </row>
    <row r="78" spans="1:11" x14ac:dyDescent="0.3">
      <c r="A78" s="21" t="s">
        <v>112</v>
      </c>
      <c r="B78" s="16">
        <f>(PI()+38*B$39)</f>
        <v>-15.858407346410207</v>
      </c>
      <c r="C78" s="29">
        <f>(PI()+38*C$39)</f>
        <v>41.141592653589797</v>
      </c>
      <c r="D78">
        <f t="shared" si="16"/>
        <v>57</v>
      </c>
      <c r="E78">
        <f t="shared" si="9"/>
        <v>25.28318530717959</v>
      </c>
      <c r="F78">
        <v>-12.71681469282041</v>
      </c>
      <c r="G78">
        <f t="shared" si="11"/>
        <v>-38</v>
      </c>
      <c r="H78">
        <f t="shared" si="12"/>
        <v>12.56637061435918</v>
      </c>
      <c r="K78">
        <f t="shared" si="17"/>
        <v>13.000000000000004</v>
      </c>
    </row>
    <row r="79" spans="1:11" x14ac:dyDescent="0.3">
      <c r="A79" s="21" t="s">
        <v>113</v>
      </c>
      <c r="B79" s="15">
        <f>(PI()+39*B$39)</f>
        <v>-16.358407346410207</v>
      </c>
      <c r="C79" s="29">
        <f>(PI()+39*C$39)</f>
        <v>42.141592653589797</v>
      </c>
      <c r="D79">
        <f t="shared" si="16"/>
        <v>58.5</v>
      </c>
      <c r="E79">
        <f t="shared" si="9"/>
        <v>25.78318530717959</v>
      </c>
      <c r="F79">
        <v>-13.21681469282041</v>
      </c>
      <c r="G79">
        <f t="shared" si="11"/>
        <v>-39</v>
      </c>
      <c r="H79">
        <f t="shared" si="12"/>
        <v>12.56637061435918</v>
      </c>
      <c r="K79">
        <f t="shared" si="17"/>
        <v>13.500000000000004</v>
      </c>
    </row>
    <row r="80" spans="1:11" x14ac:dyDescent="0.3">
      <c r="G80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F22F-9367-4D18-B63C-F438973C2B5F}">
  <dimension ref="A1:R79"/>
  <sheetViews>
    <sheetView tabSelected="1" topLeftCell="A17" zoomScale="60" zoomScaleNormal="60" workbookViewId="0">
      <selection activeCell="B44" sqref="B44"/>
    </sheetView>
  </sheetViews>
  <sheetFormatPr defaultRowHeight="14.4" x14ac:dyDescent="0.3"/>
  <cols>
    <col min="1" max="1" width="10.21875" bestFit="1" customWidth="1"/>
    <col min="2" max="2" width="24.6640625" customWidth="1"/>
    <col min="3" max="3" width="16.5546875" customWidth="1"/>
    <col min="4" max="4" width="12.6640625" bestFit="1" customWidth="1"/>
    <col min="5" max="5" width="19.44140625" bestFit="1" customWidth="1"/>
    <col min="6" max="6" width="12.6640625" bestFit="1" customWidth="1"/>
    <col min="7" max="7" width="19.44140625" bestFit="1" customWidth="1"/>
    <col min="8" max="10" width="12.6640625" bestFit="1" customWidth="1"/>
    <col min="11" max="11" width="12.6640625" customWidth="1"/>
    <col min="12" max="12" width="18.5546875" bestFit="1" customWidth="1"/>
    <col min="13" max="13" width="2.21875" bestFit="1" customWidth="1"/>
    <col min="14" max="14" width="16.5546875" bestFit="1" customWidth="1"/>
    <col min="15" max="15" width="12" bestFit="1" customWidth="1"/>
    <col min="16" max="16" width="16.5546875" bestFit="1" customWidth="1"/>
    <col min="17" max="17" width="4" bestFit="1" customWidth="1"/>
    <col min="18" max="18" width="16.5546875" bestFit="1" customWidth="1"/>
  </cols>
  <sheetData>
    <row r="1" spans="1:9" ht="18" x14ac:dyDescent="0.35">
      <c r="A1" s="21" t="str">
        <f>"-PI()-37"</f>
        <v>-PI()-37</v>
      </c>
      <c r="B1" s="15">
        <f>(-PI()-37 *B$39)</f>
        <v>-61.261056745000971</v>
      </c>
      <c r="C1" s="29">
        <f>(-PI()-37*C$39)</f>
        <v>113.09733552923255</v>
      </c>
      <c r="D1">
        <f t="shared" ref="D1:D64" si="0">C1-B1</f>
        <v>174.35839227423352</v>
      </c>
      <c r="E1">
        <f t="shared" ref="E1:E37" si="1">C1+B1</f>
        <v>51.836278784231581</v>
      </c>
      <c r="F1">
        <v>0.5</v>
      </c>
      <c r="G1" s="47">
        <f t="shared" ref="G1:G24" si="2">E1+F1</f>
        <v>52.336278784231581</v>
      </c>
      <c r="I1">
        <f t="shared" ref="I1:I36" si="3">E1-E$26</f>
        <v>39.269908169872409</v>
      </c>
    </row>
    <row r="2" spans="1:9" ht="21" x14ac:dyDescent="0.4">
      <c r="A2" s="44" t="str">
        <f>"-PI()-36"</f>
        <v>-PI()-36</v>
      </c>
      <c r="B2" s="16">
        <f>(-PI()-36 *B$39)</f>
        <v>-59.690260418206066</v>
      </c>
      <c r="C2" s="29">
        <f>(-PI()-36 *C$39)</f>
        <v>109.95574287564276</v>
      </c>
      <c r="D2" s="17">
        <f t="shared" si="0"/>
        <v>169.64600329384882</v>
      </c>
      <c r="E2" s="17">
        <f t="shared" si="1"/>
        <v>50.26548245743669</v>
      </c>
      <c r="F2">
        <v>0.5</v>
      </c>
      <c r="G2" s="47">
        <f t="shared" si="2"/>
        <v>50.76548245743669</v>
      </c>
      <c r="I2" s="17">
        <f t="shared" si="3"/>
        <v>37.699111843077517</v>
      </c>
    </row>
    <row r="3" spans="1:9" ht="18" x14ac:dyDescent="0.35">
      <c r="A3" s="21" t="str">
        <f>"-PI()-35"</f>
        <v>-PI()-35</v>
      </c>
      <c r="B3" s="15">
        <f>(-PI()-35 *B$39)</f>
        <v>-58.119464091411174</v>
      </c>
      <c r="C3" s="29">
        <f>(-PI()-35*C$39)</f>
        <v>106.81415022205296</v>
      </c>
      <c r="D3">
        <f t="shared" si="0"/>
        <v>164.93361431346415</v>
      </c>
      <c r="E3">
        <f t="shared" si="1"/>
        <v>48.694686130641784</v>
      </c>
      <c r="F3">
        <v>0.5</v>
      </c>
      <c r="G3" s="47">
        <f t="shared" si="2"/>
        <v>49.194686130641784</v>
      </c>
      <c r="I3">
        <f t="shared" si="3"/>
        <v>36.128315516282612</v>
      </c>
    </row>
    <row r="4" spans="1:9" ht="18" x14ac:dyDescent="0.35">
      <c r="A4" s="21" t="str">
        <f>"-PI()-34"</f>
        <v>-PI()-34</v>
      </c>
      <c r="B4" s="16">
        <f>(-PI()-34 *B$39)</f>
        <v>-56.548667764616283</v>
      </c>
      <c r="C4" s="29">
        <f>(-PI()-34 *C$39)</f>
        <v>103.67255756846318</v>
      </c>
      <c r="D4">
        <f t="shared" si="0"/>
        <v>160.22122533307947</v>
      </c>
      <c r="E4">
        <f t="shared" si="1"/>
        <v>47.123889803846893</v>
      </c>
      <c r="F4">
        <v>0.5</v>
      </c>
      <c r="G4" s="47">
        <f t="shared" si="2"/>
        <v>47.623889803846893</v>
      </c>
      <c r="I4">
        <f t="shared" si="3"/>
        <v>34.557519189487721</v>
      </c>
    </row>
    <row r="5" spans="1:9" ht="18" x14ac:dyDescent="0.35">
      <c r="A5" s="21" t="str">
        <f>"-PI()-33"</f>
        <v>-PI()-33</v>
      </c>
      <c r="B5" s="15">
        <f>(-PI()-33*B$39)</f>
        <v>-54.977871437821378</v>
      </c>
      <c r="C5" s="29">
        <f>(-PI()-33 *C$39)</f>
        <v>100.53096491487338</v>
      </c>
      <c r="D5">
        <f t="shared" si="0"/>
        <v>155.50883635269474</v>
      </c>
      <c r="E5">
        <f t="shared" si="1"/>
        <v>45.553093477052002</v>
      </c>
      <c r="F5">
        <v>0.5</v>
      </c>
      <c r="G5" s="47">
        <f t="shared" si="2"/>
        <v>46.053093477052002</v>
      </c>
      <c r="I5">
        <f t="shared" si="3"/>
        <v>32.986722862692829</v>
      </c>
    </row>
    <row r="6" spans="1:9" ht="18" x14ac:dyDescent="0.35">
      <c r="A6" s="21" t="str">
        <f>"-PI()-32"</f>
        <v>-PI()-32</v>
      </c>
      <c r="B6" s="16">
        <f>(-PI()-32 *B$39)</f>
        <v>-53.407075111026487</v>
      </c>
      <c r="C6" s="29">
        <f>(-PI()-32 *C$39)</f>
        <v>97.389372261283583</v>
      </c>
      <c r="D6">
        <f t="shared" si="0"/>
        <v>150.79644737231007</v>
      </c>
      <c r="E6">
        <f t="shared" si="1"/>
        <v>43.982297150257097</v>
      </c>
      <c r="F6">
        <v>0.5</v>
      </c>
      <c r="G6" s="47">
        <f t="shared" si="2"/>
        <v>44.482297150257097</v>
      </c>
      <c r="I6">
        <f t="shared" si="3"/>
        <v>31.415926535897928</v>
      </c>
    </row>
    <row r="7" spans="1:9" ht="18" x14ac:dyDescent="0.35">
      <c r="A7" s="21" t="str">
        <f>"-PI()-31"</f>
        <v>-PI()-31</v>
      </c>
      <c r="B7" s="15">
        <f>(-PI()-31 *B$39)</f>
        <v>-51.836278784231581</v>
      </c>
      <c r="C7" s="29">
        <f>(-PI()-31 *C$39)</f>
        <v>94.247779607693786</v>
      </c>
      <c r="D7">
        <f t="shared" si="0"/>
        <v>146.08405839192537</v>
      </c>
      <c r="E7">
        <f t="shared" si="1"/>
        <v>42.411500823462205</v>
      </c>
      <c r="F7">
        <v>0.5</v>
      </c>
      <c r="G7" s="47">
        <f t="shared" si="2"/>
        <v>42.911500823462205</v>
      </c>
      <c r="I7">
        <f t="shared" si="3"/>
        <v>29.845130209103036</v>
      </c>
    </row>
    <row r="8" spans="1:9" ht="18" x14ac:dyDescent="0.35">
      <c r="A8" s="21" t="str">
        <f>"-PI()-30"</f>
        <v>-PI()-30</v>
      </c>
      <c r="B8" s="16">
        <f>(-PI()-30 *B$39)</f>
        <v>-50.26548245743669</v>
      </c>
      <c r="C8" s="29">
        <f>(-PI()-30 *C$39)</f>
        <v>91.10618695410399</v>
      </c>
      <c r="D8">
        <f t="shared" si="0"/>
        <v>141.37166941154067</v>
      </c>
      <c r="E8">
        <f t="shared" si="1"/>
        <v>40.8407044966673</v>
      </c>
      <c r="F8">
        <v>0.5</v>
      </c>
      <c r="G8" s="47">
        <f t="shared" si="2"/>
        <v>41.3407044966673</v>
      </c>
      <c r="I8">
        <f t="shared" si="3"/>
        <v>28.274333882308131</v>
      </c>
    </row>
    <row r="9" spans="1:9" ht="18" x14ac:dyDescent="0.35">
      <c r="A9" s="21" t="str">
        <f>"-PI()-29"</f>
        <v>-PI()-29</v>
      </c>
      <c r="B9" s="15">
        <f>(-PI()-29 *B$39)</f>
        <v>-48.694686130641799</v>
      </c>
      <c r="C9" s="29">
        <f>(-PI()-29 *C$39)</f>
        <v>87.964594300514207</v>
      </c>
      <c r="D9">
        <f t="shared" si="0"/>
        <v>136.65928043115599</v>
      </c>
      <c r="E9">
        <f t="shared" si="1"/>
        <v>39.269908169872409</v>
      </c>
      <c r="F9">
        <v>0.5</v>
      </c>
      <c r="G9" s="47">
        <f t="shared" si="2"/>
        <v>39.769908169872409</v>
      </c>
      <c r="I9">
        <f t="shared" si="3"/>
        <v>26.70353755551324</v>
      </c>
    </row>
    <row r="10" spans="1:9" ht="18" x14ac:dyDescent="0.35">
      <c r="A10" s="21" t="str">
        <f>"-PI()-28"</f>
        <v>-PI()-28</v>
      </c>
      <c r="B10" s="16">
        <f>(-PI()-28 *B$39)</f>
        <v>-47.123889803846893</v>
      </c>
      <c r="C10" s="29">
        <f>(-PI()-28 *C$39)</f>
        <v>84.823001646924411</v>
      </c>
      <c r="D10">
        <f t="shared" si="0"/>
        <v>131.94689145077132</v>
      </c>
      <c r="E10">
        <f t="shared" si="1"/>
        <v>37.699111843077517</v>
      </c>
      <c r="F10">
        <v>0.5</v>
      </c>
      <c r="G10" s="47">
        <f t="shared" si="2"/>
        <v>38.199111843077517</v>
      </c>
      <c r="I10">
        <f t="shared" si="3"/>
        <v>25.132741228718348</v>
      </c>
    </row>
    <row r="11" spans="1:9" ht="18" x14ac:dyDescent="0.35">
      <c r="A11" s="21" t="str">
        <f>"-PI()-27"</f>
        <v>-PI()-27</v>
      </c>
      <c r="B11" s="15">
        <f>(-PI()-27 *B$39)</f>
        <v>-45.553093477052002</v>
      </c>
      <c r="C11" s="29">
        <f>(-PI()-27 *C$39)</f>
        <v>81.681408993334614</v>
      </c>
      <c r="D11">
        <f t="shared" si="0"/>
        <v>127.23450247038662</v>
      </c>
      <c r="E11">
        <f t="shared" si="1"/>
        <v>36.128315516282612</v>
      </c>
      <c r="F11">
        <v>0.5</v>
      </c>
      <c r="G11" s="47">
        <f t="shared" si="2"/>
        <v>36.628315516282612</v>
      </c>
      <c r="I11">
        <f t="shared" si="3"/>
        <v>23.561944901923443</v>
      </c>
    </row>
    <row r="12" spans="1:9" ht="18" x14ac:dyDescent="0.35">
      <c r="A12" s="21" t="str">
        <f>"-PI()-26"</f>
        <v>-PI()-26</v>
      </c>
      <c r="B12" s="16">
        <f>(-PI()-26 *B$39)</f>
        <v>-43.982297150257111</v>
      </c>
      <c r="C12" s="29">
        <f>(-PI()-26 *C$39)</f>
        <v>78.539816339744831</v>
      </c>
      <c r="D12">
        <f t="shared" si="0"/>
        <v>122.52211349000194</v>
      </c>
      <c r="E12">
        <f t="shared" si="1"/>
        <v>34.557519189487721</v>
      </c>
      <c r="F12">
        <v>0.5</v>
      </c>
      <c r="G12" s="47">
        <f t="shared" si="2"/>
        <v>35.057519189487721</v>
      </c>
      <c r="I12">
        <f t="shared" si="3"/>
        <v>21.991148575128552</v>
      </c>
    </row>
    <row r="13" spans="1:9" ht="18" x14ac:dyDescent="0.35">
      <c r="A13" s="21" t="str">
        <f>"-PI()-25"</f>
        <v>-PI()-25</v>
      </c>
      <c r="B13" s="15">
        <f>(-PI()-25 *B$39)</f>
        <v>-42.411500823462205</v>
      </c>
      <c r="C13" s="29">
        <f>(-PI()-25 *C$39)</f>
        <v>75.398223686155035</v>
      </c>
      <c r="D13">
        <f t="shared" si="0"/>
        <v>117.80972450961724</v>
      </c>
      <c r="E13">
        <f t="shared" si="1"/>
        <v>32.986722862692829</v>
      </c>
      <c r="F13">
        <v>0.5</v>
      </c>
      <c r="G13" s="47">
        <f t="shared" si="2"/>
        <v>33.486722862692829</v>
      </c>
      <c r="I13">
        <f t="shared" si="3"/>
        <v>20.420352248333661</v>
      </c>
    </row>
    <row r="14" spans="1:9" ht="18" x14ac:dyDescent="0.35">
      <c r="A14" s="21" t="str">
        <f>"-PI()-24"</f>
        <v>-PI()-24</v>
      </c>
      <c r="B14" s="16">
        <f>(-PI()-24 *B$39)</f>
        <v>-40.840704496667314</v>
      </c>
      <c r="C14" s="29">
        <f>(-PI()-24 *C$39)</f>
        <v>72.256631032565238</v>
      </c>
      <c r="D14" s="17">
        <f t="shared" si="0"/>
        <v>113.09733552923255</v>
      </c>
      <c r="E14" s="17">
        <f t="shared" si="1"/>
        <v>31.415926535897924</v>
      </c>
      <c r="F14">
        <v>0.5</v>
      </c>
      <c r="G14" s="47">
        <f t="shared" si="2"/>
        <v>31.915926535897924</v>
      </c>
      <c r="I14" s="17">
        <f t="shared" si="3"/>
        <v>18.849555921538755</v>
      </c>
    </row>
    <row r="15" spans="1:9" ht="18" x14ac:dyDescent="0.35">
      <c r="A15" s="21" t="str">
        <f>"-PI()-23"</f>
        <v>-PI()-23</v>
      </c>
      <c r="B15" s="15">
        <f>(-PI()-23 *B$39)</f>
        <v>-39.269908169872409</v>
      </c>
      <c r="C15" s="29">
        <f>(-PI()-23 *C$39)</f>
        <v>69.115038378975441</v>
      </c>
      <c r="D15">
        <f t="shared" si="0"/>
        <v>108.38494654884785</v>
      </c>
      <c r="E15">
        <f t="shared" si="1"/>
        <v>29.845130209103033</v>
      </c>
      <c r="F15">
        <v>0.5</v>
      </c>
      <c r="G15" s="47">
        <f t="shared" si="2"/>
        <v>30.345130209103033</v>
      </c>
      <c r="I15">
        <f t="shared" si="3"/>
        <v>17.278759594743864</v>
      </c>
    </row>
    <row r="16" spans="1:9" ht="18" x14ac:dyDescent="0.35">
      <c r="A16" s="21" t="str">
        <f>"-PI()-22"</f>
        <v>-PI()-22</v>
      </c>
      <c r="B16" s="16">
        <f>(-PI()-22 *B$39)</f>
        <v>-37.699111843077517</v>
      </c>
      <c r="C16" s="29">
        <f>(-PI()-22 *C$39)</f>
        <v>65.973445725385645</v>
      </c>
      <c r="D16">
        <f t="shared" si="0"/>
        <v>103.67255756846316</v>
      </c>
      <c r="E16">
        <f t="shared" si="1"/>
        <v>28.274333882308127</v>
      </c>
      <c r="F16">
        <v>0.5</v>
      </c>
      <c r="G16" s="47">
        <f t="shared" si="2"/>
        <v>28.774333882308127</v>
      </c>
      <c r="I16">
        <f t="shared" si="3"/>
        <v>15.707963267948958</v>
      </c>
    </row>
    <row r="17" spans="1:15" ht="18" x14ac:dyDescent="0.35">
      <c r="A17" s="21" t="str">
        <f>"-PI()-21"</f>
        <v>-PI()-21</v>
      </c>
      <c r="B17" s="15">
        <f>(-PI()-21 *B$39)</f>
        <v>-36.128315516282626</v>
      </c>
      <c r="C17" s="29">
        <f>(-PI()-21 *C$39)</f>
        <v>62.831853071795862</v>
      </c>
      <c r="D17">
        <f t="shared" si="0"/>
        <v>98.960168588078488</v>
      </c>
      <c r="E17">
        <f t="shared" si="1"/>
        <v>26.703537555513236</v>
      </c>
      <c r="F17">
        <v>0.5</v>
      </c>
      <c r="G17" s="47">
        <f t="shared" si="2"/>
        <v>27.203537555513236</v>
      </c>
      <c r="I17">
        <f t="shared" si="3"/>
        <v>14.137166941154067</v>
      </c>
    </row>
    <row r="18" spans="1:15" ht="18" x14ac:dyDescent="0.35">
      <c r="A18" s="21" t="str">
        <f>"-PI()-20"</f>
        <v>-PI()-20</v>
      </c>
      <c r="B18" s="16">
        <f>(-PI()-20 *B$39)</f>
        <v>-34.557519189487721</v>
      </c>
      <c r="C18" s="29">
        <f>(-PI()-20 *C$39)</f>
        <v>59.690260418206066</v>
      </c>
      <c r="D18">
        <f t="shared" si="0"/>
        <v>94.247779607693786</v>
      </c>
      <c r="E18">
        <f t="shared" si="1"/>
        <v>25.132741228718345</v>
      </c>
      <c r="F18">
        <v>0.5</v>
      </c>
      <c r="G18" s="47">
        <f t="shared" si="2"/>
        <v>25.632741228718345</v>
      </c>
      <c r="I18">
        <f t="shared" si="3"/>
        <v>12.566370614359176</v>
      </c>
    </row>
    <row r="19" spans="1:15" ht="18" x14ac:dyDescent="0.35">
      <c r="A19" s="21" t="str">
        <f>"-PI()-19"</f>
        <v>-PI()-19</v>
      </c>
      <c r="B19" s="15">
        <f>(-PI()-19 *B$39)</f>
        <v>-32.986722862692829</v>
      </c>
      <c r="C19" s="29">
        <f>(-PI()-19 *C$39)</f>
        <v>56.548667764616269</v>
      </c>
      <c r="D19">
        <f t="shared" si="0"/>
        <v>89.535390627309098</v>
      </c>
      <c r="E19">
        <f t="shared" si="1"/>
        <v>23.561944901923439</v>
      </c>
      <c r="F19">
        <v>0.5</v>
      </c>
      <c r="G19" s="47">
        <f t="shared" si="2"/>
        <v>24.061944901923439</v>
      </c>
      <c r="I19">
        <f t="shared" si="3"/>
        <v>10.995574287564271</v>
      </c>
    </row>
    <row r="20" spans="1:15" ht="18" x14ac:dyDescent="0.35">
      <c r="A20" s="21" t="str">
        <f>"-PI()-18"</f>
        <v>-PI()-18</v>
      </c>
      <c r="B20" s="16">
        <f>(-PI()-18 *B$39)</f>
        <v>-31.415926535897931</v>
      </c>
      <c r="C20" s="29">
        <f>(-PI()-18 *C$39)</f>
        <v>53.407075111026487</v>
      </c>
      <c r="D20">
        <f t="shared" si="0"/>
        <v>84.823001646924411</v>
      </c>
      <c r="E20">
        <f t="shared" si="1"/>
        <v>21.991148575128555</v>
      </c>
      <c r="F20">
        <v>0.5</v>
      </c>
      <c r="G20" s="47">
        <f t="shared" si="2"/>
        <v>22.491148575128555</v>
      </c>
      <c r="I20">
        <f t="shared" si="3"/>
        <v>9.4247779607693865</v>
      </c>
    </row>
    <row r="21" spans="1:15" ht="18" x14ac:dyDescent="0.35">
      <c r="A21" s="21" t="str">
        <f>"-PI()-17"</f>
        <v>-PI()-17</v>
      </c>
      <c r="B21" s="15">
        <f>(-PI()-17 *B$39)</f>
        <v>-29.845130209103036</v>
      </c>
      <c r="C21" s="29">
        <f>(-PI()-17 *C$39)</f>
        <v>50.26548245743669</v>
      </c>
      <c r="D21">
        <f t="shared" si="0"/>
        <v>80.110612666539723</v>
      </c>
      <c r="E21">
        <f t="shared" si="1"/>
        <v>20.420352248333653</v>
      </c>
      <c r="F21">
        <v>0.5</v>
      </c>
      <c r="G21" s="47">
        <f t="shared" si="2"/>
        <v>20.920352248333653</v>
      </c>
      <c r="I21">
        <f t="shared" si="3"/>
        <v>7.8539816339744846</v>
      </c>
    </row>
    <row r="22" spans="1:15" ht="18" x14ac:dyDescent="0.35">
      <c r="A22" s="21" t="str">
        <f>"-PI()-16"</f>
        <v>-PI()-16</v>
      </c>
      <c r="B22" s="16">
        <f>(-PI()-16 *B$39)</f>
        <v>-28.274333882308138</v>
      </c>
      <c r="C22" s="29">
        <f>(-PI()-16 *C$39)</f>
        <v>47.123889803846893</v>
      </c>
      <c r="D22">
        <f t="shared" si="0"/>
        <v>75.398223686155035</v>
      </c>
      <c r="E22">
        <f t="shared" si="1"/>
        <v>18.849555921538755</v>
      </c>
      <c r="F22">
        <v>0.5</v>
      </c>
      <c r="G22" s="47">
        <f t="shared" si="2"/>
        <v>19.349555921538755</v>
      </c>
      <c r="I22">
        <f t="shared" si="3"/>
        <v>6.2831853071795862</v>
      </c>
    </row>
    <row r="23" spans="1:15" ht="18" x14ac:dyDescent="0.35">
      <c r="A23" s="21" t="str">
        <f>"-PI()-15"</f>
        <v>-PI()-15</v>
      </c>
      <c r="B23" s="15">
        <f>(-PI()-15 *B$39)</f>
        <v>-26.70353755551324</v>
      </c>
      <c r="C23" s="29">
        <f>(-PI()-15 *C$39)</f>
        <v>43.982297150257097</v>
      </c>
      <c r="D23">
        <f t="shared" si="0"/>
        <v>70.685834705770333</v>
      </c>
      <c r="E23">
        <f t="shared" si="1"/>
        <v>17.278759594743857</v>
      </c>
      <c r="F23">
        <v>0.5</v>
      </c>
      <c r="G23" s="47">
        <f t="shared" si="2"/>
        <v>17.778759594743857</v>
      </c>
      <c r="I23">
        <f t="shared" si="3"/>
        <v>4.7123889803846879</v>
      </c>
    </row>
    <row r="24" spans="1:15" ht="18" x14ac:dyDescent="0.35">
      <c r="A24" s="54" t="str">
        <f>"-PI()-14"</f>
        <v>-PI()-14</v>
      </c>
      <c r="B24" s="16">
        <f>(-PI()-14 *B$39)</f>
        <v>-25.132741228718345</v>
      </c>
      <c r="C24" s="29">
        <f>(-PI()-14 *C$39)</f>
        <v>40.840704496667314</v>
      </c>
      <c r="D24" s="1">
        <f t="shared" si="0"/>
        <v>65.973445725385659</v>
      </c>
      <c r="E24" s="1">
        <f t="shared" si="1"/>
        <v>15.707963267948969</v>
      </c>
      <c r="F24">
        <f t="shared" ref="F24:F36" si="4">E24-E1+12</f>
        <v>-24.128315516282612</v>
      </c>
      <c r="G24" s="47">
        <f t="shared" si="2"/>
        <v>-8.4203522483336428</v>
      </c>
      <c r="I24" s="1">
        <f t="shared" si="3"/>
        <v>3.1415926535898002</v>
      </c>
    </row>
    <row r="25" spans="1:15" ht="18" x14ac:dyDescent="0.35">
      <c r="A25" s="21" t="str">
        <f>"-PI()-13"</f>
        <v>-PI()-13</v>
      </c>
      <c r="B25" s="15">
        <f>(-PI()-13 *B$39)</f>
        <v>-23.56194490192345</v>
      </c>
      <c r="C25" s="29">
        <f>(-PI()-13 *C$39)</f>
        <v>37.699111843077517</v>
      </c>
      <c r="D25">
        <f t="shared" si="0"/>
        <v>61.261056745000971</v>
      </c>
      <c r="E25" s="47">
        <f t="shared" si="1"/>
        <v>14.137166941154067</v>
      </c>
      <c r="F25">
        <f t="shared" si="4"/>
        <v>-24.128315516282626</v>
      </c>
      <c r="G25" s="47">
        <f>E25+F25</f>
        <v>-9.9911485751285589</v>
      </c>
      <c r="H25">
        <f t="shared" ref="H25:H36" si="5">E25-E1+12</f>
        <v>-25.699111843077517</v>
      </c>
      <c r="I25">
        <f t="shared" si="3"/>
        <v>1.5707963267948983</v>
      </c>
    </row>
    <row r="26" spans="1:15" ht="21" x14ac:dyDescent="0.4">
      <c r="A26" s="44" t="str">
        <f>"-PI()-12"</f>
        <v>-PI()-12</v>
      </c>
      <c r="B26" s="16">
        <f>(-PI()-12 *B$39)</f>
        <v>-21.991148575128552</v>
      </c>
      <c r="C26" s="29">
        <f>(-PI()-12 *C$39)</f>
        <v>34.557519189487721</v>
      </c>
      <c r="D26">
        <f t="shared" si="0"/>
        <v>56.548667764616269</v>
      </c>
      <c r="E26" s="44">
        <f t="shared" si="1"/>
        <v>12.566370614359169</v>
      </c>
      <c r="F26">
        <f t="shared" si="4"/>
        <v>-24.128315516282612</v>
      </c>
      <c r="G26" s="47">
        <f t="shared" ref="G26:G79" si="6">E26+F26</f>
        <v>-11.561944901923443</v>
      </c>
      <c r="H26">
        <f t="shared" si="5"/>
        <v>-25.699111843077517</v>
      </c>
      <c r="I26" s="45">
        <f t="shared" si="3"/>
        <v>0</v>
      </c>
      <c r="L26">
        <f>2*PI()-6-7</f>
        <v>-6.7168146928204138</v>
      </c>
    </row>
    <row r="27" spans="1:15" ht="21" x14ac:dyDescent="0.4">
      <c r="A27" s="21" t="str">
        <f>"-PI()-11"</f>
        <v>-PI()-11</v>
      </c>
      <c r="B27" s="15">
        <f>(-PI()-11 *B$39)</f>
        <v>-20.420352248333653</v>
      </c>
      <c r="C27" s="29">
        <f>(-PI()-11 *C$39)</f>
        <v>31.415926535897928</v>
      </c>
      <c r="D27">
        <f t="shared" si="0"/>
        <v>51.836278784231581</v>
      </c>
      <c r="E27">
        <f t="shared" si="1"/>
        <v>10.995574287564274</v>
      </c>
      <c r="F27">
        <f t="shared" si="4"/>
        <v>-24.128315516282619</v>
      </c>
      <c r="G27" s="44">
        <f t="shared" si="6"/>
        <v>-13.132741228718345</v>
      </c>
      <c r="H27">
        <f t="shared" si="5"/>
        <v>-25.69911184307751</v>
      </c>
      <c r="I27">
        <f t="shared" si="3"/>
        <v>-1.5707963267948948</v>
      </c>
      <c r="L27">
        <f>2*PI()-6-6</f>
        <v>-5.7168146928204138</v>
      </c>
    </row>
    <row r="28" spans="1:15" ht="18" x14ac:dyDescent="0.35">
      <c r="A28" s="54" t="str">
        <f>"-PI()-10"</f>
        <v>-PI()-10</v>
      </c>
      <c r="B28" s="16">
        <f>(-PI()-10 *B$39)</f>
        <v>-18.849555921538759</v>
      </c>
      <c r="C28" s="29">
        <f>(-PI()-10 *C$39)</f>
        <v>28.274333882308138</v>
      </c>
      <c r="D28">
        <f t="shared" si="0"/>
        <v>47.123889803846893</v>
      </c>
      <c r="E28" s="1">
        <f t="shared" si="1"/>
        <v>9.4247779607693793</v>
      </c>
      <c r="F28">
        <f t="shared" si="4"/>
        <v>-24.128315516282626</v>
      </c>
      <c r="G28" s="47">
        <f t="shared" si="6"/>
        <v>-14.703537555513247</v>
      </c>
      <c r="H28">
        <f t="shared" si="5"/>
        <v>-25.699111843077517</v>
      </c>
      <c r="I28" s="1">
        <f t="shared" si="3"/>
        <v>-3.1415926535897896</v>
      </c>
      <c r="L28">
        <f>2*PI()-12.5</f>
        <v>-6.2168146928204138</v>
      </c>
    </row>
    <row r="29" spans="1:15" ht="18" x14ac:dyDescent="0.35">
      <c r="A29" s="21" t="str">
        <f>"-PI()-9"</f>
        <v>-PI()-9</v>
      </c>
      <c r="B29" s="15">
        <f>(-PI()-9 *B$39)</f>
        <v>-17.27875959474386</v>
      </c>
      <c r="C29" s="29">
        <f>(-PI()-9 *C$39)</f>
        <v>25.132741228718345</v>
      </c>
      <c r="D29">
        <f t="shared" si="0"/>
        <v>42.411500823462205</v>
      </c>
      <c r="E29">
        <f t="shared" si="1"/>
        <v>7.8539816339744846</v>
      </c>
      <c r="F29">
        <f t="shared" si="4"/>
        <v>-24.128315516282612</v>
      </c>
      <c r="G29" s="47">
        <f t="shared" si="6"/>
        <v>-16.274333882308127</v>
      </c>
      <c r="H29">
        <f t="shared" si="5"/>
        <v>-25.699111843077517</v>
      </c>
      <c r="I29">
        <f t="shared" si="3"/>
        <v>-4.7123889803846843</v>
      </c>
      <c r="L29">
        <f>2*PI()-7</f>
        <v>-0.71681469282041377</v>
      </c>
    </row>
    <row r="30" spans="1:15" ht="18" x14ac:dyDescent="0.35">
      <c r="A30" s="21" t="str">
        <f>"-PI()-8"</f>
        <v>-PI()-8</v>
      </c>
      <c r="B30" s="16">
        <f>(-PI()-8 *B$39)</f>
        <v>-15.707963267948966</v>
      </c>
      <c r="C30" s="29">
        <f>(-PI()-8 *C$39)</f>
        <v>21.991148575128552</v>
      </c>
      <c r="D30">
        <f t="shared" si="0"/>
        <v>37.699111843077517</v>
      </c>
      <c r="E30">
        <f t="shared" si="1"/>
        <v>6.2831853071795862</v>
      </c>
      <c r="F30">
        <f t="shared" si="4"/>
        <v>-24.128315516282619</v>
      </c>
      <c r="G30" s="47">
        <f t="shared" si="6"/>
        <v>-17.845130209103033</v>
      </c>
      <c r="H30">
        <f t="shared" si="5"/>
        <v>-25.69911184307751</v>
      </c>
      <c r="I30">
        <f t="shared" si="3"/>
        <v>-6.2831853071795827</v>
      </c>
      <c r="L30">
        <f>L39/N39</f>
        <v>-0.16494809158137175</v>
      </c>
      <c r="N30">
        <f>1/L30</f>
        <v>-6.0625133059310521</v>
      </c>
    </row>
    <row r="31" spans="1:15" ht="18" x14ac:dyDescent="0.35">
      <c r="A31" s="21" t="str">
        <f>"-PI()-7"</f>
        <v>-PI()-7</v>
      </c>
      <c r="B31" s="47">
        <f>(-PI()-7 *B$39)</f>
        <v>-14.137166941154069</v>
      </c>
      <c r="C31" s="29">
        <f>(-PI()-7 *C$39)</f>
        <v>18.849555921538759</v>
      </c>
      <c r="D31">
        <f t="shared" si="0"/>
        <v>32.986722862692829</v>
      </c>
      <c r="E31">
        <f t="shared" si="1"/>
        <v>4.7123889803846897</v>
      </c>
      <c r="F31">
        <f t="shared" si="4"/>
        <v>-24.128315516282612</v>
      </c>
      <c r="G31" s="47">
        <f t="shared" si="6"/>
        <v>-19.415926535897924</v>
      </c>
      <c r="H31">
        <f t="shared" si="5"/>
        <v>-25.699111843077517</v>
      </c>
      <c r="I31">
        <f t="shared" si="3"/>
        <v>-7.8539816339744792</v>
      </c>
      <c r="L31">
        <f>N39/L39</f>
        <v>-6.0625133059310521</v>
      </c>
      <c r="N31">
        <f>L31+6</f>
        <v>-6.2513305931052088E-2</v>
      </c>
      <c r="O31">
        <f>1/N31</f>
        <v>-15.996594406684103</v>
      </c>
    </row>
    <row r="32" spans="1:15" ht="18" x14ac:dyDescent="0.35">
      <c r="A32" s="21" t="str">
        <f>"-PI()-6"</f>
        <v>-PI()-6</v>
      </c>
      <c r="B32" s="46">
        <f>(-PI()-6 *B$39)</f>
        <v>-12.566370614359172</v>
      </c>
      <c r="C32" s="29">
        <f>(-PI()-6 *C$39)</f>
        <v>15.707963267948966</v>
      </c>
      <c r="D32">
        <f t="shared" si="0"/>
        <v>28.274333882308138</v>
      </c>
      <c r="E32" s="1">
        <f t="shared" si="1"/>
        <v>3.1415926535897931</v>
      </c>
      <c r="F32">
        <f t="shared" si="4"/>
        <v>-24.128315516282612</v>
      </c>
      <c r="G32" s="47">
        <f t="shared" si="6"/>
        <v>-20.986722862692819</v>
      </c>
      <c r="H32">
        <f t="shared" si="5"/>
        <v>-25.699111843077503</v>
      </c>
      <c r="I32">
        <f t="shared" si="3"/>
        <v>-9.4247779607693758</v>
      </c>
    </row>
    <row r="33" spans="1:18" ht="18" x14ac:dyDescent="0.35">
      <c r="A33" s="21" t="str">
        <f>"-PI()-5"</f>
        <v>-PI()-5</v>
      </c>
      <c r="B33" s="15">
        <f>(-PI()-5 *B$39)</f>
        <v>-10.995574287564276</v>
      </c>
      <c r="C33" s="29">
        <f>(-PI()-5 *C$39)</f>
        <v>12.566370614359172</v>
      </c>
      <c r="D33">
        <f t="shared" si="0"/>
        <v>23.561944901923447</v>
      </c>
      <c r="E33">
        <f t="shared" si="1"/>
        <v>1.5707963267948966</v>
      </c>
      <c r="F33">
        <f t="shared" si="4"/>
        <v>-24.128315516282619</v>
      </c>
      <c r="G33" s="47">
        <f t="shared" si="6"/>
        <v>-22.557519189487721</v>
      </c>
      <c r="H33">
        <f t="shared" si="5"/>
        <v>-25.69911184307751</v>
      </c>
      <c r="I33">
        <f t="shared" si="3"/>
        <v>-10.995574287564272</v>
      </c>
    </row>
    <row r="34" spans="1:18" ht="18" x14ac:dyDescent="0.35">
      <c r="A34" s="21" t="str">
        <f>"-PI()-4"</f>
        <v>-PI()-4</v>
      </c>
      <c r="B34" s="16">
        <f>(-PI()-4 *B$39)</f>
        <v>-9.4247779607693793</v>
      </c>
      <c r="C34" s="47">
        <f>(-PI()-4 *C$39)</f>
        <v>9.4247779607693793</v>
      </c>
      <c r="D34">
        <f t="shared" si="0"/>
        <v>18.849555921538759</v>
      </c>
      <c r="E34" s="55">
        <f t="shared" si="1"/>
        <v>0</v>
      </c>
      <c r="F34">
        <f t="shared" si="4"/>
        <v>-24.128315516282612</v>
      </c>
      <c r="G34" s="47">
        <f t="shared" si="6"/>
        <v>-24.128315516282612</v>
      </c>
      <c r="H34">
        <f t="shared" si="5"/>
        <v>-25.699111843077517</v>
      </c>
      <c r="I34">
        <f t="shared" si="3"/>
        <v>-12.566370614359169</v>
      </c>
      <c r="L34" s="53">
        <f>D51+I37</f>
        <v>-69.115038378975441</v>
      </c>
    </row>
    <row r="35" spans="1:18" ht="18" x14ac:dyDescent="0.35">
      <c r="A35" s="46" t="str">
        <f>"-PI()-3"</f>
        <v>-PI()-3</v>
      </c>
      <c r="B35" s="15">
        <f>(-PI()-3 *B$39)</f>
        <v>-7.8539816339744828</v>
      </c>
      <c r="C35" s="46">
        <f>(-PI()-3 *C$39)</f>
        <v>6.2831853071795862</v>
      </c>
      <c r="D35">
        <f t="shared" si="0"/>
        <v>14.137166941154069</v>
      </c>
      <c r="E35">
        <f t="shared" si="1"/>
        <v>-1.5707963267948966</v>
      </c>
      <c r="F35">
        <f t="shared" si="4"/>
        <v>-24.128315516282619</v>
      </c>
      <c r="G35" s="47">
        <f t="shared" si="6"/>
        <v>-25.699111843077517</v>
      </c>
      <c r="H35">
        <f t="shared" si="5"/>
        <v>-25.69911184307751</v>
      </c>
      <c r="I35">
        <f t="shared" si="3"/>
        <v>-14.137166941154065</v>
      </c>
      <c r="L35" s="53">
        <f>D51/I37</f>
        <v>3</v>
      </c>
      <c r="N35" s="3"/>
      <c r="O35" s="3"/>
    </row>
    <row r="36" spans="1:18" ht="18" x14ac:dyDescent="0.35">
      <c r="A36" s="21" t="str">
        <f>"-PI()-2"</f>
        <v>-PI()-2</v>
      </c>
      <c r="B36" s="16">
        <f>(-PI()-2 *B$39)</f>
        <v>-6.2831853071795862</v>
      </c>
      <c r="C36" s="40">
        <f>(-PI()-2 *C$39)</f>
        <v>3.1415926535897931</v>
      </c>
      <c r="D36">
        <f t="shared" si="0"/>
        <v>9.4247779607693793</v>
      </c>
      <c r="E36" s="1">
        <f t="shared" si="1"/>
        <v>-3.1415926535897931</v>
      </c>
      <c r="F36">
        <f t="shared" si="4"/>
        <v>-24.128315516282626</v>
      </c>
      <c r="G36" s="47">
        <f t="shared" si="6"/>
        <v>-27.269908169872419</v>
      </c>
      <c r="H36">
        <f t="shared" si="5"/>
        <v>-25.699111843077517</v>
      </c>
      <c r="I36">
        <f t="shared" si="3"/>
        <v>-15.707963267948962</v>
      </c>
    </row>
    <row r="37" spans="1:18" ht="18" x14ac:dyDescent="0.35">
      <c r="A37" s="21" t="str">
        <f>"-PI()-1"</f>
        <v>-PI()-1</v>
      </c>
      <c r="B37" s="15">
        <f>(-PI()-1 *B$39)</f>
        <v>-4.7123889803846897</v>
      </c>
      <c r="C37" s="40">
        <f>(-PI()-1 *C$39)</f>
        <v>0</v>
      </c>
      <c r="D37">
        <f t="shared" si="0"/>
        <v>4.7123889803846897</v>
      </c>
      <c r="E37">
        <f t="shared" si="1"/>
        <v>-4.7123889803846897</v>
      </c>
      <c r="F37">
        <f>E37-E14+12</f>
        <v>-24.128315516282612</v>
      </c>
      <c r="G37" s="47">
        <f t="shared" si="6"/>
        <v>-28.8407044966673</v>
      </c>
      <c r="H37">
        <f>E37-E13+12</f>
        <v>-25.699111843077517</v>
      </c>
      <c r="I37" s="53">
        <f>E37-E$26</f>
        <v>-17.27875959474386</v>
      </c>
    </row>
    <row r="38" spans="1:18" ht="18" x14ac:dyDescent="0.35">
      <c r="A38" s="48" t="str">
        <f>"-PI"</f>
        <v>-PI</v>
      </c>
      <c r="B38" s="30">
        <f>-PI()*B39</f>
        <v>-4.934802200544679</v>
      </c>
      <c r="C38" s="30">
        <f>-PI()*C39</f>
        <v>9.869604401089358</v>
      </c>
      <c r="D38" s="30">
        <f t="shared" si="0"/>
        <v>14.804406601634037</v>
      </c>
      <c r="E38" s="30">
        <f>C38+B38</f>
        <v>4.934802200544679</v>
      </c>
      <c r="F38">
        <f>E38-E14+12</f>
        <v>-14.481124335353243</v>
      </c>
      <c r="G38" s="47">
        <f t="shared" si="6"/>
        <v>-9.5463221348085643</v>
      </c>
      <c r="H38">
        <f>E38-E14+12</f>
        <v>-14.481124335353243</v>
      </c>
      <c r="I38">
        <f>E38-E$26</f>
        <v>-7.6315684138144899</v>
      </c>
    </row>
    <row r="39" spans="1:18" ht="18" x14ac:dyDescent="0.35">
      <c r="A39" s="48" t="s">
        <v>116</v>
      </c>
      <c r="B39" s="39">
        <f>0.5 * PI()</f>
        <v>1.5707963267948966</v>
      </c>
      <c r="C39" s="39">
        <f>-1*PI()</f>
        <v>-3.1415926535897931</v>
      </c>
      <c r="D39" s="39">
        <f t="shared" si="0"/>
        <v>-4.7123889803846897</v>
      </c>
      <c r="E39" s="49">
        <f t="shared" ref="E39:E79" si="7">C39+B39</f>
        <v>-1.5707963267948966</v>
      </c>
      <c r="F39">
        <v>0.5</v>
      </c>
      <c r="G39" s="47">
        <f t="shared" si="6"/>
        <v>-1.0707963267948966</v>
      </c>
      <c r="I39">
        <f t="shared" ref="I39:I79" si="8">E39-E$52</f>
        <v>10.995574287564272</v>
      </c>
      <c r="L39" s="46">
        <v>0.14159265358979312</v>
      </c>
      <c r="M39" s="51" t="s">
        <v>117</v>
      </c>
      <c r="N39" s="47">
        <v>-0.85840734641020688</v>
      </c>
      <c r="O39" s="51" t="s">
        <v>115</v>
      </c>
      <c r="P39">
        <f>L39+N39</f>
        <v>-0.71681469282041377</v>
      </c>
      <c r="Q39">
        <v>0.5</v>
      </c>
      <c r="R39" s="47">
        <f>P39+Q39</f>
        <v>-0.21681469282041377</v>
      </c>
    </row>
    <row r="40" spans="1:18" ht="18" x14ac:dyDescent="0.35">
      <c r="A40" s="48" t="s">
        <v>0</v>
      </c>
      <c r="B40" s="30">
        <f>PI()*B39</f>
        <v>4.934802200544679</v>
      </c>
      <c r="C40" s="30">
        <f>PI()*C39</f>
        <v>-9.869604401089358</v>
      </c>
      <c r="D40" s="30">
        <f t="shared" si="0"/>
        <v>-14.804406601634037</v>
      </c>
      <c r="E40" s="30">
        <f>C40+B40</f>
        <v>-4.934802200544679</v>
      </c>
      <c r="F40">
        <f>E40-E64-12</f>
        <v>14.481124335353243</v>
      </c>
      <c r="G40" s="47">
        <f t="shared" si="6"/>
        <v>9.5463221348085643</v>
      </c>
      <c r="H40">
        <f>E40-E64-12</f>
        <v>14.481124335353243</v>
      </c>
      <c r="I40">
        <f t="shared" si="8"/>
        <v>7.6315684138144899</v>
      </c>
      <c r="M40" s="52"/>
    </row>
    <row r="41" spans="1:18" ht="18" x14ac:dyDescent="0.35">
      <c r="A41" s="21" t="s">
        <v>74</v>
      </c>
      <c r="B41" s="15">
        <f>(PI()+1 *B39)</f>
        <v>4.7123889803846897</v>
      </c>
      <c r="C41" s="40">
        <f>(PI()+1 *C39)</f>
        <v>0</v>
      </c>
      <c r="D41">
        <f t="shared" si="0"/>
        <v>-4.7123889803846897</v>
      </c>
      <c r="E41">
        <f t="shared" si="7"/>
        <v>4.7123889803846897</v>
      </c>
      <c r="F41">
        <f>E41-E64-12</f>
        <v>24.128315516282612</v>
      </c>
      <c r="G41" s="47">
        <f t="shared" si="6"/>
        <v>28.8407044966673</v>
      </c>
      <c r="H41">
        <f t="shared" ref="H41:H55" si="9">E41-E65-12</f>
        <v>25.699111843077517</v>
      </c>
      <c r="I41" s="53">
        <f>E41-E$52</f>
        <v>17.27875959474386</v>
      </c>
      <c r="J41" s="3">
        <f t="shared" ref="J41:K49" si="10">E41-E$51</f>
        <v>15.707963267948964</v>
      </c>
      <c r="K41" s="3">
        <f t="shared" ref="K41:K48" si="11">E41-E$50</f>
        <v>14.137166941154069</v>
      </c>
      <c r="L41" s="36">
        <f>L39+N39</f>
        <v>-0.71681469282041377</v>
      </c>
      <c r="M41" s="51" t="s">
        <v>117</v>
      </c>
      <c r="N41" s="36">
        <v>1</v>
      </c>
      <c r="O41" s="51" t="s">
        <v>115</v>
      </c>
      <c r="P41" s="47">
        <f>L41+N41</f>
        <v>0.28318530717958623</v>
      </c>
    </row>
    <row r="42" spans="1:18" ht="18" x14ac:dyDescent="0.35">
      <c r="A42" s="21" t="s">
        <v>76</v>
      </c>
      <c r="B42" s="16">
        <f>(PI()+2*B39)</f>
        <v>6.2831853071795862</v>
      </c>
      <c r="C42" s="40">
        <f>(PI()+2*C39)</f>
        <v>-3.1415926535897931</v>
      </c>
      <c r="D42">
        <f t="shared" si="0"/>
        <v>-9.4247779607693793</v>
      </c>
      <c r="E42" s="1">
        <f t="shared" si="7"/>
        <v>3.1415926535897931</v>
      </c>
      <c r="F42">
        <f>E42-E65-12</f>
        <v>24.128315516282626</v>
      </c>
      <c r="G42" s="47">
        <f t="shared" si="6"/>
        <v>27.269908169872419</v>
      </c>
      <c r="H42">
        <f t="shared" si="9"/>
        <v>25.699111843077517</v>
      </c>
      <c r="I42">
        <f t="shared" si="8"/>
        <v>15.707963267948962</v>
      </c>
      <c r="J42" s="3">
        <f t="shared" si="10"/>
        <v>14.137166941154067</v>
      </c>
      <c r="K42" s="3">
        <f t="shared" si="11"/>
        <v>12.566370614359172</v>
      </c>
      <c r="L42" s="36">
        <f>L39+N39</f>
        <v>-0.71681469282041377</v>
      </c>
      <c r="M42" s="51" t="s">
        <v>117</v>
      </c>
      <c r="N42" s="36">
        <v>0.5</v>
      </c>
      <c r="O42" s="51" t="s">
        <v>115</v>
      </c>
      <c r="P42" s="47">
        <f>L42+N42</f>
        <v>-0.21681469282041377</v>
      </c>
    </row>
    <row r="43" spans="1:18" ht="18" x14ac:dyDescent="0.35">
      <c r="A43" s="46" t="s">
        <v>77</v>
      </c>
      <c r="B43" s="15">
        <f>(PI()+3*B39)</f>
        <v>7.8539816339744828</v>
      </c>
      <c r="C43" s="46">
        <f>(PI()+3*C39)</f>
        <v>-6.2831853071795862</v>
      </c>
      <c r="D43">
        <f t="shared" si="0"/>
        <v>-14.137166941154069</v>
      </c>
      <c r="E43">
        <f t="shared" si="7"/>
        <v>1.5707963267948966</v>
      </c>
      <c r="F43">
        <f t="shared" ref="F43:F56" si="12">E43-E66-12</f>
        <v>24.128315516282619</v>
      </c>
      <c r="G43" s="47">
        <f t="shared" si="6"/>
        <v>25.699111843077517</v>
      </c>
      <c r="H43">
        <f t="shared" si="9"/>
        <v>25.69911184307751</v>
      </c>
      <c r="I43">
        <f t="shared" si="8"/>
        <v>14.137166941154065</v>
      </c>
      <c r="J43" s="3">
        <f t="shared" si="10"/>
        <v>12.566370614359171</v>
      </c>
      <c r="K43" s="3">
        <f t="shared" si="11"/>
        <v>10.995574287564276</v>
      </c>
      <c r="L43" s="46">
        <v>0.14159265358979312</v>
      </c>
      <c r="M43" s="51" t="s">
        <v>114</v>
      </c>
      <c r="N43" s="47">
        <v>-0.85840734641020688</v>
      </c>
      <c r="O43" s="51" t="s">
        <v>115</v>
      </c>
      <c r="P43">
        <f>L43-N43</f>
        <v>1</v>
      </c>
    </row>
    <row r="44" spans="1:18" ht="18" x14ac:dyDescent="0.35">
      <c r="A44" s="21" t="s">
        <v>75</v>
      </c>
      <c r="B44" s="16">
        <f>(PI()+4*B$39)</f>
        <v>9.4247779607693793</v>
      </c>
      <c r="C44" s="47">
        <f>(PI()+4*C39)</f>
        <v>-9.4247779607693793</v>
      </c>
      <c r="D44">
        <f t="shared" si="0"/>
        <v>-18.849555921538759</v>
      </c>
      <c r="E44" s="55">
        <f t="shared" si="7"/>
        <v>0</v>
      </c>
      <c r="F44">
        <f t="shared" si="12"/>
        <v>24.128315516282612</v>
      </c>
      <c r="G44" s="47">
        <f t="shared" si="6"/>
        <v>24.128315516282612</v>
      </c>
      <c r="H44">
        <f t="shared" si="9"/>
        <v>25.699111843077517</v>
      </c>
      <c r="I44">
        <f t="shared" si="8"/>
        <v>12.566370614359169</v>
      </c>
      <c r="J44" s="3">
        <f t="shared" si="10"/>
        <v>10.995574287564274</v>
      </c>
      <c r="K44" s="3">
        <f t="shared" si="11"/>
        <v>9.4247779607693793</v>
      </c>
    </row>
    <row r="45" spans="1:18" ht="21" x14ac:dyDescent="0.4">
      <c r="A45" t="s">
        <v>78</v>
      </c>
      <c r="B45" s="15">
        <f>(PI()+5*B39)</f>
        <v>10.995574287564276</v>
      </c>
      <c r="C45" s="29">
        <f>(PI()+5*C39)</f>
        <v>-12.566370614359172</v>
      </c>
      <c r="D45">
        <f t="shared" si="0"/>
        <v>-23.561944901923447</v>
      </c>
      <c r="E45">
        <f t="shared" si="7"/>
        <v>-1.5707963267948966</v>
      </c>
      <c r="F45">
        <f t="shared" si="12"/>
        <v>24.128315516282619</v>
      </c>
      <c r="G45" s="47">
        <f t="shared" si="6"/>
        <v>22.557519189487721</v>
      </c>
      <c r="H45">
        <f t="shared" si="9"/>
        <v>25.69911184307751</v>
      </c>
      <c r="I45">
        <f t="shared" si="8"/>
        <v>10.995574287564272</v>
      </c>
      <c r="J45" s="3">
        <f t="shared" si="10"/>
        <v>9.4247779607693776</v>
      </c>
      <c r="K45" s="3">
        <f t="shared" si="11"/>
        <v>7.8539816339744828</v>
      </c>
      <c r="L45" s="44">
        <v>0.28318530717958623</v>
      </c>
      <c r="M45" s="51" t="s">
        <v>114</v>
      </c>
      <c r="N45" s="47">
        <v>-0.21681469282041377</v>
      </c>
      <c r="O45" s="51" t="s">
        <v>115</v>
      </c>
      <c r="P45">
        <f>L45-N45</f>
        <v>0.5</v>
      </c>
    </row>
    <row r="46" spans="1:18" ht="18" x14ac:dyDescent="0.35">
      <c r="A46" s="21" t="s">
        <v>79</v>
      </c>
      <c r="B46" s="46">
        <f>(PI()+6*B39)</f>
        <v>12.566370614359172</v>
      </c>
      <c r="C46" s="29">
        <f>(PI()+6*C39)</f>
        <v>-15.707963267948966</v>
      </c>
      <c r="D46">
        <f t="shared" si="0"/>
        <v>-28.274333882308138</v>
      </c>
      <c r="E46" s="1">
        <f t="shared" si="7"/>
        <v>-3.1415926535897931</v>
      </c>
      <c r="F46">
        <f t="shared" si="12"/>
        <v>24.128315516282612</v>
      </c>
      <c r="G46" s="47">
        <f t="shared" si="6"/>
        <v>20.986722862692819</v>
      </c>
      <c r="H46">
        <f t="shared" si="9"/>
        <v>25.699111843077503</v>
      </c>
      <c r="I46">
        <f t="shared" si="8"/>
        <v>9.4247779607693758</v>
      </c>
      <c r="J46" s="3">
        <f t="shared" si="10"/>
        <v>7.853981633974481</v>
      </c>
      <c r="K46" s="3">
        <f t="shared" si="11"/>
        <v>6.2831853071795862</v>
      </c>
    </row>
    <row r="47" spans="1:18" ht="18" x14ac:dyDescent="0.35">
      <c r="A47" s="21" t="s">
        <v>80</v>
      </c>
      <c r="B47" s="47">
        <f>(PI()+7*B39)</f>
        <v>14.137166941154069</v>
      </c>
      <c r="C47" s="29">
        <f>(PI()+7*C39)</f>
        <v>-18.849555921538759</v>
      </c>
      <c r="D47">
        <f t="shared" si="0"/>
        <v>-32.986722862692829</v>
      </c>
      <c r="E47">
        <f t="shared" si="7"/>
        <v>-4.7123889803846897</v>
      </c>
      <c r="F47">
        <f t="shared" si="12"/>
        <v>24.128315516282612</v>
      </c>
      <c r="G47" s="47">
        <f t="shared" si="6"/>
        <v>19.415926535897924</v>
      </c>
      <c r="H47">
        <f t="shared" si="9"/>
        <v>25.699111843077517</v>
      </c>
      <c r="I47">
        <f t="shared" si="8"/>
        <v>7.8539816339744792</v>
      </c>
      <c r="J47" s="3">
        <f t="shared" si="10"/>
        <v>6.2831853071795845</v>
      </c>
      <c r="K47" s="3">
        <f t="shared" si="11"/>
        <v>4.7123889803846897</v>
      </c>
    </row>
    <row r="48" spans="1:18" ht="18" x14ac:dyDescent="0.35">
      <c r="A48" s="21" t="s">
        <v>81</v>
      </c>
      <c r="B48" s="16">
        <f>(PI()+8*B39)</f>
        <v>15.707963267948966</v>
      </c>
      <c r="C48" s="29">
        <f>(PI()+8*C39)</f>
        <v>-21.991148575128552</v>
      </c>
      <c r="D48">
        <f t="shared" si="0"/>
        <v>-37.699111843077517</v>
      </c>
      <c r="E48">
        <f t="shared" si="7"/>
        <v>-6.2831853071795862</v>
      </c>
      <c r="F48">
        <f t="shared" si="12"/>
        <v>24.128315516282619</v>
      </c>
      <c r="G48" s="47">
        <f t="shared" si="6"/>
        <v>17.845130209103033</v>
      </c>
      <c r="H48">
        <f t="shared" si="9"/>
        <v>25.69911184307751</v>
      </c>
      <c r="I48">
        <f t="shared" si="8"/>
        <v>6.2831853071795827</v>
      </c>
      <c r="J48" s="3">
        <f t="shared" si="10"/>
        <v>4.7123889803846879</v>
      </c>
      <c r="K48" s="1">
        <f t="shared" si="11"/>
        <v>3.1415926535897931</v>
      </c>
      <c r="L48">
        <f>B46+B47</f>
        <v>26.703537555513243</v>
      </c>
    </row>
    <row r="49" spans="1:16" ht="18" x14ac:dyDescent="0.35">
      <c r="A49" t="s">
        <v>82</v>
      </c>
      <c r="B49" s="15">
        <f>(PI()+9*B39)</f>
        <v>17.27875959474386</v>
      </c>
      <c r="C49" s="29">
        <f>(PI()+9*C39)</f>
        <v>-25.132741228718345</v>
      </c>
      <c r="D49">
        <f t="shared" si="0"/>
        <v>-42.411500823462205</v>
      </c>
      <c r="E49">
        <f t="shared" si="7"/>
        <v>-7.8539816339744846</v>
      </c>
      <c r="F49">
        <f t="shared" si="12"/>
        <v>24.128315516282612</v>
      </c>
      <c r="G49" s="47">
        <f t="shared" si="6"/>
        <v>16.274333882308127</v>
      </c>
      <c r="H49">
        <f t="shared" si="9"/>
        <v>25.699111843077517</v>
      </c>
      <c r="I49">
        <f t="shared" si="8"/>
        <v>4.7123889803846843</v>
      </c>
      <c r="J49" s="1">
        <f t="shared" si="10"/>
        <v>3.1415926535897896</v>
      </c>
      <c r="K49" s="3">
        <f>E49-E$50</f>
        <v>1.5707963267948948</v>
      </c>
    </row>
    <row r="50" spans="1:16" ht="18" x14ac:dyDescent="0.35">
      <c r="A50" s="1" t="s">
        <v>83</v>
      </c>
      <c r="B50" s="16">
        <f>(PI()+10*B39)</f>
        <v>18.849555921538759</v>
      </c>
      <c r="C50" s="29">
        <f>(PI()+10*C39)</f>
        <v>-28.274333882308138</v>
      </c>
      <c r="D50">
        <f t="shared" si="0"/>
        <v>-47.123889803846893</v>
      </c>
      <c r="E50" s="1">
        <f t="shared" si="7"/>
        <v>-9.4247779607693793</v>
      </c>
      <c r="F50">
        <f t="shared" si="12"/>
        <v>24.128315516282626</v>
      </c>
      <c r="G50" s="47">
        <f t="shared" si="6"/>
        <v>14.703537555513247</v>
      </c>
      <c r="H50">
        <f t="shared" si="9"/>
        <v>25.699111843077517</v>
      </c>
      <c r="I50" s="1">
        <f t="shared" si="8"/>
        <v>3.1415926535897896</v>
      </c>
      <c r="J50" s="3">
        <f>E50-E$51</f>
        <v>1.5707963267948948</v>
      </c>
      <c r="K50" s="3"/>
    </row>
    <row r="51" spans="1:16" ht="21" x14ac:dyDescent="0.4">
      <c r="A51" s="53" t="s">
        <v>84</v>
      </c>
      <c r="B51" s="15">
        <f>(PI()+11*B39)</f>
        <v>20.420352248333653</v>
      </c>
      <c r="C51" s="29">
        <f>(PI()+11*C39)</f>
        <v>-31.415926535897928</v>
      </c>
      <c r="D51" s="53">
        <f t="shared" si="0"/>
        <v>-51.836278784231581</v>
      </c>
      <c r="E51">
        <f t="shared" si="7"/>
        <v>-10.995574287564274</v>
      </c>
      <c r="F51">
        <f t="shared" si="12"/>
        <v>24.128315516282619</v>
      </c>
      <c r="G51" s="44">
        <f t="shared" si="6"/>
        <v>13.132741228718345</v>
      </c>
      <c r="H51">
        <f t="shared" si="9"/>
        <v>25.69911184307751</v>
      </c>
      <c r="I51">
        <f t="shared" si="8"/>
        <v>1.5707963267948948</v>
      </c>
      <c r="J51" s="3"/>
    </row>
    <row r="52" spans="1:16" ht="21" x14ac:dyDescent="0.4">
      <c r="A52" s="44" t="s">
        <v>85</v>
      </c>
      <c r="B52" s="16">
        <f>(PI()+12*B39)</f>
        <v>21.991148575128552</v>
      </c>
      <c r="C52" s="29">
        <f>(PI()+12*C39)</f>
        <v>-34.557519189487721</v>
      </c>
      <c r="D52">
        <f t="shared" si="0"/>
        <v>-56.548667764616269</v>
      </c>
      <c r="E52" s="44">
        <f t="shared" si="7"/>
        <v>-12.566370614359169</v>
      </c>
      <c r="F52">
        <f t="shared" si="12"/>
        <v>24.128315516282612</v>
      </c>
      <c r="G52" s="47">
        <f t="shared" si="6"/>
        <v>11.561944901923443</v>
      </c>
      <c r="H52">
        <f t="shared" si="9"/>
        <v>25.699111843077517</v>
      </c>
      <c r="I52" s="45">
        <f t="shared" si="8"/>
        <v>0</v>
      </c>
      <c r="J52" s="3"/>
      <c r="N52" t="s">
        <v>162</v>
      </c>
      <c r="P52">
        <f>3*PI()</f>
        <v>9.4247779607693793</v>
      </c>
    </row>
    <row r="53" spans="1:16" ht="18" x14ac:dyDescent="0.35">
      <c r="A53" t="s">
        <v>86</v>
      </c>
      <c r="B53" s="15">
        <f>(PI()+13*B39)</f>
        <v>23.56194490192345</v>
      </c>
      <c r="C53" s="29">
        <f>(PI()+13*C39)</f>
        <v>-37.699111843077517</v>
      </c>
      <c r="D53">
        <f t="shared" si="0"/>
        <v>-61.261056745000971</v>
      </c>
      <c r="E53" s="47">
        <f t="shared" si="7"/>
        <v>-14.137166941154067</v>
      </c>
      <c r="F53">
        <f t="shared" si="12"/>
        <v>24.128315516282626</v>
      </c>
      <c r="G53" s="47">
        <f t="shared" si="6"/>
        <v>9.9911485751285589</v>
      </c>
      <c r="H53">
        <f t="shared" si="9"/>
        <v>25.699111843077517</v>
      </c>
      <c r="I53">
        <f t="shared" si="8"/>
        <v>-1.5707963267948983</v>
      </c>
      <c r="J53" s="3"/>
      <c r="N53" t="s">
        <v>160</v>
      </c>
      <c r="P53">
        <f>2* PI()</f>
        <v>6.2831853071795862</v>
      </c>
    </row>
    <row r="54" spans="1:16" ht="18" x14ac:dyDescent="0.35">
      <c r="A54" s="1" t="s">
        <v>87</v>
      </c>
      <c r="B54" s="16">
        <f>(PI()+14*B39)</f>
        <v>25.132741228718345</v>
      </c>
      <c r="C54" s="29">
        <f>(PI()+14*C39)</f>
        <v>-40.840704496667314</v>
      </c>
      <c r="D54" s="1">
        <f t="shared" si="0"/>
        <v>-65.973445725385659</v>
      </c>
      <c r="E54" s="1">
        <f t="shared" si="7"/>
        <v>-15.707963267948969</v>
      </c>
      <c r="F54">
        <f t="shared" si="12"/>
        <v>24.128315516282612</v>
      </c>
      <c r="G54" s="47">
        <f t="shared" si="6"/>
        <v>8.4203522483336428</v>
      </c>
      <c r="H54">
        <f t="shared" si="9"/>
        <v>25.699111843077503</v>
      </c>
      <c r="I54" s="1">
        <f t="shared" si="8"/>
        <v>-3.1415926535898002</v>
      </c>
      <c r="J54" s="3"/>
      <c r="N54" t="s">
        <v>161</v>
      </c>
      <c r="P54">
        <f>4*PI()</f>
        <v>12.566370614359172</v>
      </c>
    </row>
    <row r="55" spans="1:16" ht="18" x14ac:dyDescent="0.35">
      <c r="A55" t="s">
        <v>88</v>
      </c>
      <c r="B55" s="15">
        <f>(PI()+15*B39)</f>
        <v>26.70353755551324</v>
      </c>
      <c r="C55" s="29">
        <f>(PI()+15*C39)</f>
        <v>-43.982297150257097</v>
      </c>
      <c r="D55">
        <f t="shared" si="0"/>
        <v>-70.685834705770333</v>
      </c>
      <c r="E55">
        <f t="shared" si="7"/>
        <v>-17.278759594743857</v>
      </c>
      <c r="F55">
        <f t="shared" si="12"/>
        <v>24.128315516282612</v>
      </c>
      <c r="G55" s="47">
        <f t="shared" si="6"/>
        <v>6.8495559215387551</v>
      </c>
      <c r="H55">
        <f t="shared" si="9"/>
        <v>25.699111843077517</v>
      </c>
      <c r="I55">
        <f t="shared" si="8"/>
        <v>-4.7123889803846879</v>
      </c>
      <c r="J55" s="3"/>
    </row>
    <row r="56" spans="1:16" ht="18" x14ac:dyDescent="0.35">
      <c r="A56" s="21" t="s">
        <v>89</v>
      </c>
      <c r="B56" s="16">
        <f>(PI()+16*B39)</f>
        <v>28.274333882308138</v>
      </c>
      <c r="C56" s="29">
        <f>(PI()+16*C39)</f>
        <v>-47.123889803846893</v>
      </c>
      <c r="D56">
        <f t="shared" si="0"/>
        <v>-75.398223686155035</v>
      </c>
      <c r="E56">
        <f t="shared" si="7"/>
        <v>-18.849555921538755</v>
      </c>
      <c r="F56">
        <f t="shared" si="12"/>
        <v>24.128315516282626</v>
      </c>
      <c r="G56" s="47">
        <f t="shared" si="6"/>
        <v>5.278759594743871</v>
      </c>
      <c r="H56">
        <v>0</v>
      </c>
      <c r="I56">
        <f t="shared" si="8"/>
        <v>-6.2831853071795862</v>
      </c>
      <c r="J56" s="3"/>
      <c r="N56" t="s">
        <v>163</v>
      </c>
      <c r="P56">
        <f>2.5 * PI()</f>
        <v>7.8539816339744828</v>
      </c>
    </row>
    <row r="57" spans="1:16" ht="18" x14ac:dyDescent="0.35">
      <c r="A57" t="s">
        <v>90</v>
      </c>
      <c r="B57" s="15">
        <f>(PI()+17*B39)</f>
        <v>29.845130209103036</v>
      </c>
      <c r="C57" s="29">
        <f>(PI()+17*C39)</f>
        <v>-50.26548245743669</v>
      </c>
      <c r="D57">
        <f t="shared" si="0"/>
        <v>-80.110612666539723</v>
      </c>
      <c r="E57">
        <f t="shared" si="7"/>
        <v>-20.420352248333653</v>
      </c>
      <c r="F57">
        <v>-0.5</v>
      </c>
      <c r="G57" s="47">
        <f t="shared" si="6"/>
        <v>-20.920352248333653</v>
      </c>
      <c r="H57">
        <v>0</v>
      </c>
      <c r="I57">
        <f t="shared" si="8"/>
        <v>-7.8539816339744846</v>
      </c>
    </row>
    <row r="58" spans="1:16" ht="18" x14ac:dyDescent="0.35">
      <c r="A58" t="s">
        <v>91</v>
      </c>
      <c r="B58" s="16">
        <f>(PI()+18*B39)</f>
        <v>31.415926535897931</v>
      </c>
      <c r="C58" s="29">
        <f>(PI()+18*C39)</f>
        <v>-53.407075111026487</v>
      </c>
      <c r="D58">
        <f t="shared" si="0"/>
        <v>-84.823001646924411</v>
      </c>
      <c r="E58">
        <f t="shared" si="7"/>
        <v>-21.991148575128555</v>
      </c>
      <c r="F58">
        <v>-0.5</v>
      </c>
      <c r="G58" s="47">
        <f t="shared" si="6"/>
        <v>-22.491148575128555</v>
      </c>
      <c r="H58">
        <v>0</v>
      </c>
      <c r="I58">
        <f t="shared" si="8"/>
        <v>-9.4247779607693865</v>
      </c>
    </row>
    <row r="59" spans="1:16" ht="18" x14ac:dyDescent="0.35">
      <c r="A59" t="s">
        <v>92</v>
      </c>
      <c r="B59" s="15">
        <f>(PI()+19*B39)</f>
        <v>32.986722862692829</v>
      </c>
      <c r="C59" s="29">
        <f>(PI()+19*C39)</f>
        <v>-56.548667764616269</v>
      </c>
      <c r="D59">
        <f t="shared" si="0"/>
        <v>-89.535390627309098</v>
      </c>
      <c r="E59">
        <f t="shared" si="7"/>
        <v>-23.561944901923439</v>
      </c>
      <c r="F59">
        <v>-0.5</v>
      </c>
      <c r="G59" s="47">
        <f t="shared" si="6"/>
        <v>-24.061944901923439</v>
      </c>
      <c r="H59">
        <v>0</v>
      </c>
      <c r="I59">
        <f t="shared" si="8"/>
        <v>-10.995574287564271</v>
      </c>
    </row>
    <row r="60" spans="1:16" ht="18" x14ac:dyDescent="0.35">
      <c r="A60" t="s">
        <v>93</v>
      </c>
      <c r="B60" s="16">
        <f>(PI()+20*B39)</f>
        <v>34.557519189487721</v>
      </c>
      <c r="C60" s="29">
        <f>(PI()+20*C39)</f>
        <v>-59.690260418206066</v>
      </c>
      <c r="D60">
        <f t="shared" si="0"/>
        <v>-94.247779607693786</v>
      </c>
      <c r="E60">
        <f t="shared" si="7"/>
        <v>-25.132741228718345</v>
      </c>
      <c r="F60">
        <v>-0.5</v>
      </c>
      <c r="G60" s="47">
        <f t="shared" si="6"/>
        <v>-25.632741228718345</v>
      </c>
      <c r="H60">
        <v>0</v>
      </c>
      <c r="I60">
        <f t="shared" si="8"/>
        <v>-12.566370614359176</v>
      </c>
    </row>
    <row r="61" spans="1:16" ht="18" x14ac:dyDescent="0.35">
      <c r="A61" t="s">
        <v>94</v>
      </c>
      <c r="B61" s="15">
        <f>(PI()+21*B39)</f>
        <v>36.128315516282626</v>
      </c>
      <c r="C61" s="29">
        <f>(PI()+21*C39)</f>
        <v>-62.831853071795862</v>
      </c>
      <c r="D61">
        <f t="shared" si="0"/>
        <v>-98.960168588078488</v>
      </c>
      <c r="E61">
        <f t="shared" si="7"/>
        <v>-26.703537555513236</v>
      </c>
      <c r="F61">
        <v>-0.5</v>
      </c>
      <c r="G61" s="47">
        <f t="shared" si="6"/>
        <v>-27.203537555513236</v>
      </c>
      <c r="H61">
        <v>0</v>
      </c>
      <c r="I61">
        <f t="shared" si="8"/>
        <v>-14.137166941154067</v>
      </c>
    </row>
    <row r="62" spans="1:16" ht="18" x14ac:dyDescent="0.35">
      <c r="A62" t="s">
        <v>95</v>
      </c>
      <c r="B62" s="16">
        <f>(PI()+22*B39)</f>
        <v>37.699111843077517</v>
      </c>
      <c r="C62" s="29">
        <f>(PI()+22*C39)</f>
        <v>-65.973445725385645</v>
      </c>
      <c r="D62">
        <f t="shared" si="0"/>
        <v>-103.67255756846316</v>
      </c>
      <c r="E62">
        <f t="shared" si="7"/>
        <v>-28.274333882308127</v>
      </c>
      <c r="F62">
        <v>-0.5</v>
      </c>
      <c r="G62" s="47">
        <f t="shared" si="6"/>
        <v>-28.774333882308127</v>
      </c>
      <c r="H62">
        <v>0</v>
      </c>
      <c r="I62">
        <f t="shared" si="8"/>
        <v>-15.707963267948958</v>
      </c>
    </row>
    <row r="63" spans="1:16" ht="18" x14ac:dyDescent="0.35">
      <c r="A63" t="s">
        <v>96</v>
      </c>
      <c r="B63" s="15">
        <f>(PI()+23*B39)</f>
        <v>39.269908169872409</v>
      </c>
      <c r="C63" s="29">
        <f>(PI()+23*C39)</f>
        <v>-69.115038378975441</v>
      </c>
      <c r="D63">
        <f t="shared" si="0"/>
        <v>-108.38494654884785</v>
      </c>
      <c r="E63">
        <f t="shared" si="7"/>
        <v>-29.845130209103033</v>
      </c>
      <c r="F63">
        <v>-0.5</v>
      </c>
      <c r="G63" s="47">
        <f t="shared" si="6"/>
        <v>-30.345130209103033</v>
      </c>
      <c r="H63">
        <v>0</v>
      </c>
      <c r="I63">
        <f t="shared" si="8"/>
        <v>-17.278759594743864</v>
      </c>
    </row>
    <row r="64" spans="1:16" ht="18" x14ac:dyDescent="0.35">
      <c r="A64" s="21" t="s">
        <v>97</v>
      </c>
      <c r="B64" s="16">
        <f>(PI()+24*B39)</f>
        <v>40.840704496667314</v>
      </c>
      <c r="C64" s="29">
        <f>(PI()+24*C$39)</f>
        <v>-72.256631032565238</v>
      </c>
      <c r="D64" s="17">
        <f t="shared" si="0"/>
        <v>-113.09733552923255</v>
      </c>
      <c r="E64" s="17">
        <f t="shared" si="7"/>
        <v>-31.415926535897924</v>
      </c>
      <c r="F64">
        <v>-0.5</v>
      </c>
      <c r="G64" s="47">
        <f t="shared" si="6"/>
        <v>-31.915926535897924</v>
      </c>
      <c r="H64">
        <v>0</v>
      </c>
      <c r="I64" s="17">
        <f t="shared" si="8"/>
        <v>-18.849555921538755</v>
      </c>
    </row>
    <row r="65" spans="1:9" ht="18" x14ac:dyDescent="0.35">
      <c r="A65" s="21" t="s">
        <v>98</v>
      </c>
      <c r="B65" s="15">
        <f>(PI()+25*B39)</f>
        <v>42.411500823462205</v>
      </c>
      <c r="C65" s="29">
        <f>(PI()+25*C$39)</f>
        <v>-75.398223686155035</v>
      </c>
      <c r="D65">
        <f t="shared" ref="D65:D79" si="13">C65-B65</f>
        <v>-117.80972450961724</v>
      </c>
      <c r="E65">
        <f t="shared" si="7"/>
        <v>-32.986722862692829</v>
      </c>
      <c r="F65">
        <v>-0.5</v>
      </c>
      <c r="G65" s="47">
        <f t="shared" si="6"/>
        <v>-33.486722862692829</v>
      </c>
      <c r="H65">
        <v>0</v>
      </c>
      <c r="I65">
        <f t="shared" si="8"/>
        <v>-20.420352248333661</v>
      </c>
    </row>
    <row r="66" spans="1:9" ht="18" x14ac:dyDescent="0.35">
      <c r="A66" s="21" t="s">
        <v>99</v>
      </c>
      <c r="B66" s="16">
        <f>(PI()+26*B$39)</f>
        <v>43.982297150257111</v>
      </c>
      <c r="C66" s="29">
        <f>(PI()+26*C$39)</f>
        <v>-78.539816339744831</v>
      </c>
      <c r="D66">
        <f t="shared" si="13"/>
        <v>-122.52211349000194</v>
      </c>
      <c r="E66">
        <f t="shared" si="7"/>
        <v>-34.557519189487721</v>
      </c>
      <c r="F66">
        <v>-0.5</v>
      </c>
      <c r="G66" s="47">
        <f t="shared" si="6"/>
        <v>-35.057519189487721</v>
      </c>
      <c r="H66">
        <v>0</v>
      </c>
      <c r="I66">
        <f t="shared" si="8"/>
        <v>-21.991148575128552</v>
      </c>
    </row>
    <row r="67" spans="1:9" ht="18" x14ac:dyDescent="0.35">
      <c r="A67" s="21" t="s">
        <v>101</v>
      </c>
      <c r="B67" s="15">
        <f>(PI()+27*B$39)</f>
        <v>45.553093477052002</v>
      </c>
      <c r="C67" s="29">
        <f>(PI()+27*C$39)</f>
        <v>-81.681408993334614</v>
      </c>
      <c r="D67">
        <f t="shared" si="13"/>
        <v>-127.23450247038662</v>
      </c>
      <c r="E67">
        <f t="shared" si="7"/>
        <v>-36.128315516282612</v>
      </c>
      <c r="F67">
        <v>-0.5</v>
      </c>
      <c r="G67" s="47">
        <f t="shared" si="6"/>
        <v>-36.628315516282612</v>
      </c>
      <c r="H67">
        <v>0</v>
      </c>
      <c r="I67">
        <f t="shared" si="8"/>
        <v>-23.561944901923443</v>
      </c>
    </row>
    <row r="68" spans="1:9" ht="18" x14ac:dyDescent="0.35">
      <c r="A68" s="21" t="s">
        <v>102</v>
      </c>
      <c r="B68" s="16">
        <f>(PI()+28*B$39)</f>
        <v>47.123889803846893</v>
      </c>
      <c r="C68" s="29">
        <f>(PI()+28*C$39)</f>
        <v>-84.823001646924411</v>
      </c>
      <c r="D68">
        <f t="shared" si="13"/>
        <v>-131.94689145077132</v>
      </c>
      <c r="E68">
        <f t="shared" si="7"/>
        <v>-37.699111843077517</v>
      </c>
      <c r="F68">
        <v>-0.5</v>
      </c>
      <c r="G68" s="47">
        <f t="shared" si="6"/>
        <v>-38.199111843077517</v>
      </c>
      <c r="H68">
        <v>0</v>
      </c>
      <c r="I68">
        <f t="shared" si="8"/>
        <v>-25.132741228718348</v>
      </c>
    </row>
    <row r="69" spans="1:9" ht="18" x14ac:dyDescent="0.35">
      <c r="A69" s="21" t="s">
        <v>103</v>
      </c>
      <c r="B69" s="15">
        <f>(PI()+29*B$39)</f>
        <v>48.694686130641799</v>
      </c>
      <c r="C69" s="29">
        <f>(PI()+29*C$39)</f>
        <v>-87.964594300514207</v>
      </c>
      <c r="D69">
        <f t="shared" si="13"/>
        <v>-136.65928043115599</v>
      </c>
      <c r="E69">
        <f t="shared" si="7"/>
        <v>-39.269908169872409</v>
      </c>
      <c r="F69">
        <v>-0.5</v>
      </c>
      <c r="G69" s="47">
        <f t="shared" si="6"/>
        <v>-39.769908169872409</v>
      </c>
      <c r="H69">
        <v>0</v>
      </c>
      <c r="I69">
        <f t="shared" si="8"/>
        <v>-26.70353755551324</v>
      </c>
    </row>
    <row r="70" spans="1:9" ht="18" x14ac:dyDescent="0.35">
      <c r="A70" s="21" t="s">
        <v>104</v>
      </c>
      <c r="B70" s="16">
        <f>(PI()+30*B$39)</f>
        <v>50.26548245743669</v>
      </c>
      <c r="C70" s="29">
        <f>(PI()+30*C$39)</f>
        <v>-91.10618695410399</v>
      </c>
      <c r="D70">
        <f t="shared" si="13"/>
        <v>-141.37166941154067</v>
      </c>
      <c r="E70">
        <f t="shared" si="7"/>
        <v>-40.8407044966673</v>
      </c>
      <c r="F70">
        <v>-0.5</v>
      </c>
      <c r="G70" s="47">
        <f t="shared" si="6"/>
        <v>-41.3407044966673</v>
      </c>
      <c r="H70">
        <v>0</v>
      </c>
      <c r="I70">
        <f t="shared" si="8"/>
        <v>-28.274333882308131</v>
      </c>
    </row>
    <row r="71" spans="1:9" ht="18" x14ac:dyDescent="0.35">
      <c r="A71" s="21" t="s">
        <v>105</v>
      </c>
      <c r="B71" s="15">
        <f>(PI()+31*B$39)</f>
        <v>51.836278784231581</v>
      </c>
      <c r="C71" s="29">
        <f>(PI()+31*C$39)</f>
        <v>-94.247779607693786</v>
      </c>
      <c r="D71">
        <f t="shared" si="13"/>
        <v>-146.08405839192537</v>
      </c>
      <c r="E71">
        <f t="shared" si="7"/>
        <v>-42.411500823462205</v>
      </c>
      <c r="F71">
        <v>-0.5</v>
      </c>
      <c r="G71" s="47">
        <f t="shared" si="6"/>
        <v>-42.911500823462205</v>
      </c>
      <c r="H71">
        <v>0</v>
      </c>
      <c r="I71">
        <f t="shared" si="8"/>
        <v>-29.845130209103036</v>
      </c>
    </row>
    <row r="72" spans="1:9" ht="18" x14ac:dyDescent="0.35">
      <c r="A72" s="21" t="s">
        <v>106</v>
      </c>
      <c r="B72" s="16">
        <f>(PI()+32*B$39)</f>
        <v>53.407075111026487</v>
      </c>
      <c r="C72" s="29">
        <f>(PI()+32*C$39)</f>
        <v>-97.389372261283583</v>
      </c>
      <c r="D72">
        <f t="shared" si="13"/>
        <v>-150.79644737231007</v>
      </c>
      <c r="E72">
        <f t="shared" si="7"/>
        <v>-43.982297150257097</v>
      </c>
      <c r="F72">
        <v>-0.5</v>
      </c>
      <c r="G72" s="47">
        <f t="shared" si="6"/>
        <v>-44.482297150257097</v>
      </c>
      <c r="H72">
        <v>0</v>
      </c>
      <c r="I72">
        <f t="shared" si="8"/>
        <v>-31.415926535897928</v>
      </c>
    </row>
    <row r="73" spans="1:9" ht="18" x14ac:dyDescent="0.35">
      <c r="A73" s="21" t="s">
        <v>107</v>
      </c>
      <c r="B73" s="15">
        <f>(PI()+33*B$39)</f>
        <v>54.977871437821378</v>
      </c>
      <c r="C73" s="29">
        <f>(PI()+33*C$39)</f>
        <v>-100.53096491487338</v>
      </c>
      <c r="D73">
        <f t="shared" si="13"/>
        <v>-155.50883635269474</v>
      </c>
      <c r="E73">
        <f t="shared" si="7"/>
        <v>-45.553093477052002</v>
      </c>
      <c r="F73">
        <v>-0.5</v>
      </c>
      <c r="G73" s="47">
        <f t="shared" si="6"/>
        <v>-46.053093477052002</v>
      </c>
      <c r="H73">
        <v>0</v>
      </c>
      <c r="I73">
        <f t="shared" si="8"/>
        <v>-32.986722862692829</v>
      </c>
    </row>
    <row r="74" spans="1:9" ht="18" x14ac:dyDescent="0.35">
      <c r="A74" s="21" t="s">
        <v>108</v>
      </c>
      <c r="B74" s="16">
        <f>(PI()+34*B$39)</f>
        <v>56.548667764616283</v>
      </c>
      <c r="C74" s="29">
        <f>(PI()+34*C$39)</f>
        <v>-103.67255756846318</v>
      </c>
      <c r="D74">
        <f t="shared" si="13"/>
        <v>-160.22122533307947</v>
      </c>
      <c r="E74">
        <f t="shared" si="7"/>
        <v>-47.123889803846893</v>
      </c>
      <c r="F74">
        <v>-0.5</v>
      </c>
      <c r="G74" s="47">
        <f t="shared" si="6"/>
        <v>-47.623889803846893</v>
      </c>
      <c r="H74">
        <v>0</v>
      </c>
      <c r="I74">
        <f t="shared" si="8"/>
        <v>-34.557519189487721</v>
      </c>
    </row>
    <row r="75" spans="1:9" ht="18" x14ac:dyDescent="0.35">
      <c r="A75" s="21" t="s">
        <v>109</v>
      </c>
      <c r="B75" s="15">
        <f>(PI()+35*B$39)</f>
        <v>58.119464091411174</v>
      </c>
      <c r="C75" s="29">
        <f>(PI()+35*C$39)</f>
        <v>-106.81415022205296</v>
      </c>
      <c r="D75">
        <f t="shared" si="13"/>
        <v>-164.93361431346415</v>
      </c>
      <c r="E75">
        <f t="shared" si="7"/>
        <v>-48.694686130641784</v>
      </c>
      <c r="F75">
        <v>-0.5</v>
      </c>
      <c r="G75" s="47">
        <f t="shared" si="6"/>
        <v>-49.194686130641784</v>
      </c>
      <c r="H75">
        <v>0</v>
      </c>
      <c r="I75">
        <f t="shared" si="8"/>
        <v>-36.128315516282612</v>
      </c>
    </row>
    <row r="76" spans="1:9" ht="18" x14ac:dyDescent="0.35">
      <c r="A76" s="21" t="s">
        <v>110</v>
      </c>
      <c r="B76" s="16">
        <f>(PI()+36*B$39)</f>
        <v>59.690260418206066</v>
      </c>
      <c r="C76" s="29">
        <f>(PI()+36*C$39)</f>
        <v>-109.95574287564276</v>
      </c>
      <c r="D76" s="17">
        <f t="shared" si="13"/>
        <v>-169.64600329384882</v>
      </c>
      <c r="E76" s="17">
        <f t="shared" si="7"/>
        <v>-50.26548245743669</v>
      </c>
      <c r="F76">
        <v>-0.5</v>
      </c>
      <c r="G76" s="47">
        <f t="shared" si="6"/>
        <v>-50.76548245743669</v>
      </c>
      <c r="H76">
        <v>0</v>
      </c>
      <c r="I76" s="17">
        <f t="shared" si="8"/>
        <v>-37.699111843077517</v>
      </c>
    </row>
    <row r="77" spans="1:9" ht="18" x14ac:dyDescent="0.35">
      <c r="A77" s="21" t="s">
        <v>111</v>
      </c>
      <c r="B77" s="15">
        <f>(PI()+37*B$39)</f>
        <v>61.261056745000971</v>
      </c>
      <c r="C77" s="29">
        <f>(PI()+37*C$39)</f>
        <v>-113.09733552923255</v>
      </c>
      <c r="D77">
        <f t="shared" si="13"/>
        <v>-174.35839227423352</v>
      </c>
      <c r="E77">
        <f t="shared" si="7"/>
        <v>-51.836278784231581</v>
      </c>
      <c r="F77">
        <v>-0.5</v>
      </c>
      <c r="G77" s="47">
        <f t="shared" si="6"/>
        <v>-52.336278784231581</v>
      </c>
      <c r="H77">
        <v>0</v>
      </c>
      <c r="I77">
        <f t="shared" si="8"/>
        <v>-39.269908169872409</v>
      </c>
    </row>
    <row r="78" spans="1:9" ht="18" x14ac:dyDescent="0.35">
      <c r="A78" s="21" t="s">
        <v>112</v>
      </c>
      <c r="B78" s="16">
        <f>(PI()+38*B$39)</f>
        <v>62.831853071795862</v>
      </c>
      <c r="C78" s="29">
        <f>(PI()+38*C$39)</f>
        <v>-116.23892818282233</v>
      </c>
      <c r="D78">
        <f t="shared" si="13"/>
        <v>-179.0707812546182</v>
      </c>
      <c r="E78">
        <f t="shared" si="7"/>
        <v>-53.407075111026472</v>
      </c>
      <c r="F78">
        <v>-0.5</v>
      </c>
      <c r="G78" s="47">
        <f t="shared" si="6"/>
        <v>-53.907075111026472</v>
      </c>
      <c r="H78">
        <v>0</v>
      </c>
      <c r="I78">
        <f t="shared" si="8"/>
        <v>-40.8407044966673</v>
      </c>
    </row>
    <row r="79" spans="1:9" ht="18" x14ac:dyDescent="0.35">
      <c r="A79" s="21" t="s">
        <v>113</v>
      </c>
      <c r="B79" s="15">
        <f>(PI()+39*B$39)</f>
        <v>64.402649398590754</v>
      </c>
      <c r="C79" s="29">
        <f>(PI()+39*C$39)</f>
        <v>-119.38052083641213</v>
      </c>
      <c r="D79">
        <f t="shared" si="13"/>
        <v>-183.7831702350029</v>
      </c>
      <c r="E79">
        <f t="shared" si="7"/>
        <v>-54.977871437821378</v>
      </c>
      <c r="F79">
        <v>-0.5</v>
      </c>
      <c r="G79" s="47">
        <f t="shared" si="6"/>
        <v>-55.477871437821378</v>
      </c>
      <c r="H79">
        <v>0</v>
      </c>
      <c r="I79">
        <f t="shared" si="8"/>
        <v>-42.411500823462205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Prime</vt:lpstr>
      <vt:lpstr>Even</vt:lpstr>
      <vt:lpstr>Both</vt:lpstr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soltan</dc:creator>
  <cp:lastModifiedBy>shaimaa soltan</cp:lastModifiedBy>
  <dcterms:created xsi:type="dcterms:W3CDTF">2022-04-24T18:08:21Z</dcterms:created>
  <dcterms:modified xsi:type="dcterms:W3CDTF">2022-05-24T01:13:18Z</dcterms:modified>
</cp:coreProperties>
</file>