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36BE52C6-328B-472F-AD6B-738346E03F6D}"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L42" i="4"/>
  <c r="M42" i="4" s="1"/>
  <c r="X42" i="4"/>
  <c r="Y42" i="4" s="1"/>
  <c r="R42" i="4"/>
  <c r="S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R20" i="4"/>
  <c r="S20" i="4" s="1"/>
  <c r="X20" i="4"/>
  <c r="Y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R67" i="3"/>
  <c r="S67" i="3" s="1"/>
  <c r="L68" i="3"/>
  <c r="M68" i="3" s="1"/>
  <c r="X67" i="3"/>
  <c r="Y67" i="3" s="1"/>
  <c r="X66" i="3"/>
  <c r="Y66" i="3" s="1"/>
  <c r="L67" i="3"/>
  <c r="M67" i="3" s="1"/>
  <c r="R66" i="3"/>
  <c r="S66" i="3" s="1"/>
  <c r="L66" i="3"/>
  <c r="M66" i="3" s="1"/>
  <c r="X61" i="3"/>
  <c r="Y61" i="3" s="1"/>
  <c r="R61" i="3"/>
  <c r="S61" i="3" s="1"/>
  <c r="L61" i="3"/>
  <c r="M61" i="3" s="1"/>
  <c r="X60" i="3"/>
  <c r="Y60" i="3" s="1"/>
  <c r="R60" i="3"/>
  <c r="S60" i="3" s="1"/>
  <c r="L60" i="3"/>
  <c r="M60" i="3" s="1"/>
  <c r="R59" i="3"/>
  <c r="S59" i="3" s="1"/>
  <c r="X59" i="3"/>
  <c r="Y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R41" i="2"/>
  <c r="S41" i="2" s="1"/>
  <c r="X41" i="2"/>
  <c r="Y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R31" i="2"/>
  <c r="S31" i="2" s="1"/>
  <c r="X31" i="2"/>
  <c r="Y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AB111" i="4" s="1"/>
  <c r="Z110" i="4"/>
  <c r="AA110" i="4" s="1"/>
  <c r="AB110" i="4" s="1"/>
  <c r="Z109" i="4"/>
  <c r="AA109" i="4" s="1"/>
  <c r="N110" i="5"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N94" i="5"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Z54" i="4"/>
  <c r="AA54" i="4" s="1"/>
  <c r="Z53" i="4"/>
  <c r="AA53" i="4" s="1"/>
  <c r="Z52" i="4"/>
  <c r="AA52" i="4" s="1"/>
  <c r="Z51" i="4"/>
  <c r="AA51" i="4" s="1"/>
  <c r="Z50" i="4"/>
  <c r="AA50" i="4" s="1"/>
  <c r="Z49" i="4"/>
  <c r="AA49" i="4" s="1"/>
  <c r="Z48" i="4"/>
  <c r="AA48" i="4" s="1"/>
  <c r="Z47" i="4"/>
  <c r="AA47" i="4" s="1"/>
  <c r="Z46" i="4"/>
  <c r="AA46" i="4" s="1"/>
  <c r="Z45" i="4"/>
  <c r="AA45" i="4" s="1"/>
  <c r="Z44" i="4"/>
  <c r="AA44" i="4" s="1"/>
  <c r="Z43" i="4"/>
  <c r="AA43" i="4" s="1"/>
  <c r="N44" i="5" s="1"/>
  <c r="Z42" i="4"/>
  <c r="AA42" i="4" s="1"/>
  <c r="Z41" i="4"/>
  <c r="AA41" i="4" s="1"/>
  <c r="Z40" i="4"/>
  <c r="AA40" i="4" s="1"/>
  <c r="N41" i="5" s="1"/>
  <c r="Z39" i="4"/>
  <c r="AA39" i="4" s="1"/>
  <c r="N40" i="5"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Z25" i="4"/>
  <c r="AA25" i="4" s="1"/>
  <c r="Z24" i="4"/>
  <c r="AA24" i="4" s="1"/>
  <c r="Z23" i="4"/>
  <c r="AA23" i="4" s="1"/>
  <c r="Z22" i="4"/>
  <c r="AA22" i="4" s="1"/>
  <c r="Z21" i="4"/>
  <c r="AA21" i="4" s="1"/>
  <c r="Z20" i="4"/>
  <c r="AA20" i="4" s="1"/>
  <c r="Z19" i="4"/>
  <c r="AA19" i="4" s="1"/>
  <c r="Z18" i="4"/>
  <c r="AA18" i="4" s="1"/>
  <c r="Z17" i="4"/>
  <c r="AA17" i="4" s="1"/>
  <c r="Z16" i="4"/>
  <c r="AA16" i="4" s="1"/>
  <c r="Z15" i="4"/>
  <c r="AA15" i="4" s="1"/>
  <c r="N16" i="5" s="1"/>
  <c r="Z112" i="3"/>
  <c r="AA112" i="3" s="1"/>
  <c r="Z111" i="3"/>
  <c r="AA111" i="3" s="1"/>
  <c r="Z110" i="3"/>
  <c r="AA110" i="3"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J69" i="5"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J17" i="5"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Z102" i="2"/>
  <c r="AA102" i="2"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F87" i="5" s="1"/>
  <c r="Z85" i="2"/>
  <c r="AA85" i="2" s="1"/>
  <c r="Z84" i="2"/>
  <c r="AA84" i="2" s="1"/>
  <c r="Z83" i="2"/>
  <c r="AA83" i="2" s="1"/>
  <c r="Z82" i="2"/>
  <c r="AA82" i="2" s="1"/>
  <c r="Z81" i="2"/>
  <c r="AA81" i="2" s="1"/>
  <c r="F82" i="5"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N112" i="5"/>
  <c r="N111" i="5"/>
  <c r="AB109" i="4"/>
  <c r="N109" i="5"/>
  <c r="AB108" i="4"/>
  <c r="N108" i="5"/>
  <c r="AB107" i="4"/>
  <c r="N107" i="5"/>
  <c r="AB106" i="4"/>
  <c r="N106" i="5"/>
  <c r="AB105" i="4"/>
  <c r="AB104" i="4"/>
  <c r="N105" i="5"/>
  <c r="N104" i="5"/>
  <c r="AB103" i="4"/>
  <c r="AB102" i="4"/>
  <c r="N103" i="5"/>
  <c r="N102" i="5"/>
  <c r="AB101" i="4"/>
  <c r="AB100" i="4"/>
  <c r="N101" i="5"/>
  <c r="N100" i="5"/>
  <c r="AB99" i="4"/>
  <c r="AB98" i="4"/>
  <c r="N99" i="5"/>
  <c r="N98" i="5"/>
  <c r="AB97" i="4"/>
  <c r="N97" i="5"/>
  <c r="AB96" i="4"/>
  <c r="AB95" i="4"/>
  <c r="N96" i="5"/>
  <c r="AB94" i="4"/>
  <c r="N95" i="5"/>
  <c r="AB93" i="4"/>
  <c r="N93" i="5"/>
  <c r="AB92" i="4"/>
  <c r="N92" i="5"/>
  <c r="AB91" i="4"/>
  <c r="N91" i="5"/>
  <c r="AB90" i="4"/>
  <c r="N90" i="5"/>
  <c r="AB89" i="4"/>
  <c r="AB88" i="4"/>
  <c r="N89" i="5"/>
  <c r="N88" i="5"/>
  <c r="AB87" i="4"/>
  <c r="N87" i="5"/>
  <c r="AB86" i="4"/>
  <c r="AB85" i="4"/>
  <c r="N86" i="5"/>
  <c r="N85" i="5"/>
  <c r="AB84" i="4"/>
  <c r="AB83" i="4"/>
  <c r="N84" i="5"/>
  <c r="N83" i="5"/>
  <c r="AB82" i="4"/>
  <c r="N82" i="5"/>
  <c r="AB81" i="4"/>
  <c r="N81" i="5"/>
  <c r="AB80" i="4"/>
  <c r="N80" i="5"/>
  <c r="AB79" i="4"/>
  <c r="N79" i="5"/>
  <c r="AB78" i="4"/>
  <c r="AB77" i="4"/>
  <c r="N78" i="5"/>
  <c r="AB76" i="4"/>
  <c r="N77" i="5"/>
  <c r="N76" i="5"/>
  <c r="AB75" i="4"/>
  <c r="AB74" i="4"/>
  <c r="N75" i="5"/>
  <c r="N74" i="5"/>
  <c r="AB73" i="4"/>
  <c r="AB72" i="4"/>
  <c r="N73" i="5"/>
  <c r="N72" i="5"/>
  <c r="AB71" i="4"/>
  <c r="N71" i="5"/>
  <c r="AB70" i="4"/>
  <c r="N70" i="5"/>
  <c r="AB69" i="4"/>
  <c r="N69" i="5"/>
  <c r="AB68" i="4"/>
  <c r="N68" i="5"/>
  <c r="AB67" i="4"/>
  <c r="N67" i="5"/>
  <c r="AB66" i="4"/>
  <c r="N62" i="5"/>
  <c r="AB61" i="4"/>
  <c r="N61" i="5"/>
  <c r="AB60" i="4"/>
  <c r="N60" i="5"/>
  <c r="AB59" i="4"/>
  <c r="N59" i="5"/>
  <c r="AB58" i="4"/>
  <c r="N58" i="5"/>
  <c r="AB57" i="4"/>
  <c r="N57" i="5"/>
  <c r="AB56" i="4"/>
  <c r="N56" i="5"/>
  <c r="AB55" i="4"/>
  <c r="N55" i="5"/>
  <c r="AB54" i="4"/>
  <c r="N54" i="5"/>
  <c r="AB53" i="4"/>
  <c r="N53" i="5"/>
  <c r="AB52" i="4"/>
  <c r="N52" i="5"/>
  <c r="AB51" i="4"/>
  <c r="N51" i="5"/>
  <c r="AB50" i="4"/>
  <c r="N50" i="5"/>
  <c r="AB49" i="4"/>
  <c r="N49" i="5"/>
  <c r="AB48" i="4"/>
  <c r="N48" i="5"/>
  <c r="AB47" i="4"/>
  <c r="N47" i="5"/>
  <c r="AB46" i="4"/>
  <c r="N46" i="5"/>
  <c r="AB45" i="4"/>
  <c r="N45" i="5"/>
  <c r="AB44" i="4"/>
  <c r="AB43" i="4"/>
  <c r="N43" i="5"/>
  <c r="AB42" i="4"/>
  <c r="N42" i="5"/>
  <c r="AB41" i="4"/>
  <c r="AB40" i="4"/>
  <c r="AB39" i="4"/>
  <c r="N39" i="5"/>
  <c r="AB38" i="4"/>
  <c r="N38" i="5"/>
  <c r="AB37" i="4"/>
  <c r="N37" i="5"/>
  <c r="AB36" i="4"/>
  <c r="N36" i="5"/>
  <c r="AB35" i="4"/>
  <c r="N35" i="5"/>
  <c r="AB34" i="4"/>
  <c r="N34" i="5"/>
  <c r="AB33" i="4"/>
  <c r="N33" i="5"/>
  <c r="AB32" i="4"/>
  <c r="N32" i="5"/>
  <c r="AB31" i="4"/>
  <c r="N31" i="5"/>
  <c r="AB30" i="4"/>
  <c r="N30" i="5"/>
  <c r="AB29" i="4"/>
  <c r="N29" i="5"/>
  <c r="AB28" i="4"/>
  <c r="N28" i="5"/>
  <c r="AB27" i="4"/>
  <c r="N27" i="5"/>
  <c r="AB26" i="4"/>
  <c r="N26" i="5"/>
  <c r="AB25" i="4"/>
  <c r="N25" i="5"/>
  <c r="AB24" i="4"/>
  <c r="N24" i="5"/>
  <c r="AB23" i="4"/>
  <c r="N23" i="5"/>
  <c r="AB22" i="4"/>
  <c r="N22" i="5"/>
  <c r="AB21" i="4"/>
  <c r="N21" i="5"/>
  <c r="AB20" i="4"/>
  <c r="N20" i="5"/>
  <c r="AB19" i="4"/>
  <c r="N19" i="5"/>
  <c r="AB18" i="4"/>
  <c r="N18" i="5"/>
  <c r="AB17" i="4"/>
  <c r="N17" i="5"/>
  <c r="AB16" i="4"/>
  <c r="AB15" i="4"/>
  <c r="J113" i="5"/>
  <c r="AB112" i="3"/>
  <c r="AB111" i="3"/>
  <c r="J112" i="5"/>
  <c r="AB110" i="3"/>
  <c r="J111" i="5"/>
  <c r="J110" i="5"/>
  <c r="AB109" i="3"/>
  <c r="AB108" i="3"/>
  <c r="J109" i="5"/>
  <c r="AB107" i="3"/>
  <c r="J108" i="5"/>
  <c r="J107" i="5"/>
  <c r="AB106" i="3"/>
  <c r="J106" i="5"/>
  <c r="AB105" i="3"/>
  <c r="AB104" i="3"/>
  <c r="J105" i="5"/>
  <c r="J104" i="5"/>
  <c r="AB103" i="3"/>
  <c r="AB102" i="3"/>
  <c r="J103" i="5"/>
  <c r="J102" i="5"/>
  <c r="AB101" i="3"/>
  <c r="J101" i="5"/>
  <c r="AB100" i="3"/>
  <c r="AB99" i="3"/>
  <c r="J100" i="5"/>
  <c r="J99" i="5"/>
  <c r="AB98" i="3"/>
  <c r="J98" i="5"/>
  <c r="AB97" i="3"/>
  <c r="J97" i="5"/>
  <c r="AB96" i="3"/>
  <c r="J96" i="5"/>
  <c r="AB95" i="3"/>
  <c r="J95" i="5"/>
  <c r="AB94" i="3"/>
  <c r="AB93" i="3"/>
  <c r="J94" i="5"/>
  <c r="J93" i="5"/>
  <c r="AB92" i="3"/>
  <c r="J92" i="5"/>
  <c r="AB91" i="3"/>
  <c r="AB90" i="3"/>
  <c r="J91" i="5"/>
  <c r="J90" i="5"/>
  <c r="AB89" i="3"/>
  <c r="J89" i="5"/>
  <c r="AB88" i="3"/>
  <c r="J88" i="5"/>
  <c r="AB87" i="3"/>
  <c r="J87" i="5"/>
  <c r="AB86" i="3"/>
  <c r="J86" i="5"/>
  <c r="AB85" i="3"/>
  <c r="AB84" i="3"/>
  <c r="J85" i="5"/>
  <c r="J84" i="5"/>
  <c r="AB83" i="3"/>
  <c r="J83" i="5"/>
  <c r="AB82" i="3"/>
  <c r="J82" i="5"/>
  <c r="AB81" i="3"/>
  <c r="J81" i="5"/>
  <c r="AB80" i="3"/>
  <c r="J80" i="5"/>
  <c r="AB79" i="3"/>
  <c r="J79" i="5"/>
  <c r="AB78" i="3"/>
  <c r="AB77" i="3"/>
  <c r="J78" i="5"/>
  <c r="J77" i="5"/>
  <c r="AB76" i="3"/>
  <c r="J76" i="5"/>
  <c r="AB75" i="3"/>
  <c r="J75" i="5"/>
  <c r="AB74" i="3"/>
  <c r="J74" i="5"/>
  <c r="AB73" i="3"/>
  <c r="J73" i="5"/>
  <c r="AB72" i="3"/>
  <c r="J72" i="5"/>
  <c r="AB71" i="3"/>
  <c r="J71" i="5"/>
  <c r="AB70" i="3"/>
  <c r="J70" i="5"/>
  <c r="AB69" i="3"/>
  <c r="AB68" i="3"/>
  <c r="J68" i="5"/>
  <c r="AB67" i="3"/>
  <c r="J67" i="5"/>
  <c r="AB66" i="3"/>
  <c r="J62" i="5"/>
  <c r="AB61" i="3"/>
  <c r="J61" i="5"/>
  <c r="AB60" i="3"/>
  <c r="J60" i="5"/>
  <c r="AB59" i="3"/>
  <c r="J59" i="5"/>
  <c r="AB58" i="3"/>
  <c r="J58" i="5"/>
  <c r="AB57" i="3"/>
  <c r="J57" i="5"/>
  <c r="AB56" i="3"/>
  <c r="J56" i="5"/>
  <c r="AB55" i="3"/>
  <c r="J55" i="5"/>
  <c r="AB54" i="3"/>
  <c r="J54" i="5"/>
  <c r="AB53" i="3"/>
  <c r="J53" i="5"/>
  <c r="AB52" i="3"/>
  <c r="J52" i="5"/>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J26" i="5"/>
  <c r="AB25" i="3"/>
  <c r="J25" i="5"/>
  <c r="AB24" i="3"/>
  <c r="J24" i="5"/>
  <c r="AB23" i="3"/>
  <c r="J23" i="5"/>
  <c r="AB22" i="3"/>
  <c r="AB21" i="3"/>
  <c r="J22" i="5"/>
  <c r="J21" i="5"/>
  <c r="AB20" i="3"/>
  <c r="J20" i="5"/>
  <c r="AB19" i="3"/>
  <c r="J19" i="5"/>
  <c r="AB18" i="3"/>
  <c r="J18" i="5"/>
  <c r="AB17" i="3"/>
  <c r="AB16" i="3"/>
  <c r="AB15" i="3"/>
  <c r="J16" i="5"/>
  <c r="F113" i="5"/>
  <c r="AB112" i="2"/>
  <c r="F112" i="5"/>
  <c r="AB111" i="2"/>
  <c r="AB110" i="2"/>
  <c r="F111" i="5"/>
  <c r="F110" i="5"/>
  <c r="AB109" i="2"/>
  <c r="F109" i="5"/>
  <c r="AB108" i="2"/>
  <c r="F108" i="5"/>
  <c r="AB107" i="2"/>
  <c r="F107" i="5"/>
  <c r="AB106" i="2"/>
  <c r="F106" i="5"/>
  <c r="AB105" i="2"/>
  <c r="F105" i="5"/>
  <c r="AB104" i="2"/>
  <c r="F104" i="5"/>
  <c r="AB103" i="2"/>
  <c r="F103" i="5"/>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AB86" i="2"/>
  <c r="F86" i="5"/>
  <c r="AB85" i="2"/>
  <c r="F85" i="5"/>
  <c r="AB84" i="2"/>
  <c r="F84" i="5"/>
  <c r="AB83" i="2"/>
  <c r="F83" i="5"/>
  <c r="AB82" i="2"/>
  <c r="AB81" i="2"/>
  <c r="F81" i="5"/>
  <c r="AB80" i="2"/>
  <c r="F80" i="5"/>
  <c r="AB79" i="2"/>
  <c r="F79" i="5"/>
  <c r="AB78" i="2"/>
  <c r="F78" i="5"/>
  <c r="AB77" i="2"/>
  <c r="F77" i="5"/>
  <c r="AB76" i="2"/>
  <c r="F76" i="5"/>
  <c r="AB75" i="2"/>
  <c r="F75" i="5"/>
  <c r="AB74" i="2"/>
  <c r="F74" i="5"/>
  <c r="AB73" i="2"/>
  <c r="F73" i="5"/>
  <c r="AB72" i="2"/>
  <c r="F72" i="5"/>
  <c r="AB71" i="2"/>
  <c r="F71" i="5"/>
  <c r="AB70" i="2"/>
  <c r="F70" i="5"/>
  <c r="AB69" i="2"/>
  <c r="F69" i="5"/>
  <c r="AB68" i="2"/>
  <c r="F68" i="5"/>
  <c r="AB67" i="2"/>
  <c r="F67" i="5"/>
  <c r="AB66" i="2"/>
  <c r="F62" i="5"/>
  <c r="AB61" i="2"/>
  <c r="F61" i="5"/>
  <c r="AB60" i="2"/>
  <c r="F60" i="5"/>
  <c r="AB59" i="2"/>
  <c r="F59" i="5"/>
  <c r="AB58" i="2"/>
  <c r="F58" i="5"/>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F32" i="5"/>
  <c r="AB31" i="2"/>
  <c r="F31" i="5"/>
  <c r="AB30" i="2"/>
  <c r="F30" i="5"/>
  <c r="AB29" i="2"/>
  <c r="F29" i="5"/>
  <c r="AB28" i="2"/>
  <c r="F28" i="5"/>
  <c r="AB27" i="2"/>
  <c r="F27" i="5"/>
  <c r="AB26" i="2"/>
  <c r="F26" i="5"/>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87" i="5" l="1"/>
  <c r="R82" i="5"/>
  <c r="R81" i="5"/>
  <c r="R80" i="5"/>
  <c r="R76" i="5"/>
  <c r="R72" i="5"/>
  <c r="R71" i="5"/>
  <c r="R69" i="5"/>
  <c r="R85" i="5"/>
  <c r="V85" i="5" s="1"/>
  <c r="R73" i="5"/>
  <c r="V73" i="5" s="1"/>
  <c r="R75" i="5"/>
  <c r="V75" i="5" s="1"/>
  <c r="R77" i="5"/>
  <c r="V77" i="5" s="1"/>
  <c r="R112" i="5"/>
  <c r="Z112" i="5" s="1"/>
  <c r="R111" i="5"/>
  <c r="V111" i="5" s="1"/>
  <c r="R97" i="5"/>
  <c r="V97" i="5" s="1"/>
  <c r="R99" i="5"/>
  <c r="V99" i="5" s="1"/>
  <c r="R101" i="5"/>
  <c r="V101" i="5" s="1"/>
  <c r="R107" i="5"/>
  <c r="V107" i="5" s="1"/>
  <c r="R109" i="5"/>
  <c r="V109" i="5" s="1"/>
  <c r="R108" i="5"/>
  <c r="V108" i="5" s="1"/>
  <c r="R105" i="5"/>
  <c r="V105" i="5" s="1"/>
  <c r="R106" i="5"/>
  <c r="V106" i="5" s="1"/>
  <c r="R103" i="5"/>
  <c r="V103" i="5" s="1"/>
  <c r="R94" i="5"/>
  <c r="V94" i="5" s="1"/>
  <c r="R100" i="5"/>
  <c r="V100" i="5" s="1"/>
  <c r="R96" i="5"/>
  <c r="V96" i="5" s="1"/>
  <c r="R102" i="5"/>
  <c r="V102" i="5" s="1"/>
  <c r="R93" i="5"/>
  <c r="V93" i="5" s="1"/>
  <c r="R95" i="5"/>
  <c r="V95" i="5" s="1"/>
  <c r="R92" i="5"/>
  <c r="V92" i="5" s="1"/>
  <c r="R91" i="5"/>
  <c r="V91" i="5" s="1"/>
  <c r="R89" i="5"/>
  <c r="V89" i="5" s="1"/>
  <c r="R88" i="5"/>
  <c r="V88" i="5" s="1"/>
  <c r="R90" i="5"/>
  <c r="V90" i="5" s="1"/>
  <c r="R84" i="5"/>
  <c r="V84" i="5" s="1"/>
  <c r="R68" i="5"/>
  <c r="V68" i="5" s="1"/>
  <c r="R38" i="5"/>
  <c r="V38" i="5" s="1"/>
  <c r="R78" i="5"/>
  <c r="V78" i="5" s="1"/>
  <c r="R35" i="5"/>
  <c r="V35" i="5" s="1"/>
  <c r="R41" i="5"/>
  <c r="V41" i="5" s="1"/>
  <c r="R47" i="5"/>
  <c r="V47" i="5" s="1"/>
  <c r="R53" i="5"/>
  <c r="V53" i="5" s="1"/>
  <c r="R18" i="5"/>
  <c r="V18" i="5" s="1"/>
  <c r="R113" i="5"/>
  <c r="V113" i="5" s="1"/>
  <c r="R110" i="5"/>
  <c r="V110" i="5" s="1"/>
  <c r="R104" i="5"/>
  <c r="V104" i="5" s="1"/>
  <c r="R98" i="5"/>
  <c r="V98" i="5" s="1"/>
  <c r="R86" i="5"/>
  <c r="V86" i="5" s="1"/>
  <c r="R83" i="5"/>
  <c r="V83" i="5" s="1"/>
  <c r="R79" i="5"/>
  <c r="V79" i="5" s="1"/>
  <c r="R74" i="5"/>
  <c r="V74" i="5" s="1"/>
  <c r="R70" i="5"/>
  <c r="V70" i="5" s="1"/>
  <c r="R67" i="5"/>
  <c r="V67" i="5" s="1"/>
  <c r="R62" i="5"/>
  <c r="V62" i="5" s="1"/>
  <c r="R61" i="5"/>
  <c r="V61" i="5" s="1"/>
  <c r="R60" i="5"/>
  <c r="V60" i="5" s="1"/>
  <c r="R59" i="5"/>
  <c r="V59" i="5" s="1"/>
  <c r="R58" i="5"/>
  <c r="V58"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7" i="5"/>
  <c r="V27" i="5" s="1"/>
  <c r="R26" i="5"/>
  <c r="V26"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V87" i="5" l="1"/>
  <c r="Z87" i="5"/>
  <c r="V82" i="5"/>
  <c r="Z82" i="5"/>
  <c r="V81" i="5"/>
  <c r="Z81" i="5"/>
  <c r="V80" i="5"/>
  <c r="Z80" i="5"/>
  <c r="V72" i="5"/>
  <c r="Z72" i="5"/>
  <c r="V69" i="5"/>
  <c r="Z69" i="5"/>
  <c r="V71" i="5"/>
  <c r="Z71" i="5"/>
  <c r="V76" i="5"/>
  <c r="Z76" i="5"/>
  <c r="Z73" i="5"/>
  <c r="Z85" i="5"/>
  <c r="Z77" i="5"/>
  <c r="Z75" i="5"/>
  <c r="V112" i="5"/>
  <c r="Z111" i="5"/>
  <c r="Z101" i="5"/>
  <c r="Z99" i="5"/>
  <c r="Z109" i="5"/>
  <c r="Z97" i="5"/>
  <c r="Z107" i="5"/>
  <c r="Z105" i="5"/>
  <c r="Z106" i="5"/>
  <c r="Z108" i="5"/>
  <c r="Z100" i="5"/>
  <c r="Z94" i="5"/>
  <c r="Z103" i="5"/>
  <c r="Z96" i="5"/>
  <c r="Z102" i="5"/>
  <c r="Z93" i="5"/>
  <c r="Z95" i="5"/>
  <c r="Z90" i="5"/>
  <c r="Z92" i="5"/>
  <c r="Z91" i="5"/>
  <c r="Z84" i="5"/>
  <c r="Z89" i="5"/>
  <c r="Z78" i="5"/>
  <c r="Z88" i="5"/>
  <c r="Z68" i="5"/>
  <c r="Z38" i="5"/>
  <c r="Z41" i="5"/>
  <c r="Z35" i="5"/>
  <c r="Z47" i="5"/>
  <c r="Z53" i="5"/>
  <c r="Z18" i="5"/>
  <c r="Z113" i="5"/>
  <c r="Z110" i="5"/>
  <c r="Z104" i="5"/>
  <c r="Z98" i="5"/>
  <c r="Z86" i="5"/>
  <c r="Z83" i="5"/>
  <c r="Z79" i="5"/>
  <c r="Z74" i="5"/>
  <c r="Z70" i="5"/>
  <c r="Z67" i="5"/>
  <c r="Z62" i="5"/>
  <c r="Z61" i="5"/>
  <c r="Z60" i="5"/>
  <c r="Z59" i="5"/>
  <c r="Z58" i="5"/>
  <c r="Z57" i="5"/>
  <c r="Z56" i="5"/>
  <c r="Z55" i="5"/>
  <c r="Z54" i="5"/>
  <c r="Z52" i="5"/>
  <c r="Z51" i="5"/>
  <c r="Z50" i="5"/>
  <c r="Z49" i="5"/>
  <c r="Z48" i="5"/>
  <c r="Z46" i="5"/>
  <c r="Z45" i="5"/>
  <c r="Z44" i="5"/>
  <c r="Z43" i="5"/>
  <c r="Z42" i="5"/>
  <c r="Z40" i="5"/>
  <c r="Z39" i="5"/>
  <c r="Z37" i="5"/>
  <c r="Z36" i="5"/>
  <c r="Z34" i="5"/>
  <c r="Z33" i="5"/>
  <c r="Z32" i="5"/>
  <c r="Z31" i="5"/>
  <c r="Z30" i="5"/>
  <c r="Z29" i="5"/>
  <c r="Z28" i="5"/>
  <c r="Z27" i="5"/>
  <c r="Z26" i="5"/>
  <c r="Z25" i="5"/>
  <c r="Z24" i="5"/>
  <c r="Z23"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<sst xmlns="http://schemas.openxmlformats.org/spreadsheetml/2006/main" count="490" uniqueCount="176">
  <si>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</si>
  <si>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</si>
  <si>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</si>
  <si>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</si>
  <si>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</si>
  <si>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</si>
  <si>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</si>
  <si>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</si>
  <si>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</si>
  <si>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</si>
  <si>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</si>
  <si>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</si>
  <si>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</si>
  <si>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</si>
  <si>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</si>
  <si>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</si>
  <si>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</si>
  <si>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</si>
  <si>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</si>
  <si>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</si>
  <si>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</si>
  <si>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</si>
  <si>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</si>
  <si>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</si>
  <si>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</si>
  <si>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</si>
  <si>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</si>
  <si>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</si>
  <si>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</si>
  <si>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</si>
  <si>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</si>
  <si>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</si>
  <si>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</si>
  <si>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</si>
  <si>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</si>
  <si>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</si>
  <si>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</si>
  <si>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</si>
  <si>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</si>
  <si>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</si>
  <si>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</si>
  <si>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</si>
  <si>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</si>
  <si>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</si>
  <si>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</si>
  <si>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</si>
  <si>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</si>
  <si>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</si>
  <si>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</si>
  <si>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</si>
  <si>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</si>
  <si>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</si>
  <si>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</si>
  <si>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</si>
  <si>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</si>
  <si>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</si>
  <si>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</si>
  <si>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</si>
  <si>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</si>
  <si>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</si>
  <si>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</si>
  <si>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</si>
  <si>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</si>
  <si>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</si>
  <si>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</si>
  <si>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</si>
  <si>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</si>
  <si>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</si>
  <si>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</si>
  <si>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</si>
  <si>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</si>
  <si>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</si>
  <si>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</si>
  <si>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</si>
  <si>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</si>
  <si>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</si>
  <si>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</si>
  <si>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</si>
  <si>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</si>
  <si>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</si>
  <si>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</si>
  <si>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</si>
  <si>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</si>
  <si>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</si>
  <si>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</si>
  <si>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</si>
  <si>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</si>
  <si>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</si>
  <si>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</si>
  <si>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</si>
  <si>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</si>
  <si>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Araling Panlipunan</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</si>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</sst>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Araling Panlipunan</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19</v>
      </c>
      <c r="I12" s="104">
        <v>20</v>
      </c>
      <c r="J12" s="104">
        <v>20</v>
      </c>
      <c r="K12" s="106">
        <f t="shared" ref="K12:K43" si="0">IF(COUNT($F12:$J12)=0,"",SUM($F12:$J12))</f>
        <v>96</v>
      </c>
      <c r="L12" s="107">
        <f t="shared" ref="L12:L43" si="1">IF(ISERROR(IF($K12="","",ROUND(($K12/$K$10)*$L$10,2))),"",IF($K12="","",ROUND(($K12/$K$10)*$L$10,2)))</f>
        <v>96</v>
      </c>
      <c r="M12" s="108">
        <f t="shared" ref="M12:M43" si="2">IF($L12="","",ROUND($L12*$M$10,2))</f>
        <v>19.2</v>
      </c>
      <c r="N12" s="103">
        <v>50</v>
      </c>
      <c r="O12" s="104">
        <v>50</v>
      </c>
      <c r="P12" s="104">
        <v>46</v>
      </c>
      <c r="Q12" s="106">
        <f t="shared" ref="Q12:Q43" si="3">IF(COUNT($N12:$P12)=0,"",SUM($N12:$P12))</f>
        <v>146</v>
      </c>
      <c r="R12" s="107">
        <f t="shared" ref="R12:R43" si="4">IF(ISERROR(IF($Q12="","",ROUND(($Q12/$Q$10)*$R$10,2))),"",IF($Q12="","",ROUND(($Q12/$Q$10)*$R$10,2)))</f>
        <v>97.33</v>
      </c>
      <c r="S12" s="108">
        <f t="shared" ref="S12:S43" si="5">IF($R12="","",ROUND($R12*$S$10,2))</f>
        <v>48.67</v>
      </c>
      <c r="T12" s="103">
        <v>35</v>
      </c>
      <c r="U12" s="104">
        <v>38</v>
      </c>
      <c r="V12" s="104">
        <v>38</v>
      </c>
      <c r="W12" s="106">
        <f t="shared" ref="W12:W43" si="6">IF(COUNT($T12:$V12)=0,"",SUM($T12:$V12))</f>
        <v>111</v>
      </c>
      <c r="X12" s="107">
        <f t="shared" ref="X12:X43" si="7">IF(ISERROR(IF($W12="","",ROUND(($W12/$W$10)*$X$10,2))),"",IF($W12="","",ROUND(($W12/$W$10)*$X$10,2)))</f>
        <v>92.5</v>
      </c>
      <c r="Y12" s="108">
        <f t="shared" ref="Y12:Y43" si="8">IF($X12="","",ROUND($X12*$Y$10,2))</f>
        <v>27.75</v>
      </c>
      <c r="Z12" s="162">
        <f>IF(ISERROR(IF($W12="","",ROUND(SUM($M12,$S12,$Y12),2))),"",IF($W12="","",ROUND(SUM($M12,$S12,$Y12),2)))</f>
        <v>95.62</v>
      </c>
      <c r="AA12" s="167">
        <f>IF(ISERROR(IF($W12="","",VLOOKUP(Z12,NewTransmu,4,TRUE))),"",IF($W12="","",VLOOKUP(Z12,NewTransmu,4,TRUE)))</f>
        <v>97</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87.5</v>
      </c>
      <c r="AW12" s="44">
        <f t="shared" ref="AW12:AW43" si="11">(U12/$U$10)*100</f>
        <v>95</v>
      </c>
      <c r="AX12" s="44">
        <f t="shared" ref="AX12:AX43" si="12">(V12/$V$10)*100</f>
        <v>95</v>
      </c>
    </row>
    <row r="13" spans="1:52" ht="18" customHeight="1">
      <c r="A13" s="146">
        <v>2</v>
      </c>
      <c r="B13" s="190" t="str">
        <f>INPUT!B13</f>
        <v>Castillo, Daniel</v>
      </c>
      <c r="C13" s="57"/>
      <c r="D13" s="57"/>
      <c r="E13" s="83"/>
      <c r="F13" s="98">
        <v>19</v>
      </c>
      <c r="G13" s="53">
        <v>19</v>
      </c>
      <c r="H13" s="53">
        <v>20</v>
      </c>
      <c r="I13" s="53">
        <v>19</v>
      </c>
      <c r="J13" s="53">
        <v>19</v>
      </c>
      <c r="K13" s="109">
        <f t="shared" si="0"/>
        <v>96</v>
      </c>
      <c r="L13" s="110">
        <f t="shared" si="1"/>
        <v>96</v>
      </c>
      <c r="M13" s="111">
        <f t="shared" si="2"/>
        <v>19.2</v>
      </c>
      <c r="N13" s="98">
        <v>49</v>
      </c>
      <c r="O13" s="53">
        <v>50</v>
      </c>
      <c r="P13" s="53">
        <v>48</v>
      </c>
      <c r="Q13" s="109">
        <f t="shared" si="3"/>
        <v>147</v>
      </c>
      <c r="R13" s="110">
        <f t="shared" si="4"/>
        <v>98</v>
      </c>
      <c r="S13" s="111">
        <f t="shared" si="5"/>
        <v>49</v>
      </c>
      <c r="T13" s="98">
        <v>35</v>
      </c>
      <c r="U13" s="53">
        <v>36</v>
      </c>
      <c r="V13" s="53">
        <v>38</v>
      </c>
      <c r="W13" s="109">
        <f t="shared" si="6"/>
        <v>109</v>
      </c>
      <c r="X13" s="110">
        <f t="shared" si="7"/>
        <v>90.83</v>
      </c>
      <c r="Y13" s="111">
        <f t="shared" si="8"/>
        <v>27.25</v>
      </c>
      <c r="Z13" s="163">
        <f t="shared" ref="Z13:Z44" si="13">IF(ISERROR(IF($V13="","",ROUND(SUM($M13,$S13,$Y13),2))),"",IF($V13="","",ROUND(SUM($M13,$S13,$Y13),2)))</f>
        <v>95.45</v>
      </c>
      <c r="AA13" s="168">
        <f t="shared" ref="AA13:AA44" si="14">IF(ISERROR(IF($V13="","",VLOOKUP(Z13,NewTransmu,4,TRUE))),"",IF($V13="","",VLOOKUP(Z13,NewTransmu,4,TRUE)))</f>
        <v>97</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87.5</v>
      </c>
      <c r="AW13" s="44">
        <f t="shared" si="11"/>
        <v>90</v>
      </c>
      <c r="AX13" s="44">
        <f t="shared" si="12"/>
        <v>95</v>
      </c>
    </row>
    <row r="14" spans="1:52" ht="18" customHeight="1">
      <c r="A14" s="146">
        <v>3</v>
      </c>
      <c r="B14" s="190" t="str">
        <f>INPUT!B14</f>
        <v>Dela Cruz, Elijah</v>
      </c>
      <c r="C14" s="57"/>
      <c r="D14" s="57"/>
      <c r="E14" s="83"/>
      <c r="F14" s="98">
        <v>15</v>
      </c>
      <c r="G14" s="53">
        <v>14</v>
      </c>
      <c r="H14" s="53">
        <v>16</v>
      </c>
      <c r="I14" s="53">
        <v>17</v>
      </c>
      <c r="J14" s="53">
        <v>16</v>
      </c>
      <c r="K14" s="109">
        <f t="shared" si="0"/>
        <v>78</v>
      </c>
      <c r="L14" s="110">
        <f t="shared" si="1"/>
        <v>78</v>
      </c>
      <c r="M14" s="111">
        <f t="shared" si="2"/>
        <v>15.6</v>
      </c>
      <c r="N14" s="98">
        <v>41</v>
      </c>
      <c r="O14" s="53">
        <v>39</v>
      </c>
      <c r="P14" s="53">
        <v>41</v>
      </c>
      <c r="Q14" s="109">
        <f t="shared" si="3"/>
        <v>121</v>
      </c>
      <c r="R14" s="110">
        <f t="shared" si="4"/>
        <v>80.67</v>
      </c>
      <c r="S14" s="111">
        <f t="shared" si="5"/>
        <v>40.340000000000003</v>
      </c>
      <c r="T14" s="98">
        <v>27</v>
      </c>
      <c r="U14" s="53">
        <v>30</v>
      </c>
      <c r="V14" s="53">
        <v>29</v>
      </c>
      <c r="W14" s="109">
        <f t="shared" si="6"/>
        <v>86</v>
      </c>
      <c r="X14" s="110">
        <f t="shared" si="7"/>
        <v>71.67</v>
      </c>
      <c r="Y14" s="111">
        <f t="shared" si="8"/>
        <v>21.5</v>
      </c>
      <c r="Z14" s="163">
        <f t="shared" si="13"/>
        <v>77.44</v>
      </c>
      <c r="AA14" s="168">
        <f t="shared" si="14"/>
        <v>79</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67.5</v>
      </c>
      <c r="AW14" s="44">
        <f t="shared" si="11"/>
        <v>75</v>
      </c>
      <c r="AX14" s="44">
        <f t="shared" si="12"/>
        <v>72.5</v>
      </c>
    </row>
    <row r="15" spans="1:52" ht="18" customHeight="1">
      <c r="A15" s="146">
        <v>4</v>
      </c>
      <c r="B15" s="190" t="str">
        <f>INPUT!B15</f>
        <v>Domingo, Francis</v>
      </c>
      <c r="C15" s="57"/>
      <c r="D15" s="57"/>
      <c r="E15" s="83"/>
      <c r="F15" s="98">
        <v>13</v>
      </c>
      <c r="G15" s="53">
        <v>14</v>
      </c>
      <c r="H15" s="53">
        <v>14</v>
      </c>
      <c r="I15" s="53">
        <v>15</v>
      </c>
      <c r="J15" s="53">
        <v>15</v>
      </c>
      <c r="K15" s="109">
        <f t="shared" si="0"/>
        <v>71</v>
      </c>
      <c r="L15" s="110">
        <f t="shared" si="1"/>
        <v>71</v>
      </c>
      <c r="M15" s="111">
        <f t="shared" si="2"/>
        <v>14.2</v>
      </c>
      <c r="N15" s="98">
        <v>35</v>
      </c>
      <c r="O15" s="53">
        <v>37</v>
      </c>
      <c r="P15" s="53">
        <v>34</v>
      </c>
      <c r="Q15" s="109">
        <f t="shared" si="3"/>
        <v>106</v>
      </c>
      <c r="R15" s="110">
        <f t="shared" si="4"/>
        <v>70.67</v>
      </c>
      <c r="S15" s="111">
        <f t="shared" si="5"/>
        <v>35.340000000000003</v>
      </c>
      <c r="T15" s="98">
        <v>27</v>
      </c>
      <c r="U15" s="53">
        <v>26</v>
      </c>
      <c r="V15" s="53">
        <v>27</v>
      </c>
      <c r="W15" s="109">
        <f t="shared" si="6"/>
        <v>80</v>
      </c>
      <c r="X15" s="110">
        <f t="shared" si="7"/>
        <v>66.67</v>
      </c>
      <c r="Y15" s="111">
        <f t="shared" si="8"/>
        <v>20</v>
      </c>
      <c r="Z15" s="163">
        <f t="shared" si="13"/>
        <v>69.540000000000006</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65</v>
      </c>
      <c r="AX15" s="44">
        <f t="shared" si="12"/>
        <v>67.5</v>
      </c>
    </row>
    <row r="16" spans="1:52" ht="18" customHeight="1">
      <c r="A16" s="146">
        <v>5</v>
      </c>
      <c r="B16" s="190" t="str">
        <f>INPUT!B16</f>
        <v>Espiritu, Gabriel</v>
      </c>
      <c r="C16" s="57"/>
      <c r="D16" s="57"/>
      <c r="E16" s="83"/>
      <c r="F16" s="98">
        <v>19</v>
      </c>
      <c r="G16" s="53">
        <v>18</v>
      </c>
      <c r="H16" s="53">
        <v>20</v>
      </c>
      <c r="I16" s="53">
        <v>18</v>
      </c>
      <c r="J16" s="53">
        <v>19</v>
      </c>
      <c r="K16" s="109">
        <f t="shared" si="0"/>
        <v>94</v>
      </c>
      <c r="L16" s="110">
        <f t="shared" si="1"/>
        <v>94</v>
      </c>
      <c r="M16" s="111">
        <f t="shared" si="2"/>
        <v>18.8</v>
      </c>
      <c r="N16" s="98">
        <v>49</v>
      </c>
      <c r="O16" s="53">
        <v>48</v>
      </c>
      <c r="P16" s="53">
        <v>50</v>
      </c>
      <c r="Q16" s="109">
        <f t="shared" si="3"/>
        <v>147</v>
      </c>
      <c r="R16" s="110">
        <f t="shared" si="4"/>
        <v>98</v>
      </c>
      <c r="S16" s="111">
        <f t="shared" si="5"/>
        <v>49</v>
      </c>
      <c r="T16" s="98">
        <v>38</v>
      </c>
      <c r="U16" s="53">
        <v>34</v>
      </c>
      <c r="V16" s="53">
        <v>33</v>
      </c>
      <c r="W16" s="109">
        <f t="shared" si="6"/>
        <v>105</v>
      </c>
      <c r="X16" s="110">
        <f t="shared" si="7"/>
        <v>87.5</v>
      </c>
      <c r="Y16" s="111">
        <f t="shared" si="8"/>
        <v>26.25</v>
      </c>
      <c r="Z16" s="163">
        <f t="shared" si="13"/>
        <v>94.05</v>
      </c>
      <c r="AA16" s="168">
        <f t="shared" si="14"/>
        <v>96</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95</v>
      </c>
      <c r="AW16" s="44">
        <f t="shared" si="11"/>
        <v>85</v>
      </c>
      <c r="AX16" s="44">
        <f t="shared" si="12"/>
        <v>82.5</v>
      </c>
    </row>
    <row r="17" spans="1:50" ht="18" customHeight="1">
      <c r="A17" s="146">
        <v>6</v>
      </c>
      <c r="B17" s="190" t="str">
        <f>INPUT!B17</f>
        <v>Ferrer, Hans</v>
      </c>
      <c r="C17" s="57"/>
      <c r="D17" s="57"/>
      <c r="E17" s="83"/>
      <c r="F17" s="98">
        <v>17</v>
      </c>
      <c r="G17" s="53">
        <v>19</v>
      </c>
      <c r="H17" s="53">
        <v>18</v>
      </c>
      <c r="I17" s="53">
        <v>17</v>
      </c>
      <c r="J17" s="53">
        <v>19</v>
      </c>
      <c r="K17" s="109">
        <f t="shared" si="0"/>
        <v>90</v>
      </c>
      <c r="L17" s="110">
        <f t="shared" si="1"/>
        <v>90</v>
      </c>
      <c r="M17" s="111">
        <f t="shared" si="2"/>
        <v>18</v>
      </c>
      <c r="N17" s="98">
        <v>49</v>
      </c>
      <c r="O17" s="53">
        <v>44</v>
      </c>
      <c r="P17" s="211">
        <v>45</v>
      </c>
      <c r="Q17" s="109">
        <f t="shared" si="3"/>
        <v>138</v>
      </c>
      <c r="R17" s="110">
        <f t="shared" si="4"/>
        <v>92</v>
      </c>
      <c r="S17" s="111">
        <f t="shared" si="5"/>
        <v>46</v>
      </c>
      <c r="T17" s="98">
        <v>34</v>
      </c>
      <c r="U17" s="53">
        <v>31</v>
      </c>
      <c r="V17" s="53">
        <v>36</v>
      </c>
      <c r="W17" s="109">
        <f t="shared" si="6"/>
        <v>101</v>
      </c>
      <c r="X17" s="110">
        <f t="shared" si="7"/>
        <v>84.17</v>
      </c>
      <c r="Y17" s="111">
        <f t="shared" si="8"/>
        <v>25.25</v>
      </c>
      <c r="Z17" s="163">
        <f t="shared" si="13"/>
        <v>89.25</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77.5</v>
      </c>
      <c r="AX17" s="44">
        <f t="shared" si="12"/>
        <v>90</v>
      </c>
    </row>
    <row r="18" spans="1:50" ht="18" customHeight="1">
      <c r="A18" s="146">
        <v>7</v>
      </c>
      <c r="B18" s="190" t="str">
        <f>INPUT!B18</f>
        <v>Gatchalian, Ivan</v>
      </c>
      <c r="C18" s="57"/>
      <c r="D18" s="57"/>
      <c r="E18" s="83"/>
      <c r="F18" s="98">
        <v>17</v>
      </c>
      <c r="G18" s="53">
        <v>18</v>
      </c>
      <c r="H18" s="53">
        <v>16</v>
      </c>
      <c r="I18" s="53">
        <v>17</v>
      </c>
      <c r="J18" s="53">
        <v>17</v>
      </c>
      <c r="K18" s="109">
        <f t="shared" si="0"/>
        <v>85</v>
      </c>
      <c r="L18" s="110">
        <f t="shared" si="1"/>
        <v>85</v>
      </c>
      <c r="M18" s="111">
        <f t="shared" si="2"/>
        <v>17</v>
      </c>
      <c r="N18" s="98">
        <v>42</v>
      </c>
      <c r="O18" s="53">
        <v>48</v>
      </c>
      <c r="P18" s="53">
        <v>43</v>
      </c>
      <c r="Q18" s="109">
        <f t="shared" si="3"/>
        <v>133</v>
      </c>
      <c r="R18" s="110">
        <f t="shared" si="4"/>
        <v>88.67</v>
      </c>
      <c r="S18" s="111">
        <f t="shared" si="5"/>
        <v>44.34</v>
      </c>
      <c r="T18" s="98">
        <v>32</v>
      </c>
      <c r="U18" s="53">
        <v>36</v>
      </c>
      <c r="V18" s="53">
        <v>35</v>
      </c>
      <c r="W18" s="109">
        <f t="shared" si="6"/>
        <v>103</v>
      </c>
      <c r="X18" s="110">
        <f t="shared" si="7"/>
        <v>85.83</v>
      </c>
      <c r="Y18" s="111">
        <f t="shared" si="8"/>
        <v>25.75</v>
      </c>
      <c r="Z18" s="163">
        <f t="shared" si="13"/>
        <v>87.09</v>
      </c>
      <c r="AA18" s="168">
        <f t="shared" si="14"/>
        <v>89</v>
      </c>
      <c r="AB18" s="158" t="str">
        <f t="shared" si="9"/>
        <v>Benchmarking</v>
      </c>
      <c r="AD18" s="49" t="s">
        <v>32</v>
      </c>
      <c r="AE18" s="187">
        <f>COUNTIF(AV12:AV112,"&gt;=75")</f>
        <v>29</v>
      </c>
      <c r="AF18" s="187">
        <f>COUNTIF(AW12:AW112,"&gt;=75")</f>
        <v>31</v>
      </c>
      <c r="AG18" s="187">
        <f>COUNTIF(AX12:AX112,"&gt;=75")</f>
        <v>31</v>
      </c>
      <c r="AH18" s="6"/>
      <c r="AI18" s="6"/>
      <c r="AJ18" s="6"/>
      <c r="AK18" s="6"/>
      <c r="AL18" s="6"/>
      <c r="AM18" s="6"/>
      <c r="AN18" s="6"/>
      <c r="AO18" s="6"/>
      <c r="AP18" s="6"/>
      <c r="AQ18" s="6"/>
      <c r="AR18" s="6"/>
      <c r="AS18" s="6"/>
      <c r="AT18" s="6"/>
      <c r="AU18" s="44"/>
      <c r="AV18" s="44">
        <f t="shared" si="10"/>
        <v>80</v>
      </c>
      <c r="AW18" s="44">
        <f t="shared" si="11"/>
        <v>90</v>
      </c>
      <c r="AX18" s="44">
        <f t="shared" si="12"/>
        <v>87.5</v>
      </c>
    </row>
    <row r="19" spans="1:50" ht="18" customHeight="1">
      <c r="A19" s="146">
        <v>8</v>
      </c>
      <c r="B19" s="190" t="str">
        <f>INPUT!B19</f>
        <v>Ignacio, Jerome</v>
      </c>
      <c r="C19" s="57"/>
      <c r="D19" s="57"/>
      <c r="E19" s="83"/>
      <c r="F19" s="98">
        <v>19</v>
      </c>
      <c r="G19" s="53">
        <v>20</v>
      </c>
      <c r="H19" s="53">
        <v>20</v>
      </c>
      <c r="I19" s="53">
        <v>19</v>
      </c>
      <c r="J19" s="53">
        <v>20</v>
      </c>
      <c r="K19" s="109">
        <f t="shared" si="0"/>
        <v>98</v>
      </c>
      <c r="L19" s="110">
        <f t="shared" si="1"/>
        <v>98</v>
      </c>
      <c r="M19" s="111">
        <f t="shared" si="2"/>
        <v>19.600000000000001</v>
      </c>
      <c r="N19" s="98">
        <v>48</v>
      </c>
      <c r="O19" s="53">
        <v>50</v>
      </c>
      <c r="P19" s="53">
        <v>50</v>
      </c>
      <c r="Q19" s="109">
        <f t="shared" si="3"/>
        <v>148</v>
      </c>
      <c r="R19" s="110">
        <f t="shared" si="4"/>
        <v>98.67</v>
      </c>
      <c r="S19" s="111">
        <f t="shared" si="5"/>
        <v>49.34</v>
      </c>
      <c r="T19" s="98">
        <v>39</v>
      </c>
      <c r="U19" s="53">
        <v>39</v>
      </c>
      <c r="V19" s="53">
        <v>37</v>
      </c>
      <c r="W19" s="109">
        <f t="shared" si="6"/>
        <v>115</v>
      </c>
      <c r="X19" s="110">
        <f t="shared" si="7"/>
        <v>95.83</v>
      </c>
      <c r="Y19" s="111">
        <f t="shared" si="8"/>
        <v>28.75</v>
      </c>
      <c r="Z19" s="163">
        <f t="shared" si="13"/>
        <v>97.69</v>
      </c>
      <c r="AA19" s="168">
        <f t="shared" si="14"/>
        <v>99</v>
      </c>
      <c r="AB19" s="158" t="str">
        <f t="shared" si="9"/>
        <v>Advancing</v>
      </c>
      <c r="AD19" s="49" t="s">
        <v>33</v>
      </c>
      <c r="AE19" s="183">
        <f>IFERROR(AE18/AE14,"")</f>
        <v>0.72499999999999998</v>
      </c>
      <c r="AF19" s="183">
        <f>IFERROR(AF18/AF14,"")</f>
        <v>0.77500000000000002</v>
      </c>
      <c r="AG19" s="183">
        <f>IFERROR(AG18/AG14,"")</f>
        <v>0.77500000000000002</v>
      </c>
      <c r="AH19" s="6"/>
      <c r="AI19" s="6"/>
      <c r="AJ19" s="6"/>
      <c r="AK19" s="6"/>
      <c r="AL19" s="6"/>
      <c r="AM19" s="6"/>
      <c r="AN19" s="6"/>
      <c r="AO19" s="6"/>
      <c r="AP19" s="6"/>
      <c r="AQ19" s="6"/>
      <c r="AR19" s="6"/>
      <c r="AS19" s="6"/>
      <c r="AT19" s="6"/>
      <c r="AU19" s="44"/>
      <c r="AV19" s="44">
        <f t="shared" si="10"/>
        <v>97.5</v>
      </c>
      <c r="AW19" s="44">
        <f t="shared" si="11"/>
        <v>97.5</v>
      </c>
      <c r="AX19" s="44">
        <f t="shared" si="12"/>
        <v>92.5</v>
      </c>
    </row>
    <row r="20" spans="1:50" ht="18" customHeight="1">
      <c r="A20" s="146">
        <v>9</v>
      </c>
      <c r="B20" s="190" t="str">
        <f>INPUT!B20</f>
        <v>Javier, Kurt</v>
      </c>
      <c r="C20" s="57"/>
      <c r="D20" s="57"/>
      <c r="E20" s="83"/>
      <c r="F20" s="98">
        <v>19</v>
      </c>
      <c r="G20" s="53">
        <v>19</v>
      </c>
      <c r="H20" s="53">
        <v>18</v>
      </c>
      <c r="I20" s="53">
        <v>19</v>
      </c>
      <c r="J20" s="53">
        <v>18</v>
      </c>
      <c r="K20" s="109">
        <f t="shared" si="0"/>
        <v>93</v>
      </c>
      <c r="L20" s="110">
        <f t="shared" si="1"/>
        <v>93</v>
      </c>
      <c r="M20" s="111">
        <f t="shared" si="2"/>
        <v>18.600000000000001</v>
      </c>
      <c r="N20" s="98">
        <v>46</v>
      </c>
      <c r="O20" s="53">
        <v>47</v>
      </c>
      <c r="P20" s="53">
        <v>45</v>
      </c>
      <c r="Q20" s="109">
        <f t="shared" si="3"/>
        <v>138</v>
      </c>
      <c r="R20" s="110">
        <f t="shared" si="4"/>
        <v>92</v>
      </c>
      <c r="S20" s="111">
        <f t="shared" si="5"/>
        <v>46</v>
      </c>
      <c r="T20" s="98">
        <v>35</v>
      </c>
      <c r="U20" s="53">
        <v>33</v>
      </c>
      <c r="V20" s="53">
        <v>34</v>
      </c>
      <c r="W20" s="109">
        <f t="shared" si="6"/>
        <v>102</v>
      </c>
      <c r="X20" s="110">
        <f t="shared" si="7"/>
        <v>85</v>
      </c>
      <c r="Y20" s="111">
        <f t="shared" si="8"/>
        <v>25.5</v>
      </c>
      <c r="Z20" s="163">
        <f t="shared" si="13"/>
        <v>90.1</v>
      </c>
      <c r="AA20" s="168">
        <f t="shared" si="14"/>
        <v>92</v>
      </c>
      <c r="AB20" s="158" t="str">
        <f t="shared" si="9"/>
        <v>Advancing</v>
      </c>
      <c r="AD20" s="49" t="s">
        <v>34</v>
      </c>
      <c r="AE20" s="187">
        <f>AE14-AE18</f>
        <v>11</v>
      </c>
      <c r="AF20" s="187">
        <f>AF14-AF18</f>
        <v>9</v>
      </c>
      <c r="AG20" s="187">
        <f>AG14-AG18</f>
        <v>9</v>
      </c>
      <c r="AH20" s="6"/>
      <c r="AI20" s="6"/>
      <c r="AJ20" s="6"/>
      <c r="AK20" s="6"/>
      <c r="AL20" s="6"/>
      <c r="AM20" s="6"/>
      <c r="AN20" s="6"/>
      <c r="AO20" s="6"/>
      <c r="AP20" s="6"/>
      <c r="AQ20" s="6"/>
      <c r="AR20" s="6"/>
      <c r="AS20" s="6"/>
      <c r="AT20" s="6"/>
      <c r="AU20" s="44"/>
      <c r="AV20" s="44">
        <f t="shared" si="10"/>
        <v>87.5</v>
      </c>
      <c r="AW20" s="44">
        <f t="shared" si="11"/>
        <v>82.5</v>
      </c>
      <c r="AX20" s="44">
        <f t="shared" si="12"/>
        <v>85</v>
      </c>
    </row>
    <row r="21" spans="1:50" ht="18" customHeight="1">
      <c r="A21" s="146">
        <v>10</v>
      </c>
      <c r="B21" s="190" t="str">
        <f>INPUT!B21</f>
        <v>Lacson, Lorenzo</v>
      </c>
      <c r="C21" s="57"/>
      <c r="D21" s="57"/>
      <c r="E21" s="83"/>
      <c r="F21" s="98">
        <v>17</v>
      </c>
      <c r="G21" s="53">
        <v>15</v>
      </c>
      <c r="H21" s="53">
        <v>16</v>
      </c>
      <c r="I21" s="53">
        <v>16</v>
      </c>
      <c r="J21" s="53">
        <v>17</v>
      </c>
      <c r="K21" s="109">
        <f t="shared" si="0"/>
        <v>81</v>
      </c>
      <c r="L21" s="110">
        <f t="shared" si="1"/>
        <v>81</v>
      </c>
      <c r="M21" s="111">
        <f t="shared" si="2"/>
        <v>16.2</v>
      </c>
      <c r="N21" s="98">
        <v>45</v>
      </c>
      <c r="O21" s="53">
        <v>40</v>
      </c>
      <c r="P21" s="53">
        <v>41</v>
      </c>
      <c r="Q21" s="109">
        <f t="shared" si="3"/>
        <v>126</v>
      </c>
      <c r="R21" s="110">
        <f t="shared" si="4"/>
        <v>84</v>
      </c>
      <c r="S21" s="111">
        <f t="shared" si="5"/>
        <v>42</v>
      </c>
      <c r="T21" s="98">
        <v>31</v>
      </c>
      <c r="U21" s="53">
        <v>34</v>
      </c>
      <c r="V21" s="53">
        <v>29</v>
      </c>
      <c r="W21" s="109">
        <f t="shared" si="6"/>
        <v>94</v>
      </c>
      <c r="X21" s="110">
        <f t="shared" si="7"/>
        <v>78.33</v>
      </c>
      <c r="Y21" s="111">
        <f t="shared" si="8"/>
        <v>23.5</v>
      </c>
      <c r="Z21" s="163">
        <f t="shared" si="13"/>
        <v>81.7</v>
      </c>
      <c r="AA21" s="168">
        <f t="shared" si="14"/>
        <v>83</v>
      </c>
      <c r="AB21" s="158" t="str">
        <f t="shared" si="9"/>
        <v>Benchmarking</v>
      </c>
      <c r="AD21" s="49" t="s">
        <v>33</v>
      </c>
      <c r="AE21" s="183">
        <f>IFERROR(1-AE19,"")</f>
        <v>0.27500000000000002</v>
      </c>
      <c r="AF21" s="183">
        <f>IFERROR(1-AF19,"")</f>
        <v>0.22499999999999998</v>
      </c>
      <c r="AG21" s="183">
        <f>IFERROR(1-AG19,"")</f>
        <v>0.22499999999999998</v>
      </c>
      <c r="AH21" s="6"/>
      <c r="AI21" s="6"/>
      <c r="AJ21" s="6"/>
      <c r="AK21" s="6"/>
      <c r="AL21" s="6"/>
      <c r="AM21" s="6"/>
      <c r="AN21" s="6"/>
      <c r="AO21" s="6"/>
      <c r="AP21" s="6"/>
      <c r="AQ21" s="6"/>
      <c r="AR21" s="6"/>
      <c r="AS21" s="6"/>
      <c r="AT21" s="6"/>
      <c r="AU21" s="44"/>
      <c r="AV21" s="44">
        <f t="shared" si="10"/>
        <v>77.5</v>
      </c>
      <c r="AW21" s="44">
        <f t="shared" si="11"/>
        <v>85</v>
      </c>
      <c r="AX21" s="44">
        <f t="shared" si="12"/>
        <v>72.5</v>
      </c>
    </row>
    <row r="22" spans="1:50" ht="18" customHeight="1">
      <c r="A22" s="146">
        <v>11</v>
      </c>
      <c r="B22" s="190" t="str">
        <f>INPUT!B22</f>
        <v>Magbanua, Marco</v>
      </c>
      <c r="C22" s="57"/>
      <c r="D22" s="57"/>
      <c r="E22" s="83"/>
      <c r="F22" s="98">
        <v>14</v>
      </c>
      <c r="G22" s="53">
        <v>13</v>
      </c>
      <c r="H22" s="53">
        <v>12</v>
      </c>
      <c r="I22" s="53">
        <v>13</v>
      </c>
      <c r="J22" s="53">
        <v>12</v>
      </c>
      <c r="K22" s="109">
        <f t="shared" si="0"/>
        <v>64</v>
      </c>
      <c r="L22" s="110">
        <f t="shared" si="1"/>
        <v>64</v>
      </c>
      <c r="M22" s="111">
        <f t="shared" si="2"/>
        <v>12.8</v>
      </c>
      <c r="N22" s="98">
        <v>34</v>
      </c>
      <c r="O22" s="53">
        <v>36</v>
      </c>
      <c r="P22" s="53">
        <v>32</v>
      </c>
      <c r="Q22" s="109">
        <f t="shared" si="3"/>
        <v>102</v>
      </c>
      <c r="R22" s="110">
        <f t="shared" si="4"/>
        <v>68</v>
      </c>
      <c r="S22" s="111">
        <f t="shared" si="5"/>
        <v>34</v>
      </c>
      <c r="T22" s="98">
        <v>24</v>
      </c>
      <c r="U22" s="53">
        <v>26</v>
      </c>
      <c r="V22" s="53">
        <v>25</v>
      </c>
      <c r="W22" s="109">
        <f t="shared" si="6"/>
        <v>75</v>
      </c>
      <c r="X22" s="110">
        <f t="shared" si="7"/>
        <v>62.5</v>
      </c>
      <c r="Y22" s="111">
        <f t="shared" si="8"/>
        <v>18.75</v>
      </c>
      <c r="Z22" s="163">
        <f t="shared" si="13"/>
        <v>65.55</v>
      </c>
      <c r="AA22" s="168">
        <f t="shared" si="14"/>
        <v>72</v>
      </c>
      <c r="AB22" s="158" t="str">
        <f t="shared" si="9"/>
        <v xml:space="preserve">Developing </v>
      </c>
      <c r="AD22" s="181"/>
      <c r="AE22" s="181"/>
      <c r="AF22" s="181"/>
      <c r="AG22" s="181"/>
      <c r="AV22" s="44">
        <f t="shared" si="10"/>
        <v>60</v>
      </c>
      <c r="AW22" s="44">
        <f t="shared" si="11"/>
        <v>65</v>
      </c>
      <c r="AX22" s="44">
        <f t="shared" si="12"/>
        <v>62.5</v>
      </c>
    </row>
    <row r="23" spans="1:50" ht="18" customHeight="1">
      <c r="A23" s="146">
        <v>12</v>
      </c>
      <c r="B23" s="190" t="str">
        <f>INPUT!B23</f>
        <v>Natividad, Nathan</v>
      </c>
      <c r="C23" s="57"/>
      <c r="D23" s="57"/>
      <c r="E23" s="83"/>
      <c r="F23" s="98">
        <v>15</v>
      </c>
      <c r="G23" s="53">
        <v>15</v>
      </c>
      <c r="H23" s="53">
        <v>16</v>
      </c>
      <c r="I23" s="53">
        <v>15</v>
      </c>
      <c r="J23" s="53">
        <v>15</v>
      </c>
      <c r="K23" s="109">
        <f t="shared" si="0"/>
        <v>76</v>
      </c>
      <c r="L23" s="110">
        <f t="shared" si="1"/>
        <v>76</v>
      </c>
      <c r="M23" s="111">
        <f t="shared" si="2"/>
        <v>15.2</v>
      </c>
      <c r="N23" s="98">
        <v>42</v>
      </c>
      <c r="O23" s="53">
        <v>37</v>
      </c>
      <c r="P23" s="53">
        <v>42</v>
      </c>
      <c r="Q23" s="109">
        <f t="shared" si="3"/>
        <v>121</v>
      </c>
      <c r="R23" s="110">
        <f t="shared" si="4"/>
        <v>80.67</v>
      </c>
      <c r="S23" s="111">
        <f t="shared" si="5"/>
        <v>40.340000000000003</v>
      </c>
      <c r="T23" s="98">
        <v>28</v>
      </c>
      <c r="U23" s="53">
        <v>30</v>
      </c>
      <c r="V23" s="53">
        <v>28</v>
      </c>
      <c r="W23" s="109">
        <f t="shared" si="6"/>
        <v>86</v>
      </c>
      <c r="X23" s="110">
        <f t="shared" si="7"/>
        <v>71.67</v>
      </c>
      <c r="Y23" s="111">
        <f t="shared" si="8"/>
        <v>21.5</v>
      </c>
      <c r="Z23" s="163">
        <f t="shared" si="13"/>
        <v>77.040000000000006</v>
      </c>
      <c r="AA23" s="168">
        <f t="shared" si="14"/>
        <v>79</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70</v>
      </c>
      <c r="AW23" s="44">
        <f t="shared" si="11"/>
        <v>75</v>
      </c>
      <c r="AX23" s="44">
        <f t="shared" si="12"/>
        <v>70</v>
      </c>
    </row>
    <row r="24" spans="1:50" ht="18" customHeight="1">
      <c r="A24" s="146">
        <v>13</v>
      </c>
      <c r="B24" s="190" t="str">
        <f>INPUT!B24</f>
        <v>Ocampo, Oliver</v>
      </c>
      <c r="C24" s="57"/>
      <c r="D24" s="57"/>
      <c r="E24" s="83"/>
      <c r="F24" s="98">
        <v>17</v>
      </c>
      <c r="G24" s="53">
        <v>18</v>
      </c>
      <c r="H24" s="53">
        <v>19</v>
      </c>
      <c r="I24" s="53">
        <v>18</v>
      </c>
      <c r="J24" s="53">
        <v>18</v>
      </c>
      <c r="K24" s="109">
        <f t="shared" si="0"/>
        <v>90</v>
      </c>
      <c r="L24" s="110">
        <f t="shared" si="1"/>
        <v>90</v>
      </c>
      <c r="M24" s="111">
        <f t="shared" si="2"/>
        <v>18</v>
      </c>
      <c r="N24" s="98">
        <v>45</v>
      </c>
      <c r="O24" s="53">
        <v>45</v>
      </c>
      <c r="P24" s="53">
        <v>49</v>
      </c>
      <c r="Q24" s="109">
        <f t="shared" si="3"/>
        <v>139</v>
      </c>
      <c r="R24" s="110">
        <f t="shared" si="4"/>
        <v>92.67</v>
      </c>
      <c r="S24" s="111">
        <f t="shared" si="5"/>
        <v>46.34</v>
      </c>
      <c r="T24" s="98">
        <v>35</v>
      </c>
      <c r="U24" s="53">
        <v>33</v>
      </c>
      <c r="V24" s="53">
        <v>34</v>
      </c>
      <c r="W24" s="109">
        <f t="shared" si="6"/>
        <v>102</v>
      </c>
      <c r="X24" s="110">
        <f t="shared" si="7"/>
        <v>85</v>
      </c>
      <c r="Y24" s="111">
        <f t="shared" si="8"/>
        <v>25.5</v>
      </c>
      <c r="Z24" s="163">
        <f t="shared" si="13"/>
        <v>89.84</v>
      </c>
      <c r="AA24" s="168">
        <f t="shared" si="14"/>
        <v>91</v>
      </c>
      <c r="AB24" s="158" t="str">
        <f t="shared" si="9"/>
        <v>Advancing</v>
      </c>
      <c r="AD24" s="49" t="s">
        <v>36</v>
      </c>
      <c r="AE24" s="184">
        <f>IFERROR(AVERAGE(T12:T112),"")</f>
        <v>31.65</v>
      </c>
      <c r="AF24" s="184">
        <f>IFERROR(AVERAGE(U12:U112),"")</f>
        <v>32.049999999999997</v>
      </c>
      <c r="AG24" s="184">
        <f>IFERROR(AVERAGE(V12:V112),"")</f>
        <v>32.65</v>
      </c>
      <c r="AH24" s="40"/>
      <c r="AI24" s="40"/>
      <c r="AJ24" s="40"/>
      <c r="AK24" s="40"/>
      <c r="AL24" s="40"/>
      <c r="AM24" s="40"/>
      <c r="AN24" s="40"/>
      <c r="AO24" s="40"/>
      <c r="AP24" s="40"/>
      <c r="AQ24" s="40"/>
      <c r="AR24" s="40"/>
      <c r="AS24" s="40"/>
      <c r="AT24" s="40"/>
      <c r="AU24" s="48"/>
      <c r="AV24" s="44">
        <f t="shared" si="10"/>
        <v>87.5</v>
      </c>
      <c r="AW24" s="44">
        <f t="shared" si="11"/>
        <v>82.5</v>
      </c>
      <c r="AX24" s="44">
        <f t="shared" si="12"/>
        <v>85</v>
      </c>
    </row>
    <row r="25" spans="1:50" ht="18" customHeight="1">
      <c r="A25" s="146">
        <v>14</v>
      </c>
      <c r="B25" s="190" t="str">
        <f>INPUT!B25</f>
        <v>Pascual, Paolo</v>
      </c>
      <c r="C25" s="57"/>
      <c r="D25" s="57"/>
      <c r="E25" s="83"/>
      <c r="F25" s="98">
        <v>18</v>
      </c>
      <c r="G25" s="53">
        <v>18</v>
      </c>
      <c r="H25" s="53">
        <v>18</v>
      </c>
      <c r="I25" s="53">
        <v>16</v>
      </c>
      <c r="J25" s="53">
        <v>18</v>
      </c>
      <c r="K25" s="109">
        <f t="shared" si="0"/>
        <v>88</v>
      </c>
      <c r="L25" s="110">
        <f t="shared" si="1"/>
        <v>88</v>
      </c>
      <c r="M25" s="111">
        <f t="shared" si="2"/>
        <v>17.600000000000001</v>
      </c>
      <c r="N25" s="98">
        <v>44</v>
      </c>
      <c r="O25" s="53">
        <v>45</v>
      </c>
      <c r="P25" s="53">
        <v>44</v>
      </c>
      <c r="Q25" s="109">
        <f t="shared" si="3"/>
        <v>133</v>
      </c>
      <c r="R25" s="110">
        <f t="shared" si="4"/>
        <v>88.67</v>
      </c>
      <c r="S25" s="111">
        <f t="shared" si="5"/>
        <v>44.34</v>
      </c>
      <c r="T25" s="98">
        <v>32</v>
      </c>
      <c r="U25" s="53">
        <v>31</v>
      </c>
      <c r="V25" s="53">
        <v>31</v>
      </c>
      <c r="W25" s="109">
        <f t="shared" si="6"/>
        <v>94</v>
      </c>
      <c r="X25" s="110">
        <f t="shared" si="7"/>
        <v>78.33</v>
      </c>
      <c r="Y25" s="111">
        <f t="shared" si="8"/>
        <v>23.5</v>
      </c>
      <c r="Z25" s="163">
        <f t="shared" si="13"/>
        <v>85.44</v>
      </c>
      <c r="AA25" s="168">
        <f t="shared" si="14"/>
        <v>87</v>
      </c>
      <c r="AB25" s="158" t="str">
        <f t="shared" si="9"/>
        <v>Benchmarking</v>
      </c>
      <c r="AD25" s="49" t="s">
        <v>37</v>
      </c>
      <c r="AE25" s="184">
        <f>IFERROR(MEDIAN(T12:T112),"")</f>
        <v>32.5</v>
      </c>
      <c r="AF25" s="184">
        <f>IFERROR(MEDIAN(U12:U112),"")</f>
        <v>32.5</v>
      </c>
      <c r="AG25" s="184">
        <f>IFERROR(MEDIAN(V12:V112),"")</f>
        <v>33</v>
      </c>
      <c r="AH25" s="40"/>
      <c r="AI25" s="40"/>
      <c r="AJ25" s="40"/>
      <c r="AK25" s="40"/>
      <c r="AL25" s="40"/>
      <c r="AM25" s="40"/>
      <c r="AN25" s="40"/>
      <c r="AO25" s="40"/>
      <c r="AP25" s="40"/>
      <c r="AQ25" s="40"/>
      <c r="AR25" s="40"/>
      <c r="AS25" s="40"/>
      <c r="AT25" s="40"/>
      <c r="AU25" s="48"/>
      <c r="AV25" s="44">
        <f t="shared" si="10"/>
        <v>80</v>
      </c>
      <c r="AW25" s="44">
        <f t="shared" si="11"/>
        <v>77.5</v>
      </c>
      <c r="AX25" s="44">
        <f t="shared" si="12"/>
        <v>77.5</v>
      </c>
    </row>
    <row r="26" spans="1:50" ht="18" customHeight="1">
      <c r="A26" s="146">
        <v>15</v>
      </c>
      <c r="B26" s="190" t="str">
        <f>INPUT!B26</f>
        <v>Quiambao, Rafael</v>
      </c>
      <c r="C26" s="57"/>
      <c r="D26" s="57"/>
      <c r="E26" s="83"/>
      <c r="F26" s="98">
        <v>9</v>
      </c>
      <c r="G26" s="53">
        <v>10</v>
      </c>
      <c r="H26" s="53">
        <v>11</v>
      </c>
      <c r="I26" s="53">
        <v>9</v>
      </c>
      <c r="J26" s="53">
        <v>9</v>
      </c>
      <c r="K26" s="109">
        <f t="shared" si="0"/>
        <v>48</v>
      </c>
      <c r="L26" s="110">
        <f t="shared" si="1"/>
        <v>48</v>
      </c>
      <c r="M26" s="111">
        <f t="shared" si="2"/>
        <v>9.6</v>
      </c>
      <c r="N26" s="98">
        <v>24</v>
      </c>
      <c r="O26" s="53">
        <v>23</v>
      </c>
      <c r="P26" s="53">
        <v>24</v>
      </c>
      <c r="Q26" s="109">
        <f t="shared" si="3"/>
        <v>71</v>
      </c>
      <c r="R26" s="110">
        <f t="shared" si="4"/>
        <v>47.33</v>
      </c>
      <c r="S26" s="111">
        <f t="shared" si="5"/>
        <v>23.67</v>
      </c>
      <c r="T26" s="98">
        <v>20</v>
      </c>
      <c r="U26" s="53">
        <v>17</v>
      </c>
      <c r="V26" s="53">
        <v>21</v>
      </c>
      <c r="W26" s="109">
        <f t="shared" si="6"/>
        <v>58</v>
      </c>
      <c r="X26" s="110">
        <f t="shared" si="7"/>
        <v>48.33</v>
      </c>
      <c r="Y26" s="111">
        <f t="shared" si="8"/>
        <v>14.5</v>
      </c>
      <c r="Z26" s="163">
        <f t="shared" si="13"/>
        <v>47.77</v>
      </c>
      <c r="AA26" s="168">
        <f t="shared" si="14"/>
        <v>63</v>
      </c>
      <c r="AB26" s="158" t="str">
        <f t="shared" si="9"/>
        <v>Emerging</v>
      </c>
      <c r="AD26" s="49" t="s">
        <v>38</v>
      </c>
      <c r="AE26" s="184">
        <f>IFERROR(_xlfn.STDEV.S(T12:T112),"")</f>
        <v>4.3059291263356396</v>
      </c>
      <c r="AF26" s="184">
        <f>_xlfn.STDEV.S(U12:U112)</f>
        <v>4.2180928975435963</v>
      </c>
      <c r="AG26" s="184">
        <f>_xlfn.STDEV.S(V12:V112)</f>
        <v>3.951955050092129</v>
      </c>
      <c r="AV26" s="44">
        <f t="shared" si="10"/>
        <v>50</v>
      </c>
      <c r="AW26" s="44">
        <f t="shared" si="11"/>
        <v>42.5</v>
      </c>
      <c r="AX26" s="44">
        <f t="shared" si="12"/>
        <v>52.5</v>
      </c>
    </row>
    <row r="27" spans="1:50" ht="18" customHeight="1">
      <c r="A27" s="146">
        <v>16</v>
      </c>
      <c r="B27" s="190" t="str">
        <f>INPUT!B27</f>
        <v>Robles, Samuel</v>
      </c>
      <c r="C27" s="57"/>
      <c r="D27" s="57"/>
      <c r="E27" s="83"/>
      <c r="F27" s="98">
        <v>17</v>
      </c>
      <c r="G27" s="53">
        <v>16</v>
      </c>
      <c r="H27" s="53">
        <v>17</v>
      </c>
      <c r="I27" s="53">
        <v>17</v>
      </c>
      <c r="J27" s="53">
        <v>17</v>
      </c>
      <c r="K27" s="109">
        <f t="shared" si="0"/>
        <v>84</v>
      </c>
      <c r="L27" s="110">
        <f t="shared" si="1"/>
        <v>84</v>
      </c>
      <c r="M27" s="111">
        <f t="shared" si="2"/>
        <v>16.8</v>
      </c>
      <c r="N27" s="98">
        <v>48</v>
      </c>
      <c r="O27" s="53">
        <v>48</v>
      </c>
      <c r="P27" s="53">
        <v>43</v>
      </c>
      <c r="Q27" s="109">
        <f t="shared" si="3"/>
        <v>139</v>
      </c>
      <c r="R27" s="110">
        <f t="shared" si="4"/>
        <v>92.67</v>
      </c>
      <c r="S27" s="111">
        <f t="shared" si="5"/>
        <v>46.34</v>
      </c>
      <c r="T27" s="98">
        <v>35</v>
      </c>
      <c r="U27" s="53">
        <v>34</v>
      </c>
      <c r="V27" s="53">
        <v>36</v>
      </c>
      <c r="W27" s="109">
        <f t="shared" si="6"/>
        <v>105</v>
      </c>
      <c r="X27" s="110">
        <f t="shared" si="7"/>
        <v>87.5</v>
      </c>
      <c r="Y27" s="111">
        <f t="shared" si="8"/>
        <v>26.25</v>
      </c>
      <c r="Z27" s="163">
        <f t="shared" si="13"/>
        <v>89.39</v>
      </c>
      <c r="AA27" s="168">
        <f t="shared" si="14"/>
        <v>91</v>
      </c>
      <c r="AB27" s="158" t="str">
        <f t="shared" si="9"/>
        <v>Advancing</v>
      </c>
      <c r="AD27" s="49" t="s">
        <v>39</v>
      </c>
      <c r="AE27" s="185">
        <f>IFERROR(AE24/AE15,"")</f>
        <v>0.79125000000000001</v>
      </c>
      <c r="AF27" s="185">
        <f>IFERROR(AF24/AF15,"")</f>
        <v>0.80124999999999991</v>
      </c>
      <c r="AG27" s="185">
        <f>IFERROR(AG24/AG15,"")</f>
        <v>0.81624999999999992</v>
      </c>
      <c r="AV27" s="44">
        <f t="shared" si="10"/>
        <v>87.5</v>
      </c>
      <c r="AW27" s="44">
        <f t="shared" si="11"/>
        <v>85</v>
      </c>
      <c r="AX27" s="44">
        <f t="shared" si="12"/>
        <v>90</v>
      </c>
    </row>
    <row r="28" spans="1:50" ht="18" customHeight="1">
      <c r="A28" s="146">
        <v>17</v>
      </c>
      <c r="B28" s="190" t="str">
        <f>INPUT!B28</f>
        <v>Santiago, Timothy</v>
      </c>
      <c r="C28" s="57"/>
      <c r="D28" s="57"/>
      <c r="E28" s="83"/>
      <c r="F28" s="98">
        <v>17</v>
      </c>
      <c r="G28" s="53">
        <v>17</v>
      </c>
      <c r="H28" s="53">
        <v>19</v>
      </c>
      <c r="I28" s="53">
        <v>18</v>
      </c>
      <c r="J28" s="53">
        <v>19</v>
      </c>
      <c r="K28" s="109">
        <f t="shared" si="0"/>
        <v>90</v>
      </c>
      <c r="L28" s="110">
        <f t="shared" si="1"/>
        <v>90</v>
      </c>
      <c r="M28" s="111">
        <f t="shared" si="2"/>
        <v>18</v>
      </c>
      <c r="N28" s="98">
        <v>47</v>
      </c>
      <c r="O28" s="53">
        <v>47</v>
      </c>
      <c r="P28" s="53">
        <v>46</v>
      </c>
      <c r="Q28" s="109">
        <f t="shared" si="3"/>
        <v>140</v>
      </c>
      <c r="R28" s="110">
        <f t="shared" si="4"/>
        <v>93.33</v>
      </c>
      <c r="S28" s="111">
        <f t="shared" si="5"/>
        <v>46.67</v>
      </c>
      <c r="T28" s="98">
        <v>33</v>
      </c>
      <c r="U28" s="53">
        <v>33</v>
      </c>
      <c r="V28" s="53">
        <v>36</v>
      </c>
      <c r="W28" s="109">
        <f t="shared" si="6"/>
        <v>102</v>
      </c>
      <c r="X28" s="110">
        <f t="shared" si="7"/>
        <v>85</v>
      </c>
      <c r="Y28" s="111">
        <f t="shared" si="8"/>
        <v>25.5</v>
      </c>
      <c r="Z28" s="163">
        <f t="shared" si="13"/>
        <v>90.17</v>
      </c>
      <c r="AA28" s="168">
        <f t="shared" si="14"/>
        <v>92</v>
      </c>
      <c r="AB28" s="158" t="str">
        <f t="shared" si="9"/>
        <v>Advancing</v>
      </c>
      <c r="AD28" s="45"/>
      <c r="AE28" s="45"/>
      <c r="AF28" s="45"/>
      <c r="AG28" s="45"/>
      <c r="AV28" s="44">
        <f t="shared" si="10"/>
        <v>82.5</v>
      </c>
      <c r="AW28" s="44">
        <f t="shared" si="11"/>
        <v>82.5</v>
      </c>
      <c r="AX28" s="44">
        <f t="shared" si="12"/>
        <v>90</v>
      </c>
    </row>
    <row r="29" spans="1:50" ht="18" customHeight="1">
      <c r="A29" s="146">
        <v>18</v>
      </c>
      <c r="B29" s="190" t="str">
        <f>INPUT!B29</f>
        <v>Tolentino, Vince</v>
      </c>
      <c r="C29" s="57"/>
      <c r="D29" s="57"/>
      <c r="E29" s="83"/>
      <c r="F29" s="98">
        <v>19</v>
      </c>
      <c r="G29" s="53">
        <v>18</v>
      </c>
      <c r="H29" s="53">
        <v>18</v>
      </c>
      <c r="I29" s="53">
        <v>19</v>
      </c>
      <c r="J29" s="53">
        <v>18</v>
      </c>
      <c r="K29" s="109">
        <f t="shared" si="0"/>
        <v>92</v>
      </c>
      <c r="L29" s="110">
        <f t="shared" si="1"/>
        <v>92</v>
      </c>
      <c r="M29" s="111">
        <f t="shared" si="2"/>
        <v>18.399999999999999</v>
      </c>
      <c r="N29" s="98">
        <v>44</v>
      </c>
      <c r="O29" s="53">
        <v>49</v>
      </c>
      <c r="P29" s="53">
        <v>47</v>
      </c>
      <c r="Q29" s="109">
        <f t="shared" si="3"/>
        <v>140</v>
      </c>
      <c r="R29" s="110">
        <f t="shared" si="4"/>
        <v>93.33</v>
      </c>
      <c r="S29" s="111">
        <f t="shared" si="5"/>
        <v>46.67</v>
      </c>
      <c r="T29" s="98">
        <v>37</v>
      </c>
      <c r="U29" s="53">
        <v>36</v>
      </c>
      <c r="V29" s="53">
        <v>37</v>
      </c>
      <c r="W29" s="109">
        <f t="shared" si="6"/>
        <v>110</v>
      </c>
      <c r="X29" s="110">
        <f t="shared" si="7"/>
        <v>91.67</v>
      </c>
      <c r="Y29" s="111">
        <f t="shared" si="8"/>
        <v>27.5</v>
      </c>
      <c r="Z29" s="163">
        <f t="shared" si="13"/>
        <v>92.57</v>
      </c>
      <c r="AA29" s="168">
        <f t="shared" si="14"/>
        <v>94</v>
      </c>
      <c r="AB29" s="158" t="str">
        <f t="shared" si="9"/>
        <v>Advancing</v>
      </c>
      <c r="AD29" s="182" t="s">
        <v>40</v>
      </c>
      <c r="AE29" s="133" t="s">
        <v>25</v>
      </c>
      <c r="AF29" s="133" t="s">
        <v>26</v>
      </c>
      <c r="AG29" s="133" t="s">
        <v>27</v>
      </c>
      <c r="AV29" s="44">
        <f t="shared" si="10"/>
        <v>92.5</v>
      </c>
      <c r="AW29" s="44">
        <f t="shared" si="11"/>
        <v>90</v>
      </c>
      <c r="AX29" s="44">
        <f t="shared" si="12"/>
        <v>92.5</v>
      </c>
    </row>
    <row r="30" spans="1:50" ht="18" customHeight="1">
      <c r="A30" s="146">
        <v>19</v>
      </c>
      <c r="B30" s="190" t="str">
        <f>INPUT!B30</f>
        <v>Umali, Warren</v>
      </c>
      <c r="C30" s="57"/>
      <c r="D30" s="57"/>
      <c r="E30" s="83"/>
      <c r="F30" s="98">
        <v>18</v>
      </c>
      <c r="G30" s="53">
        <v>18</v>
      </c>
      <c r="H30" s="53">
        <v>18</v>
      </c>
      <c r="I30" s="53">
        <v>18</v>
      </c>
      <c r="J30" s="53">
        <v>20</v>
      </c>
      <c r="K30" s="109">
        <f t="shared" si="0"/>
        <v>92</v>
      </c>
      <c r="L30" s="110">
        <f t="shared" si="1"/>
        <v>92</v>
      </c>
      <c r="M30" s="111">
        <f t="shared" si="2"/>
        <v>18.399999999999999</v>
      </c>
      <c r="N30" s="98">
        <v>50</v>
      </c>
      <c r="O30" s="53">
        <v>47</v>
      </c>
      <c r="P30" s="53">
        <v>46</v>
      </c>
      <c r="Q30" s="109">
        <f t="shared" si="3"/>
        <v>143</v>
      </c>
      <c r="R30" s="110">
        <f t="shared" si="4"/>
        <v>95.33</v>
      </c>
      <c r="S30" s="111">
        <f t="shared" si="5"/>
        <v>47.67</v>
      </c>
      <c r="T30" s="98">
        <v>36</v>
      </c>
      <c r="U30" s="53">
        <v>36</v>
      </c>
      <c r="V30" s="53">
        <v>38</v>
      </c>
      <c r="W30" s="109">
        <f t="shared" si="6"/>
        <v>110</v>
      </c>
      <c r="X30" s="110">
        <f t="shared" si="7"/>
        <v>91.67</v>
      </c>
      <c r="Y30" s="111">
        <f t="shared" si="8"/>
        <v>27.5</v>
      </c>
      <c r="Z30" s="163">
        <f t="shared" si="13"/>
        <v>93.57</v>
      </c>
      <c r="AA30" s="168">
        <f t="shared" si="14"/>
        <v>95</v>
      </c>
      <c r="AB30" s="158" t="str">
        <f t="shared" si="9"/>
        <v>Advancing</v>
      </c>
      <c r="AD30" s="49" t="s">
        <v>41</v>
      </c>
      <c r="AE30" s="147">
        <f>IF(COUNTA(T12:T112)=0,"",MAX(T12:T112))</f>
        <v>39</v>
      </c>
      <c r="AF30" s="147">
        <f>IF(COUNTA(U12:U112)=0,"",MAX(U12:U112))</f>
        <v>39</v>
      </c>
      <c r="AG30" s="147">
        <f>IF(COUNTA(V12:V112)=0,"",MAX(V12:V112))</f>
        <v>39</v>
      </c>
      <c r="AV30" s="44">
        <f t="shared" si="10"/>
        <v>90</v>
      </c>
      <c r="AW30" s="44">
        <f t="shared" si="11"/>
        <v>90</v>
      </c>
      <c r="AX30" s="44">
        <f t="shared" si="12"/>
        <v>95</v>
      </c>
    </row>
    <row r="31" spans="1:50" ht="18" customHeight="1">
      <c r="A31" s="146">
        <v>20</v>
      </c>
      <c r="B31" s="190" t="str">
        <f>INPUT!B31</f>
        <v>Valdez, Zachary</v>
      </c>
      <c r="C31" s="57"/>
      <c r="D31" s="57"/>
      <c r="E31" s="83"/>
      <c r="F31" s="98">
        <v>17</v>
      </c>
      <c r="G31" s="53">
        <v>17</v>
      </c>
      <c r="H31" s="53">
        <v>17</v>
      </c>
      <c r="I31" s="53">
        <v>17</v>
      </c>
      <c r="J31" s="53">
        <v>15</v>
      </c>
      <c r="K31" s="109">
        <f t="shared" si="0"/>
        <v>83</v>
      </c>
      <c r="L31" s="110">
        <f t="shared" si="1"/>
        <v>83</v>
      </c>
      <c r="M31" s="111">
        <f t="shared" si="2"/>
        <v>16.600000000000001</v>
      </c>
      <c r="N31" s="98">
        <v>47</v>
      </c>
      <c r="O31" s="53">
        <v>40</v>
      </c>
      <c r="P31" s="53">
        <v>46</v>
      </c>
      <c r="Q31" s="109">
        <f t="shared" si="3"/>
        <v>133</v>
      </c>
      <c r="R31" s="110">
        <f t="shared" si="4"/>
        <v>88.67</v>
      </c>
      <c r="S31" s="111">
        <f t="shared" si="5"/>
        <v>44.34</v>
      </c>
      <c r="T31" s="98">
        <v>30</v>
      </c>
      <c r="U31" s="53">
        <v>31</v>
      </c>
      <c r="V31" s="53">
        <v>33</v>
      </c>
      <c r="W31" s="109">
        <f t="shared" si="6"/>
        <v>94</v>
      </c>
      <c r="X31" s="110">
        <f t="shared" si="7"/>
        <v>78.33</v>
      </c>
      <c r="Y31" s="111">
        <f t="shared" si="8"/>
        <v>23.5</v>
      </c>
      <c r="Z31" s="163">
        <f t="shared" si="13"/>
        <v>84.44</v>
      </c>
      <c r="AA31" s="168">
        <f t="shared" si="14"/>
        <v>86</v>
      </c>
      <c r="AB31" s="158" t="str">
        <f t="shared" si="9"/>
        <v>Benchmarking</v>
      </c>
      <c r="AD31" s="49" t="s">
        <v>42</v>
      </c>
      <c r="AE31" s="147">
        <f>IF(COUNTA(T12:T112)=0,"",MIN(T12:T112))</f>
        <v>20</v>
      </c>
      <c r="AF31" s="147">
        <f>IF(COUNTA(U12:U112)=0,"",MIN(U12:U112))</f>
        <v>17</v>
      </c>
      <c r="AG31" s="147">
        <f>IF(COUNTA(V12:V112)=0,"",MIN(V12:V112))</f>
        <v>21</v>
      </c>
      <c r="AV31" s="44">
        <f t="shared" si="10"/>
        <v>75</v>
      </c>
      <c r="AW31" s="44">
        <f t="shared" si="11"/>
        <v>77.5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1266</v>
      </c>
      <c r="AF32" s="147">
        <f>IF(COUNTA(U12:U112)=0,"",SUM(U12:U112))</f>
        <v>1282</v>
      </c>
      <c r="AG32" s="147">
        <f>IF(COUNTA(V12:V112)=0,"",SUM(V12:V112))</f>
        <v>1306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18</v>
      </c>
      <c r="H63" s="53">
        <v>20</v>
      </c>
      <c r="I63" s="53">
        <v>19</v>
      </c>
      <c r="J63" s="53">
        <v>20</v>
      </c>
      <c r="K63" s="106">
        <f t="shared" ref="K63:K94" si="30">IF(COUNT($F63:$J63)=0,"",SUM($F63:$J63))</f>
        <v>97</v>
      </c>
      <c r="L63" s="107">
        <f t="shared" ref="L63:L94" si="31">IF(ISERROR(IF($K63="","",ROUND(($K63/$K$10)*$L$10,2))),"",IF($K63="","",ROUND(($K63/$K$10)*$L$10,2)))</f>
        <v>97</v>
      </c>
      <c r="M63" s="108">
        <f t="shared" ref="M63:M94" si="32">IF($L63="","",ROUND($L63*$M$10,2))</f>
        <v>19.399999999999999</v>
      </c>
      <c r="N63" s="98">
        <v>50</v>
      </c>
      <c r="O63" s="53">
        <v>50</v>
      </c>
      <c r="P63" s="53">
        <v>50</v>
      </c>
      <c r="Q63" s="106">
        <f t="shared" ref="Q63:Q94" si="33">IF(COUNT($N63:$P63)=0,"",SUM($N63:$P63))</f>
        <v>150</v>
      </c>
      <c r="R63" s="107">
        <f t="shared" ref="R63:R94" si="34">IF(ISERROR(IF($Q63="","",ROUND(($Q63/$Q$10)*$R$10,2))),"",IF($Q63="","",ROUND(($Q63/$Q$10)*$R$10,2)))</f>
        <v>100</v>
      </c>
      <c r="S63" s="108">
        <f t="shared" ref="S63:S94" si="35">IF($R63="","",ROUND($R63*$S$10,2))</f>
        <v>50</v>
      </c>
      <c r="T63" s="98">
        <v>39</v>
      </c>
      <c r="U63" s="53">
        <v>36</v>
      </c>
      <c r="V63" s="53">
        <v>39</v>
      </c>
      <c r="W63" s="106">
        <f t="shared" ref="W63:W94" si="36">IF(COUNT($T63:$V63)=0,"",SUM($T63:$V63))</f>
        <v>114</v>
      </c>
      <c r="X63" s="107">
        <f t="shared" ref="X63:X94" si="37">IF(ISERROR(IF($W63="","",ROUND(($W63/$W$10)*$X$10,2))),"",IF($W63="","",ROUND(($W63/$W$10)*$X$10,2)))</f>
        <v>95</v>
      </c>
      <c r="Y63" s="108">
        <f t="shared" ref="Y63:Y94" si="38">IF($X63="","",ROUND($X63*$Y$10,2))</f>
        <v>28.5</v>
      </c>
      <c r="Z63" s="162">
        <f t="shared" ref="Z63:Z94" si="39">IF(ISERROR(IF($V63="","",ROUND(SUM($M63,$S63,$Y63),2))),"",IF($V63="","",ROUND(SUM($M63,$S63,$Y63),2)))</f>
        <v>97.9</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97.5</v>
      </c>
      <c r="AW63" s="44">
        <f t="shared" si="26"/>
        <v>90</v>
      </c>
      <c r="AX63" s="44">
        <f t="shared" si="27"/>
        <v>97.5</v>
      </c>
    </row>
    <row r="64" spans="1:50" ht="18" customHeight="1">
      <c r="A64" s="146">
        <v>2</v>
      </c>
      <c r="B64" s="190" t="str">
        <f>INPUT!B64</f>
        <v>Bernardo, Bea</v>
      </c>
      <c r="C64" s="57"/>
      <c r="D64" s="57"/>
      <c r="E64" s="83"/>
      <c r="F64" s="98">
        <v>16</v>
      </c>
      <c r="G64" s="53">
        <v>16</v>
      </c>
      <c r="H64" s="53">
        <v>17</v>
      </c>
      <c r="I64" s="53">
        <v>18</v>
      </c>
      <c r="J64" s="53">
        <v>16</v>
      </c>
      <c r="K64" s="109">
        <f t="shared" si="30"/>
        <v>83</v>
      </c>
      <c r="L64" s="110">
        <f t="shared" si="31"/>
        <v>83</v>
      </c>
      <c r="M64" s="111">
        <f t="shared" si="32"/>
        <v>16.600000000000001</v>
      </c>
      <c r="N64" s="98">
        <v>43</v>
      </c>
      <c r="O64" s="53">
        <v>45</v>
      </c>
      <c r="P64" s="53">
        <v>47</v>
      </c>
      <c r="Q64" s="109">
        <f t="shared" si="33"/>
        <v>135</v>
      </c>
      <c r="R64" s="110">
        <f t="shared" si="34"/>
        <v>90</v>
      </c>
      <c r="S64" s="111">
        <f t="shared" si="35"/>
        <v>45</v>
      </c>
      <c r="T64" s="98">
        <v>33</v>
      </c>
      <c r="U64" s="53">
        <v>30</v>
      </c>
      <c r="V64" s="53">
        <v>32</v>
      </c>
      <c r="W64" s="109">
        <f t="shared" si="36"/>
        <v>95</v>
      </c>
      <c r="X64" s="110">
        <f t="shared" si="37"/>
        <v>79.17</v>
      </c>
      <c r="Y64" s="111">
        <f t="shared" si="38"/>
        <v>23.75</v>
      </c>
      <c r="Z64" s="163">
        <f t="shared" si="39"/>
        <v>85.35</v>
      </c>
      <c r="AA64" s="168">
        <f t="shared" si="40"/>
        <v>87</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75</v>
      </c>
      <c r="AX64" s="44">
        <f t="shared" si="27"/>
        <v>80</v>
      </c>
    </row>
    <row r="65" spans="1:50" ht="18" customHeight="1">
      <c r="A65" s="146">
        <v>3</v>
      </c>
      <c r="B65" s="190" t="str">
        <f>INPUT!B65</f>
        <v>Cabrera, Camille</v>
      </c>
      <c r="C65" s="57"/>
      <c r="D65" s="57"/>
      <c r="E65" s="83"/>
      <c r="F65" s="98">
        <v>16</v>
      </c>
      <c r="G65" s="53">
        <v>14</v>
      </c>
      <c r="H65" s="53">
        <v>16</v>
      </c>
      <c r="I65" s="53">
        <v>14</v>
      </c>
      <c r="J65" s="53">
        <v>16</v>
      </c>
      <c r="K65" s="109">
        <f t="shared" si="30"/>
        <v>76</v>
      </c>
      <c r="L65" s="110">
        <f t="shared" si="31"/>
        <v>76</v>
      </c>
      <c r="M65" s="111">
        <f t="shared" si="32"/>
        <v>15.2</v>
      </c>
      <c r="N65" s="98">
        <v>38</v>
      </c>
      <c r="O65" s="53">
        <v>41</v>
      </c>
      <c r="P65" s="53">
        <v>39</v>
      </c>
      <c r="Q65" s="109">
        <f t="shared" si="33"/>
        <v>118</v>
      </c>
      <c r="R65" s="110">
        <f t="shared" si="34"/>
        <v>78.67</v>
      </c>
      <c r="S65" s="111">
        <f t="shared" si="35"/>
        <v>39.340000000000003</v>
      </c>
      <c r="T65" s="98">
        <v>26</v>
      </c>
      <c r="U65" s="53">
        <v>29</v>
      </c>
      <c r="V65" s="53">
        <v>30</v>
      </c>
      <c r="W65" s="109">
        <f t="shared" si="36"/>
        <v>85</v>
      </c>
      <c r="X65" s="110">
        <f t="shared" si="37"/>
        <v>70.83</v>
      </c>
      <c r="Y65" s="111">
        <f t="shared" si="38"/>
        <v>21.25</v>
      </c>
      <c r="Z65" s="163">
        <f t="shared" si="39"/>
        <v>75.790000000000006</v>
      </c>
      <c r="AA65" s="168">
        <f t="shared" si="40"/>
        <v>77</v>
      </c>
      <c r="AB65" s="158" t="str">
        <f t="shared" si="41"/>
        <v>Connecting</v>
      </c>
      <c r="AD65" s="3"/>
      <c r="AG65" s="1"/>
      <c r="AH65" s="1"/>
      <c r="AI65" s="1"/>
      <c r="AJ65" s="1"/>
      <c r="AK65" s="1"/>
      <c r="AL65" s="1"/>
      <c r="AM65" s="1"/>
      <c r="AN65" s="1"/>
      <c r="AO65" s="1"/>
      <c r="AP65" s="1"/>
      <c r="AQ65" s="1"/>
      <c r="AR65" s="1"/>
      <c r="AS65" s="1"/>
      <c r="AT65" s="1"/>
      <c r="AU65" s="45"/>
      <c r="AV65" s="44">
        <f t="shared" si="25"/>
        <v>65</v>
      </c>
      <c r="AW65" s="44">
        <f t="shared" si="26"/>
        <v>72.5</v>
      </c>
      <c r="AX65" s="44">
        <f t="shared" si="27"/>
        <v>75</v>
      </c>
    </row>
    <row r="66" spans="1:50" ht="18" customHeight="1">
      <c r="A66" s="146">
        <v>4</v>
      </c>
      <c r="B66" s="190" t="str">
        <f>INPUT!B66</f>
        <v>Dizon, Danica</v>
      </c>
      <c r="C66" s="57"/>
      <c r="D66" s="57"/>
      <c r="E66" s="83"/>
      <c r="F66" s="98">
        <v>15</v>
      </c>
      <c r="G66" s="53">
        <v>16</v>
      </c>
      <c r="H66" s="53">
        <v>17</v>
      </c>
      <c r="I66" s="53">
        <v>16</v>
      </c>
      <c r="J66" s="53">
        <v>15</v>
      </c>
      <c r="K66" s="109">
        <f t="shared" si="30"/>
        <v>79</v>
      </c>
      <c r="L66" s="110">
        <f t="shared" si="31"/>
        <v>79</v>
      </c>
      <c r="M66" s="111">
        <f t="shared" si="32"/>
        <v>15.8</v>
      </c>
      <c r="N66" s="98">
        <v>45</v>
      </c>
      <c r="O66" s="53">
        <v>46</v>
      </c>
      <c r="P66" s="53">
        <v>42</v>
      </c>
      <c r="Q66" s="109">
        <f t="shared" si="33"/>
        <v>133</v>
      </c>
      <c r="R66" s="110">
        <f t="shared" si="34"/>
        <v>88.67</v>
      </c>
      <c r="S66" s="111">
        <f t="shared" si="35"/>
        <v>44.34</v>
      </c>
      <c r="T66" s="98">
        <v>33</v>
      </c>
      <c r="U66" s="53">
        <v>29</v>
      </c>
      <c r="V66" s="53">
        <v>33</v>
      </c>
      <c r="W66" s="109">
        <f t="shared" si="36"/>
        <v>95</v>
      </c>
      <c r="X66" s="110">
        <f t="shared" si="37"/>
        <v>79.17</v>
      </c>
      <c r="Y66" s="111">
        <f t="shared" si="38"/>
        <v>23.75</v>
      </c>
      <c r="Z66" s="163">
        <f t="shared" si="39"/>
        <v>83.89</v>
      </c>
      <c r="AA66" s="168">
        <f t="shared" si="40"/>
        <v>85</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72.5</v>
      </c>
      <c r="AX66" s="44">
        <f t="shared" si="27"/>
        <v>82.5</v>
      </c>
    </row>
    <row r="67" spans="1:50" ht="18" customHeight="1">
      <c r="A67" s="146">
        <v>5</v>
      </c>
      <c r="B67" s="190" t="str">
        <f>INPUT!B67</f>
        <v>Estrada, Elaine</v>
      </c>
      <c r="C67" s="57"/>
      <c r="D67" s="57"/>
      <c r="E67" s="83"/>
      <c r="F67" s="98">
        <v>18</v>
      </c>
      <c r="G67" s="53">
        <v>19</v>
      </c>
      <c r="H67" s="53">
        <v>19</v>
      </c>
      <c r="I67" s="53">
        <v>20</v>
      </c>
      <c r="J67" s="53">
        <v>17</v>
      </c>
      <c r="K67" s="109">
        <f t="shared" si="30"/>
        <v>93</v>
      </c>
      <c r="L67" s="110">
        <f t="shared" si="31"/>
        <v>93</v>
      </c>
      <c r="M67" s="111">
        <f t="shared" si="32"/>
        <v>18.600000000000001</v>
      </c>
      <c r="N67" s="98">
        <v>46</v>
      </c>
      <c r="O67" s="53">
        <v>50</v>
      </c>
      <c r="P67" s="53">
        <v>49</v>
      </c>
      <c r="Q67" s="109">
        <f t="shared" si="33"/>
        <v>145</v>
      </c>
      <c r="R67" s="110">
        <f t="shared" si="34"/>
        <v>96.67</v>
      </c>
      <c r="S67" s="111">
        <f t="shared" si="35"/>
        <v>48.34</v>
      </c>
      <c r="T67" s="98">
        <v>34</v>
      </c>
      <c r="U67" s="53">
        <v>37</v>
      </c>
      <c r="V67" s="53">
        <v>37</v>
      </c>
      <c r="W67" s="109">
        <f t="shared" si="36"/>
        <v>108</v>
      </c>
      <c r="X67" s="110">
        <f t="shared" si="37"/>
        <v>90</v>
      </c>
      <c r="Y67" s="111">
        <f t="shared" si="38"/>
        <v>27</v>
      </c>
      <c r="Z67" s="163">
        <f t="shared" si="39"/>
        <v>93.94</v>
      </c>
      <c r="AA67" s="168">
        <f t="shared" si="40"/>
        <v>95</v>
      </c>
      <c r="AB67" s="158" t="str">
        <f t="shared" si="41"/>
        <v>Advancing</v>
      </c>
      <c r="AD67" s="3"/>
      <c r="AG67" s="1"/>
      <c r="AH67" s="1"/>
      <c r="AI67" s="1"/>
      <c r="AJ67" s="1"/>
      <c r="AK67" s="1"/>
      <c r="AL67" s="1"/>
      <c r="AM67" s="1"/>
      <c r="AN67" s="1"/>
      <c r="AO67" s="1"/>
      <c r="AP67" s="1"/>
      <c r="AQ67" s="1"/>
      <c r="AR67" s="1"/>
      <c r="AS67" s="1"/>
      <c r="AT67" s="1"/>
      <c r="AU67" s="45"/>
      <c r="AV67" s="44">
        <f t="shared" si="25"/>
        <v>85</v>
      </c>
      <c r="AW67" s="44">
        <f t="shared" si="26"/>
        <v>92.5</v>
      </c>
      <c r="AX67" s="44">
        <f t="shared" si="27"/>
        <v>92.5</v>
      </c>
    </row>
    <row r="68" spans="1:50" ht="18" customHeight="1">
      <c r="A68" s="146">
        <v>6</v>
      </c>
      <c r="B68" s="190" t="str">
        <f>INPUT!B68</f>
        <v>Flores, Faith</v>
      </c>
      <c r="C68" s="57"/>
      <c r="D68" s="57"/>
      <c r="E68" s="83"/>
      <c r="F68" s="98">
        <v>19</v>
      </c>
      <c r="G68" s="53">
        <v>19</v>
      </c>
      <c r="H68" s="53">
        <v>20</v>
      </c>
      <c r="I68" s="53">
        <v>18</v>
      </c>
      <c r="J68" s="53">
        <v>20</v>
      </c>
      <c r="K68" s="109">
        <f t="shared" si="30"/>
        <v>96</v>
      </c>
      <c r="L68" s="110">
        <f t="shared" si="31"/>
        <v>96</v>
      </c>
      <c r="M68" s="111">
        <f t="shared" si="32"/>
        <v>19.2</v>
      </c>
      <c r="N68" s="98">
        <v>50</v>
      </c>
      <c r="O68" s="53">
        <v>50</v>
      </c>
      <c r="P68" s="53">
        <v>50</v>
      </c>
      <c r="Q68" s="109">
        <f t="shared" si="33"/>
        <v>150</v>
      </c>
      <c r="R68" s="110">
        <f t="shared" si="34"/>
        <v>100</v>
      </c>
      <c r="S68" s="111">
        <f t="shared" si="35"/>
        <v>50</v>
      </c>
      <c r="T68" s="98">
        <v>35</v>
      </c>
      <c r="U68" s="53">
        <v>35</v>
      </c>
      <c r="V68" s="53">
        <v>36</v>
      </c>
      <c r="W68" s="109">
        <f t="shared" si="36"/>
        <v>106</v>
      </c>
      <c r="X68" s="110">
        <f t="shared" si="37"/>
        <v>88.33</v>
      </c>
      <c r="Y68" s="111">
        <f t="shared" si="38"/>
        <v>26.5</v>
      </c>
      <c r="Z68" s="163">
        <f t="shared" si="39"/>
        <v>95.7</v>
      </c>
      <c r="AA68" s="168">
        <f t="shared" si="40"/>
        <v>97</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90</v>
      </c>
    </row>
    <row r="69" spans="1:50" ht="18" customHeight="1">
      <c r="A69" s="146">
        <v>7</v>
      </c>
      <c r="B69" s="190" t="str">
        <f>INPUT!B69</f>
        <v>Galang, Grace</v>
      </c>
      <c r="C69" s="57"/>
      <c r="D69" s="57"/>
      <c r="E69" s="83"/>
      <c r="F69" s="98">
        <v>15</v>
      </c>
      <c r="G69" s="53">
        <v>16</v>
      </c>
      <c r="H69" s="53">
        <v>17</v>
      </c>
      <c r="I69" s="53">
        <v>16</v>
      </c>
      <c r="J69" s="53">
        <v>15</v>
      </c>
      <c r="K69" s="109">
        <f t="shared" si="30"/>
        <v>79</v>
      </c>
      <c r="L69" s="110">
        <f t="shared" si="31"/>
        <v>79</v>
      </c>
      <c r="M69" s="111">
        <f t="shared" si="32"/>
        <v>15.8</v>
      </c>
      <c r="N69" s="98">
        <v>38</v>
      </c>
      <c r="O69" s="53">
        <v>38</v>
      </c>
      <c r="P69" s="53">
        <v>43</v>
      </c>
      <c r="Q69" s="109">
        <f t="shared" si="33"/>
        <v>119</v>
      </c>
      <c r="R69" s="110">
        <f t="shared" si="34"/>
        <v>79.33</v>
      </c>
      <c r="S69" s="111">
        <f t="shared" si="35"/>
        <v>39.67</v>
      </c>
      <c r="T69" s="98">
        <v>30</v>
      </c>
      <c r="U69" s="53">
        <v>28</v>
      </c>
      <c r="V69" s="53">
        <v>33</v>
      </c>
      <c r="W69" s="109">
        <f t="shared" si="36"/>
        <v>91</v>
      </c>
      <c r="X69" s="110">
        <f t="shared" si="37"/>
        <v>75.83</v>
      </c>
      <c r="Y69" s="111">
        <f t="shared" si="38"/>
        <v>22.75</v>
      </c>
      <c r="Z69" s="163">
        <f t="shared" si="39"/>
        <v>78.22</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75</v>
      </c>
      <c r="AW69" s="44">
        <f t="shared" si="26"/>
        <v>70</v>
      </c>
      <c r="AX69" s="44">
        <f t="shared" si="27"/>
        <v>82.5</v>
      </c>
    </row>
    <row r="70" spans="1:50" ht="18" customHeight="1">
      <c r="A70" s="146">
        <v>8</v>
      </c>
      <c r="B70" s="190" t="str">
        <f>INPUT!B70</f>
        <v>Hernandez, Hannah</v>
      </c>
      <c r="C70" s="57"/>
      <c r="D70" s="57"/>
      <c r="E70" s="83"/>
      <c r="F70" s="98">
        <v>19</v>
      </c>
      <c r="G70" s="53">
        <v>19</v>
      </c>
      <c r="H70" s="53">
        <v>17</v>
      </c>
      <c r="I70" s="53">
        <v>18</v>
      </c>
      <c r="J70" s="53">
        <v>19</v>
      </c>
      <c r="K70" s="109">
        <f t="shared" si="30"/>
        <v>92</v>
      </c>
      <c r="L70" s="110">
        <f t="shared" si="31"/>
        <v>92</v>
      </c>
      <c r="M70" s="111">
        <f t="shared" si="32"/>
        <v>18.399999999999999</v>
      </c>
      <c r="N70" s="98">
        <v>46</v>
      </c>
      <c r="O70" s="53">
        <v>47</v>
      </c>
      <c r="P70" s="53">
        <v>50</v>
      </c>
      <c r="Q70" s="109">
        <f t="shared" si="33"/>
        <v>143</v>
      </c>
      <c r="R70" s="110">
        <f t="shared" si="34"/>
        <v>95.33</v>
      </c>
      <c r="S70" s="111">
        <f t="shared" si="35"/>
        <v>47.67</v>
      </c>
      <c r="T70" s="98">
        <v>33</v>
      </c>
      <c r="U70" s="53">
        <v>36</v>
      </c>
      <c r="V70" s="53">
        <v>35</v>
      </c>
      <c r="W70" s="109">
        <f t="shared" si="36"/>
        <v>104</v>
      </c>
      <c r="X70" s="110">
        <f t="shared" si="37"/>
        <v>86.67</v>
      </c>
      <c r="Y70" s="111">
        <f t="shared" si="38"/>
        <v>26</v>
      </c>
      <c r="Z70" s="163">
        <f t="shared" si="39"/>
        <v>92.07</v>
      </c>
      <c r="AA70" s="168">
        <f t="shared" si="40"/>
        <v>94</v>
      </c>
      <c r="AB70" s="158" t="str">
        <f t="shared" si="41"/>
        <v>Advancing</v>
      </c>
      <c r="AD70" s="3"/>
      <c r="AG70" s="1"/>
      <c r="AH70" s="1"/>
      <c r="AI70" s="1"/>
      <c r="AJ70" s="1"/>
      <c r="AK70" s="1"/>
      <c r="AL70" s="1"/>
      <c r="AM70" s="1"/>
      <c r="AN70" s="1"/>
      <c r="AO70" s="1"/>
      <c r="AP70" s="1"/>
      <c r="AQ70" s="1"/>
      <c r="AR70" s="1"/>
      <c r="AS70" s="1"/>
      <c r="AT70" s="1"/>
      <c r="AU70" s="45"/>
      <c r="AV70" s="44">
        <f t="shared" si="25"/>
        <v>82.5</v>
      </c>
      <c r="AW70" s="44">
        <f t="shared" si="26"/>
        <v>90</v>
      </c>
      <c r="AX70" s="44">
        <f t="shared" si="27"/>
        <v>87.5</v>
      </c>
    </row>
    <row r="71" spans="1:50" ht="18" customHeight="1">
      <c r="A71" s="146">
        <v>9</v>
      </c>
      <c r="B71" s="190" t="str">
        <f>INPUT!B71</f>
        <v>Ilagan, Isabel</v>
      </c>
      <c r="C71" s="57"/>
      <c r="D71" s="57"/>
      <c r="E71" s="83"/>
      <c r="F71" s="98">
        <v>16</v>
      </c>
      <c r="G71" s="53">
        <v>14</v>
      </c>
      <c r="H71" s="53">
        <v>16</v>
      </c>
      <c r="I71" s="53">
        <v>16</v>
      </c>
      <c r="J71" s="53">
        <v>15</v>
      </c>
      <c r="K71" s="109">
        <f t="shared" si="30"/>
        <v>77</v>
      </c>
      <c r="L71" s="110">
        <f t="shared" si="31"/>
        <v>77</v>
      </c>
      <c r="M71" s="111">
        <f t="shared" si="32"/>
        <v>15.4</v>
      </c>
      <c r="N71" s="98">
        <v>39</v>
      </c>
      <c r="O71" s="53">
        <v>40</v>
      </c>
      <c r="P71" s="53">
        <v>37</v>
      </c>
      <c r="Q71" s="109">
        <f t="shared" si="33"/>
        <v>116</v>
      </c>
      <c r="R71" s="110">
        <f t="shared" si="34"/>
        <v>77.33</v>
      </c>
      <c r="S71" s="111">
        <f t="shared" si="35"/>
        <v>38.67</v>
      </c>
      <c r="T71" s="98">
        <v>26</v>
      </c>
      <c r="U71" s="53">
        <v>27</v>
      </c>
      <c r="V71" s="53">
        <v>29</v>
      </c>
      <c r="W71" s="109">
        <f t="shared" si="36"/>
        <v>82</v>
      </c>
      <c r="X71" s="110">
        <f t="shared" si="37"/>
        <v>68.33</v>
      </c>
      <c r="Y71" s="111">
        <f t="shared" si="38"/>
        <v>20.5</v>
      </c>
      <c r="Z71" s="163">
        <f t="shared" si="39"/>
        <v>74.569999999999993</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67.5</v>
      </c>
      <c r="AX71" s="44">
        <f t="shared" si="27"/>
        <v>72.5</v>
      </c>
    </row>
    <row r="72" spans="1:50" ht="18" customHeight="1">
      <c r="A72" s="146">
        <v>10</v>
      </c>
      <c r="B72" s="190" t="str">
        <f>INPUT!B72</f>
        <v>Jimenez, Janine</v>
      </c>
      <c r="C72" s="57"/>
      <c r="D72" s="57"/>
      <c r="E72" s="83"/>
      <c r="F72" s="98">
        <v>16</v>
      </c>
      <c r="G72" s="53">
        <v>19</v>
      </c>
      <c r="H72" s="53">
        <v>17</v>
      </c>
      <c r="I72" s="53">
        <v>18</v>
      </c>
      <c r="J72" s="53">
        <v>17</v>
      </c>
      <c r="K72" s="109">
        <f t="shared" si="30"/>
        <v>87</v>
      </c>
      <c r="L72" s="110">
        <f t="shared" si="31"/>
        <v>87</v>
      </c>
      <c r="M72" s="111">
        <f t="shared" si="32"/>
        <v>17.399999999999999</v>
      </c>
      <c r="N72" s="98">
        <v>42</v>
      </c>
      <c r="O72" s="53">
        <v>42</v>
      </c>
      <c r="P72" s="53">
        <v>46</v>
      </c>
      <c r="Q72" s="109">
        <f t="shared" si="33"/>
        <v>130</v>
      </c>
      <c r="R72" s="110">
        <f t="shared" si="34"/>
        <v>86.67</v>
      </c>
      <c r="S72" s="111">
        <f t="shared" si="35"/>
        <v>43.34</v>
      </c>
      <c r="T72" s="98">
        <v>34</v>
      </c>
      <c r="U72" s="53">
        <v>32</v>
      </c>
      <c r="V72" s="53">
        <v>33</v>
      </c>
      <c r="W72" s="109">
        <f t="shared" si="36"/>
        <v>99</v>
      </c>
      <c r="X72" s="110">
        <f t="shared" si="37"/>
        <v>82.5</v>
      </c>
      <c r="Y72" s="111">
        <f t="shared" si="38"/>
        <v>24.75</v>
      </c>
      <c r="Z72" s="163">
        <f t="shared" si="39"/>
        <v>85.49</v>
      </c>
      <c r="AA72" s="168">
        <f t="shared" si="40"/>
        <v>87</v>
      </c>
      <c r="AB72" s="158" t="str">
        <f t="shared" si="41"/>
        <v>Benchmarking</v>
      </c>
      <c r="AD72" s="3"/>
      <c r="AG72" s="1"/>
      <c r="AH72" s="1"/>
      <c r="AI72" s="1"/>
      <c r="AJ72" s="1"/>
      <c r="AK72" s="1"/>
      <c r="AL72" s="1"/>
      <c r="AM72" s="1"/>
      <c r="AN72" s="1"/>
      <c r="AO72" s="1"/>
      <c r="AP72" s="1"/>
      <c r="AQ72" s="1"/>
      <c r="AR72" s="1"/>
      <c r="AS72" s="1"/>
      <c r="AT72" s="1"/>
      <c r="AU72" s="45"/>
      <c r="AV72" s="44">
        <f t="shared" si="25"/>
        <v>85</v>
      </c>
      <c r="AW72" s="44">
        <f t="shared" si="26"/>
        <v>80</v>
      </c>
      <c r="AX72" s="44">
        <f t="shared" si="27"/>
        <v>82.5</v>
      </c>
    </row>
    <row r="73" spans="1:50" ht="18" customHeight="1">
      <c r="A73" s="146">
        <v>11</v>
      </c>
      <c r="B73" s="190" t="str">
        <f>INPUT!B73</f>
        <v>Lim, Kristine</v>
      </c>
      <c r="C73" s="57"/>
      <c r="D73" s="57"/>
      <c r="E73" s="83"/>
      <c r="F73" s="98">
        <v>17</v>
      </c>
      <c r="G73" s="53">
        <v>17</v>
      </c>
      <c r="H73" s="53">
        <v>18</v>
      </c>
      <c r="I73" s="53">
        <v>17</v>
      </c>
      <c r="J73" s="53">
        <v>18</v>
      </c>
      <c r="K73" s="109">
        <f t="shared" si="30"/>
        <v>87</v>
      </c>
      <c r="L73" s="110">
        <f t="shared" si="31"/>
        <v>87</v>
      </c>
      <c r="M73" s="111">
        <f t="shared" si="32"/>
        <v>17.399999999999999</v>
      </c>
      <c r="N73" s="98">
        <v>46</v>
      </c>
      <c r="O73" s="53">
        <v>42</v>
      </c>
      <c r="P73" s="53">
        <v>41</v>
      </c>
      <c r="Q73" s="109">
        <f t="shared" si="33"/>
        <v>129</v>
      </c>
      <c r="R73" s="110">
        <f t="shared" si="34"/>
        <v>86</v>
      </c>
      <c r="S73" s="111">
        <f t="shared" si="35"/>
        <v>43</v>
      </c>
      <c r="T73" s="98">
        <v>31</v>
      </c>
      <c r="U73" s="53">
        <v>32</v>
      </c>
      <c r="V73" s="53">
        <v>30</v>
      </c>
      <c r="W73" s="109">
        <f t="shared" si="36"/>
        <v>93</v>
      </c>
      <c r="X73" s="110">
        <f t="shared" si="37"/>
        <v>77.5</v>
      </c>
      <c r="Y73" s="111">
        <f t="shared" si="38"/>
        <v>23.25</v>
      </c>
      <c r="Z73" s="163">
        <f t="shared" si="39"/>
        <v>83.65</v>
      </c>
      <c r="AA73" s="168">
        <f t="shared" si="40"/>
        <v>85</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80</v>
      </c>
      <c r="AX73" s="44">
        <f t="shared" si="27"/>
        <v>75</v>
      </c>
    </row>
    <row r="74" spans="1:50" ht="18" customHeight="1">
      <c r="A74" s="146">
        <v>12</v>
      </c>
      <c r="B74" s="190" t="str">
        <f>INPUT!B74</f>
        <v>Manalo, Lea</v>
      </c>
      <c r="C74" s="57"/>
      <c r="D74" s="57"/>
      <c r="E74" s="83"/>
      <c r="F74" s="98">
        <v>17</v>
      </c>
      <c r="G74" s="53">
        <v>16</v>
      </c>
      <c r="H74" s="53">
        <v>16</v>
      </c>
      <c r="I74" s="53">
        <v>16</v>
      </c>
      <c r="J74" s="53">
        <v>16</v>
      </c>
      <c r="K74" s="109">
        <f t="shared" si="30"/>
        <v>81</v>
      </c>
      <c r="L74" s="110">
        <f t="shared" si="31"/>
        <v>81</v>
      </c>
      <c r="M74" s="111">
        <f t="shared" si="32"/>
        <v>16.2</v>
      </c>
      <c r="N74" s="98">
        <v>44</v>
      </c>
      <c r="O74" s="53">
        <v>41</v>
      </c>
      <c r="P74" s="53">
        <v>41</v>
      </c>
      <c r="Q74" s="109">
        <f t="shared" si="33"/>
        <v>126</v>
      </c>
      <c r="R74" s="110">
        <f t="shared" si="34"/>
        <v>84</v>
      </c>
      <c r="S74" s="111">
        <f t="shared" si="35"/>
        <v>42</v>
      </c>
      <c r="T74" s="98">
        <v>29</v>
      </c>
      <c r="U74" s="53">
        <v>31</v>
      </c>
      <c r="V74" s="53">
        <v>31</v>
      </c>
      <c r="W74" s="109">
        <f t="shared" si="36"/>
        <v>91</v>
      </c>
      <c r="X74" s="110">
        <f t="shared" si="37"/>
        <v>75.83</v>
      </c>
      <c r="Y74" s="111">
        <f t="shared" si="38"/>
        <v>22.75</v>
      </c>
      <c r="Z74" s="163">
        <f t="shared" si="39"/>
        <v>80.95</v>
      </c>
      <c r="AA74" s="168">
        <f t="shared" si="40"/>
        <v>82</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77.5</v>
      </c>
      <c r="AX74" s="44">
        <f t="shared" si="27"/>
        <v>77.5</v>
      </c>
    </row>
    <row r="75" spans="1:50" ht="18" customHeight="1">
      <c r="A75" s="146">
        <v>13</v>
      </c>
      <c r="B75" s="190" t="str">
        <f>INPUT!B75</f>
        <v>Navarro, Mae</v>
      </c>
      <c r="C75" s="57"/>
      <c r="D75" s="57"/>
      <c r="E75" s="83"/>
      <c r="F75" s="98">
        <v>16</v>
      </c>
      <c r="G75" s="53">
        <v>18</v>
      </c>
      <c r="H75" s="53">
        <v>15</v>
      </c>
      <c r="I75" s="53">
        <v>15</v>
      </c>
      <c r="J75" s="53">
        <v>17</v>
      </c>
      <c r="K75" s="109">
        <f t="shared" si="30"/>
        <v>81</v>
      </c>
      <c r="L75" s="110">
        <f t="shared" si="31"/>
        <v>81</v>
      </c>
      <c r="M75" s="111">
        <f t="shared" si="32"/>
        <v>16.2</v>
      </c>
      <c r="N75" s="98">
        <v>46</v>
      </c>
      <c r="O75" s="53">
        <v>43</v>
      </c>
      <c r="P75" s="53">
        <v>44</v>
      </c>
      <c r="Q75" s="109">
        <f t="shared" si="33"/>
        <v>133</v>
      </c>
      <c r="R75" s="110">
        <f t="shared" si="34"/>
        <v>88.67</v>
      </c>
      <c r="S75" s="111">
        <f t="shared" si="35"/>
        <v>44.34</v>
      </c>
      <c r="T75" s="98">
        <v>29</v>
      </c>
      <c r="U75" s="53">
        <v>32</v>
      </c>
      <c r="V75" s="53">
        <v>32</v>
      </c>
      <c r="W75" s="109">
        <f t="shared" si="36"/>
        <v>93</v>
      </c>
      <c r="X75" s="110">
        <f t="shared" si="37"/>
        <v>77.5</v>
      </c>
      <c r="Y75" s="111">
        <f t="shared" si="38"/>
        <v>23.25</v>
      </c>
      <c r="Z75" s="163">
        <f t="shared" si="39"/>
        <v>83.79</v>
      </c>
      <c r="AA75" s="168">
        <f t="shared" si="40"/>
        <v>85</v>
      </c>
      <c r="AB75" s="158" t="str">
        <f t="shared" si="41"/>
        <v>Benchmarking</v>
      </c>
      <c r="AD75" s="3"/>
      <c r="AG75" s="1"/>
      <c r="AH75" s="1"/>
      <c r="AI75" s="1"/>
      <c r="AJ75" s="1"/>
      <c r="AK75" s="1"/>
      <c r="AL75" s="1"/>
      <c r="AM75" s="1"/>
      <c r="AN75" s="1"/>
      <c r="AO75" s="1"/>
      <c r="AP75" s="1"/>
      <c r="AQ75" s="1"/>
      <c r="AR75" s="1"/>
      <c r="AS75" s="1"/>
      <c r="AT75" s="1"/>
      <c r="AU75" s="45"/>
      <c r="AV75" s="44">
        <f t="shared" si="25"/>
        <v>72.5</v>
      </c>
      <c r="AW75" s="44">
        <f t="shared" si="26"/>
        <v>80</v>
      </c>
      <c r="AX75" s="44">
        <f t="shared" si="27"/>
        <v>80</v>
      </c>
    </row>
    <row r="76" spans="1:50" ht="18" customHeight="1">
      <c r="A76" s="146">
        <v>14</v>
      </c>
      <c r="B76" s="190" t="str">
        <f>INPUT!B76</f>
        <v>Ortega, Nicole</v>
      </c>
      <c r="C76" s="57"/>
      <c r="D76" s="57"/>
      <c r="E76" s="83"/>
      <c r="F76" s="98">
        <v>16</v>
      </c>
      <c r="G76" s="53">
        <v>15</v>
      </c>
      <c r="H76" s="53">
        <v>16</v>
      </c>
      <c r="I76" s="53">
        <v>17</v>
      </c>
      <c r="J76" s="53">
        <v>16</v>
      </c>
      <c r="K76" s="109">
        <f t="shared" si="30"/>
        <v>80</v>
      </c>
      <c r="L76" s="110">
        <f t="shared" si="31"/>
        <v>80</v>
      </c>
      <c r="M76" s="111">
        <f t="shared" si="32"/>
        <v>16</v>
      </c>
      <c r="N76" s="98">
        <v>43</v>
      </c>
      <c r="O76" s="53">
        <v>39</v>
      </c>
      <c r="P76" s="53">
        <v>41</v>
      </c>
      <c r="Q76" s="109">
        <f t="shared" si="33"/>
        <v>123</v>
      </c>
      <c r="R76" s="110">
        <f t="shared" si="34"/>
        <v>82</v>
      </c>
      <c r="S76" s="111">
        <f t="shared" si="35"/>
        <v>41</v>
      </c>
      <c r="T76" s="98">
        <v>30</v>
      </c>
      <c r="U76" s="53">
        <v>33</v>
      </c>
      <c r="V76" s="53">
        <v>30</v>
      </c>
      <c r="W76" s="109">
        <f t="shared" si="36"/>
        <v>93</v>
      </c>
      <c r="X76" s="110">
        <f t="shared" si="37"/>
        <v>77.5</v>
      </c>
      <c r="Y76" s="111">
        <f t="shared" si="38"/>
        <v>23.25</v>
      </c>
      <c r="Z76" s="163">
        <f t="shared" si="39"/>
        <v>80.25</v>
      </c>
      <c r="AA76" s="168">
        <f t="shared" si="40"/>
        <v>82</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75</v>
      </c>
      <c r="AW76" s="44">
        <f t="shared" ref="AW76:AW112" si="43">(U76/$U$10)*100</f>
        <v>82.5</v>
      </c>
      <c r="AX76" s="44">
        <f t="shared" ref="AX76:AX112" si="44">(V76/$V$10)*100</f>
        <v>75</v>
      </c>
    </row>
    <row r="77" spans="1:50" ht="18" customHeight="1">
      <c r="A77" s="146">
        <v>15</v>
      </c>
      <c r="B77" s="190" t="str">
        <f>INPUT!B77</f>
        <v>Perez, Patricia</v>
      </c>
      <c r="C77" s="57"/>
      <c r="D77" s="57"/>
      <c r="E77" s="83"/>
      <c r="F77" s="98">
        <v>18</v>
      </c>
      <c r="G77" s="53">
        <v>20</v>
      </c>
      <c r="H77" s="53">
        <v>18</v>
      </c>
      <c r="I77" s="53">
        <v>17</v>
      </c>
      <c r="J77" s="53">
        <v>18</v>
      </c>
      <c r="K77" s="109">
        <f t="shared" si="30"/>
        <v>91</v>
      </c>
      <c r="L77" s="110">
        <f t="shared" si="31"/>
        <v>91</v>
      </c>
      <c r="M77" s="111">
        <f t="shared" si="32"/>
        <v>18.2</v>
      </c>
      <c r="N77" s="98">
        <v>48</v>
      </c>
      <c r="O77" s="53">
        <v>50</v>
      </c>
      <c r="P77" s="53">
        <v>44</v>
      </c>
      <c r="Q77" s="109">
        <f t="shared" si="33"/>
        <v>142</v>
      </c>
      <c r="R77" s="110">
        <f t="shared" si="34"/>
        <v>94.67</v>
      </c>
      <c r="S77" s="111">
        <f t="shared" si="35"/>
        <v>47.34</v>
      </c>
      <c r="T77" s="98">
        <v>36</v>
      </c>
      <c r="U77" s="53">
        <v>37</v>
      </c>
      <c r="V77" s="53">
        <v>36</v>
      </c>
      <c r="W77" s="109">
        <f t="shared" si="36"/>
        <v>109</v>
      </c>
      <c r="X77" s="110">
        <f t="shared" si="37"/>
        <v>90.83</v>
      </c>
      <c r="Y77" s="111">
        <f t="shared" si="38"/>
        <v>27.25</v>
      </c>
      <c r="Z77" s="163">
        <f t="shared" si="39"/>
        <v>92.79</v>
      </c>
      <c r="AA77" s="168">
        <f t="shared" si="40"/>
        <v>94</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92.5</v>
      </c>
      <c r="AX77" s="44">
        <f t="shared" si="44"/>
        <v>90</v>
      </c>
    </row>
    <row r="78" spans="1:50" ht="18" customHeight="1">
      <c r="A78" s="146">
        <v>16</v>
      </c>
      <c r="B78" s="190" t="str">
        <f>INPUT!B78</f>
        <v>Quintos, Queenie</v>
      </c>
      <c r="C78" s="57"/>
      <c r="D78" s="57"/>
      <c r="E78" s="83"/>
      <c r="F78" s="98">
        <v>17</v>
      </c>
      <c r="G78" s="53">
        <v>18</v>
      </c>
      <c r="H78" s="53">
        <v>18</v>
      </c>
      <c r="I78" s="53">
        <v>16</v>
      </c>
      <c r="J78" s="53">
        <v>17</v>
      </c>
      <c r="K78" s="109">
        <f t="shared" si="30"/>
        <v>86</v>
      </c>
      <c r="L78" s="110">
        <f t="shared" si="31"/>
        <v>86</v>
      </c>
      <c r="M78" s="111">
        <f t="shared" si="32"/>
        <v>17.2</v>
      </c>
      <c r="N78" s="98">
        <v>41</v>
      </c>
      <c r="O78" s="53">
        <v>45</v>
      </c>
      <c r="P78" s="53">
        <v>46</v>
      </c>
      <c r="Q78" s="109">
        <f t="shared" si="33"/>
        <v>132</v>
      </c>
      <c r="R78" s="110">
        <f t="shared" si="34"/>
        <v>88</v>
      </c>
      <c r="S78" s="111">
        <f t="shared" si="35"/>
        <v>44</v>
      </c>
      <c r="T78" s="98">
        <v>30</v>
      </c>
      <c r="U78" s="53">
        <v>30</v>
      </c>
      <c r="V78" s="53">
        <v>33</v>
      </c>
      <c r="W78" s="109">
        <f t="shared" si="36"/>
        <v>93</v>
      </c>
      <c r="X78" s="110">
        <f t="shared" si="37"/>
        <v>77.5</v>
      </c>
      <c r="Y78" s="111">
        <f t="shared" si="38"/>
        <v>23.25</v>
      </c>
      <c r="Z78" s="163">
        <f t="shared" si="39"/>
        <v>84.45</v>
      </c>
      <c r="AA78" s="168">
        <f t="shared" si="40"/>
        <v>86</v>
      </c>
      <c r="AB78" s="158" t="str">
        <f t="shared" si="41"/>
        <v>Benchmarking</v>
      </c>
      <c r="AD78" s="3"/>
      <c r="AG78" s="1"/>
      <c r="AH78" s="1"/>
      <c r="AI78" s="1"/>
      <c r="AJ78" s="1"/>
      <c r="AK78" s="1"/>
      <c r="AL78" s="1"/>
      <c r="AM78" s="1"/>
      <c r="AN78" s="1"/>
      <c r="AO78" s="1"/>
      <c r="AP78" s="1"/>
      <c r="AQ78" s="1"/>
      <c r="AR78" s="1"/>
      <c r="AS78" s="1"/>
      <c r="AT78" s="1"/>
      <c r="AU78" s="45"/>
      <c r="AV78" s="44">
        <f t="shared" si="42"/>
        <v>75</v>
      </c>
      <c r="AW78" s="44">
        <f t="shared" si="43"/>
        <v>75</v>
      </c>
      <c r="AX78" s="44">
        <f t="shared" si="44"/>
        <v>82.5</v>
      </c>
    </row>
    <row r="79" spans="1:50" ht="18" customHeight="1">
      <c r="A79" s="146">
        <v>17</v>
      </c>
      <c r="B79" s="190" t="str">
        <f>INPUT!B79</f>
        <v>Ramos, Rica</v>
      </c>
      <c r="C79" s="57"/>
      <c r="D79" s="57"/>
      <c r="E79" s="83"/>
      <c r="F79" s="98">
        <v>14</v>
      </c>
      <c r="G79" s="53">
        <v>16</v>
      </c>
      <c r="H79" s="53">
        <v>14</v>
      </c>
      <c r="I79" s="53">
        <v>15</v>
      </c>
      <c r="J79" s="53">
        <v>15</v>
      </c>
      <c r="K79" s="109">
        <f t="shared" si="30"/>
        <v>74</v>
      </c>
      <c r="L79" s="110">
        <f t="shared" si="31"/>
        <v>74</v>
      </c>
      <c r="M79" s="111">
        <f t="shared" si="32"/>
        <v>14.8</v>
      </c>
      <c r="N79" s="98">
        <v>40</v>
      </c>
      <c r="O79" s="53">
        <v>41</v>
      </c>
      <c r="P79" s="53">
        <v>35</v>
      </c>
      <c r="Q79" s="109">
        <f t="shared" si="33"/>
        <v>116</v>
      </c>
      <c r="R79" s="110">
        <f t="shared" si="34"/>
        <v>77.33</v>
      </c>
      <c r="S79" s="111">
        <f t="shared" si="35"/>
        <v>38.67</v>
      </c>
      <c r="T79" s="98">
        <v>28</v>
      </c>
      <c r="U79" s="53">
        <v>26</v>
      </c>
      <c r="V79" s="53">
        <v>28</v>
      </c>
      <c r="W79" s="109">
        <f t="shared" si="36"/>
        <v>82</v>
      </c>
      <c r="X79" s="110">
        <f t="shared" si="37"/>
        <v>68.33</v>
      </c>
      <c r="Y79" s="111">
        <f t="shared" si="38"/>
        <v>20.5</v>
      </c>
      <c r="Z79" s="163">
        <f t="shared" si="39"/>
        <v>73.97</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70</v>
      </c>
      <c r="AW79" s="44">
        <f t="shared" si="43"/>
        <v>65</v>
      </c>
      <c r="AX79" s="44">
        <f t="shared" si="44"/>
        <v>70</v>
      </c>
    </row>
    <row r="80" spans="1:50" ht="18" customHeight="1">
      <c r="A80" s="146">
        <v>18</v>
      </c>
      <c r="B80" s="190" t="str">
        <f>INPUT!B80</f>
        <v>Salazar, Sofia</v>
      </c>
      <c r="C80" s="57"/>
      <c r="D80" s="57"/>
      <c r="E80" s="83"/>
      <c r="F80" s="98">
        <v>18</v>
      </c>
      <c r="G80" s="53">
        <v>20</v>
      </c>
      <c r="H80" s="53">
        <v>18</v>
      </c>
      <c r="I80" s="53">
        <v>18</v>
      </c>
      <c r="J80" s="53">
        <v>17</v>
      </c>
      <c r="K80" s="109">
        <f t="shared" si="30"/>
        <v>91</v>
      </c>
      <c r="L80" s="110">
        <f t="shared" si="31"/>
        <v>91</v>
      </c>
      <c r="M80" s="111">
        <f t="shared" si="32"/>
        <v>18.2</v>
      </c>
      <c r="N80" s="98">
        <v>45</v>
      </c>
      <c r="O80" s="53">
        <v>48</v>
      </c>
      <c r="P80" s="53">
        <v>50</v>
      </c>
      <c r="Q80" s="109">
        <f t="shared" si="33"/>
        <v>143</v>
      </c>
      <c r="R80" s="110">
        <f t="shared" si="34"/>
        <v>95.33</v>
      </c>
      <c r="S80" s="111">
        <f t="shared" si="35"/>
        <v>47.67</v>
      </c>
      <c r="T80" s="98">
        <v>33</v>
      </c>
      <c r="U80" s="53">
        <v>36</v>
      </c>
      <c r="V80" s="53">
        <v>34</v>
      </c>
      <c r="W80" s="109">
        <f t="shared" si="36"/>
        <v>103</v>
      </c>
      <c r="X80" s="110">
        <f t="shared" si="37"/>
        <v>85.83</v>
      </c>
      <c r="Y80" s="111">
        <f t="shared" si="38"/>
        <v>25.75</v>
      </c>
      <c r="Z80" s="163">
        <f t="shared" si="39"/>
        <v>91.62</v>
      </c>
      <c r="AA80" s="168">
        <f t="shared" si="40"/>
        <v>93</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85</v>
      </c>
    </row>
    <row r="81" spans="1:50" ht="18" customHeight="1">
      <c r="A81" s="146">
        <v>19</v>
      </c>
      <c r="B81" s="190" t="str">
        <f>INPUT!B81</f>
        <v>Torres, Trisha</v>
      </c>
      <c r="C81" s="57"/>
      <c r="D81" s="57"/>
      <c r="E81" s="83"/>
      <c r="F81" s="98">
        <v>15</v>
      </c>
      <c r="G81" s="53">
        <v>13</v>
      </c>
      <c r="H81" s="53">
        <v>14</v>
      </c>
      <c r="I81" s="53">
        <v>15</v>
      </c>
      <c r="J81" s="53">
        <v>15</v>
      </c>
      <c r="K81" s="109">
        <f t="shared" si="30"/>
        <v>72</v>
      </c>
      <c r="L81" s="110">
        <f t="shared" si="31"/>
        <v>72</v>
      </c>
      <c r="M81" s="111">
        <f t="shared" si="32"/>
        <v>14.4</v>
      </c>
      <c r="N81" s="98">
        <v>39</v>
      </c>
      <c r="O81" s="53">
        <v>37</v>
      </c>
      <c r="P81" s="53">
        <v>33</v>
      </c>
      <c r="Q81" s="109">
        <f t="shared" si="33"/>
        <v>109</v>
      </c>
      <c r="R81" s="110">
        <f t="shared" si="34"/>
        <v>72.67</v>
      </c>
      <c r="S81" s="111">
        <f t="shared" si="35"/>
        <v>36.340000000000003</v>
      </c>
      <c r="T81" s="98">
        <v>24</v>
      </c>
      <c r="U81" s="53">
        <v>29</v>
      </c>
      <c r="V81" s="53">
        <v>29</v>
      </c>
      <c r="W81" s="109">
        <f t="shared" si="36"/>
        <v>82</v>
      </c>
      <c r="X81" s="110">
        <f t="shared" si="37"/>
        <v>68.33</v>
      </c>
      <c r="Y81" s="111">
        <f t="shared" si="38"/>
        <v>20.5</v>
      </c>
      <c r="Z81" s="163">
        <f t="shared" si="39"/>
        <v>71.239999999999995</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60</v>
      </c>
      <c r="AW81" s="44">
        <f t="shared" si="43"/>
        <v>72.5</v>
      </c>
      <c r="AX81" s="44">
        <f t="shared" si="44"/>
        <v>72.5</v>
      </c>
    </row>
    <row r="82" spans="1:50" ht="18" customHeight="1">
      <c r="A82" s="146">
        <v>20</v>
      </c>
      <c r="B82" s="190" t="str">
        <f>INPUT!B82</f>
        <v>Villanueva, Yvonne</v>
      </c>
      <c r="C82" s="57"/>
      <c r="D82" s="57"/>
      <c r="E82" s="83"/>
      <c r="F82" s="98">
        <v>16</v>
      </c>
      <c r="G82" s="53">
        <v>16</v>
      </c>
      <c r="H82" s="53">
        <v>16</v>
      </c>
      <c r="I82" s="53">
        <v>15</v>
      </c>
      <c r="J82" s="53">
        <v>17</v>
      </c>
      <c r="K82" s="109">
        <f t="shared" si="30"/>
        <v>80</v>
      </c>
      <c r="L82" s="110">
        <f t="shared" si="31"/>
        <v>80</v>
      </c>
      <c r="M82" s="111">
        <f t="shared" si="32"/>
        <v>16</v>
      </c>
      <c r="N82" s="98">
        <v>44</v>
      </c>
      <c r="O82" s="53">
        <v>41</v>
      </c>
      <c r="P82" s="53">
        <v>38</v>
      </c>
      <c r="Q82" s="109">
        <f t="shared" si="33"/>
        <v>123</v>
      </c>
      <c r="R82" s="110">
        <f t="shared" si="34"/>
        <v>82</v>
      </c>
      <c r="S82" s="111">
        <f t="shared" si="35"/>
        <v>41</v>
      </c>
      <c r="T82" s="98">
        <v>30</v>
      </c>
      <c r="U82" s="53">
        <v>33</v>
      </c>
      <c r="V82" s="53">
        <v>31</v>
      </c>
      <c r="W82" s="109">
        <f t="shared" si="36"/>
        <v>94</v>
      </c>
      <c r="X82" s="110">
        <f t="shared" si="37"/>
        <v>78.33</v>
      </c>
      <c r="Y82" s="111">
        <f t="shared" si="38"/>
        <v>23.5</v>
      </c>
      <c r="Z82" s="163">
        <f t="shared" si="39"/>
        <v>80.5</v>
      </c>
      <c r="AA82" s="168">
        <f t="shared" si="40"/>
        <v>82</v>
      </c>
      <c r="AB82" s="158" t="str">
        <f t="shared" si="41"/>
        <v>Benchmarking</v>
      </c>
      <c r="AD82" s="3"/>
      <c r="AG82" s="1"/>
      <c r="AH82" s="1"/>
      <c r="AI82" s="1"/>
      <c r="AJ82" s="1"/>
      <c r="AK82" s="1"/>
      <c r="AL82" s="1"/>
      <c r="AM82" s="1"/>
      <c r="AN82" s="1"/>
      <c r="AO82" s="1"/>
      <c r="AP82" s="1"/>
      <c r="AQ82" s="1"/>
      <c r="AR82" s="1"/>
      <c r="AS82" s="1"/>
      <c r="AT82" s="1"/>
      <c r="AU82" s="45"/>
      <c r="AV82" s="44">
        <f t="shared" si="42"/>
        <v>75</v>
      </c>
      <c r="AW82" s="44">
        <f t="shared" si="43"/>
        <v>82.5</v>
      </c>
      <c r="AX82" s="44">
        <f t="shared" si="44"/>
        <v>77.5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Araling Panlipunan</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17</v>
      </c>
      <c r="H12" s="104">
        <v>19</v>
      </c>
      <c r="I12" s="104">
        <v>17</v>
      </c>
      <c r="J12" s="104">
        <v>19</v>
      </c>
      <c r="K12" s="106">
        <f t="shared" ref="K12:K43" si="0">IF(COUNT($F12:$J12)=0,"",SUM($F12:$J12))</f>
        <v>90</v>
      </c>
      <c r="L12" s="107">
        <f t="shared" ref="L12:L43" si="1">IF(ISERROR(IF($K12="","",ROUND(($K12/$K$10)*$L$10,2))),"",IF($K12="","",ROUND(($K12/$K$10)*$L$10,2)))</f>
        <v>90</v>
      </c>
      <c r="M12" s="108">
        <f t="shared" ref="M12:M43" si="2">IF($L12="","",ROUND($L12*$M$10,2))</f>
        <v>18</v>
      </c>
      <c r="N12" s="103">
        <v>49</v>
      </c>
      <c r="O12" s="104">
        <v>47</v>
      </c>
      <c r="P12" s="104">
        <v>46</v>
      </c>
      <c r="Q12" s="106">
        <f t="shared" ref="Q12:Q43" si="3">IF(COUNT($N12:$P12)=0,"",SUM($N12:$P12))</f>
        <v>142</v>
      </c>
      <c r="R12" s="107">
        <f t="shared" ref="R12:R43" si="4">IF(ISERROR(IF($Q12="","",ROUND(($Q12/$Q$10)*$R$10,2))),"",IF($Q12="","",ROUND(($Q12/$Q$10)*$R$10,2)))</f>
        <v>94.67</v>
      </c>
      <c r="S12" s="108">
        <f t="shared" ref="S12:S43" si="5">IF($R12="","",ROUND($R12*$S$10,2))</f>
        <v>47.34</v>
      </c>
      <c r="T12" s="103">
        <v>36</v>
      </c>
      <c r="U12" s="104">
        <v>33</v>
      </c>
      <c r="V12" s="104">
        <v>35</v>
      </c>
      <c r="W12" s="106">
        <f t="shared" ref="W12:W43" si="6">IF(COUNT($T12:$V12)=0,"",SUM($T12:$V12))</f>
        <v>104</v>
      </c>
      <c r="X12" s="107">
        <f t="shared" ref="X12:X43" si="7">IF(ISERROR(IF($W12="","",ROUND(($W12/$W$10)*$X$10,2))),"",IF($W12="","",ROUND(($W12/$W$10)*$X$10,2)))</f>
        <v>86.67</v>
      </c>
      <c r="Y12" s="108">
        <f t="shared" ref="Y12:Y43" si="8">IF($X12="","",ROUND($X12*$Y$10,2))</f>
        <v>26</v>
      </c>
      <c r="Z12" s="162">
        <f>IF(ISERROR(IF($W12="","",ROUND(SUM($M12,$S12,$Y12),2))),"",IF($W12="","",ROUND(SUM($M12,$S12,$Y12),2)))</f>
        <v>91.34</v>
      </c>
      <c r="AA12" s="167">
        <f>IF(ISERROR(IF($W12="","",VLOOKUP(Z12,NewTransmu,4,TRUE))),"",IF($W12="","",VLOOKUP(Z12,NewTransmu,4,TRUE)))</f>
        <v>93</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82.5</v>
      </c>
      <c r="AX12" s="44">
        <f t="shared" ref="AX12:AX43" si="12">(V12/$V$10)*100</f>
        <v>87.5</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36</v>
      </c>
      <c r="U13" s="53">
        <v>37</v>
      </c>
      <c r="V13" s="53">
        <v>35</v>
      </c>
      <c r="W13" s="109">
        <f t="shared" si="6"/>
        <v>108</v>
      </c>
      <c r="X13" s="110">
        <f t="shared" si="7"/>
        <v>90</v>
      </c>
      <c r="Y13" s="111">
        <f t="shared" si="8"/>
        <v>27</v>
      </c>
      <c r="Z13" s="163">
        <f t="shared" ref="Z13:Z44" si="13">IF(ISERROR(IF($V13="","",ROUND(SUM($M13,$S13,$Y13),2))),"",IF($V13="","",ROUND(SUM($M13,$S13,$Y13),2)))</f>
        <v>97</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90</v>
      </c>
      <c r="AW13" s="44">
        <f t="shared" si="11"/>
        <v>92.5</v>
      </c>
      <c r="AX13" s="44">
        <f t="shared" si="12"/>
        <v>87.5</v>
      </c>
    </row>
    <row r="14" spans="1:52" ht="18" customHeight="1">
      <c r="A14" s="146">
        <v>3</v>
      </c>
      <c r="B14" s="190" t="str">
        <f>INPUT!B14</f>
        <v>Dela Cruz, Elijah</v>
      </c>
      <c r="C14" s="57"/>
      <c r="D14" s="57"/>
      <c r="E14" s="83"/>
      <c r="F14" s="98">
        <v>17</v>
      </c>
      <c r="G14" s="53">
        <v>16</v>
      </c>
      <c r="H14" s="53">
        <v>18</v>
      </c>
      <c r="I14" s="53">
        <v>16</v>
      </c>
      <c r="J14" s="53">
        <v>17</v>
      </c>
      <c r="K14" s="109">
        <f t="shared" si="0"/>
        <v>84</v>
      </c>
      <c r="L14" s="110">
        <f t="shared" si="1"/>
        <v>84</v>
      </c>
      <c r="M14" s="111">
        <f t="shared" si="2"/>
        <v>16.8</v>
      </c>
      <c r="N14" s="98">
        <v>42</v>
      </c>
      <c r="O14" s="53">
        <v>44</v>
      </c>
      <c r="P14" s="53">
        <v>45</v>
      </c>
      <c r="Q14" s="109">
        <f t="shared" si="3"/>
        <v>131</v>
      </c>
      <c r="R14" s="110">
        <f t="shared" si="4"/>
        <v>87.33</v>
      </c>
      <c r="S14" s="111">
        <f t="shared" si="5"/>
        <v>43.67</v>
      </c>
      <c r="T14" s="98">
        <v>31</v>
      </c>
      <c r="U14" s="98">
        <v>31</v>
      </c>
      <c r="V14" s="98">
        <v>32</v>
      </c>
      <c r="W14" s="109">
        <f t="shared" si="6"/>
        <v>94</v>
      </c>
      <c r="X14" s="110">
        <f t="shared" si="7"/>
        <v>78.33</v>
      </c>
      <c r="Y14" s="111">
        <f t="shared" si="8"/>
        <v>23.5</v>
      </c>
      <c r="Z14" s="163">
        <f t="shared" si="13"/>
        <v>83.97</v>
      </c>
      <c r="AA14" s="168">
        <f t="shared" si="14"/>
        <v>85</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77.5</v>
      </c>
      <c r="AX14" s="44">
        <f t="shared" si="12"/>
        <v>80</v>
      </c>
    </row>
    <row r="15" spans="1:52" ht="18" customHeight="1">
      <c r="A15" s="146">
        <v>4</v>
      </c>
      <c r="B15" s="190" t="str">
        <f>INPUT!B15</f>
        <v>Domingo, Francis</v>
      </c>
      <c r="C15" s="57"/>
      <c r="D15" s="57"/>
      <c r="E15" s="83"/>
      <c r="F15" s="98">
        <v>14</v>
      </c>
      <c r="G15" s="53">
        <v>15</v>
      </c>
      <c r="H15" s="53">
        <v>16</v>
      </c>
      <c r="I15" s="53">
        <v>14</v>
      </c>
      <c r="J15" s="53">
        <v>15</v>
      </c>
      <c r="K15" s="109">
        <f t="shared" si="0"/>
        <v>74</v>
      </c>
      <c r="L15" s="110">
        <f t="shared" si="1"/>
        <v>74</v>
      </c>
      <c r="M15" s="111">
        <f t="shared" si="2"/>
        <v>14.8</v>
      </c>
      <c r="N15" s="98">
        <v>38</v>
      </c>
      <c r="O15" s="53">
        <v>38</v>
      </c>
      <c r="P15" s="53">
        <v>43</v>
      </c>
      <c r="Q15" s="109">
        <f t="shared" si="3"/>
        <v>119</v>
      </c>
      <c r="R15" s="110">
        <f t="shared" si="4"/>
        <v>79.33</v>
      </c>
      <c r="S15" s="111">
        <f t="shared" si="5"/>
        <v>39.67</v>
      </c>
      <c r="T15" s="98">
        <v>30</v>
      </c>
      <c r="U15" s="53">
        <v>29</v>
      </c>
      <c r="V15" s="53">
        <v>29</v>
      </c>
      <c r="W15" s="109">
        <f t="shared" si="6"/>
        <v>88</v>
      </c>
      <c r="X15" s="110">
        <f t="shared" si="7"/>
        <v>73.33</v>
      </c>
      <c r="Y15" s="111">
        <f t="shared" si="8"/>
        <v>22</v>
      </c>
      <c r="Z15" s="163">
        <f t="shared" si="13"/>
        <v>76.47</v>
      </c>
      <c r="AA15" s="168">
        <f t="shared" si="14"/>
        <v>78</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72.5</v>
      </c>
      <c r="AX15" s="44">
        <f t="shared" si="12"/>
        <v>72.5</v>
      </c>
    </row>
    <row r="16" spans="1:52" ht="18" customHeight="1">
      <c r="A16" s="146">
        <v>5</v>
      </c>
      <c r="B16" s="190" t="str">
        <f>INPUT!B16</f>
        <v>Espiritu, Gabriel</v>
      </c>
      <c r="C16" s="57"/>
      <c r="D16" s="57"/>
      <c r="E16" s="83"/>
      <c r="F16" s="98">
        <v>19</v>
      </c>
      <c r="G16" s="53">
        <v>20</v>
      </c>
      <c r="H16" s="53">
        <v>19</v>
      </c>
      <c r="I16" s="53">
        <v>19</v>
      </c>
      <c r="J16" s="53">
        <v>20</v>
      </c>
      <c r="K16" s="109">
        <f t="shared" si="0"/>
        <v>97</v>
      </c>
      <c r="L16" s="110">
        <f t="shared" si="1"/>
        <v>97</v>
      </c>
      <c r="M16" s="111">
        <f t="shared" si="2"/>
        <v>19.399999999999999</v>
      </c>
      <c r="N16" s="98">
        <v>50</v>
      </c>
      <c r="O16" s="53">
        <v>50</v>
      </c>
      <c r="P16" s="53">
        <v>50</v>
      </c>
      <c r="Q16" s="109">
        <f t="shared" si="3"/>
        <v>150</v>
      </c>
      <c r="R16" s="110">
        <f t="shared" si="4"/>
        <v>100</v>
      </c>
      <c r="S16" s="111">
        <f t="shared" si="5"/>
        <v>50</v>
      </c>
      <c r="T16" s="98">
        <v>37</v>
      </c>
      <c r="U16" s="53">
        <v>40</v>
      </c>
      <c r="V16" s="53">
        <v>37</v>
      </c>
      <c r="W16" s="109">
        <f t="shared" si="6"/>
        <v>114</v>
      </c>
      <c r="X16" s="110">
        <f t="shared" si="7"/>
        <v>95</v>
      </c>
      <c r="Y16" s="111">
        <f t="shared" si="8"/>
        <v>28.5</v>
      </c>
      <c r="Z16" s="163">
        <f t="shared" si="13"/>
        <v>97.9</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100</v>
      </c>
      <c r="AX16" s="44">
        <f t="shared" si="12"/>
        <v>92.5</v>
      </c>
    </row>
    <row r="17" spans="1:50" ht="18" customHeight="1">
      <c r="A17" s="146">
        <v>6</v>
      </c>
      <c r="B17" s="190" t="str">
        <f>INPUT!B17</f>
        <v>Ferrer, Hans</v>
      </c>
      <c r="C17" s="57"/>
      <c r="D17" s="57"/>
      <c r="E17" s="83"/>
      <c r="F17" s="98">
        <v>18</v>
      </c>
      <c r="G17" s="53">
        <v>18</v>
      </c>
      <c r="H17" s="53">
        <v>19</v>
      </c>
      <c r="I17" s="53">
        <v>19</v>
      </c>
      <c r="J17" s="53">
        <v>19</v>
      </c>
      <c r="K17" s="109">
        <f t="shared" si="0"/>
        <v>93</v>
      </c>
      <c r="L17" s="110">
        <f t="shared" si="1"/>
        <v>93</v>
      </c>
      <c r="M17" s="111">
        <f t="shared" si="2"/>
        <v>18.600000000000001</v>
      </c>
      <c r="N17" s="98">
        <v>43</v>
      </c>
      <c r="O17" s="53">
        <v>45</v>
      </c>
      <c r="P17" s="53">
        <v>50</v>
      </c>
      <c r="Q17" s="109">
        <f t="shared" si="3"/>
        <v>138</v>
      </c>
      <c r="R17" s="110">
        <f t="shared" si="4"/>
        <v>92</v>
      </c>
      <c r="S17" s="111">
        <f t="shared" si="5"/>
        <v>46</v>
      </c>
      <c r="T17" s="98">
        <v>36</v>
      </c>
      <c r="U17" s="53">
        <v>34</v>
      </c>
      <c r="V17" s="53">
        <v>34</v>
      </c>
      <c r="W17" s="109">
        <f t="shared" si="6"/>
        <v>104</v>
      </c>
      <c r="X17" s="110">
        <f t="shared" si="7"/>
        <v>86.67</v>
      </c>
      <c r="Y17" s="111">
        <f t="shared" si="8"/>
        <v>26</v>
      </c>
      <c r="Z17" s="163">
        <f t="shared" si="13"/>
        <v>90.6</v>
      </c>
      <c r="AA17" s="168">
        <f t="shared" si="14"/>
        <v>92</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85</v>
      </c>
      <c r="AX17" s="44">
        <f t="shared" si="12"/>
        <v>85</v>
      </c>
    </row>
    <row r="18" spans="1:50" ht="18" customHeight="1">
      <c r="A18" s="146">
        <v>7</v>
      </c>
      <c r="B18" s="190" t="str">
        <f>INPUT!B18</f>
        <v>Gatchalian, Ivan</v>
      </c>
      <c r="C18" s="57"/>
      <c r="D18" s="57"/>
      <c r="E18" s="83"/>
      <c r="F18" s="98">
        <v>18</v>
      </c>
      <c r="G18" s="53">
        <v>17</v>
      </c>
      <c r="H18" s="53">
        <v>16</v>
      </c>
      <c r="I18" s="53">
        <v>16</v>
      </c>
      <c r="J18" s="53">
        <v>18</v>
      </c>
      <c r="K18" s="109">
        <f t="shared" si="0"/>
        <v>85</v>
      </c>
      <c r="L18" s="110">
        <f t="shared" si="1"/>
        <v>85</v>
      </c>
      <c r="M18" s="111">
        <f t="shared" si="2"/>
        <v>17</v>
      </c>
      <c r="N18" s="98">
        <v>44</v>
      </c>
      <c r="O18" s="53">
        <v>46</v>
      </c>
      <c r="P18" s="53">
        <v>43</v>
      </c>
      <c r="Q18" s="109">
        <f t="shared" si="3"/>
        <v>133</v>
      </c>
      <c r="R18" s="110">
        <f t="shared" si="4"/>
        <v>88.67</v>
      </c>
      <c r="S18" s="111">
        <f t="shared" si="5"/>
        <v>44.34</v>
      </c>
      <c r="T18" s="98">
        <v>31</v>
      </c>
      <c r="U18" s="53">
        <v>31</v>
      </c>
      <c r="V18" s="53">
        <v>33</v>
      </c>
      <c r="W18" s="109">
        <f t="shared" si="6"/>
        <v>95</v>
      </c>
      <c r="X18" s="110">
        <f t="shared" si="7"/>
        <v>79.17</v>
      </c>
      <c r="Y18" s="111">
        <f t="shared" si="8"/>
        <v>23.75</v>
      </c>
      <c r="Z18" s="163">
        <f t="shared" si="13"/>
        <v>85.09</v>
      </c>
      <c r="AA18" s="168">
        <f t="shared" si="14"/>
        <v>87</v>
      </c>
      <c r="AB18" s="158" t="str">
        <f t="shared" si="9"/>
        <v>Benchmarking</v>
      </c>
      <c r="AD18" s="49" t="s">
        <v>32</v>
      </c>
      <c r="AE18" s="187">
        <f>COUNTIF(AV12:AV112,"&gt;=75")</f>
        <v>32</v>
      </c>
      <c r="AF18" s="187">
        <f>COUNTIF(AW12:AW112,"&gt;=75")</f>
        <v>31</v>
      </c>
      <c r="AG18" s="187">
        <f>COUNTIF(AX12:AX112,"&gt;=75")</f>
        <v>31</v>
      </c>
      <c r="AH18" s="6"/>
      <c r="AI18" s="6"/>
      <c r="AJ18" s="6"/>
      <c r="AK18" s="6"/>
      <c r="AL18" s="6"/>
      <c r="AM18" s="6"/>
      <c r="AN18" s="6"/>
      <c r="AO18" s="6"/>
      <c r="AP18" s="6"/>
      <c r="AQ18" s="6"/>
      <c r="AR18" s="6"/>
      <c r="AS18" s="6"/>
      <c r="AT18" s="6"/>
      <c r="AU18" s="44"/>
      <c r="AV18" s="44">
        <f t="shared" si="10"/>
        <v>77.5</v>
      </c>
      <c r="AW18" s="44">
        <f t="shared" si="11"/>
        <v>77.5</v>
      </c>
      <c r="AX18" s="44">
        <f t="shared" si="12"/>
        <v>82.5</v>
      </c>
    </row>
    <row r="19" spans="1:50" ht="18" customHeight="1">
      <c r="A19" s="146">
        <v>8</v>
      </c>
      <c r="B19" s="190" t="str">
        <f>INPUT!B19</f>
        <v>Ignacio, Jerome</v>
      </c>
      <c r="C19" s="57"/>
      <c r="D19" s="57"/>
      <c r="E19" s="83"/>
      <c r="F19" s="98">
        <v>19</v>
      </c>
      <c r="G19" s="53">
        <v>20</v>
      </c>
      <c r="H19" s="53">
        <v>20</v>
      </c>
      <c r="I19" s="53">
        <v>19</v>
      </c>
      <c r="J19" s="53">
        <v>20</v>
      </c>
      <c r="K19" s="109">
        <f t="shared" si="0"/>
        <v>98</v>
      </c>
      <c r="L19" s="110">
        <f t="shared" si="1"/>
        <v>98</v>
      </c>
      <c r="M19" s="111">
        <f t="shared" si="2"/>
        <v>19.600000000000001</v>
      </c>
      <c r="N19" s="98">
        <v>49</v>
      </c>
      <c r="O19" s="53">
        <v>50</v>
      </c>
      <c r="P19" s="53">
        <v>50</v>
      </c>
      <c r="Q19" s="109">
        <f t="shared" si="3"/>
        <v>149</v>
      </c>
      <c r="R19" s="110">
        <f t="shared" si="4"/>
        <v>99.33</v>
      </c>
      <c r="S19" s="111">
        <f t="shared" si="5"/>
        <v>49.67</v>
      </c>
      <c r="T19" s="98">
        <v>37</v>
      </c>
      <c r="U19" s="53">
        <v>40</v>
      </c>
      <c r="V19" s="53">
        <v>36</v>
      </c>
      <c r="W19" s="109">
        <f t="shared" si="6"/>
        <v>113</v>
      </c>
      <c r="X19" s="110">
        <f t="shared" si="7"/>
        <v>94.17</v>
      </c>
      <c r="Y19" s="111">
        <f t="shared" si="8"/>
        <v>28.25</v>
      </c>
      <c r="Z19" s="163">
        <f t="shared" si="13"/>
        <v>97.52</v>
      </c>
      <c r="AA19" s="168">
        <f t="shared" si="14"/>
        <v>99</v>
      </c>
      <c r="AB19" s="158" t="str">
        <f t="shared" si="9"/>
        <v>Advancing</v>
      </c>
      <c r="AD19" s="49" t="s">
        <v>33</v>
      </c>
      <c r="AE19" s="183">
        <f>IFERROR(AE18/AE14,"")</f>
        <v>0.8</v>
      </c>
      <c r="AF19" s="183">
        <f>IFERROR(AF18/AF14,"")</f>
        <v>0.77500000000000002</v>
      </c>
      <c r="AG19" s="183">
        <f>IFERROR(AG18/AG14,"")</f>
        <v>0.77500000000000002</v>
      </c>
      <c r="AH19" s="6"/>
      <c r="AI19" s="6"/>
      <c r="AJ19" s="6"/>
      <c r="AK19" s="6"/>
      <c r="AL19" s="6"/>
      <c r="AM19" s="6"/>
      <c r="AN19" s="6"/>
      <c r="AO19" s="6"/>
      <c r="AP19" s="6"/>
      <c r="AQ19" s="6"/>
      <c r="AR19" s="6"/>
      <c r="AS19" s="6"/>
      <c r="AT19" s="6"/>
      <c r="AU19" s="44"/>
      <c r="AV19" s="44">
        <f t="shared" si="10"/>
        <v>92.5</v>
      </c>
      <c r="AW19" s="44">
        <f t="shared" si="11"/>
        <v>100</v>
      </c>
      <c r="AX19" s="44">
        <f t="shared" si="12"/>
        <v>90</v>
      </c>
    </row>
    <row r="20" spans="1:50" ht="18" customHeight="1">
      <c r="A20" s="146">
        <v>9</v>
      </c>
      <c r="B20" s="190" t="str">
        <f>INPUT!B20</f>
        <v>Javier, Kurt</v>
      </c>
      <c r="C20" s="57"/>
      <c r="D20" s="57"/>
      <c r="E20" s="83"/>
      <c r="F20" s="98">
        <v>17</v>
      </c>
      <c r="G20" s="53">
        <v>16</v>
      </c>
      <c r="H20" s="53">
        <v>17</v>
      </c>
      <c r="I20" s="53">
        <v>16</v>
      </c>
      <c r="J20" s="53">
        <v>17</v>
      </c>
      <c r="K20" s="109">
        <f t="shared" si="0"/>
        <v>83</v>
      </c>
      <c r="L20" s="110">
        <f t="shared" si="1"/>
        <v>83</v>
      </c>
      <c r="M20" s="111">
        <f t="shared" si="2"/>
        <v>16.600000000000001</v>
      </c>
      <c r="N20" s="98">
        <v>41</v>
      </c>
      <c r="O20" s="53">
        <v>42</v>
      </c>
      <c r="P20" s="53">
        <v>48</v>
      </c>
      <c r="Q20" s="109">
        <f t="shared" si="3"/>
        <v>131</v>
      </c>
      <c r="R20" s="110">
        <f t="shared" si="4"/>
        <v>87.33</v>
      </c>
      <c r="S20" s="111">
        <f t="shared" si="5"/>
        <v>43.67</v>
      </c>
      <c r="T20" s="98">
        <v>32</v>
      </c>
      <c r="U20" s="53">
        <v>35</v>
      </c>
      <c r="V20" s="53">
        <v>33</v>
      </c>
      <c r="W20" s="109">
        <f t="shared" si="6"/>
        <v>100</v>
      </c>
      <c r="X20" s="110">
        <f t="shared" si="7"/>
        <v>83.33</v>
      </c>
      <c r="Y20" s="111">
        <f t="shared" si="8"/>
        <v>25</v>
      </c>
      <c r="Z20" s="163">
        <f t="shared" si="13"/>
        <v>85.27</v>
      </c>
      <c r="AA20" s="168">
        <f t="shared" si="14"/>
        <v>87</v>
      </c>
      <c r="AB20" s="158" t="str">
        <f t="shared" si="9"/>
        <v>Benchmarking</v>
      </c>
      <c r="AD20" s="49" t="s">
        <v>34</v>
      </c>
      <c r="AE20" s="187">
        <f>AE14-AE18</f>
        <v>8</v>
      </c>
      <c r="AF20" s="187">
        <f>AF14-AF18</f>
        <v>9</v>
      </c>
      <c r="AG20" s="187">
        <f>AG14-AG18</f>
        <v>9</v>
      </c>
      <c r="AH20" s="6"/>
      <c r="AI20" s="6"/>
      <c r="AJ20" s="6"/>
      <c r="AK20" s="6"/>
      <c r="AL20" s="6"/>
      <c r="AM20" s="6"/>
      <c r="AN20" s="6"/>
      <c r="AO20" s="6"/>
      <c r="AP20" s="6"/>
      <c r="AQ20" s="6"/>
      <c r="AR20" s="6"/>
      <c r="AS20" s="6"/>
      <c r="AT20" s="6"/>
      <c r="AU20" s="44"/>
      <c r="AV20" s="44">
        <f t="shared" si="10"/>
        <v>80</v>
      </c>
      <c r="AW20" s="44">
        <f t="shared" si="11"/>
        <v>87.5</v>
      </c>
      <c r="AX20" s="44">
        <f t="shared" si="12"/>
        <v>82.5</v>
      </c>
    </row>
    <row r="21" spans="1:50" ht="18" customHeight="1">
      <c r="A21" s="146">
        <v>10</v>
      </c>
      <c r="B21" s="190" t="str">
        <f>INPUT!B21</f>
        <v>Lacson, Lorenzo</v>
      </c>
      <c r="C21" s="57"/>
      <c r="D21" s="57"/>
      <c r="E21" s="83"/>
      <c r="F21" s="98">
        <v>16</v>
      </c>
      <c r="G21" s="53">
        <v>17</v>
      </c>
      <c r="H21" s="53">
        <v>17</v>
      </c>
      <c r="I21" s="53">
        <v>16</v>
      </c>
      <c r="J21" s="53">
        <v>17</v>
      </c>
      <c r="K21" s="109">
        <f t="shared" si="0"/>
        <v>83</v>
      </c>
      <c r="L21" s="110">
        <f t="shared" si="1"/>
        <v>83</v>
      </c>
      <c r="M21" s="111">
        <f t="shared" si="2"/>
        <v>16.600000000000001</v>
      </c>
      <c r="N21" s="98">
        <v>46</v>
      </c>
      <c r="O21" s="53">
        <v>43</v>
      </c>
      <c r="P21" s="53">
        <v>41</v>
      </c>
      <c r="Q21" s="109">
        <f t="shared" si="3"/>
        <v>130</v>
      </c>
      <c r="R21" s="110">
        <f t="shared" si="4"/>
        <v>86.67</v>
      </c>
      <c r="S21" s="111">
        <f t="shared" si="5"/>
        <v>43.34</v>
      </c>
      <c r="T21" s="98">
        <v>30</v>
      </c>
      <c r="U21" s="53">
        <v>34</v>
      </c>
      <c r="V21" s="53">
        <v>30</v>
      </c>
      <c r="W21" s="109">
        <f t="shared" si="6"/>
        <v>94</v>
      </c>
      <c r="X21" s="110">
        <f t="shared" si="7"/>
        <v>78.33</v>
      </c>
      <c r="Y21" s="111">
        <f t="shared" si="8"/>
        <v>23.5</v>
      </c>
      <c r="Z21" s="163">
        <f t="shared" si="13"/>
        <v>83.44</v>
      </c>
      <c r="AA21" s="168">
        <f t="shared" si="14"/>
        <v>85</v>
      </c>
      <c r="AB21" s="158" t="str">
        <f t="shared" si="9"/>
        <v>Benchmarking</v>
      </c>
      <c r="AD21" s="49" t="s">
        <v>33</v>
      </c>
      <c r="AE21" s="183">
        <f>IFERROR(1-AE19,"")</f>
        <v>0.19999999999999996</v>
      </c>
      <c r="AF21" s="183">
        <f>IFERROR(1-AF19,"")</f>
        <v>0.22499999999999998</v>
      </c>
      <c r="AG21" s="183">
        <f>IFERROR(1-AG19,"")</f>
        <v>0.22499999999999998</v>
      </c>
      <c r="AH21" s="6"/>
      <c r="AI21" s="6"/>
      <c r="AJ21" s="6"/>
      <c r="AK21" s="6"/>
      <c r="AL21" s="6"/>
      <c r="AM21" s="6"/>
      <c r="AN21" s="6"/>
      <c r="AO21" s="6"/>
      <c r="AP21" s="6"/>
      <c r="AQ21" s="6"/>
      <c r="AR21" s="6"/>
      <c r="AS21" s="6"/>
      <c r="AT21" s="6"/>
      <c r="AU21" s="44"/>
      <c r="AV21" s="44">
        <f t="shared" si="10"/>
        <v>75</v>
      </c>
      <c r="AW21" s="44">
        <f t="shared" si="11"/>
        <v>85</v>
      </c>
      <c r="AX21" s="44">
        <f t="shared" si="12"/>
        <v>75</v>
      </c>
    </row>
    <row r="22" spans="1:50" ht="18" customHeight="1">
      <c r="A22" s="146">
        <v>11</v>
      </c>
      <c r="B22" s="190" t="str">
        <f>INPUT!B22</f>
        <v>Magbanua, Marco</v>
      </c>
      <c r="C22" s="57"/>
      <c r="D22" s="57"/>
      <c r="E22" s="83"/>
      <c r="F22" s="98">
        <v>16</v>
      </c>
      <c r="G22" s="53">
        <v>14</v>
      </c>
      <c r="H22" s="53">
        <v>14</v>
      </c>
      <c r="I22" s="53">
        <v>16</v>
      </c>
      <c r="J22" s="53">
        <v>15</v>
      </c>
      <c r="K22" s="109">
        <f t="shared" si="0"/>
        <v>75</v>
      </c>
      <c r="L22" s="110">
        <f t="shared" si="1"/>
        <v>75</v>
      </c>
      <c r="M22" s="111">
        <f t="shared" si="2"/>
        <v>15</v>
      </c>
      <c r="N22" s="98">
        <v>41</v>
      </c>
      <c r="O22" s="53">
        <v>38</v>
      </c>
      <c r="P22" s="53">
        <v>37</v>
      </c>
      <c r="Q22" s="109">
        <f t="shared" si="3"/>
        <v>116</v>
      </c>
      <c r="R22" s="110">
        <f t="shared" si="4"/>
        <v>77.33</v>
      </c>
      <c r="S22" s="111">
        <f t="shared" si="5"/>
        <v>38.67</v>
      </c>
      <c r="T22" s="98">
        <v>25</v>
      </c>
      <c r="U22" s="53">
        <v>26</v>
      </c>
      <c r="V22" s="53">
        <v>26</v>
      </c>
      <c r="W22" s="109">
        <f t="shared" si="6"/>
        <v>77</v>
      </c>
      <c r="X22" s="110">
        <f t="shared" si="7"/>
        <v>64.17</v>
      </c>
      <c r="Y22" s="111">
        <f t="shared" si="8"/>
        <v>19.25</v>
      </c>
      <c r="Z22" s="163">
        <f t="shared" si="13"/>
        <v>72.92</v>
      </c>
      <c r="AA22" s="168">
        <f t="shared" si="14"/>
        <v>75</v>
      </c>
      <c r="AB22" s="158" t="str">
        <f t="shared" si="9"/>
        <v>Connecting</v>
      </c>
      <c r="AD22" s="181"/>
      <c r="AE22" s="181"/>
      <c r="AF22" s="181"/>
      <c r="AG22" s="181"/>
      <c r="AV22" s="44">
        <f t="shared" si="10"/>
        <v>62.5</v>
      </c>
      <c r="AW22" s="44">
        <f t="shared" si="11"/>
        <v>65</v>
      </c>
      <c r="AX22" s="44">
        <f t="shared" si="12"/>
        <v>65</v>
      </c>
    </row>
    <row r="23" spans="1:50" ht="18" customHeight="1">
      <c r="A23" s="146">
        <v>12</v>
      </c>
      <c r="B23" s="190" t="str">
        <f>INPUT!B23</f>
        <v>Natividad, Nathan</v>
      </c>
      <c r="C23" s="57"/>
      <c r="D23" s="57"/>
      <c r="E23" s="83"/>
      <c r="F23" s="98">
        <v>15</v>
      </c>
      <c r="G23" s="53">
        <v>16</v>
      </c>
      <c r="H23" s="53">
        <v>14</v>
      </c>
      <c r="I23" s="53">
        <v>17</v>
      </c>
      <c r="J23" s="53">
        <v>14</v>
      </c>
      <c r="K23" s="109">
        <f t="shared" si="0"/>
        <v>76</v>
      </c>
      <c r="L23" s="110">
        <f t="shared" si="1"/>
        <v>76</v>
      </c>
      <c r="M23" s="111">
        <f t="shared" si="2"/>
        <v>15.2</v>
      </c>
      <c r="N23" s="98">
        <v>40</v>
      </c>
      <c r="O23" s="53">
        <v>42</v>
      </c>
      <c r="P23" s="53">
        <v>42</v>
      </c>
      <c r="Q23" s="109">
        <f t="shared" si="3"/>
        <v>124</v>
      </c>
      <c r="R23" s="110">
        <f t="shared" si="4"/>
        <v>82.67</v>
      </c>
      <c r="S23" s="111">
        <f t="shared" si="5"/>
        <v>41.34</v>
      </c>
      <c r="T23" s="98">
        <v>31</v>
      </c>
      <c r="U23" s="53">
        <v>28</v>
      </c>
      <c r="V23" s="53">
        <v>28</v>
      </c>
      <c r="W23" s="109">
        <f t="shared" si="6"/>
        <v>87</v>
      </c>
      <c r="X23" s="110">
        <f t="shared" si="7"/>
        <v>72.5</v>
      </c>
      <c r="Y23" s="111">
        <f t="shared" si="8"/>
        <v>21.75</v>
      </c>
      <c r="Z23" s="163">
        <f t="shared" si="13"/>
        <v>78.290000000000006</v>
      </c>
      <c r="AA23" s="168">
        <f t="shared" si="14"/>
        <v>80</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77.5</v>
      </c>
      <c r="AW23" s="44">
        <f t="shared" si="11"/>
        <v>70</v>
      </c>
      <c r="AX23" s="44">
        <f t="shared" si="12"/>
        <v>70</v>
      </c>
    </row>
    <row r="24" spans="1:50" ht="18" customHeight="1">
      <c r="A24" s="146">
        <v>13</v>
      </c>
      <c r="B24" s="190" t="str">
        <f>INPUT!B24</f>
        <v>Ocampo, Oliver</v>
      </c>
      <c r="C24" s="57"/>
      <c r="D24" s="57"/>
      <c r="E24" s="83"/>
      <c r="F24" s="98">
        <v>18</v>
      </c>
      <c r="G24" s="53">
        <v>20</v>
      </c>
      <c r="H24" s="53">
        <v>20</v>
      </c>
      <c r="I24" s="53">
        <v>20</v>
      </c>
      <c r="J24" s="53">
        <v>20</v>
      </c>
      <c r="K24" s="109">
        <f t="shared" si="0"/>
        <v>98</v>
      </c>
      <c r="L24" s="110">
        <f t="shared" si="1"/>
        <v>98</v>
      </c>
      <c r="M24" s="111">
        <f t="shared" si="2"/>
        <v>19.600000000000001</v>
      </c>
      <c r="N24" s="98">
        <v>48</v>
      </c>
      <c r="O24" s="53">
        <v>48</v>
      </c>
      <c r="P24" s="53">
        <v>50</v>
      </c>
      <c r="Q24" s="109">
        <f t="shared" si="3"/>
        <v>146</v>
      </c>
      <c r="R24" s="110">
        <f t="shared" si="4"/>
        <v>97.33</v>
      </c>
      <c r="S24" s="111">
        <f t="shared" si="5"/>
        <v>48.67</v>
      </c>
      <c r="T24" s="98">
        <v>37</v>
      </c>
      <c r="U24" s="53">
        <v>36</v>
      </c>
      <c r="V24" s="53">
        <v>40</v>
      </c>
      <c r="W24" s="109">
        <f t="shared" si="6"/>
        <v>113</v>
      </c>
      <c r="X24" s="110">
        <f t="shared" si="7"/>
        <v>94.17</v>
      </c>
      <c r="Y24" s="111">
        <f t="shared" si="8"/>
        <v>28.25</v>
      </c>
      <c r="Z24" s="163">
        <f t="shared" si="13"/>
        <v>96.52</v>
      </c>
      <c r="AA24" s="168">
        <f t="shared" si="14"/>
        <v>98</v>
      </c>
      <c r="AB24" s="158" t="str">
        <f t="shared" si="9"/>
        <v>Advancing</v>
      </c>
      <c r="AD24" s="49" t="s">
        <v>36</v>
      </c>
      <c r="AE24" s="184">
        <f>IFERROR(AVERAGE(T12:T112),"")</f>
        <v>32.4</v>
      </c>
      <c r="AF24" s="184">
        <f>IFERROR(AVERAGE(U12:U112),"")</f>
        <v>32.674999999999997</v>
      </c>
      <c r="AG24" s="184">
        <f>IFERROR(AVERAGE(V12:V112),"")</f>
        <v>32.4</v>
      </c>
      <c r="AH24" s="40"/>
      <c r="AI24" s="40"/>
      <c r="AJ24" s="40"/>
      <c r="AK24" s="40"/>
      <c r="AL24" s="40"/>
      <c r="AM24" s="40"/>
      <c r="AN24" s="40"/>
      <c r="AO24" s="40"/>
      <c r="AP24" s="40"/>
      <c r="AQ24" s="40"/>
      <c r="AR24" s="40"/>
      <c r="AS24" s="40"/>
      <c r="AT24" s="40"/>
      <c r="AU24" s="48"/>
      <c r="AV24" s="44">
        <f t="shared" si="10"/>
        <v>92.5</v>
      </c>
      <c r="AW24" s="44">
        <f t="shared" si="11"/>
        <v>90</v>
      </c>
      <c r="AX24" s="44">
        <f t="shared" si="12"/>
        <v>100</v>
      </c>
    </row>
    <row r="25" spans="1:50" ht="18" customHeight="1">
      <c r="A25" s="146">
        <v>14</v>
      </c>
      <c r="B25" s="190" t="str">
        <f>INPUT!B25</f>
        <v>Pascual, Paolo</v>
      </c>
      <c r="C25" s="57"/>
      <c r="D25" s="57"/>
      <c r="E25" s="83"/>
      <c r="F25" s="98">
        <v>17</v>
      </c>
      <c r="G25" s="53">
        <v>18</v>
      </c>
      <c r="H25" s="53">
        <v>18</v>
      </c>
      <c r="I25" s="53">
        <v>17</v>
      </c>
      <c r="J25" s="53">
        <v>18</v>
      </c>
      <c r="K25" s="109">
        <f t="shared" si="0"/>
        <v>88</v>
      </c>
      <c r="L25" s="110">
        <f t="shared" si="1"/>
        <v>88</v>
      </c>
      <c r="M25" s="111">
        <f t="shared" si="2"/>
        <v>17.600000000000001</v>
      </c>
      <c r="N25" s="98">
        <v>48</v>
      </c>
      <c r="O25" s="53">
        <v>45</v>
      </c>
      <c r="P25" s="53">
        <v>49</v>
      </c>
      <c r="Q25" s="109">
        <f t="shared" si="3"/>
        <v>142</v>
      </c>
      <c r="R25" s="110">
        <f t="shared" si="4"/>
        <v>94.67</v>
      </c>
      <c r="S25" s="111">
        <f t="shared" si="5"/>
        <v>47.34</v>
      </c>
      <c r="T25" s="98">
        <v>36</v>
      </c>
      <c r="U25" s="53">
        <v>34</v>
      </c>
      <c r="V25" s="53">
        <v>36</v>
      </c>
      <c r="W25" s="109">
        <f t="shared" si="6"/>
        <v>106</v>
      </c>
      <c r="X25" s="110">
        <f t="shared" si="7"/>
        <v>88.33</v>
      </c>
      <c r="Y25" s="111">
        <f t="shared" si="8"/>
        <v>26.5</v>
      </c>
      <c r="Z25" s="163">
        <f t="shared" si="13"/>
        <v>91.44</v>
      </c>
      <c r="AA25" s="168">
        <f t="shared" si="14"/>
        <v>93</v>
      </c>
      <c r="AB25" s="158" t="str">
        <f t="shared" si="9"/>
        <v>Advancing</v>
      </c>
      <c r="AD25" s="49" t="s">
        <v>37</v>
      </c>
      <c r="AE25" s="184">
        <f>IFERROR(MEDIAN(T12:T112),"")</f>
        <v>33</v>
      </c>
      <c r="AF25" s="184">
        <f>IFERROR(MEDIAN(U12:U112),"")</f>
        <v>33.5</v>
      </c>
      <c r="AG25" s="184">
        <f>IFERROR(MEDIAN(V12:V112),"")</f>
        <v>33</v>
      </c>
      <c r="AH25" s="40"/>
      <c r="AI25" s="40"/>
      <c r="AJ25" s="40"/>
      <c r="AK25" s="40"/>
      <c r="AL25" s="40"/>
      <c r="AM25" s="40"/>
      <c r="AN25" s="40"/>
      <c r="AO25" s="40"/>
      <c r="AP25" s="40"/>
      <c r="AQ25" s="40"/>
      <c r="AR25" s="40"/>
      <c r="AS25" s="40"/>
      <c r="AT25" s="40"/>
      <c r="AU25" s="48"/>
      <c r="AV25" s="44">
        <f t="shared" si="10"/>
        <v>90</v>
      </c>
      <c r="AW25" s="44">
        <f t="shared" si="11"/>
        <v>85</v>
      </c>
      <c r="AX25" s="44">
        <f t="shared" si="12"/>
        <v>90</v>
      </c>
    </row>
    <row r="26" spans="1:50" ht="18" customHeight="1">
      <c r="A26" s="146">
        <v>15</v>
      </c>
      <c r="B26" s="190" t="str">
        <f>INPUT!B26</f>
        <v>Quiambao, Rafael</v>
      </c>
      <c r="C26" s="57"/>
      <c r="D26" s="57"/>
      <c r="E26" s="83"/>
      <c r="F26" s="98">
        <v>9</v>
      </c>
      <c r="G26" s="53">
        <v>8</v>
      </c>
      <c r="H26" s="53">
        <v>8</v>
      </c>
      <c r="I26" s="53">
        <v>10</v>
      </c>
      <c r="J26" s="53">
        <v>8</v>
      </c>
      <c r="K26" s="109">
        <f t="shared" si="0"/>
        <v>43</v>
      </c>
      <c r="L26" s="110">
        <f t="shared" si="1"/>
        <v>43</v>
      </c>
      <c r="M26" s="111">
        <f t="shared" si="2"/>
        <v>8.6</v>
      </c>
      <c r="N26" s="98">
        <v>23</v>
      </c>
      <c r="O26" s="53">
        <v>26</v>
      </c>
      <c r="P26" s="53">
        <v>21</v>
      </c>
      <c r="Q26" s="109">
        <f t="shared" si="3"/>
        <v>70</v>
      </c>
      <c r="R26" s="110">
        <f t="shared" si="4"/>
        <v>46.67</v>
      </c>
      <c r="S26" s="111">
        <f t="shared" si="5"/>
        <v>23.34</v>
      </c>
      <c r="T26" s="98">
        <v>17</v>
      </c>
      <c r="U26" s="53">
        <v>15</v>
      </c>
      <c r="V26" s="53">
        <v>14</v>
      </c>
      <c r="W26" s="109">
        <f t="shared" si="6"/>
        <v>46</v>
      </c>
      <c r="X26" s="110">
        <f t="shared" si="7"/>
        <v>38.33</v>
      </c>
      <c r="Y26" s="111">
        <f t="shared" si="8"/>
        <v>11.5</v>
      </c>
      <c r="Z26" s="163">
        <f t="shared" si="13"/>
        <v>43.44</v>
      </c>
      <c r="AA26" s="168">
        <f t="shared" si="14"/>
        <v>62</v>
      </c>
      <c r="AB26" s="158" t="str">
        <f t="shared" si="9"/>
        <v>Emerging</v>
      </c>
      <c r="AD26" s="49" t="s">
        <v>38</v>
      </c>
      <c r="AE26" s="184">
        <f>IFERROR(_xlfn.STDEV.S(T12:T112),"")</f>
        <v>4.3724076568806671</v>
      </c>
      <c r="AF26" s="184">
        <f>_xlfn.STDEV.S(U12:U112)</f>
        <v>4.637569544713191</v>
      </c>
      <c r="AG26" s="184">
        <f>_xlfn.STDEV.S(V12:V112)</f>
        <v>4.5052675722354003</v>
      </c>
      <c r="AV26" s="44">
        <f t="shared" si="10"/>
        <v>42.5</v>
      </c>
      <c r="AW26" s="44">
        <f t="shared" si="11"/>
        <v>37.5</v>
      </c>
      <c r="AX26" s="44">
        <f t="shared" si="12"/>
        <v>35</v>
      </c>
    </row>
    <row r="27" spans="1:50" ht="18" customHeight="1">
      <c r="A27" s="146">
        <v>16</v>
      </c>
      <c r="B27" s="190" t="str">
        <f>INPUT!B27</f>
        <v>Robles, Samuel</v>
      </c>
      <c r="C27" s="57"/>
      <c r="D27" s="57"/>
      <c r="E27" s="83"/>
      <c r="F27" s="98">
        <v>18</v>
      </c>
      <c r="G27" s="53">
        <v>18</v>
      </c>
      <c r="H27" s="53">
        <v>18</v>
      </c>
      <c r="I27" s="53">
        <v>17</v>
      </c>
      <c r="J27" s="53">
        <v>18</v>
      </c>
      <c r="K27" s="109">
        <f t="shared" si="0"/>
        <v>89</v>
      </c>
      <c r="L27" s="110">
        <f t="shared" si="1"/>
        <v>89</v>
      </c>
      <c r="M27" s="111">
        <f t="shared" si="2"/>
        <v>17.8</v>
      </c>
      <c r="N27" s="98">
        <v>44</v>
      </c>
      <c r="O27" s="53">
        <v>49</v>
      </c>
      <c r="P27" s="53">
        <v>47</v>
      </c>
      <c r="Q27" s="109">
        <f t="shared" si="3"/>
        <v>140</v>
      </c>
      <c r="R27" s="110">
        <f t="shared" si="4"/>
        <v>93.33</v>
      </c>
      <c r="S27" s="111">
        <f t="shared" si="5"/>
        <v>46.67</v>
      </c>
      <c r="T27" s="98">
        <v>34</v>
      </c>
      <c r="U27" s="53">
        <v>36</v>
      </c>
      <c r="V27" s="53">
        <v>34</v>
      </c>
      <c r="W27" s="109">
        <f t="shared" si="6"/>
        <v>104</v>
      </c>
      <c r="X27" s="110">
        <f t="shared" si="7"/>
        <v>86.67</v>
      </c>
      <c r="Y27" s="111">
        <f t="shared" si="8"/>
        <v>26</v>
      </c>
      <c r="Z27" s="163">
        <f t="shared" si="13"/>
        <v>90.47</v>
      </c>
      <c r="AA27" s="168">
        <f t="shared" si="14"/>
        <v>92</v>
      </c>
      <c r="AB27" s="158" t="str">
        <f t="shared" si="9"/>
        <v>Advancing</v>
      </c>
      <c r="AD27" s="49" t="s">
        <v>39</v>
      </c>
      <c r="AE27" s="185">
        <f>IFERROR(AE24/AE15,"")</f>
        <v>0.80999999999999994</v>
      </c>
      <c r="AF27" s="185">
        <f>IFERROR(AF24/AF15,"")</f>
        <v>0.81687499999999991</v>
      </c>
      <c r="AG27" s="185">
        <f>IFERROR(AG24/AG15,"")</f>
        <v>0.80999999999999994</v>
      </c>
      <c r="AV27" s="44">
        <f t="shared" si="10"/>
        <v>85</v>
      </c>
      <c r="AW27" s="44">
        <f t="shared" si="11"/>
        <v>90</v>
      </c>
      <c r="AX27" s="44">
        <f t="shared" si="12"/>
        <v>85</v>
      </c>
    </row>
    <row r="28" spans="1:50" ht="18" customHeight="1">
      <c r="A28" s="146">
        <v>17</v>
      </c>
      <c r="B28" s="190" t="str">
        <f>INPUT!B28</f>
        <v>Santiago, Timothy</v>
      </c>
      <c r="C28" s="57"/>
      <c r="D28" s="57"/>
      <c r="E28" s="83"/>
      <c r="F28" s="98">
        <v>20</v>
      </c>
      <c r="G28" s="53">
        <v>17</v>
      </c>
      <c r="H28" s="53">
        <v>19</v>
      </c>
      <c r="I28" s="53">
        <v>19</v>
      </c>
      <c r="J28" s="53">
        <v>19</v>
      </c>
      <c r="K28" s="109">
        <f t="shared" si="0"/>
        <v>94</v>
      </c>
      <c r="L28" s="110">
        <f t="shared" si="1"/>
        <v>94</v>
      </c>
      <c r="M28" s="111">
        <f t="shared" si="2"/>
        <v>18.8</v>
      </c>
      <c r="N28" s="98">
        <v>50</v>
      </c>
      <c r="O28" s="53">
        <v>50</v>
      </c>
      <c r="P28" s="53">
        <v>50</v>
      </c>
      <c r="Q28" s="109">
        <f t="shared" si="3"/>
        <v>150</v>
      </c>
      <c r="R28" s="110">
        <f t="shared" si="4"/>
        <v>100</v>
      </c>
      <c r="S28" s="111">
        <f t="shared" si="5"/>
        <v>50</v>
      </c>
      <c r="T28" s="98">
        <v>36</v>
      </c>
      <c r="U28" s="53">
        <v>34</v>
      </c>
      <c r="V28" s="53">
        <v>35</v>
      </c>
      <c r="W28" s="109">
        <f t="shared" si="6"/>
        <v>105</v>
      </c>
      <c r="X28" s="110">
        <f t="shared" si="7"/>
        <v>87.5</v>
      </c>
      <c r="Y28" s="111">
        <f t="shared" si="8"/>
        <v>26.25</v>
      </c>
      <c r="Z28" s="163">
        <f t="shared" si="13"/>
        <v>95.05</v>
      </c>
      <c r="AA28" s="168">
        <f t="shared" si="14"/>
        <v>97</v>
      </c>
      <c r="AB28" s="158" t="str">
        <f t="shared" si="9"/>
        <v>Advancing</v>
      </c>
      <c r="AD28" s="45"/>
      <c r="AE28" s="45"/>
      <c r="AF28" s="45"/>
      <c r="AG28" s="45"/>
      <c r="AV28" s="44">
        <f t="shared" si="10"/>
        <v>90</v>
      </c>
      <c r="AW28" s="44">
        <f t="shared" si="11"/>
        <v>85</v>
      </c>
      <c r="AX28" s="44">
        <f t="shared" si="12"/>
        <v>87.5</v>
      </c>
    </row>
    <row r="29" spans="1:50" ht="18" customHeight="1">
      <c r="A29" s="146">
        <v>18</v>
      </c>
      <c r="B29" s="190" t="str">
        <f>INPUT!B29</f>
        <v>Tolentino, Vince</v>
      </c>
      <c r="C29" s="57"/>
      <c r="D29" s="57"/>
      <c r="E29" s="83"/>
      <c r="F29" s="98">
        <v>19</v>
      </c>
      <c r="G29" s="53">
        <v>19</v>
      </c>
      <c r="H29" s="53">
        <v>19</v>
      </c>
      <c r="I29" s="53">
        <v>20</v>
      </c>
      <c r="J29" s="53">
        <v>20</v>
      </c>
      <c r="K29" s="109">
        <f t="shared" si="0"/>
        <v>97</v>
      </c>
      <c r="L29" s="110">
        <f t="shared" si="1"/>
        <v>97</v>
      </c>
      <c r="M29" s="111">
        <f t="shared" si="2"/>
        <v>19.399999999999999</v>
      </c>
      <c r="N29" s="98">
        <v>48</v>
      </c>
      <c r="O29" s="53">
        <v>47</v>
      </c>
      <c r="P29" s="53">
        <v>50</v>
      </c>
      <c r="Q29" s="109">
        <f t="shared" si="3"/>
        <v>145</v>
      </c>
      <c r="R29" s="110">
        <f t="shared" si="4"/>
        <v>96.67</v>
      </c>
      <c r="S29" s="111">
        <f t="shared" si="5"/>
        <v>48.34</v>
      </c>
      <c r="T29" s="98">
        <v>39</v>
      </c>
      <c r="U29" s="53">
        <v>38</v>
      </c>
      <c r="V29" s="53">
        <v>35</v>
      </c>
      <c r="W29" s="109">
        <f t="shared" si="6"/>
        <v>112</v>
      </c>
      <c r="X29" s="110">
        <f t="shared" si="7"/>
        <v>93.33</v>
      </c>
      <c r="Y29" s="111">
        <f t="shared" si="8"/>
        <v>28</v>
      </c>
      <c r="Z29" s="163">
        <f t="shared" si="13"/>
        <v>95.74</v>
      </c>
      <c r="AA29" s="168">
        <f t="shared" si="14"/>
        <v>97</v>
      </c>
      <c r="AB29" s="158" t="str">
        <f t="shared" si="9"/>
        <v>Advancing</v>
      </c>
      <c r="AD29" s="182" t="s">
        <v>40</v>
      </c>
      <c r="AE29" s="133" t="s">
        <v>25</v>
      </c>
      <c r="AF29" s="133" t="s">
        <v>26</v>
      </c>
      <c r="AG29" s="133" t="s">
        <v>27</v>
      </c>
      <c r="AV29" s="44">
        <f t="shared" si="10"/>
        <v>97.5</v>
      </c>
      <c r="AW29" s="44">
        <f t="shared" si="11"/>
        <v>95</v>
      </c>
      <c r="AX29" s="44">
        <f t="shared" si="12"/>
        <v>87.5</v>
      </c>
    </row>
    <row r="30" spans="1:50" ht="18" customHeight="1">
      <c r="A30" s="146">
        <v>19</v>
      </c>
      <c r="B30" s="190" t="str">
        <f>INPUT!B30</f>
        <v>Umali, Warren</v>
      </c>
      <c r="C30" s="57"/>
      <c r="D30" s="57"/>
      <c r="E30" s="83"/>
      <c r="F30" s="98">
        <v>18</v>
      </c>
      <c r="G30" s="53">
        <v>17</v>
      </c>
      <c r="H30" s="53">
        <v>19</v>
      </c>
      <c r="I30" s="53">
        <v>17</v>
      </c>
      <c r="J30" s="53">
        <v>18</v>
      </c>
      <c r="K30" s="109">
        <f t="shared" si="0"/>
        <v>89</v>
      </c>
      <c r="L30" s="110">
        <f t="shared" si="1"/>
        <v>89</v>
      </c>
      <c r="M30" s="111">
        <f t="shared" si="2"/>
        <v>17.8</v>
      </c>
      <c r="N30" s="98">
        <v>46</v>
      </c>
      <c r="O30" s="53">
        <v>49</v>
      </c>
      <c r="P30" s="53">
        <v>44</v>
      </c>
      <c r="Q30" s="109">
        <f t="shared" si="3"/>
        <v>139</v>
      </c>
      <c r="R30" s="110">
        <f t="shared" si="4"/>
        <v>92.67</v>
      </c>
      <c r="S30" s="111">
        <f t="shared" si="5"/>
        <v>46.34</v>
      </c>
      <c r="T30" s="98">
        <v>33</v>
      </c>
      <c r="U30" s="53">
        <v>37</v>
      </c>
      <c r="V30" s="53">
        <v>33</v>
      </c>
      <c r="W30" s="109">
        <f t="shared" si="6"/>
        <v>103</v>
      </c>
      <c r="X30" s="110">
        <f t="shared" si="7"/>
        <v>85.83</v>
      </c>
      <c r="Y30" s="111">
        <f t="shared" si="8"/>
        <v>25.75</v>
      </c>
      <c r="Z30" s="163">
        <f t="shared" si="13"/>
        <v>89.89</v>
      </c>
      <c r="AA30" s="168">
        <f t="shared" si="14"/>
        <v>91</v>
      </c>
      <c r="AB30" s="158" t="str">
        <f t="shared" si="9"/>
        <v>Advancing</v>
      </c>
      <c r="AD30" s="49" t="s">
        <v>41</v>
      </c>
      <c r="AE30" s="147">
        <f>IF(COUNTA(T12:T112)=0,"",MAX(T12:T112))</f>
        <v>39</v>
      </c>
      <c r="AF30" s="147">
        <f>IF(COUNTA(U12:U112)=0,"",MAX(U12:U112))</f>
        <v>40</v>
      </c>
      <c r="AG30" s="147">
        <f>IF(COUNTA(V12:V112)=0,"",MAX(V12:V112))</f>
        <v>40</v>
      </c>
      <c r="AV30" s="44">
        <f t="shared" si="10"/>
        <v>82.5</v>
      </c>
      <c r="AW30" s="44">
        <f t="shared" si="11"/>
        <v>92.5</v>
      </c>
      <c r="AX30" s="44">
        <f t="shared" si="12"/>
        <v>82.5</v>
      </c>
    </row>
    <row r="31" spans="1:50" ht="18" customHeight="1">
      <c r="A31" s="146">
        <v>20</v>
      </c>
      <c r="B31" s="190" t="str">
        <f>INPUT!B31</f>
        <v>Valdez, Zachary</v>
      </c>
      <c r="C31" s="57"/>
      <c r="D31" s="57"/>
      <c r="E31" s="83"/>
      <c r="F31" s="98">
        <v>18</v>
      </c>
      <c r="G31" s="53">
        <v>17</v>
      </c>
      <c r="H31" s="53">
        <v>18</v>
      </c>
      <c r="I31" s="53">
        <v>16</v>
      </c>
      <c r="J31" s="53">
        <v>17</v>
      </c>
      <c r="K31" s="109">
        <f t="shared" si="0"/>
        <v>86</v>
      </c>
      <c r="L31" s="110">
        <f t="shared" si="1"/>
        <v>86</v>
      </c>
      <c r="M31" s="111">
        <f t="shared" si="2"/>
        <v>17.2</v>
      </c>
      <c r="N31" s="98">
        <v>42</v>
      </c>
      <c r="O31" s="53">
        <v>45</v>
      </c>
      <c r="P31" s="53">
        <v>47</v>
      </c>
      <c r="Q31" s="109">
        <f t="shared" si="3"/>
        <v>134</v>
      </c>
      <c r="R31" s="110">
        <f t="shared" si="4"/>
        <v>89.33</v>
      </c>
      <c r="S31" s="111">
        <f t="shared" si="5"/>
        <v>44.67</v>
      </c>
      <c r="T31" s="98">
        <v>34</v>
      </c>
      <c r="U31" s="53">
        <v>35</v>
      </c>
      <c r="V31" s="53">
        <v>35</v>
      </c>
      <c r="W31" s="109">
        <f t="shared" si="6"/>
        <v>104</v>
      </c>
      <c r="X31" s="110">
        <f t="shared" si="7"/>
        <v>86.67</v>
      </c>
      <c r="Y31" s="111">
        <f t="shared" si="8"/>
        <v>26</v>
      </c>
      <c r="Z31" s="163">
        <f t="shared" si="13"/>
        <v>87.87</v>
      </c>
      <c r="AA31" s="168">
        <f t="shared" si="14"/>
        <v>89</v>
      </c>
      <c r="AB31" s="158" t="str">
        <f t="shared" si="9"/>
        <v>Benchmarking</v>
      </c>
      <c r="AD31" s="49" t="s">
        <v>42</v>
      </c>
      <c r="AE31" s="147">
        <f>IF(COUNTA(T12:T112)=0,"",MIN(T12:T112))</f>
        <v>17</v>
      </c>
      <c r="AF31" s="147">
        <f>IF(COUNTA(U12:U112)=0,"",MIN(U12:U112))</f>
        <v>15</v>
      </c>
      <c r="AG31" s="147">
        <f>IF(COUNTA(V12:V112)=0,"",MIN(V12:V112))</f>
        <v>14</v>
      </c>
      <c r="AV31" s="44">
        <f t="shared" si="10"/>
        <v>85</v>
      </c>
      <c r="AW31" s="44">
        <f t="shared" si="11"/>
        <v>87.5</v>
      </c>
      <c r="AX31" s="44">
        <f t="shared" si="12"/>
        <v>87.5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1296</v>
      </c>
      <c r="AF32" s="147">
        <f>IF(COUNTA(U12:U112)=0,"",SUM(U12:U112))</f>
        <v>1307</v>
      </c>
      <c r="AG32" s="147">
        <f>IF(COUNTA(V12:V112)=0,"",SUM(V12:V112))</f>
        <v>1296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104">
        <v>18</v>
      </c>
      <c r="I63" s="104">
        <v>20</v>
      </c>
      <c r="J63" s="104">
        <v>18</v>
      </c>
      <c r="K63" s="106">
        <f t="shared" ref="K63:K94" si="30">IF(COUNT($F63:$J63)=0,"",SUM($F63:$J63))</f>
        <v>96</v>
      </c>
      <c r="L63" s="107">
        <f t="shared" ref="L63:L94" si="31">IF(ISERROR(IF($K63="","",ROUND(($K63/$K$10)*$L$10,2))),"",IF($K63="","",ROUND(($K63/$K$10)*$L$10,2)))</f>
        <v>96</v>
      </c>
      <c r="M63" s="108">
        <f t="shared" ref="M63:M94" si="32">IF($L63="","",ROUND($L63*$M$10,2))</f>
        <v>19.2</v>
      </c>
      <c r="N63" s="103">
        <v>47</v>
      </c>
      <c r="O63" s="104">
        <v>50</v>
      </c>
      <c r="P63" s="104">
        <v>50</v>
      </c>
      <c r="Q63" s="106">
        <f t="shared" ref="Q63:Q94" si="33">IF(COUNT($N63:$P63)=0,"",SUM($N63:$P63))</f>
        <v>147</v>
      </c>
      <c r="R63" s="107">
        <f t="shared" ref="R63:R94" si="34">IF(ISERROR(IF($Q63="","",ROUND(($Q63/$Q$10)*$R$10,2))),"",IF($Q63="","",ROUND(($Q63/$Q$10)*$R$10,2)))</f>
        <v>98</v>
      </c>
      <c r="S63" s="108">
        <f t="shared" ref="S63:S94" si="35">IF($R63="","",ROUND($R63*$S$10,2))</f>
        <v>49</v>
      </c>
      <c r="T63" s="103">
        <v>35</v>
      </c>
      <c r="U63" s="104">
        <v>38</v>
      </c>
      <c r="V63" s="104">
        <v>38</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95.95</v>
      </c>
      <c r="AA63" s="167">
        <f t="shared" ref="AA63:AA94" si="40">IF(ISERROR(IF($V63="","",VLOOKUP(Z63,NewTransmu,4,TRUE))),"",IF($V63="","",VLOOKUP(Z63,NewTransmu,4,TRUE)))</f>
        <v>97</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95</v>
      </c>
      <c r="AX63" s="44">
        <f t="shared" si="27"/>
        <v>95</v>
      </c>
    </row>
    <row r="64" spans="1:50" ht="18" customHeight="1">
      <c r="A64" s="146">
        <v>2</v>
      </c>
      <c r="B64" s="190" t="str">
        <f>INPUT!B64</f>
        <v>Bernardo, Bea</v>
      </c>
      <c r="C64" s="57"/>
      <c r="D64" s="57"/>
      <c r="E64" s="83"/>
      <c r="F64" s="98">
        <v>16</v>
      </c>
      <c r="G64" s="53">
        <v>18</v>
      </c>
      <c r="H64" s="53">
        <v>18</v>
      </c>
      <c r="I64" s="53">
        <v>17</v>
      </c>
      <c r="J64" s="53">
        <v>16</v>
      </c>
      <c r="K64" s="109">
        <f t="shared" si="30"/>
        <v>85</v>
      </c>
      <c r="L64" s="110">
        <f t="shared" si="31"/>
        <v>85</v>
      </c>
      <c r="M64" s="111">
        <f t="shared" si="32"/>
        <v>17</v>
      </c>
      <c r="N64" s="98">
        <v>42</v>
      </c>
      <c r="O64" s="53">
        <v>42</v>
      </c>
      <c r="P64" s="53">
        <v>43</v>
      </c>
      <c r="Q64" s="109">
        <f t="shared" si="33"/>
        <v>127</v>
      </c>
      <c r="R64" s="110">
        <f t="shared" si="34"/>
        <v>84.67</v>
      </c>
      <c r="S64" s="111">
        <f t="shared" si="35"/>
        <v>42.34</v>
      </c>
      <c r="T64" s="98">
        <v>34</v>
      </c>
      <c r="U64" s="53">
        <v>30</v>
      </c>
      <c r="V64" s="53">
        <v>31</v>
      </c>
      <c r="W64" s="109">
        <f t="shared" si="36"/>
        <v>95</v>
      </c>
      <c r="X64" s="110">
        <f t="shared" si="37"/>
        <v>79.17</v>
      </c>
      <c r="Y64" s="111">
        <f t="shared" si="38"/>
        <v>23.75</v>
      </c>
      <c r="Z64" s="163">
        <f t="shared" si="39"/>
        <v>83.09</v>
      </c>
      <c r="AA64" s="168">
        <f t="shared" si="40"/>
        <v>85</v>
      </c>
      <c r="AB64" s="158" t="str">
        <f t="shared" si="41"/>
        <v>Benchmarking</v>
      </c>
      <c r="AD64" s="3"/>
      <c r="AG64" s="1"/>
      <c r="AH64" s="1"/>
      <c r="AI64" s="1"/>
      <c r="AJ64" s="1"/>
      <c r="AK64" s="1"/>
      <c r="AL64" s="1"/>
      <c r="AM64" s="1"/>
      <c r="AN64" s="1"/>
      <c r="AO64" s="1"/>
      <c r="AP64" s="1"/>
      <c r="AQ64" s="1"/>
      <c r="AR64" s="1"/>
      <c r="AS64" s="1"/>
      <c r="AT64" s="1"/>
      <c r="AU64" s="45"/>
      <c r="AV64" s="44">
        <f t="shared" si="25"/>
        <v>85</v>
      </c>
      <c r="AW64" s="44">
        <f t="shared" si="26"/>
        <v>75</v>
      </c>
      <c r="AX64" s="44">
        <f t="shared" si="27"/>
        <v>77.5</v>
      </c>
    </row>
    <row r="65" spans="1:50" ht="18" customHeight="1">
      <c r="A65" s="146">
        <v>3</v>
      </c>
      <c r="B65" s="190" t="str">
        <f>INPUT!B65</f>
        <v>Cabrera, Camille</v>
      </c>
      <c r="C65" s="57"/>
      <c r="D65" s="57"/>
      <c r="E65" s="83"/>
      <c r="F65" s="98">
        <v>17</v>
      </c>
      <c r="G65" s="53">
        <v>16</v>
      </c>
      <c r="H65" s="53">
        <v>15</v>
      </c>
      <c r="I65" s="53">
        <v>15</v>
      </c>
      <c r="J65" s="53">
        <v>16</v>
      </c>
      <c r="K65" s="109">
        <f t="shared" si="30"/>
        <v>79</v>
      </c>
      <c r="L65" s="110">
        <f t="shared" si="31"/>
        <v>79</v>
      </c>
      <c r="M65" s="111">
        <f t="shared" si="32"/>
        <v>15.8</v>
      </c>
      <c r="N65" s="98">
        <v>42</v>
      </c>
      <c r="O65" s="53">
        <v>45</v>
      </c>
      <c r="P65" s="53">
        <v>43</v>
      </c>
      <c r="Q65" s="109">
        <f t="shared" si="33"/>
        <v>130</v>
      </c>
      <c r="R65" s="110">
        <f t="shared" si="34"/>
        <v>86.67</v>
      </c>
      <c r="S65" s="111">
        <f t="shared" si="35"/>
        <v>43.34</v>
      </c>
      <c r="T65" s="98">
        <v>29</v>
      </c>
      <c r="U65" s="98">
        <v>33</v>
      </c>
      <c r="V65" s="98">
        <v>33</v>
      </c>
      <c r="W65" s="109">
        <f t="shared" si="36"/>
        <v>95</v>
      </c>
      <c r="X65" s="110">
        <f t="shared" si="37"/>
        <v>79.17</v>
      </c>
      <c r="Y65" s="111">
        <f t="shared" si="38"/>
        <v>23.75</v>
      </c>
      <c r="Z65" s="163">
        <f t="shared" si="39"/>
        <v>82.89</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72.5</v>
      </c>
      <c r="AW65" s="44">
        <f t="shared" si="26"/>
        <v>82.5</v>
      </c>
      <c r="AX65" s="44">
        <f t="shared" si="27"/>
        <v>82.5</v>
      </c>
    </row>
    <row r="66" spans="1:50" ht="18" customHeight="1">
      <c r="A66" s="146">
        <v>4</v>
      </c>
      <c r="B66" s="190" t="str">
        <f>INPUT!B66</f>
        <v>Dizon, Danica</v>
      </c>
      <c r="C66" s="57"/>
      <c r="D66" s="57"/>
      <c r="E66" s="83"/>
      <c r="F66" s="98">
        <v>18</v>
      </c>
      <c r="G66" s="53">
        <v>18</v>
      </c>
      <c r="H66" s="53">
        <v>17</v>
      </c>
      <c r="I66" s="53">
        <v>19</v>
      </c>
      <c r="J66" s="53">
        <v>16</v>
      </c>
      <c r="K66" s="109">
        <f t="shared" si="30"/>
        <v>88</v>
      </c>
      <c r="L66" s="110">
        <f t="shared" si="31"/>
        <v>88</v>
      </c>
      <c r="M66" s="111">
        <f t="shared" si="32"/>
        <v>17.600000000000001</v>
      </c>
      <c r="N66" s="98">
        <v>44</v>
      </c>
      <c r="O66" s="53">
        <v>42</v>
      </c>
      <c r="P66" s="53">
        <v>46</v>
      </c>
      <c r="Q66" s="109">
        <f t="shared" si="33"/>
        <v>132</v>
      </c>
      <c r="R66" s="110">
        <f t="shared" si="34"/>
        <v>88</v>
      </c>
      <c r="S66" s="111">
        <f t="shared" si="35"/>
        <v>44</v>
      </c>
      <c r="T66" s="98">
        <v>35</v>
      </c>
      <c r="U66" s="53">
        <v>34</v>
      </c>
      <c r="V66" s="53">
        <v>34</v>
      </c>
      <c r="W66" s="109">
        <f t="shared" si="36"/>
        <v>103</v>
      </c>
      <c r="X66" s="110">
        <f t="shared" si="37"/>
        <v>85.83</v>
      </c>
      <c r="Y66" s="111">
        <f t="shared" si="38"/>
        <v>25.75</v>
      </c>
      <c r="Z66" s="163">
        <f t="shared" si="39"/>
        <v>87.35</v>
      </c>
      <c r="AA66" s="168">
        <f t="shared" si="40"/>
        <v>89</v>
      </c>
      <c r="AB66" s="158" t="str">
        <f t="shared" si="41"/>
        <v>Benchmarking</v>
      </c>
      <c r="AD66" s="3"/>
      <c r="AG66" s="1"/>
      <c r="AH66" s="1"/>
      <c r="AI66" s="1"/>
      <c r="AJ66" s="1"/>
      <c r="AK66" s="1"/>
      <c r="AL66" s="1"/>
      <c r="AM66" s="1"/>
      <c r="AN66" s="1"/>
      <c r="AO66" s="1"/>
      <c r="AP66" s="1"/>
      <c r="AQ66" s="1"/>
      <c r="AR66" s="1"/>
      <c r="AS66" s="1"/>
      <c r="AT66" s="1"/>
      <c r="AU66" s="45"/>
      <c r="AV66" s="44">
        <f t="shared" si="25"/>
        <v>87.5</v>
      </c>
      <c r="AW66" s="44">
        <f t="shared" si="26"/>
        <v>85</v>
      </c>
      <c r="AX66" s="44">
        <f t="shared" si="27"/>
        <v>85</v>
      </c>
    </row>
    <row r="67" spans="1:50" ht="18" customHeight="1">
      <c r="A67" s="146">
        <v>5</v>
      </c>
      <c r="B67" s="190" t="str">
        <f>INPUT!B67</f>
        <v>Estrada, Elaine</v>
      </c>
      <c r="C67" s="57"/>
      <c r="D67" s="57"/>
      <c r="E67" s="83"/>
      <c r="F67" s="98">
        <v>19</v>
      </c>
      <c r="G67" s="53">
        <v>20</v>
      </c>
      <c r="H67" s="53">
        <v>19</v>
      </c>
      <c r="I67" s="53">
        <v>18</v>
      </c>
      <c r="J67" s="53">
        <v>20</v>
      </c>
      <c r="K67" s="109">
        <f t="shared" si="30"/>
        <v>96</v>
      </c>
      <c r="L67" s="110">
        <f t="shared" si="31"/>
        <v>96</v>
      </c>
      <c r="M67" s="111">
        <f t="shared" si="32"/>
        <v>19.2</v>
      </c>
      <c r="N67" s="98">
        <v>49</v>
      </c>
      <c r="O67" s="53">
        <v>45</v>
      </c>
      <c r="P67" s="53">
        <v>47</v>
      </c>
      <c r="Q67" s="109">
        <f t="shared" si="33"/>
        <v>141</v>
      </c>
      <c r="R67" s="110">
        <f t="shared" si="34"/>
        <v>94</v>
      </c>
      <c r="S67" s="111">
        <f t="shared" si="35"/>
        <v>47</v>
      </c>
      <c r="T67" s="98">
        <v>37</v>
      </c>
      <c r="U67" s="53">
        <v>36</v>
      </c>
      <c r="V67" s="53">
        <v>34</v>
      </c>
      <c r="W67" s="109">
        <f t="shared" si="36"/>
        <v>107</v>
      </c>
      <c r="X67" s="110">
        <f t="shared" si="37"/>
        <v>89.17</v>
      </c>
      <c r="Y67" s="111">
        <f t="shared" si="38"/>
        <v>26.75</v>
      </c>
      <c r="Z67" s="163">
        <f t="shared" si="39"/>
        <v>92.95</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92.5</v>
      </c>
      <c r="AW67" s="44">
        <f t="shared" si="26"/>
        <v>90</v>
      </c>
      <c r="AX67" s="44">
        <f t="shared" si="27"/>
        <v>85</v>
      </c>
    </row>
    <row r="68" spans="1:50" ht="18" customHeight="1">
      <c r="A68" s="146">
        <v>6</v>
      </c>
      <c r="B68" s="190" t="str">
        <f>INPUT!B68</f>
        <v>Flores, Faith</v>
      </c>
      <c r="C68" s="57"/>
      <c r="D68" s="57"/>
      <c r="E68" s="83"/>
      <c r="F68" s="98">
        <v>17</v>
      </c>
      <c r="G68" s="53">
        <v>19</v>
      </c>
      <c r="H68" s="53">
        <v>18</v>
      </c>
      <c r="I68" s="53">
        <v>19</v>
      </c>
      <c r="J68" s="53">
        <v>18</v>
      </c>
      <c r="K68" s="109">
        <f t="shared" si="30"/>
        <v>91</v>
      </c>
      <c r="L68" s="110">
        <f t="shared" si="31"/>
        <v>91</v>
      </c>
      <c r="M68" s="111">
        <f t="shared" si="32"/>
        <v>18.2</v>
      </c>
      <c r="N68" s="98">
        <v>46</v>
      </c>
      <c r="O68" s="53">
        <v>50</v>
      </c>
      <c r="P68" s="53">
        <v>49</v>
      </c>
      <c r="Q68" s="109">
        <f t="shared" si="33"/>
        <v>145</v>
      </c>
      <c r="R68" s="110">
        <f t="shared" si="34"/>
        <v>96.67</v>
      </c>
      <c r="S68" s="111">
        <f t="shared" si="35"/>
        <v>48.34</v>
      </c>
      <c r="T68" s="98">
        <v>35</v>
      </c>
      <c r="U68" s="53">
        <v>35</v>
      </c>
      <c r="V68" s="53">
        <v>35</v>
      </c>
      <c r="W68" s="109">
        <f t="shared" si="36"/>
        <v>105</v>
      </c>
      <c r="X68" s="110">
        <f t="shared" si="37"/>
        <v>87.5</v>
      </c>
      <c r="Y68" s="111">
        <f t="shared" si="38"/>
        <v>26.25</v>
      </c>
      <c r="Z68" s="163">
        <f t="shared" si="39"/>
        <v>92.79</v>
      </c>
      <c r="AA68" s="168">
        <f t="shared" si="40"/>
        <v>94</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87.5</v>
      </c>
    </row>
    <row r="69" spans="1:50" ht="18" customHeight="1">
      <c r="A69" s="146">
        <v>7</v>
      </c>
      <c r="B69" s="190" t="str">
        <f>INPUT!B69</f>
        <v>Galang, Grace</v>
      </c>
      <c r="C69" s="57"/>
      <c r="D69" s="57"/>
      <c r="E69" s="83"/>
      <c r="F69" s="98">
        <v>17</v>
      </c>
      <c r="G69" s="53">
        <v>15</v>
      </c>
      <c r="H69" s="53">
        <v>15</v>
      </c>
      <c r="I69" s="53">
        <v>17</v>
      </c>
      <c r="J69" s="53">
        <v>15</v>
      </c>
      <c r="K69" s="109">
        <f t="shared" si="30"/>
        <v>79</v>
      </c>
      <c r="L69" s="110">
        <f t="shared" si="31"/>
        <v>79</v>
      </c>
      <c r="M69" s="111">
        <f t="shared" si="32"/>
        <v>15.8</v>
      </c>
      <c r="N69" s="98">
        <v>43</v>
      </c>
      <c r="O69" s="53">
        <v>42</v>
      </c>
      <c r="P69" s="53">
        <v>43</v>
      </c>
      <c r="Q69" s="109">
        <f t="shared" si="33"/>
        <v>128</v>
      </c>
      <c r="R69" s="110">
        <f t="shared" si="34"/>
        <v>85.33</v>
      </c>
      <c r="S69" s="111">
        <f t="shared" si="35"/>
        <v>42.67</v>
      </c>
      <c r="T69" s="98">
        <v>28</v>
      </c>
      <c r="U69" s="53">
        <v>28</v>
      </c>
      <c r="V69" s="53">
        <v>29</v>
      </c>
      <c r="W69" s="109">
        <f t="shared" si="36"/>
        <v>85</v>
      </c>
      <c r="X69" s="110">
        <f t="shared" si="37"/>
        <v>70.83</v>
      </c>
      <c r="Y69" s="111">
        <f t="shared" si="38"/>
        <v>21.25</v>
      </c>
      <c r="Z69" s="163">
        <f t="shared" si="39"/>
        <v>79.72</v>
      </c>
      <c r="AA69" s="168">
        <f t="shared" si="40"/>
        <v>81</v>
      </c>
      <c r="AB69" s="158" t="str">
        <f t="shared" si="41"/>
        <v>Benchmarking</v>
      </c>
      <c r="AD69" s="3"/>
      <c r="AG69" s="1"/>
      <c r="AH69" s="1"/>
      <c r="AI69" s="1"/>
      <c r="AJ69" s="1"/>
      <c r="AK69" s="1"/>
      <c r="AL69" s="1"/>
      <c r="AM69" s="1"/>
      <c r="AN69" s="1"/>
      <c r="AO69" s="1"/>
      <c r="AP69" s="1"/>
      <c r="AQ69" s="1"/>
      <c r="AR69" s="1"/>
      <c r="AS69" s="1"/>
      <c r="AT69" s="1"/>
      <c r="AU69" s="45"/>
      <c r="AV69" s="44">
        <f t="shared" si="25"/>
        <v>70</v>
      </c>
      <c r="AW69" s="44">
        <f t="shared" si="26"/>
        <v>70</v>
      </c>
      <c r="AX69" s="44">
        <f t="shared" si="27"/>
        <v>72.5</v>
      </c>
    </row>
    <row r="70" spans="1:50" ht="18" customHeight="1">
      <c r="A70" s="146">
        <v>8</v>
      </c>
      <c r="B70" s="190" t="str">
        <f>INPUT!B70</f>
        <v>Hernandez, Hannah</v>
      </c>
      <c r="C70" s="57"/>
      <c r="D70" s="57"/>
      <c r="E70" s="83"/>
      <c r="F70" s="98">
        <v>18</v>
      </c>
      <c r="G70" s="53">
        <v>18</v>
      </c>
      <c r="H70" s="53">
        <v>18</v>
      </c>
      <c r="I70" s="53">
        <v>19</v>
      </c>
      <c r="J70" s="53">
        <v>19</v>
      </c>
      <c r="K70" s="109">
        <f t="shared" si="30"/>
        <v>92</v>
      </c>
      <c r="L70" s="110">
        <f t="shared" si="31"/>
        <v>92</v>
      </c>
      <c r="M70" s="111">
        <f t="shared" si="32"/>
        <v>18.399999999999999</v>
      </c>
      <c r="N70" s="98">
        <v>50</v>
      </c>
      <c r="O70" s="53">
        <v>49</v>
      </c>
      <c r="P70" s="53">
        <v>50</v>
      </c>
      <c r="Q70" s="109">
        <f t="shared" si="33"/>
        <v>149</v>
      </c>
      <c r="R70" s="110">
        <f t="shared" si="34"/>
        <v>99.33</v>
      </c>
      <c r="S70" s="111">
        <f t="shared" si="35"/>
        <v>49.67</v>
      </c>
      <c r="T70" s="98">
        <v>38</v>
      </c>
      <c r="U70" s="53">
        <v>37</v>
      </c>
      <c r="V70" s="53">
        <v>38</v>
      </c>
      <c r="W70" s="109">
        <f t="shared" si="36"/>
        <v>113</v>
      </c>
      <c r="X70" s="110">
        <f t="shared" si="37"/>
        <v>94.17</v>
      </c>
      <c r="Y70" s="111">
        <f t="shared" si="38"/>
        <v>28.25</v>
      </c>
      <c r="Z70" s="163">
        <f t="shared" si="39"/>
        <v>96.32</v>
      </c>
      <c r="AA70" s="168">
        <f t="shared" si="40"/>
        <v>98</v>
      </c>
      <c r="AB70" s="158" t="str">
        <f t="shared" si="41"/>
        <v>Advancing</v>
      </c>
      <c r="AD70" s="3"/>
      <c r="AG70" s="1"/>
      <c r="AH70" s="1"/>
      <c r="AI70" s="1"/>
      <c r="AJ70" s="1"/>
      <c r="AK70" s="1"/>
      <c r="AL70" s="1"/>
      <c r="AM70" s="1"/>
      <c r="AN70" s="1"/>
      <c r="AO70" s="1"/>
      <c r="AP70" s="1"/>
      <c r="AQ70" s="1"/>
      <c r="AR70" s="1"/>
      <c r="AS70" s="1"/>
      <c r="AT70" s="1"/>
      <c r="AU70" s="45"/>
      <c r="AV70" s="44">
        <f t="shared" si="25"/>
        <v>95</v>
      </c>
      <c r="AW70" s="44">
        <f t="shared" si="26"/>
        <v>92.5</v>
      </c>
      <c r="AX70" s="44">
        <f t="shared" si="27"/>
        <v>95</v>
      </c>
    </row>
    <row r="71" spans="1:50" ht="18" customHeight="1">
      <c r="A71" s="146">
        <v>9</v>
      </c>
      <c r="B71" s="190" t="str">
        <f>INPUT!B71</f>
        <v>Ilagan, Isabel</v>
      </c>
      <c r="C71" s="57"/>
      <c r="D71" s="57"/>
      <c r="E71" s="83"/>
      <c r="F71" s="98">
        <v>14</v>
      </c>
      <c r="G71" s="53">
        <v>14</v>
      </c>
      <c r="H71" s="53">
        <v>13</v>
      </c>
      <c r="I71" s="53">
        <v>13</v>
      </c>
      <c r="J71" s="53">
        <v>14</v>
      </c>
      <c r="K71" s="109">
        <f t="shared" si="30"/>
        <v>68</v>
      </c>
      <c r="L71" s="110">
        <f t="shared" si="31"/>
        <v>68</v>
      </c>
      <c r="M71" s="111">
        <f t="shared" si="32"/>
        <v>13.6</v>
      </c>
      <c r="N71" s="98">
        <v>33</v>
      </c>
      <c r="O71" s="53">
        <v>36</v>
      </c>
      <c r="P71" s="53">
        <v>35</v>
      </c>
      <c r="Q71" s="109">
        <f t="shared" si="33"/>
        <v>104</v>
      </c>
      <c r="R71" s="110">
        <f t="shared" si="34"/>
        <v>69.33</v>
      </c>
      <c r="S71" s="111">
        <f t="shared" si="35"/>
        <v>34.67</v>
      </c>
      <c r="T71" s="98">
        <v>28</v>
      </c>
      <c r="U71" s="53">
        <v>26</v>
      </c>
      <c r="V71" s="53">
        <v>26</v>
      </c>
      <c r="W71" s="109">
        <f t="shared" si="36"/>
        <v>80</v>
      </c>
      <c r="X71" s="110">
        <f t="shared" si="37"/>
        <v>66.67</v>
      </c>
      <c r="Y71" s="111">
        <f t="shared" si="38"/>
        <v>20</v>
      </c>
      <c r="Z71" s="163">
        <f t="shared" si="39"/>
        <v>68.27</v>
      </c>
      <c r="AA71" s="168">
        <f t="shared" si="40"/>
        <v>74</v>
      </c>
      <c r="AB71" s="158" t="str">
        <f t="shared" si="41"/>
        <v xml:space="preserve">Developing </v>
      </c>
      <c r="AD71" s="3"/>
      <c r="AG71" s="1"/>
      <c r="AH71" s="1"/>
      <c r="AI71" s="1"/>
      <c r="AJ71" s="1"/>
      <c r="AK71" s="1"/>
      <c r="AL71" s="1"/>
      <c r="AM71" s="1"/>
      <c r="AN71" s="1"/>
      <c r="AO71" s="1"/>
      <c r="AP71" s="1"/>
      <c r="AQ71" s="1"/>
      <c r="AR71" s="1"/>
      <c r="AS71" s="1"/>
      <c r="AT71" s="1"/>
      <c r="AU71" s="45"/>
      <c r="AV71" s="44">
        <f t="shared" si="25"/>
        <v>70</v>
      </c>
      <c r="AW71" s="44">
        <f t="shared" si="26"/>
        <v>65</v>
      </c>
      <c r="AX71" s="44">
        <f t="shared" si="27"/>
        <v>65</v>
      </c>
    </row>
    <row r="72" spans="1:50" ht="18" customHeight="1">
      <c r="A72" s="146">
        <v>10</v>
      </c>
      <c r="B72" s="190" t="str">
        <f>INPUT!B72</f>
        <v>Jimenez, Janine</v>
      </c>
      <c r="C72" s="57"/>
      <c r="D72" s="57"/>
      <c r="E72" s="83"/>
      <c r="F72" s="98">
        <v>17</v>
      </c>
      <c r="G72" s="53">
        <v>18</v>
      </c>
      <c r="H72" s="53">
        <v>17</v>
      </c>
      <c r="I72" s="53">
        <v>18</v>
      </c>
      <c r="J72" s="53">
        <v>17</v>
      </c>
      <c r="K72" s="109">
        <f t="shared" si="30"/>
        <v>87</v>
      </c>
      <c r="L72" s="110">
        <f t="shared" si="31"/>
        <v>87</v>
      </c>
      <c r="M72" s="111">
        <f t="shared" si="32"/>
        <v>17.399999999999999</v>
      </c>
      <c r="N72" s="98">
        <v>46</v>
      </c>
      <c r="O72" s="53">
        <v>49</v>
      </c>
      <c r="P72" s="53">
        <v>48</v>
      </c>
      <c r="Q72" s="109">
        <f t="shared" si="33"/>
        <v>143</v>
      </c>
      <c r="R72" s="110">
        <f t="shared" si="34"/>
        <v>95.33</v>
      </c>
      <c r="S72" s="111">
        <f t="shared" si="35"/>
        <v>47.67</v>
      </c>
      <c r="T72" s="98">
        <v>33</v>
      </c>
      <c r="U72" s="53">
        <v>36</v>
      </c>
      <c r="V72" s="53">
        <v>36</v>
      </c>
      <c r="W72" s="109">
        <f t="shared" si="36"/>
        <v>105</v>
      </c>
      <c r="X72" s="110">
        <f t="shared" si="37"/>
        <v>87.5</v>
      </c>
      <c r="Y72" s="111">
        <f t="shared" si="38"/>
        <v>26.25</v>
      </c>
      <c r="Z72" s="163">
        <f t="shared" si="39"/>
        <v>91.32</v>
      </c>
      <c r="AA72" s="168">
        <f t="shared" si="40"/>
        <v>93</v>
      </c>
      <c r="AB72" s="158" t="str">
        <f t="shared" si="41"/>
        <v>Advancing</v>
      </c>
      <c r="AD72" s="3"/>
      <c r="AG72" s="1"/>
      <c r="AH72" s="1"/>
      <c r="AI72" s="1"/>
      <c r="AJ72" s="1"/>
      <c r="AK72" s="1"/>
      <c r="AL72" s="1"/>
      <c r="AM72" s="1"/>
      <c r="AN72" s="1"/>
      <c r="AO72" s="1"/>
      <c r="AP72" s="1"/>
      <c r="AQ72" s="1"/>
      <c r="AR72" s="1"/>
      <c r="AS72" s="1"/>
      <c r="AT72" s="1"/>
      <c r="AU72" s="45"/>
      <c r="AV72" s="44">
        <f t="shared" si="25"/>
        <v>82.5</v>
      </c>
      <c r="AW72" s="44">
        <f t="shared" si="26"/>
        <v>90</v>
      </c>
      <c r="AX72" s="44">
        <f t="shared" si="27"/>
        <v>90</v>
      </c>
    </row>
    <row r="73" spans="1:50" ht="18" customHeight="1">
      <c r="A73" s="146">
        <v>11</v>
      </c>
      <c r="B73" s="190" t="str">
        <f>INPUT!B73</f>
        <v>Lim, Kristine</v>
      </c>
      <c r="C73" s="57"/>
      <c r="D73" s="57"/>
      <c r="E73" s="83"/>
      <c r="F73" s="98">
        <v>18</v>
      </c>
      <c r="G73" s="53">
        <v>17</v>
      </c>
      <c r="H73" s="53">
        <v>16</v>
      </c>
      <c r="I73" s="53">
        <v>17</v>
      </c>
      <c r="J73" s="53">
        <v>18</v>
      </c>
      <c r="K73" s="109">
        <f t="shared" si="30"/>
        <v>86</v>
      </c>
      <c r="L73" s="110">
        <f t="shared" si="31"/>
        <v>86</v>
      </c>
      <c r="M73" s="111">
        <f t="shared" si="32"/>
        <v>17.2</v>
      </c>
      <c r="N73" s="98">
        <v>45</v>
      </c>
      <c r="O73" s="53">
        <v>46</v>
      </c>
      <c r="P73" s="53">
        <v>45</v>
      </c>
      <c r="Q73" s="109">
        <f t="shared" si="33"/>
        <v>136</v>
      </c>
      <c r="R73" s="110">
        <f t="shared" si="34"/>
        <v>90.67</v>
      </c>
      <c r="S73" s="111">
        <f t="shared" si="35"/>
        <v>45.34</v>
      </c>
      <c r="T73" s="98">
        <v>30</v>
      </c>
      <c r="U73" s="53">
        <v>33</v>
      </c>
      <c r="V73" s="53">
        <v>32</v>
      </c>
      <c r="W73" s="109">
        <f t="shared" si="36"/>
        <v>95</v>
      </c>
      <c r="X73" s="110">
        <f t="shared" si="37"/>
        <v>79.17</v>
      </c>
      <c r="Y73" s="111">
        <f t="shared" si="38"/>
        <v>23.75</v>
      </c>
      <c r="Z73" s="163">
        <f t="shared" si="39"/>
        <v>86.29</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75</v>
      </c>
      <c r="AW73" s="44">
        <f t="shared" si="26"/>
        <v>82.5</v>
      </c>
      <c r="AX73" s="44">
        <f t="shared" si="27"/>
        <v>80</v>
      </c>
    </row>
    <row r="74" spans="1:50" ht="18" customHeight="1">
      <c r="A74" s="146">
        <v>12</v>
      </c>
      <c r="B74" s="190" t="str">
        <f>INPUT!B74</f>
        <v>Manalo, Lea</v>
      </c>
      <c r="C74" s="57"/>
      <c r="D74" s="57"/>
      <c r="E74" s="83"/>
      <c r="F74" s="98">
        <v>18</v>
      </c>
      <c r="G74" s="53">
        <v>16</v>
      </c>
      <c r="H74" s="53">
        <v>15</v>
      </c>
      <c r="I74" s="53">
        <v>17</v>
      </c>
      <c r="J74" s="53">
        <v>16</v>
      </c>
      <c r="K74" s="109">
        <f t="shared" si="30"/>
        <v>82</v>
      </c>
      <c r="L74" s="110">
        <f t="shared" si="31"/>
        <v>82</v>
      </c>
      <c r="M74" s="111">
        <f t="shared" si="32"/>
        <v>16.399999999999999</v>
      </c>
      <c r="N74" s="98">
        <v>42</v>
      </c>
      <c r="O74" s="53">
        <v>45</v>
      </c>
      <c r="P74" s="53">
        <v>42</v>
      </c>
      <c r="Q74" s="109">
        <f t="shared" si="33"/>
        <v>129</v>
      </c>
      <c r="R74" s="110">
        <f t="shared" si="34"/>
        <v>86</v>
      </c>
      <c r="S74" s="111">
        <f t="shared" si="35"/>
        <v>43</v>
      </c>
      <c r="T74" s="98">
        <v>29</v>
      </c>
      <c r="U74" s="53">
        <v>29</v>
      </c>
      <c r="V74" s="53">
        <v>33</v>
      </c>
      <c r="W74" s="109">
        <f t="shared" si="36"/>
        <v>91</v>
      </c>
      <c r="X74" s="110">
        <f t="shared" si="37"/>
        <v>75.83</v>
      </c>
      <c r="Y74" s="111">
        <f t="shared" si="38"/>
        <v>22.75</v>
      </c>
      <c r="Z74" s="163">
        <f t="shared" si="39"/>
        <v>82.15</v>
      </c>
      <c r="AA74" s="168">
        <f t="shared" si="40"/>
        <v>84</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72.5</v>
      </c>
      <c r="AX74" s="44">
        <f t="shared" si="27"/>
        <v>82.5</v>
      </c>
    </row>
    <row r="75" spans="1:50" ht="18" customHeight="1">
      <c r="A75" s="146">
        <v>13</v>
      </c>
      <c r="B75" s="190" t="str">
        <f>INPUT!B75</f>
        <v>Navarro, Mae</v>
      </c>
      <c r="C75" s="57"/>
      <c r="D75" s="57"/>
      <c r="E75" s="83"/>
      <c r="F75" s="98">
        <v>18</v>
      </c>
      <c r="G75" s="53">
        <v>16</v>
      </c>
      <c r="H75" s="53">
        <v>16</v>
      </c>
      <c r="I75" s="53">
        <v>17</v>
      </c>
      <c r="J75" s="53">
        <v>16</v>
      </c>
      <c r="K75" s="109">
        <f t="shared" si="30"/>
        <v>83</v>
      </c>
      <c r="L75" s="110">
        <f t="shared" si="31"/>
        <v>83</v>
      </c>
      <c r="M75" s="111">
        <f t="shared" si="32"/>
        <v>16.600000000000001</v>
      </c>
      <c r="N75" s="98">
        <v>41</v>
      </c>
      <c r="O75" s="53">
        <v>44</v>
      </c>
      <c r="P75" s="53">
        <v>47</v>
      </c>
      <c r="Q75" s="109">
        <f t="shared" si="33"/>
        <v>132</v>
      </c>
      <c r="R75" s="110">
        <f t="shared" si="34"/>
        <v>88</v>
      </c>
      <c r="S75" s="111">
        <f t="shared" si="35"/>
        <v>44</v>
      </c>
      <c r="T75" s="98">
        <v>32</v>
      </c>
      <c r="U75" s="53">
        <v>34</v>
      </c>
      <c r="V75" s="53">
        <v>33</v>
      </c>
      <c r="W75" s="109">
        <f t="shared" si="36"/>
        <v>99</v>
      </c>
      <c r="X75" s="110">
        <f t="shared" si="37"/>
        <v>82.5</v>
      </c>
      <c r="Y75" s="111">
        <f t="shared" si="38"/>
        <v>24.75</v>
      </c>
      <c r="Z75" s="163">
        <f t="shared" si="39"/>
        <v>85.35</v>
      </c>
      <c r="AA75" s="168">
        <f t="shared" si="40"/>
        <v>87</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85</v>
      </c>
      <c r="AX75" s="44">
        <f t="shared" si="27"/>
        <v>82.5</v>
      </c>
    </row>
    <row r="76" spans="1:50" ht="18" customHeight="1">
      <c r="A76" s="146">
        <v>14</v>
      </c>
      <c r="B76" s="190" t="str">
        <f>INPUT!B76</f>
        <v>Ortega, Nicole</v>
      </c>
      <c r="C76" s="57"/>
      <c r="D76" s="57"/>
      <c r="E76" s="83"/>
      <c r="F76" s="98">
        <v>18</v>
      </c>
      <c r="G76" s="53">
        <v>17</v>
      </c>
      <c r="H76" s="53">
        <v>16</v>
      </c>
      <c r="I76" s="53">
        <v>17</v>
      </c>
      <c r="J76" s="53">
        <v>16</v>
      </c>
      <c r="K76" s="109">
        <f t="shared" si="30"/>
        <v>84</v>
      </c>
      <c r="L76" s="110">
        <f t="shared" si="31"/>
        <v>84</v>
      </c>
      <c r="M76" s="111">
        <f t="shared" si="32"/>
        <v>16.8</v>
      </c>
      <c r="N76" s="98">
        <v>41</v>
      </c>
      <c r="O76" s="53">
        <v>47</v>
      </c>
      <c r="P76" s="53">
        <v>44</v>
      </c>
      <c r="Q76" s="109">
        <f t="shared" si="33"/>
        <v>132</v>
      </c>
      <c r="R76" s="110">
        <f t="shared" si="34"/>
        <v>88</v>
      </c>
      <c r="S76" s="111">
        <f t="shared" si="35"/>
        <v>44</v>
      </c>
      <c r="T76" s="98">
        <v>31</v>
      </c>
      <c r="U76" s="53">
        <v>30</v>
      </c>
      <c r="V76" s="53">
        <v>32</v>
      </c>
      <c r="W76" s="109">
        <f t="shared" si="36"/>
        <v>93</v>
      </c>
      <c r="X76" s="110">
        <f t="shared" si="37"/>
        <v>77.5</v>
      </c>
      <c r="Y76" s="111">
        <f t="shared" si="38"/>
        <v>23.25</v>
      </c>
      <c r="Z76" s="163">
        <f t="shared" si="39"/>
        <v>84.05</v>
      </c>
      <c r="AA76" s="168">
        <f t="shared" si="40"/>
        <v>86</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75</v>
      </c>
      <c r="AX76" s="44">
        <f t="shared" ref="AX76:AX112" si="44">(V76/$V$10)*100</f>
        <v>80</v>
      </c>
    </row>
    <row r="77" spans="1:50" ht="18" customHeight="1">
      <c r="A77" s="146">
        <v>15</v>
      </c>
      <c r="B77" s="190" t="str">
        <f>INPUT!B77</f>
        <v>Perez, Patricia</v>
      </c>
      <c r="C77" s="57"/>
      <c r="D77" s="57"/>
      <c r="E77" s="83"/>
      <c r="F77" s="98">
        <v>17</v>
      </c>
      <c r="G77" s="53">
        <v>19</v>
      </c>
      <c r="H77" s="53">
        <v>18</v>
      </c>
      <c r="I77" s="53">
        <v>19</v>
      </c>
      <c r="J77" s="53">
        <v>17</v>
      </c>
      <c r="K77" s="109">
        <f t="shared" si="30"/>
        <v>90</v>
      </c>
      <c r="L77" s="110">
        <f t="shared" si="31"/>
        <v>90</v>
      </c>
      <c r="M77" s="111">
        <f t="shared" si="32"/>
        <v>18</v>
      </c>
      <c r="N77" s="98">
        <v>45</v>
      </c>
      <c r="O77" s="53">
        <v>45</v>
      </c>
      <c r="P77" s="53">
        <v>46</v>
      </c>
      <c r="Q77" s="109">
        <f t="shared" si="33"/>
        <v>136</v>
      </c>
      <c r="R77" s="110">
        <f t="shared" si="34"/>
        <v>90.67</v>
      </c>
      <c r="S77" s="111">
        <f t="shared" si="35"/>
        <v>45.34</v>
      </c>
      <c r="T77" s="98">
        <v>36</v>
      </c>
      <c r="U77" s="53">
        <v>33</v>
      </c>
      <c r="V77" s="53">
        <v>36</v>
      </c>
      <c r="W77" s="109">
        <f t="shared" si="36"/>
        <v>105</v>
      </c>
      <c r="X77" s="110">
        <f t="shared" si="37"/>
        <v>87.5</v>
      </c>
      <c r="Y77" s="111">
        <f t="shared" si="38"/>
        <v>26.25</v>
      </c>
      <c r="Z77" s="163">
        <f t="shared" si="39"/>
        <v>89.59</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82.5</v>
      </c>
      <c r="AX77" s="44">
        <f t="shared" si="44"/>
        <v>90</v>
      </c>
    </row>
    <row r="78" spans="1:50" ht="18" customHeight="1">
      <c r="A78" s="146">
        <v>16</v>
      </c>
      <c r="B78" s="190" t="str">
        <f>INPUT!B78</f>
        <v>Quintos, Queenie</v>
      </c>
      <c r="C78" s="57"/>
      <c r="D78" s="57"/>
      <c r="E78" s="83"/>
      <c r="F78" s="98">
        <v>17</v>
      </c>
      <c r="G78" s="53">
        <v>18</v>
      </c>
      <c r="H78" s="53">
        <v>16</v>
      </c>
      <c r="I78" s="53">
        <v>17</v>
      </c>
      <c r="J78" s="53">
        <v>17</v>
      </c>
      <c r="K78" s="109">
        <f t="shared" si="30"/>
        <v>85</v>
      </c>
      <c r="L78" s="110">
        <f t="shared" si="31"/>
        <v>85</v>
      </c>
      <c r="M78" s="111">
        <f t="shared" si="32"/>
        <v>17</v>
      </c>
      <c r="N78" s="98">
        <v>47</v>
      </c>
      <c r="O78" s="53">
        <v>44</v>
      </c>
      <c r="P78" s="53">
        <v>43</v>
      </c>
      <c r="Q78" s="109">
        <f t="shared" si="33"/>
        <v>134</v>
      </c>
      <c r="R78" s="110">
        <f t="shared" si="34"/>
        <v>89.33</v>
      </c>
      <c r="S78" s="111">
        <f t="shared" si="35"/>
        <v>44.67</v>
      </c>
      <c r="T78" s="98">
        <v>32</v>
      </c>
      <c r="U78" s="53">
        <v>32</v>
      </c>
      <c r="V78" s="53">
        <v>32</v>
      </c>
      <c r="W78" s="109">
        <f t="shared" si="36"/>
        <v>96</v>
      </c>
      <c r="X78" s="110">
        <f t="shared" si="37"/>
        <v>80</v>
      </c>
      <c r="Y78" s="111">
        <f t="shared" si="38"/>
        <v>24</v>
      </c>
      <c r="Z78" s="163">
        <f t="shared" si="39"/>
        <v>85.67</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80</v>
      </c>
      <c r="AX78" s="44">
        <f t="shared" si="44"/>
        <v>80</v>
      </c>
    </row>
    <row r="79" spans="1:50" ht="18" customHeight="1">
      <c r="A79" s="146">
        <v>17</v>
      </c>
      <c r="B79" s="190" t="str">
        <f>INPUT!B79</f>
        <v>Ramos, Rica</v>
      </c>
      <c r="C79" s="57"/>
      <c r="D79" s="57"/>
      <c r="E79" s="83"/>
      <c r="F79" s="98">
        <v>14</v>
      </c>
      <c r="G79" s="53">
        <v>15</v>
      </c>
      <c r="H79" s="53">
        <v>15</v>
      </c>
      <c r="I79" s="53">
        <v>15</v>
      </c>
      <c r="J79" s="53">
        <v>14</v>
      </c>
      <c r="K79" s="109">
        <f t="shared" si="30"/>
        <v>73</v>
      </c>
      <c r="L79" s="110">
        <f t="shared" si="31"/>
        <v>73</v>
      </c>
      <c r="M79" s="111">
        <f t="shared" si="32"/>
        <v>14.6</v>
      </c>
      <c r="N79" s="98">
        <v>38</v>
      </c>
      <c r="O79" s="53">
        <v>39</v>
      </c>
      <c r="P79" s="53">
        <v>41</v>
      </c>
      <c r="Q79" s="109">
        <f t="shared" si="33"/>
        <v>118</v>
      </c>
      <c r="R79" s="110">
        <f t="shared" si="34"/>
        <v>78.67</v>
      </c>
      <c r="S79" s="111">
        <f t="shared" si="35"/>
        <v>39.340000000000003</v>
      </c>
      <c r="T79" s="98">
        <v>24</v>
      </c>
      <c r="U79" s="53">
        <v>28</v>
      </c>
      <c r="V79" s="53">
        <v>28</v>
      </c>
      <c r="W79" s="109">
        <f t="shared" si="36"/>
        <v>80</v>
      </c>
      <c r="X79" s="110">
        <f t="shared" si="37"/>
        <v>66.67</v>
      </c>
      <c r="Y79" s="111">
        <f t="shared" si="38"/>
        <v>20</v>
      </c>
      <c r="Z79" s="163">
        <f t="shared" si="39"/>
        <v>73.94</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60</v>
      </c>
      <c r="AW79" s="44">
        <f t="shared" si="43"/>
        <v>70</v>
      </c>
      <c r="AX79" s="44">
        <f t="shared" si="44"/>
        <v>70</v>
      </c>
    </row>
    <row r="80" spans="1:50" ht="18" customHeight="1">
      <c r="A80" s="146">
        <v>18</v>
      </c>
      <c r="B80" s="190" t="str">
        <f>INPUT!B80</f>
        <v>Salazar, Sofia</v>
      </c>
      <c r="C80" s="57"/>
      <c r="D80" s="57"/>
      <c r="E80" s="83"/>
      <c r="F80" s="98">
        <v>18</v>
      </c>
      <c r="G80" s="53">
        <v>16</v>
      </c>
      <c r="H80" s="53">
        <v>19</v>
      </c>
      <c r="I80" s="53">
        <v>18</v>
      </c>
      <c r="J80" s="53">
        <v>19</v>
      </c>
      <c r="K80" s="109">
        <f t="shared" si="30"/>
        <v>90</v>
      </c>
      <c r="L80" s="110">
        <f t="shared" si="31"/>
        <v>90</v>
      </c>
      <c r="M80" s="111">
        <f t="shared" si="32"/>
        <v>18</v>
      </c>
      <c r="N80" s="98">
        <v>42</v>
      </c>
      <c r="O80" s="53">
        <v>41</v>
      </c>
      <c r="P80" s="53">
        <v>42</v>
      </c>
      <c r="Q80" s="109">
        <f t="shared" si="33"/>
        <v>125</v>
      </c>
      <c r="R80" s="110">
        <f t="shared" si="34"/>
        <v>83.33</v>
      </c>
      <c r="S80" s="111">
        <f t="shared" si="35"/>
        <v>41.67</v>
      </c>
      <c r="T80" s="98">
        <v>33</v>
      </c>
      <c r="U80" s="53">
        <v>32</v>
      </c>
      <c r="V80" s="53">
        <v>31</v>
      </c>
      <c r="W80" s="109">
        <f t="shared" si="36"/>
        <v>96</v>
      </c>
      <c r="X80" s="110">
        <f t="shared" si="37"/>
        <v>80</v>
      </c>
      <c r="Y80" s="111">
        <f t="shared" si="38"/>
        <v>24</v>
      </c>
      <c r="Z80" s="163">
        <f t="shared" si="39"/>
        <v>83.67</v>
      </c>
      <c r="AA80" s="168">
        <f t="shared" si="40"/>
        <v>85</v>
      </c>
      <c r="AB80" s="158" t="str">
        <f t="shared" si="41"/>
        <v>Benchmarking</v>
      </c>
      <c r="AD80" s="3"/>
      <c r="AG80" s="1"/>
      <c r="AH80" s="1"/>
      <c r="AI80" s="1"/>
      <c r="AJ80" s="1"/>
      <c r="AK80" s="1"/>
      <c r="AL80" s="1"/>
      <c r="AM80" s="1"/>
      <c r="AN80" s="1"/>
      <c r="AO80" s="1"/>
      <c r="AP80" s="1"/>
      <c r="AQ80" s="1"/>
      <c r="AR80" s="1"/>
      <c r="AS80" s="1"/>
      <c r="AT80" s="1"/>
      <c r="AU80" s="45"/>
      <c r="AV80" s="44">
        <f t="shared" si="42"/>
        <v>82.5</v>
      </c>
      <c r="AW80" s="44">
        <f t="shared" si="43"/>
        <v>80</v>
      </c>
      <c r="AX80" s="44">
        <f t="shared" si="44"/>
        <v>77.5</v>
      </c>
    </row>
    <row r="81" spans="1:50" ht="18" customHeight="1">
      <c r="A81" s="146">
        <v>19</v>
      </c>
      <c r="B81" s="190" t="str">
        <f>INPUT!B81</f>
        <v>Torres, Trisha</v>
      </c>
      <c r="C81" s="57"/>
      <c r="D81" s="57"/>
      <c r="E81" s="83"/>
      <c r="F81" s="98">
        <v>15</v>
      </c>
      <c r="G81" s="53">
        <v>15</v>
      </c>
      <c r="H81" s="53">
        <v>16</v>
      </c>
      <c r="I81" s="53">
        <v>16</v>
      </c>
      <c r="J81" s="53">
        <v>15</v>
      </c>
      <c r="K81" s="109">
        <f t="shared" si="30"/>
        <v>77</v>
      </c>
      <c r="L81" s="110">
        <f t="shared" si="31"/>
        <v>77</v>
      </c>
      <c r="M81" s="111">
        <f t="shared" si="32"/>
        <v>15.4</v>
      </c>
      <c r="N81" s="98">
        <v>35</v>
      </c>
      <c r="O81" s="53">
        <v>35</v>
      </c>
      <c r="P81" s="53">
        <v>38</v>
      </c>
      <c r="Q81" s="109">
        <f t="shared" si="33"/>
        <v>108</v>
      </c>
      <c r="R81" s="110">
        <f t="shared" si="34"/>
        <v>72</v>
      </c>
      <c r="S81" s="111">
        <f t="shared" si="35"/>
        <v>36</v>
      </c>
      <c r="T81" s="98">
        <v>27</v>
      </c>
      <c r="U81" s="53">
        <v>27</v>
      </c>
      <c r="V81" s="53">
        <v>26</v>
      </c>
      <c r="W81" s="109">
        <f t="shared" si="36"/>
        <v>80</v>
      </c>
      <c r="X81" s="110">
        <f t="shared" si="37"/>
        <v>66.67</v>
      </c>
      <c r="Y81" s="111">
        <f t="shared" si="38"/>
        <v>20</v>
      </c>
      <c r="Z81" s="163">
        <f t="shared" si="39"/>
        <v>71.400000000000006</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67.5</v>
      </c>
      <c r="AW81" s="44">
        <f t="shared" si="43"/>
        <v>67.5</v>
      </c>
      <c r="AX81" s="44">
        <f t="shared" si="44"/>
        <v>65</v>
      </c>
    </row>
    <row r="82" spans="1:50" ht="18" customHeight="1">
      <c r="A82" s="146">
        <v>20</v>
      </c>
      <c r="B82" s="190" t="str">
        <f>INPUT!B82</f>
        <v>Villanueva, Yvonne</v>
      </c>
      <c r="C82" s="57"/>
      <c r="D82" s="57"/>
      <c r="E82" s="83"/>
      <c r="F82" s="98">
        <v>17</v>
      </c>
      <c r="G82" s="53">
        <v>15</v>
      </c>
      <c r="H82" s="53">
        <v>15</v>
      </c>
      <c r="I82" s="53">
        <v>15</v>
      </c>
      <c r="J82" s="53">
        <v>17</v>
      </c>
      <c r="K82" s="109">
        <f t="shared" si="30"/>
        <v>79</v>
      </c>
      <c r="L82" s="110">
        <f t="shared" si="31"/>
        <v>79</v>
      </c>
      <c r="M82" s="111">
        <f t="shared" si="32"/>
        <v>15.8</v>
      </c>
      <c r="N82" s="98">
        <v>42</v>
      </c>
      <c r="O82" s="53">
        <v>38</v>
      </c>
      <c r="P82" s="53">
        <v>38</v>
      </c>
      <c r="Q82" s="109">
        <f t="shared" si="33"/>
        <v>118</v>
      </c>
      <c r="R82" s="110">
        <f t="shared" si="34"/>
        <v>78.67</v>
      </c>
      <c r="S82" s="111">
        <f t="shared" si="35"/>
        <v>39.340000000000003</v>
      </c>
      <c r="T82" s="98">
        <v>32</v>
      </c>
      <c r="U82" s="53">
        <v>33</v>
      </c>
      <c r="V82" s="53">
        <v>29</v>
      </c>
      <c r="W82" s="109">
        <f t="shared" si="36"/>
        <v>94</v>
      </c>
      <c r="X82" s="110">
        <f t="shared" si="37"/>
        <v>78.33</v>
      </c>
      <c r="Y82" s="111">
        <f t="shared" si="38"/>
        <v>23.5</v>
      </c>
      <c r="Z82" s="163">
        <f t="shared" si="39"/>
        <v>78.64</v>
      </c>
      <c r="AA82" s="168">
        <f t="shared" si="40"/>
        <v>80</v>
      </c>
      <c r="AB82" s="158" t="str">
        <f t="shared" si="41"/>
        <v>Benchmarking</v>
      </c>
      <c r="AD82" s="3"/>
      <c r="AG82" s="1"/>
      <c r="AH82" s="1"/>
      <c r="AI82" s="1"/>
      <c r="AJ82" s="1"/>
      <c r="AK82" s="1"/>
      <c r="AL82" s="1"/>
      <c r="AM82" s="1"/>
      <c r="AN82" s="1"/>
      <c r="AO82" s="1"/>
      <c r="AP82" s="1"/>
      <c r="AQ82" s="1"/>
      <c r="AR82" s="1"/>
      <c r="AS82" s="1"/>
      <c r="AT82" s="1"/>
      <c r="AU82" s="45"/>
      <c r="AV82" s="44">
        <f t="shared" si="42"/>
        <v>80</v>
      </c>
      <c r="AW82" s="44">
        <f t="shared" si="43"/>
        <v>82.5</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Araling Panlipunan</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18</v>
      </c>
      <c r="I12" s="104">
        <v>17</v>
      </c>
      <c r="J12" s="104">
        <v>19</v>
      </c>
      <c r="K12" s="106">
        <f t="shared" ref="K12:K43" si="0">IF(COUNT($F12:$J12)=0,"",SUM($F12:$J12))</f>
        <v>91</v>
      </c>
      <c r="L12" s="107">
        <f t="shared" ref="L12:L43" si="1">IF(ISERROR(IF($K12="","",ROUND(($K12/$K$10)*$L$10,2))),"",IF($K12="","",ROUND(($K12/$K$10)*$L$10,2)))</f>
        <v>91</v>
      </c>
      <c r="M12" s="108">
        <f t="shared" ref="M12:M43" si="2">IF($L12="","",ROUND($L12*$M$10,2))</f>
        <v>18.2</v>
      </c>
      <c r="N12" s="103">
        <v>44</v>
      </c>
      <c r="O12" s="104">
        <v>49</v>
      </c>
      <c r="P12" s="104">
        <v>43</v>
      </c>
      <c r="Q12" s="106">
        <f t="shared" ref="Q12:Q43" si="3">IF(COUNT($N12:$P12)=0,"",SUM($N12:$P12))</f>
        <v>136</v>
      </c>
      <c r="R12" s="107">
        <f t="shared" ref="R12:R43" si="4">IF(ISERROR(IF($Q12="","",ROUND(($Q12/$Q$10)*$R$10,2))),"",IF($Q12="","",ROUND(($Q12/$Q$10)*$R$10,2)))</f>
        <v>90.67</v>
      </c>
      <c r="S12" s="108">
        <f t="shared" ref="S12:S43" si="5">IF($R12="","",ROUND($R12*$S$10,2))</f>
        <v>45.34</v>
      </c>
      <c r="T12" s="103">
        <v>37</v>
      </c>
      <c r="U12" s="104">
        <v>33</v>
      </c>
      <c r="V12" s="104">
        <v>36</v>
      </c>
      <c r="W12" s="106">
        <f t="shared" ref="W12:W43" si="6">IF(COUNT($T12:$V12)=0,"",SUM($T12:$V12))</f>
        <v>106</v>
      </c>
      <c r="X12" s="107">
        <f t="shared" ref="X12:X43" si="7">IF(ISERROR(IF($W12="","",ROUND(($W12/$W$10)*$X$10,2))),"",IF($W12="","",ROUND(($W12/$W$10)*$X$10,2)))</f>
        <v>88.33</v>
      </c>
      <c r="Y12" s="108">
        <f t="shared" ref="Y12:Y43" si="8">IF($X12="","",ROUND($X12*$Y$10,2))</f>
        <v>26.5</v>
      </c>
      <c r="Z12" s="162">
        <f>IF(ISERROR(IF($W12="","",ROUND(SUM($M12,$S12,$Y12),2))),"",IF($W12="","",ROUND(SUM($M12,$S12,$Y12),2)))</f>
        <v>90.04</v>
      </c>
      <c r="AA12" s="167">
        <f>IF(ISERROR(IF($W12="","",VLOOKUP(Z12,NewTransmu,4,TRUE))),"",IF($W12="","",VLOOKUP(Z12,NewTransmu,4,TRUE)))</f>
        <v>92</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92.5</v>
      </c>
      <c r="AW12" s="44">
        <f t="shared" ref="AW12:AW43" si="11">(U12/$U$10)*100</f>
        <v>82.5</v>
      </c>
      <c r="AX12" s="44">
        <f t="shared" ref="AX12:AX43" si="12">(V12/$V$10)*100</f>
        <v>90</v>
      </c>
    </row>
    <row r="13" spans="1:52" ht="18" customHeight="1">
      <c r="A13" s="146">
        <v>2</v>
      </c>
      <c r="B13" s="190" t="str">
        <f>INPUT!B13</f>
        <v>Castillo, Daniel</v>
      </c>
      <c r="C13" s="57"/>
      <c r="D13" s="57"/>
      <c r="E13" s="83"/>
      <c r="F13" s="98">
        <v>19</v>
      </c>
      <c r="G13" s="53">
        <v>19</v>
      </c>
      <c r="H13" s="53">
        <v>20</v>
      </c>
      <c r="I13" s="53">
        <v>19</v>
      </c>
      <c r="J13" s="53">
        <v>19</v>
      </c>
      <c r="K13" s="109">
        <f t="shared" si="0"/>
        <v>96</v>
      </c>
      <c r="L13" s="110">
        <f t="shared" si="1"/>
        <v>96</v>
      </c>
      <c r="M13" s="111">
        <f t="shared" si="2"/>
        <v>19.2</v>
      </c>
      <c r="N13" s="98">
        <v>49</v>
      </c>
      <c r="O13" s="53">
        <v>50</v>
      </c>
      <c r="P13" s="53">
        <v>50</v>
      </c>
      <c r="Q13" s="109">
        <f t="shared" si="3"/>
        <v>149</v>
      </c>
      <c r="R13" s="110">
        <f t="shared" si="4"/>
        <v>99.33</v>
      </c>
      <c r="S13" s="111">
        <f t="shared" si="5"/>
        <v>49.67</v>
      </c>
      <c r="T13" s="98">
        <v>38</v>
      </c>
      <c r="U13" s="53">
        <v>37</v>
      </c>
      <c r="V13" s="53">
        <v>37</v>
      </c>
      <c r="W13" s="109">
        <f t="shared" si="6"/>
        <v>112</v>
      </c>
      <c r="X13" s="110">
        <f t="shared" si="7"/>
        <v>93.33</v>
      </c>
      <c r="Y13" s="111">
        <f t="shared" si="8"/>
        <v>28</v>
      </c>
      <c r="Z13" s="163">
        <f t="shared" ref="Z13:Z44" si="13">IF(ISERROR(IF($V13="","",ROUND(SUM($M13,$S13,$Y13),2))),"",IF($V13="","",ROUND(SUM($M13,$S13,$Y13),2)))</f>
        <v>96.87</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95</v>
      </c>
      <c r="AW13" s="44">
        <f t="shared" si="11"/>
        <v>92.5</v>
      </c>
      <c r="AX13" s="44">
        <f t="shared" si="12"/>
        <v>92.5</v>
      </c>
    </row>
    <row r="14" spans="1:52" ht="18" customHeight="1">
      <c r="A14" s="146">
        <v>3</v>
      </c>
      <c r="B14" s="190" t="str">
        <f>INPUT!B14</f>
        <v>Dela Cruz, Elijah</v>
      </c>
      <c r="C14" s="57"/>
      <c r="D14" s="57"/>
      <c r="E14" s="83"/>
      <c r="F14" s="98">
        <v>16</v>
      </c>
      <c r="G14" s="53">
        <v>17</v>
      </c>
      <c r="H14" s="53">
        <v>15</v>
      </c>
      <c r="I14" s="53">
        <v>15</v>
      </c>
      <c r="J14" s="53">
        <v>18</v>
      </c>
      <c r="K14" s="109">
        <f t="shared" si="0"/>
        <v>81</v>
      </c>
      <c r="L14" s="110">
        <f t="shared" si="1"/>
        <v>81</v>
      </c>
      <c r="M14" s="111">
        <f t="shared" si="2"/>
        <v>16.2</v>
      </c>
      <c r="N14" s="98">
        <v>44</v>
      </c>
      <c r="O14" s="53">
        <v>40</v>
      </c>
      <c r="P14" s="53">
        <v>46</v>
      </c>
      <c r="Q14" s="109">
        <f t="shared" si="3"/>
        <v>130</v>
      </c>
      <c r="R14" s="110">
        <f t="shared" si="4"/>
        <v>86.67</v>
      </c>
      <c r="S14" s="111">
        <f t="shared" si="5"/>
        <v>43.34</v>
      </c>
      <c r="T14" s="98">
        <v>34</v>
      </c>
      <c r="U14" s="53">
        <v>30</v>
      </c>
      <c r="V14" s="53">
        <v>33</v>
      </c>
      <c r="W14" s="109">
        <f t="shared" si="6"/>
        <v>97</v>
      </c>
      <c r="X14" s="110">
        <f t="shared" si="7"/>
        <v>80.83</v>
      </c>
      <c r="Y14" s="111">
        <f t="shared" si="8"/>
        <v>24.25</v>
      </c>
      <c r="Z14" s="163">
        <f t="shared" si="13"/>
        <v>83.79</v>
      </c>
      <c r="AA14" s="168">
        <f t="shared" si="14"/>
        <v>85</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85</v>
      </c>
      <c r="AW14" s="44">
        <f t="shared" si="11"/>
        <v>75</v>
      </c>
      <c r="AX14" s="44">
        <f t="shared" si="12"/>
        <v>82.5</v>
      </c>
    </row>
    <row r="15" spans="1:52" ht="18" customHeight="1">
      <c r="A15" s="146">
        <v>4</v>
      </c>
      <c r="B15" s="190" t="str">
        <f>INPUT!B15</f>
        <v>Domingo, Francis</v>
      </c>
      <c r="C15" s="57"/>
      <c r="D15" s="57"/>
      <c r="E15" s="83"/>
      <c r="F15" s="98">
        <v>14</v>
      </c>
      <c r="G15" s="53">
        <v>16</v>
      </c>
      <c r="H15" s="53">
        <v>15</v>
      </c>
      <c r="I15" s="53">
        <v>14</v>
      </c>
      <c r="J15" s="53">
        <v>15</v>
      </c>
      <c r="K15" s="109">
        <f t="shared" si="0"/>
        <v>74</v>
      </c>
      <c r="L15" s="110">
        <f t="shared" si="1"/>
        <v>74</v>
      </c>
      <c r="M15" s="111">
        <f t="shared" si="2"/>
        <v>14.8</v>
      </c>
      <c r="N15" s="98">
        <v>40</v>
      </c>
      <c r="O15" s="53">
        <v>39</v>
      </c>
      <c r="P15" s="53">
        <v>37</v>
      </c>
      <c r="Q15" s="109">
        <f t="shared" si="3"/>
        <v>116</v>
      </c>
      <c r="R15" s="110">
        <f t="shared" si="4"/>
        <v>77.33</v>
      </c>
      <c r="S15" s="111">
        <f t="shared" si="5"/>
        <v>38.67</v>
      </c>
      <c r="T15" s="98">
        <v>27</v>
      </c>
      <c r="U15" s="53">
        <v>27</v>
      </c>
      <c r="V15" s="53">
        <v>28</v>
      </c>
      <c r="W15" s="109">
        <f t="shared" si="6"/>
        <v>82</v>
      </c>
      <c r="X15" s="110">
        <f t="shared" si="7"/>
        <v>68.33</v>
      </c>
      <c r="Y15" s="111">
        <f t="shared" si="8"/>
        <v>20.5</v>
      </c>
      <c r="Z15" s="163">
        <f t="shared" si="13"/>
        <v>73.97</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67.5</v>
      </c>
      <c r="AX15" s="44">
        <f t="shared" si="12"/>
        <v>70</v>
      </c>
    </row>
    <row r="16" spans="1:52" ht="18" customHeight="1">
      <c r="A16" s="146">
        <v>5</v>
      </c>
      <c r="B16" s="190" t="str">
        <f>INPUT!B16</f>
        <v>Espiritu, Gabriel</v>
      </c>
      <c r="C16" s="57"/>
      <c r="D16" s="57"/>
      <c r="E16" s="83"/>
      <c r="F16" s="98">
        <v>20</v>
      </c>
      <c r="G16" s="53">
        <v>19</v>
      </c>
      <c r="H16" s="53">
        <v>19</v>
      </c>
      <c r="I16" s="53">
        <v>19</v>
      </c>
      <c r="J16" s="53">
        <v>19</v>
      </c>
      <c r="K16" s="109">
        <f t="shared" si="0"/>
        <v>96</v>
      </c>
      <c r="L16" s="110">
        <f t="shared" si="1"/>
        <v>96</v>
      </c>
      <c r="M16" s="111">
        <f t="shared" si="2"/>
        <v>19.2</v>
      </c>
      <c r="N16" s="98">
        <v>48</v>
      </c>
      <c r="O16" s="53">
        <v>50</v>
      </c>
      <c r="P16" s="53">
        <v>50</v>
      </c>
      <c r="Q16" s="109">
        <f t="shared" si="3"/>
        <v>148</v>
      </c>
      <c r="R16" s="110">
        <f t="shared" si="4"/>
        <v>98.67</v>
      </c>
      <c r="S16" s="111">
        <f t="shared" si="5"/>
        <v>49.34</v>
      </c>
      <c r="T16" s="98">
        <v>39</v>
      </c>
      <c r="U16" s="53">
        <v>35</v>
      </c>
      <c r="V16" s="53">
        <v>40</v>
      </c>
      <c r="W16" s="109">
        <f t="shared" si="6"/>
        <v>114</v>
      </c>
      <c r="X16" s="110">
        <f t="shared" si="7"/>
        <v>95</v>
      </c>
      <c r="Y16" s="111">
        <f t="shared" si="8"/>
        <v>28.5</v>
      </c>
      <c r="Z16" s="163">
        <f t="shared" si="13"/>
        <v>97.04</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97.5</v>
      </c>
      <c r="AW16" s="44">
        <f t="shared" si="11"/>
        <v>87.5</v>
      </c>
      <c r="AX16" s="44">
        <f t="shared" si="12"/>
        <v>100</v>
      </c>
    </row>
    <row r="17" spans="1:50" ht="18" customHeight="1">
      <c r="A17" s="146">
        <v>6</v>
      </c>
      <c r="B17" s="190" t="str">
        <f>INPUT!B17</f>
        <v>Ferrer, Hans</v>
      </c>
      <c r="C17" s="57"/>
      <c r="D17" s="57"/>
      <c r="E17" s="83"/>
      <c r="F17" s="98">
        <v>19</v>
      </c>
      <c r="G17" s="53">
        <v>18</v>
      </c>
      <c r="H17" s="53">
        <v>18</v>
      </c>
      <c r="I17" s="53">
        <v>17</v>
      </c>
      <c r="J17" s="53">
        <v>18</v>
      </c>
      <c r="K17" s="109">
        <f t="shared" si="0"/>
        <v>90</v>
      </c>
      <c r="L17" s="110">
        <f t="shared" si="1"/>
        <v>90</v>
      </c>
      <c r="M17" s="111">
        <f t="shared" si="2"/>
        <v>18</v>
      </c>
      <c r="N17" s="98">
        <v>47</v>
      </c>
      <c r="O17" s="53">
        <v>46</v>
      </c>
      <c r="P17" s="53">
        <v>45</v>
      </c>
      <c r="Q17" s="109">
        <f t="shared" si="3"/>
        <v>138</v>
      </c>
      <c r="R17" s="110">
        <f t="shared" si="4"/>
        <v>92</v>
      </c>
      <c r="S17" s="111">
        <f t="shared" si="5"/>
        <v>46</v>
      </c>
      <c r="T17" s="98">
        <v>31</v>
      </c>
      <c r="U17" s="53">
        <v>34</v>
      </c>
      <c r="V17" s="53">
        <v>35</v>
      </c>
      <c r="W17" s="109">
        <f t="shared" si="6"/>
        <v>100</v>
      </c>
      <c r="X17" s="110">
        <f t="shared" si="7"/>
        <v>83.33</v>
      </c>
      <c r="Y17" s="111">
        <f t="shared" si="8"/>
        <v>25</v>
      </c>
      <c r="Z17" s="163">
        <f t="shared" si="13"/>
        <v>89</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77.5</v>
      </c>
      <c r="AW17" s="44">
        <f t="shared" si="11"/>
        <v>85</v>
      </c>
      <c r="AX17" s="44">
        <f t="shared" si="12"/>
        <v>87.5</v>
      </c>
    </row>
    <row r="18" spans="1:50" ht="18" customHeight="1">
      <c r="A18" s="146">
        <v>7</v>
      </c>
      <c r="B18" s="190" t="str">
        <f>INPUT!B18</f>
        <v>Gatchalian, Ivan</v>
      </c>
      <c r="C18" s="57"/>
      <c r="D18" s="57"/>
      <c r="E18" s="83"/>
      <c r="F18" s="98">
        <v>18</v>
      </c>
      <c r="G18" s="53">
        <v>16</v>
      </c>
      <c r="H18" s="53">
        <v>18</v>
      </c>
      <c r="I18" s="53">
        <v>16</v>
      </c>
      <c r="J18" s="53">
        <v>17</v>
      </c>
      <c r="K18" s="109">
        <f t="shared" si="0"/>
        <v>85</v>
      </c>
      <c r="L18" s="110">
        <f t="shared" si="1"/>
        <v>85</v>
      </c>
      <c r="M18" s="111">
        <f t="shared" si="2"/>
        <v>17</v>
      </c>
      <c r="N18" s="98">
        <v>43</v>
      </c>
      <c r="O18" s="53">
        <v>44</v>
      </c>
      <c r="P18" s="53">
        <v>42</v>
      </c>
      <c r="Q18" s="109">
        <f t="shared" si="3"/>
        <v>129</v>
      </c>
      <c r="R18" s="110">
        <f t="shared" si="4"/>
        <v>86</v>
      </c>
      <c r="S18" s="111">
        <f t="shared" si="5"/>
        <v>43</v>
      </c>
      <c r="T18" s="98">
        <v>32</v>
      </c>
      <c r="U18" s="53">
        <v>32</v>
      </c>
      <c r="V18" s="53">
        <v>33</v>
      </c>
      <c r="W18" s="109">
        <f t="shared" si="6"/>
        <v>97</v>
      </c>
      <c r="X18" s="110">
        <f t="shared" si="7"/>
        <v>80.83</v>
      </c>
      <c r="Y18" s="111">
        <f t="shared" si="8"/>
        <v>24.25</v>
      </c>
      <c r="Z18" s="163">
        <f t="shared" si="13"/>
        <v>84.25</v>
      </c>
      <c r="AA18" s="168">
        <f t="shared" si="14"/>
        <v>86</v>
      </c>
      <c r="AB18" s="158" t="str">
        <f t="shared" si="9"/>
        <v>Benchmarking</v>
      </c>
      <c r="AD18" s="49" t="s">
        <v>32</v>
      </c>
      <c r="AE18" s="187">
        <f>COUNTIF(AV12:AV112,"&gt;=75")</f>
        <v>31</v>
      </c>
      <c r="AF18" s="187">
        <f>COUNTIF(AW12:AW112,"&gt;=75")</f>
        <v>33</v>
      </c>
      <c r="AG18" s="187">
        <f>COUNTIF(AX12:AX112,"&gt;=75")</f>
        <v>34</v>
      </c>
      <c r="AH18" s="6"/>
      <c r="AI18" s="6"/>
      <c r="AJ18" s="6"/>
      <c r="AK18" s="6"/>
      <c r="AL18" s="6"/>
      <c r="AM18" s="6"/>
      <c r="AN18" s="6"/>
      <c r="AO18" s="6"/>
      <c r="AP18" s="6"/>
      <c r="AQ18" s="6"/>
      <c r="AR18" s="6"/>
      <c r="AS18" s="6"/>
      <c r="AT18" s="6"/>
      <c r="AU18" s="44"/>
      <c r="AV18" s="44">
        <f t="shared" si="10"/>
        <v>80</v>
      </c>
      <c r="AW18" s="44">
        <f t="shared" si="11"/>
        <v>80</v>
      </c>
      <c r="AX18" s="44">
        <f t="shared" si="12"/>
        <v>82.5</v>
      </c>
    </row>
    <row r="19" spans="1:50" ht="18" customHeight="1">
      <c r="A19" s="146">
        <v>8</v>
      </c>
      <c r="B19" s="190" t="str">
        <f>INPUT!B19</f>
        <v>Ignacio, Jerome</v>
      </c>
      <c r="C19" s="57"/>
      <c r="D19" s="57"/>
      <c r="E19" s="83"/>
      <c r="F19" s="98">
        <v>18</v>
      </c>
      <c r="G19" s="53">
        <v>19</v>
      </c>
      <c r="H19" s="53">
        <v>19</v>
      </c>
      <c r="I19" s="53">
        <v>18</v>
      </c>
      <c r="J19" s="53">
        <v>20</v>
      </c>
      <c r="K19" s="109">
        <f t="shared" si="0"/>
        <v>94</v>
      </c>
      <c r="L19" s="110">
        <f t="shared" si="1"/>
        <v>94</v>
      </c>
      <c r="M19" s="111">
        <f t="shared" si="2"/>
        <v>18.8</v>
      </c>
      <c r="N19" s="98">
        <v>48</v>
      </c>
      <c r="O19" s="53">
        <v>50</v>
      </c>
      <c r="P19" s="53">
        <v>48</v>
      </c>
      <c r="Q19" s="109">
        <f t="shared" si="3"/>
        <v>146</v>
      </c>
      <c r="R19" s="110">
        <f t="shared" si="4"/>
        <v>97.33</v>
      </c>
      <c r="S19" s="111">
        <f t="shared" si="5"/>
        <v>48.67</v>
      </c>
      <c r="T19" s="98">
        <v>36</v>
      </c>
      <c r="U19" s="53">
        <v>36</v>
      </c>
      <c r="V19" s="53">
        <v>38</v>
      </c>
      <c r="W19" s="109">
        <f t="shared" si="6"/>
        <v>110</v>
      </c>
      <c r="X19" s="110">
        <f t="shared" si="7"/>
        <v>91.67</v>
      </c>
      <c r="Y19" s="111">
        <f t="shared" si="8"/>
        <v>27.5</v>
      </c>
      <c r="Z19" s="163">
        <f t="shared" si="13"/>
        <v>94.97</v>
      </c>
      <c r="AA19" s="168">
        <f t="shared" si="14"/>
        <v>96</v>
      </c>
      <c r="AB19" s="158" t="str">
        <f t="shared" si="9"/>
        <v>Advancing</v>
      </c>
      <c r="AD19" s="49" t="s">
        <v>33</v>
      </c>
      <c r="AE19" s="183">
        <f>IFERROR(AE18/AE14,"")</f>
        <v>0.77500000000000002</v>
      </c>
      <c r="AF19" s="183">
        <f>IFERROR(AF18/AF14,"")</f>
        <v>0.82499999999999996</v>
      </c>
      <c r="AG19" s="183">
        <f>IFERROR(AG18/AG14,"")</f>
        <v>0.85</v>
      </c>
      <c r="AH19" s="6"/>
      <c r="AI19" s="6"/>
      <c r="AJ19" s="6"/>
      <c r="AK19" s="6"/>
      <c r="AL19" s="6"/>
      <c r="AM19" s="6"/>
      <c r="AN19" s="6"/>
      <c r="AO19" s="6"/>
      <c r="AP19" s="6"/>
      <c r="AQ19" s="6"/>
      <c r="AR19" s="6"/>
      <c r="AS19" s="6"/>
      <c r="AT19" s="6"/>
      <c r="AU19" s="44"/>
      <c r="AV19" s="44">
        <f t="shared" si="10"/>
        <v>90</v>
      </c>
      <c r="AW19" s="44">
        <f t="shared" si="11"/>
        <v>90</v>
      </c>
      <c r="AX19" s="44">
        <f t="shared" si="12"/>
        <v>95</v>
      </c>
    </row>
    <row r="20" spans="1:50" ht="18" customHeight="1">
      <c r="A20" s="146">
        <v>9</v>
      </c>
      <c r="B20" s="190" t="str">
        <f>INPUT!B20</f>
        <v>Javier, Kurt</v>
      </c>
      <c r="C20" s="57"/>
      <c r="D20" s="57"/>
      <c r="E20" s="83"/>
      <c r="F20" s="98">
        <v>19</v>
      </c>
      <c r="G20" s="53">
        <v>18</v>
      </c>
      <c r="H20" s="53">
        <v>16</v>
      </c>
      <c r="I20" s="53">
        <v>17</v>
      </c>
      <c r="J20" s="53">
        <v>18</v>
      </c>
      <c r="K20" s="109">
        <f t="shared" si="0"/>
        <v>88</v>
      </c>
      <c r="L20" s="110">
        <f t="shared" si="1"/>
        <v>88</v>
      </c>
      <c r="M20" s="111">
        <f t="shared" si="2"/>
        <v>17.600000000000001</v>
      </c>
      <c r="N20" s="98">
        <v>44</v>
      </c>
      <c r="O20" s="53">
        <v>43</v>
      </c>
      <c r="P20" s="53">
        <v>44</v>
      </c>
      <c r="Q20" s="109">
        <f t="shared" si="3"/>
        <v>131</v>
      </c>
      <c r="R20" s="110">
        <f t="shared" si="4"/>
        <v>87.33</v>
      </c>
      <c r="S20" s="111">
        <f t="shared" si="5"/>
        <v>43.67</v>
      </c>
      <c r="T20" s="98">
        <v>35</v>
      </c>
      <c r="U20" s="53">
        <v>34</v>
      </c>
      <c r="V20" s="53">
        <v>36</v>
      </c>
      <c r="W20" s="109">
        <f t="shared" si="6"/>
        <v>105</v>
      </c>
      <c r="X20" s="110">
        <f t="shared" si="7"/>
        <v>87.5</v>
      </c>
      <c r="Y20" s="111">
        <f t="shared" si="8"/>
        <v>26.25</v>
      </c>
      <c r="Z20" s="163">
        <f t="shared" si="13"/>
        <v>87.52</v>
      </c>
      <c r="AA20" s="168">
        <f t="shared" si="14"/>
        <v>89</v>
      </c>
      <c r="AB20" s="158" t="str">
        <f t="shared" si="9"/>
        <v>Benchmarking</v>
      </c>
      <c r="AD20" s="49" t="s">
        <v>34</v>
      </c>
      <c r="AE20" s="187">
        <f>AE14-AE18</f>
        <v>9</v>
      </c>
      <c r="AF20" s="187">
        <f>AF14-AF18</f>
        <v>7</v>
      </c>
      <c r="AG20" s="187">
        <f>AG14-AG18</f>
        <v>6</v>
      </c>
      <c r="AH20" s="6"/>
      <c r="AI20" s="6"/>
      <c r="AJ20" s="6"/>
      <c r="AK20" s="6"/>
      <c r="AL20" s="6"/>
      <c r="AM20" s="6"/>
      <c r="AN20" s="6"/>
      <c r="AO20" s="6"/>
      <c r="AP20" s="6"/>
      <c r="AQ20" s="6"/>
      <c r="AR20" s="6"/>
      <c r="AS20" s="6"/>
      <c r="AT20" s="6"/>
      <c r="AU20" s="44"/>
      <c r="AV20" s="44">
        <f t="shared" si="10"/>
        <v>87.5</v>
      </c>
      <c r="AW20" s="44">
        <f t="shared" si="11"/>
        <v>85</v>
      </c>
      <c r="AX20" s="44">
        <f t="shared" si="12"/>
        <v>90</v>
      </c>
    </row>
    <row r="21" spans="1:50" ht="18" customHeight="1">
      <c r="A21" s="146">
        <v>10</v>
      </c>
      <c r="B21" s="190" t="str">
        <f>INPUT!B21</f>
        <v>Lacson, Lorenzo</v>
      </c>
      <c r="C21" s="57"/>
      <c r="D21" s="57"/>
      <c r="E21" s="83"/>
      <c r="F21" s="98">
        <v>17</v>
      </c>
      <c r="G21" s="53">
        <v>17</v>
      </c>
      <c r="H21" s="53">
        <v>17</v>
      </c>
      <c r="I21" s="53">
        <v>17</v>
      </c>
      <c r="J21" s="53">
        <v>18</v>
      </c>
      <c r="K21" s="109">
        <f t="shared" si="0"/>
        <v>86</v>
      </c>
      <c r="L21" s="110">
        <f t="shared" si="1"/>
        <v>86</v>
      </c>
      <c r="M21" s="111">
        <f t="shared" si="2"/>
        <v>17.2</v>
      </c>
      <c r="N21" s="98">
        <v>41</v>
      </c>
      <c r="O21" s="53">
        <v>43</v>
      </c>
      <c r="P21" s="53">
        <v>41</v>
      </c>
      <c r="Q21" s="109">
        <f t="shared" si="3"/>
        <v>125</v>
      </c>
      <c r="R21" s="110">
        <f t="shared" si="4"/>
        <v>83.33</v>
      </c>
      <c r="S21" s="111">
        <f t="shared" si="5"/>
        <v>41.67</v>
      </c>
      <c r="T21" s="98">
        <v>34</v>
      </c>
      <c r="U21" s="53">
        <v>32</v>
      </c>
      <c r="V21" s="53">
        <v>32</v>
      </c>
      <c r="W21" s="109">
        <f t="shared" si="6"/>
        <v>98</v>
      </c>
      <c r="X21" s="110">
        <f t="shared" si="7"/>
        <v>81.67</v>
      </c>
      <c r="Y21" s="111">
        <f t="shared" si="8"/>
        <v>24.5</v>
      </c>
      <c r="Z21" s="163">
        <f t="shared" si="13"/>
        <v>83.37</v>
      </c>
      <c r="AA21" s="168">
        <f t="shared" si="14"/>
        <v>85</v>
      </c>
      <c r="AB21" s="158" t="str">
        <f t="shared" si="9"/>
        <v>Benchmarking</v>
      </c>
      <c r="AD21" s="49" t="s">
        <v>33</v>
      </c>
      <c r="AE21" s="183">
        <f>IFERROR(1-AE19,"")</f>
        <v>0.22499999999999998</v>
      </c>
      <c r="AF21" s="183">
        <f>IFERROR(1-AF19,"")</f>
        <v>0.17500000000000004</v>
      </c>
      <c r="AG21" s="183">
        <f>IFERROR(1-AG19,"")</f>
        <v>0.15000000000000002</v>
      </c>
      <c r="AH21" s="6"/>
      <c r="AI21" s="6"/>
      <c r="AJ21" s="6"/>
      <c r="AK21" s="6"/>
      <c r="AL21" s="6"/>
      <c r="AM21" s="6"/>
      <c r="AN21" s="6"/>
      <c r="AO21" s="6"/>
      <c r="AP21" s="6"/>
      <c r="AQ21" s="6"/>
      <c r="AR21" s="6"/>
      <c r="AS21" s="6"/>
      <c r="AT21" s="6"/>
      <c r="AU21" s="44"/>
      <c r="AV21" s="44">
        <f t="shared" si="10"/>
        <v>85</v>
      </c>
      <c r="AW21" s="44">
        <f t="shared" si="11"/>
        <v>80</v>
      </c>
      <c r="AX21" s="44">
        <f t="shared" si="12"/>
        <v>80</v>
      </c>
    </row>
    <row r="22" spans="1:50" ht="18" customHeight="1">
      <c r="A22" s="146">
        <v>11</v>
      </c>
      <c r="B22" s="190" t="str">
        <f>INPUT!B22</f>
        <v>Magbanua, Marco</v>
      </c>
      <c r="C22" s="57"/>
      <c r="D22" s="57"/>
      <c r="E22" s="83"/>
      <c r="F22" s="98">
        <v>15</v>
      </c>
      <c r="G22" s="53">
        <v>14</v>
      </c>
      <c r="H22" s="53">
        <v>13</v>
      </c>
      <c r="I22" s="53">
        <v>14</v>
      </c>
      <c r="J22" s="53">
        <v>13</v>
      </c>
      <c r="K22" s="109">
        <f t="shared" si="0"/>
        <v>69</v>
      </c>
      <c r="L22" s="110">
        <f t="shared" si="1"/>
        <v>69</v>
      </c>
      <c r="M22" s="111">
        <f t="shared" si="2"/>
        <v>13.8</v>
      </c>
      <c r="N22" s="98">
        <v>35</v>
      </c>
      <c r="O22" s="53">
        <v>32</v>
      </c>
      <c r="P22" s="53">
        <v>38</v>
      </c>
      <c r="Q22" s="109">
        <f t="shared" si="3"/>
        <v>105</v>
      </c>
      <c r="R22" s="110">
        <f t="shared" si="4"/>
        <v>70</v>
      </c>
      <c r="S22" s="111">
        <f t="shared" si="5"/>
        <v>35</v>
      </c>
      <c r="T22" s="98">
        <v>23</v>
      </c>
      <c r="U22" s="53">
        <v>26</v>
      </c>
      <c r="V22" s="53">
        <v>26</v>
      </c>
      <c r="W22" s="109">
        <f t="shared" si="6"/>
        <v>75</v>
      </c>
      <c r="X22" s="110">
        <f t="shared" si="7"/>
        <v>62.5</v>
      </c>
      <c r="Y22" s="111">
        <f t="shared" si="8"/>
        <v>18.75</v>
      </c>
      <c r="Z22" s="163">
        <f t="shared" si="13"/>
        <v>67.55</v>
      </c>
      <c r="AA22" s="168">
        <f t="shared" si="14"/>
        <v>73</v>
      </c>
      <c r="AB22" s="158" t="str">
        <f t="shared" si="9"/>
        <v xml:space="preserve">Developing </v>
      </c>
      <c r="AD22" s="181"/>
      <c r="AE22" s="181"/>
      <c r="AF22" s="181"/>
      <c r="AG22" s="181"/>
      <c r="AV22" s="44">
        <f t="shared" si="10"/>
        <v>57.499999999999993</v>
      </c>
      <c r="AW22" s="44">
        <f t="shared" si="11"/>
        <v>65</v>
      </c>
      <c r="AX22" s="44">
        <f t="shared" si="12"/>
        <v>65</v>
      </c>
    </row>
    <row r="23" spans="1:50" ht="18" customHeight="1">
      <c r="A23" s="146">
        <v>12</v>
      </c>
      <c r="B23" s="190" t="str">
        <f>INPUT!B23</f>
        <v>Natividad, Nathan</v>
      </c>
      <c r="C23" s="57"/>
      <c r="D23" s="57"/>
      <c r="E23" s="83"/>
      <c r="F23" s="98">
        <v>15</v>
      </c>
      <c r="G23" s="53">
        <v>15</v>
      </c>
      <c r="H23" s="53">
        <v>15</v>
      </c>
      <c r="I23" s="53">
        <v>15</v>
      </c>
      <c r="J23" s="53">
        <v>14</v>
      </c>
      <c r="K23" s="109">
        <f t="shared" si="0"/>
        <v>74</v>
      </c>
      <c r="L23" s="110">
        <f t="shared" si="1"/>
        <v>74</v>
      </c>
      <c r="M23" s="111">
        <f t="shared" si="2"/>
        <v>14.8</v>
      </c>
      <c r="N23" s="98">
        <v>42</v>
      </c>
      <c r="O23" s="53">
        <v>39</v>
      </c>
      <c r="P23" s="53">
        <v>38</v>
      </c>
      <c r="Q23" s="109">
        <f t="shared" si="3"/>
        <v>119</v>
      </c>
      <c r="R23" s="110">
        <f t="shared" si="4"/>
        <v>79.33</v>
      </c>
      <c r="S23" s="111">
        <f t="shared" si="5"/>
        <v>39.67</v>
      </c>
      <c r="T23" s="98">
        <v>30</v>
      </c>
      <c r="U23" s="53">
        <v>30</v>
      </c>
      <c r="V23" s="53">
        <v>32</v>
      </c>
      <c r="W23" s="109">
        <f t="shared" si="6"/>
        <v>92</v>
      </c>
      <c r="X23" s="110">
        <f t="shared" si="7"/>
        <v>76.67</v>
      </c>
      <c r="Y23" s="111">
        <f t="shared" si="8"/>
        <v>23</v>
      </c>
      <c r="Z23" s="163">
        <f t="shared" si="13"/>
        <v>77.47</v>
      </c>
      <c r="AA23" s="168">
        <f t="shared" si="14"/>
        <v>79</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75</v>
      </c>
      <c r="AW23" s="44">
        <f t="shared" si="11"/>
        <v>75</v>
      </c>
      <c r="AX23" s="44">
        <f t="shared" si="12"/>
        <v>80</v>
      </c>
    </row>
    <row r="24" spans="1:50" ht="18" customHeight="1">
      <c r="A24" s="146">
        <v>13</v>
      </c>
      <c r="B24" s="190" t="str">
        <f>INPUT!B24</f>
        <v>Ocampo, Oliver</v>
      </c>
      <c r="C24" s="57"/>
      <c r="D24" s="57"/>
      <c r="E24" s="83"/>
      <c r="F24" s="98">
        <v>18</v>
      </c>
      <c r="G24" s="53">
        <v>19</v>
      </c>
      <c r="H24" s="53">
        <v>20</v>
      </c>
      <c r="I24" s="53">
        <v>20</v>
      </c>
      <c r="J24" s="53">
        <v>20</v>
      </c>
      <c r="K24" s="109">
        <f t="shared" si="0"/>
        <v>97</v>
      </c>
      <c r="L24" s="110">
        <f t="shared" si="1"/>
        <v>97</v>
      </c>
      <c r="M24" s="111">
        <f t="shared" si="2"/>
        <v>19.399999999999999</v>
      </c>
      <c r="N24" s="98">
        <v>49</v>
      </c>
      <c r="O24" s="53">
        <v>50</v>
      </c>
      <c r="P24" s="53">
        <v>50</v>
      </c>
      <c r="Q24" s="109">
        <f t="shared" si="3"/>
        <v>149</v>
      </c>
      <c r="R24" s="110">
        <f t="shared" si="4"/>
        <v>99.33</v>
      </c>
      <c r="S24" s="111">
        <f t="shared" si="5"/>
        <v>49.67</v>
      </c>
      <c r="T24" s="98">
        <v>34</v>
      </c>
      <c r="U24" s="53">
        <v>35</v>
      </c>
      <c r="V24" s="53">
        <v>39</v>
      </c>
      <c r="W24" s="109">
        <f t="shared" si="6"/>
        <v>108</v>
      </c>
      <c r="X24" s="110">
        <f t="shared" si="7"/>
        <v>90</v>
      </c>
      <c r="Y24" s="111">
        <f t="shared" si="8"/>
        <v>27</v>
      </c>
      <c r="Z24" s="163">
        <f t="shared" si="13"/>
        <v>96.07</v>
      </c>
      <c r="AA24" s="168">
        <f t="shared" si="14"/>
        <v>98</v>
      </c>
      <c r="AB24" s="158" t="str">
        <f t="shared" si="9"/>
        <v>Advancing</v>
      </c>
      <c r="AD24" s="49" t="s">
        <v>36</v>
      </c>
      <c r="AE24" s="184">
        <f>IFERROR(AVERAGE(T12:T112),"")</f>
        <v>32.075000000000003</v>
      </c>
      <c r="AF24" s="184">
        <f>IFERROR(AVERAGE(U12:U112),"")</f>
        <v>32.35</v>
      </c>
      <c r="AG24" s="184">
        <f>IFERROR(AVERAGE(V12:V112),"")</f>
        <v>32.674999999999997</v>
      </c>
      <c r="AH24" s="40"/>
      <c r="AI24" s="40"/>
      <c r="AJ24" s="40"/>
      <c r="AK24" s="40"/>
      <c r="AL24" s="40"/>
      <c r="AM24" s="40"/>
      <c r="AN24" s="40"/>
      <c r="AO24" s="40"/>
      <c r="AP24" s="40"/>
      <c r="AQ24" s="40"/>
      <c r="AR24" s="40"/>
      <c r="AS24" s="40"/>
      <c r="AT24" s="40"/>
      <c r="AU24" s="48"/>
      <c r="AV24" s="44">
        <f t="shared" si="10"/>
        <v>85</v>
      </c>
      <c r="AW24" s="44">
        <f t="shared" si="11"/>
        <v>87.5</v>
      </c>
      <c r="AX24" s="44">
        <f t="shared" si="12"/>
        <v>97.5</v>
      </c>
    </row>
    <row r="25" spans="1:50" ht="18" customHeight="1">
      <c r="A25" s="146">
        <v>14</v>
      </c>
      <c r="B25" s="190" t="str">
        <f>INPUT!B25</f>
        <v>Pascual, Paolo</v>
      </c>
      <c r="C25" s="57"/>
      <c r="D25" s="57"/>
      <c r="E25" s="83"/>
      <c r="F25" s="98">
        <v>18</v>
      </c>
      <c r="G25" s="53">
        <v>17</v>
      </c>
      <c r="H25" s="53">
        <v>18</v>
      </c>
      <c r="I25" s="53">
        <v>18</v>
      </c>
      <c r="J25" s="53">
        <v>19</v>
      </c>
      <c r="K25" s="109">
        <f t="shared" si="0"/>
        <v>90</v>
      </c>
      <c r="L25" s="110">
        <f t="shared" si="1"/>
        <v>90</v>
      </c>
      <c r="M25" s="111">
        <f t="shared" si="2"/>
        <v>18</v>
      </c>
      <c r="N25" s="98">
        <v>45</v>
      </c>
      <c r="O25" s="53">
        <v>46</v>
      </c>
      <c r="P25" s="53">
        <v>47</v>
      </c>
      <c r="Q25" s="109">
        <f t="shared" si="3"/>
        <v>138</v>
      </c>
      <c r="R25" s="110">
        <f t="shared" si="4"/>
        <v>92</v>
      </c>
      <c r="S25" s="111">
        <f t="shared" si="5"/>
        <v>46</v>
      </c>
      <c r="T25" s="98">
        <v>32</v>
      </c>
      <c r="U25" s="53">
        <v>34</v>
      </c>
      <c r="V25" s="53">
        <v>33</v>
      </c>
      <c r="W25" s="109">
        <f t="shared" si="6"/>
        <v>99</v>
      </c>
      <c r="X25" s="110">
        <f t="shared" si="7"/>
        <v>82.5</v>
      </c>
      <c r="Y25" s="111">
        <f t="shared" si="8"/>
        <v>24.75</v>
      </c>
      <c r="Z25" s="163">
        <f t="shared" si="13"/>
        <v>88.75</v>
      </c>
      <c r="AA25" s="168">
        <f t="shared" si="14"/>
        <v>90</v>
      </c>
      <c r="AB25" s="158" t="str">
        <f t="shared" si="9"/>
        <v>Advancing</v>
      </c>
      <c r="AD25" s="49" t="s">
        <v>37</v>
      </c>
      <c r="AE25" s="184">
        <f>IFERROR(MEDIAN(T12:T112),"")</f>
        <v>32</v>
      </c>
      <c r="AF25" s="184">
        <f>IFERROR(MEDIAN(U12:U112),"")</f>
        <v>34</v>
      </c>
      <c r="AG25" s="184">
        <f>IFERROR(MEDIAN(V12:V112),"")</f>
        <v>33</v>
      </c>
      <c r="AH25" s="40"/>
      <c r="AI25" s="40"/>
      <c r="AJ25" s="40"/>
      <c r="AK25" s="40"/>
      <c r="AL25" s="40"/>
      <c r="AM25" s="40"/>
      <c r="AN25" s="40"/>
      <c r="AO25" s="40"/>
      <c r="AP25" s="40"/>
      <c r="AQ25" s="40"/>
      <c r="AR25" s="40"/>
      <c r="AS25" s="40"/>
      <c r="AT25" s="40"/>
      <c r="AU25" s="48"/>
      <c r="AV25" s="44">
        <f t="shared" si="10"/>
        <v>80</v>
      </c>
      <c r="AW25" s="44">
        <f t="shared" si="11"/>
        <v>85</v>
      </c>
      <c r="AX25" s="44">
        <f t="shared" si="12"/>
        <v>82.5</v>
      </c>
    </row>
    <row r="26" spans="1:50" ht="18" customHeight="1">
      <c r="A26" s="146">
        <v>15</v>
      </c>
      <c r="B26" s="190" t="str">
        <f>INPUT!B26</f>
        <v>Quiambao, Rafael</v>
      </c>
      <c r="C26" s="57"/>
      <c r="D26" s="57"/>
      <c r="E26" s="83"/>
      <c r="F26" s="98">
        <v>9</v>
      </c>
      <c r="G26" s="53">
        <v>10</v>
      </c>
      <c r="H26" s="53">
        <v>10</v>
      </c>
      <c r="I26" s="53">
        <v>8</v>
      </c>
      <c r="J26" s="53">
        <v>10</v>
      </c>
      <c r="K26" s="109">
        <f t="shared" si="0"/>
        <v>47</v>
      </c>
      <c r="L26" s="110">
        <f t="shared" si="1"/>
        <v>47</v>
      </c>
      <c r="M26" s="111">
        <f t="shared" si="2"/>
        <v>9.4</v>
      </c>
      <c r="N26" s="98">
        <v>26</v>
      </c>
      <c r="O26" s="53">
        <v>21</v>
      </c>
      <c r="P26" s="53">
        <v>22</v>
      </c>
      <c r="Q26" s="109">
        <f t="shared" si="3"/>
        <v>69</v>
      </c>
      <c r="R26" s="110">
        <f t="shared" si="4"/>
        <v>46</v>
      </c>
      <c r="S26" s="111">
        <f t="shared" si="5"/>
        <v>23</v>
      </c>
      <c r="T26" s="98">
        <v>13</v>
      </c>
      <c r="U26" s="53">
        <v>13</v>
      </c>
      <c r="V26" s="53">
        <v>14</v>
      </c>
      <c r="W26" s="109">
        <f t="shared" si="6"/>
        <v>40</v>
      </c>
      <c r="X26" s="110">
        <f t="shared" si="7"/>
        <v>33.33</v>
      </c>
      <c r="Y26" s="111">
        <f t="shared" si="8"/>
        <v>10</v>
      </c>
      <c r="Z26" s="163">
        <f t="shared" si="13"/>
        <v>42.4</v>
      </c>
      <c r="AA26" s="168">
        <f t="shared" si="14"/>
        <v>61</v>
      </c>
      <c r="AB26" s="158" t="str">
        <f t="shared" si="9"/>
        <v>Emerging</v>
      </c>
      <c r="AD26" s="49" t="s">
        <v>38</v>
      </c>
      <c r="AE26" s="184">
        <f>IFERROR(_xlfn.STDEV.S(T12:T112),"")</f>
        <v>4.8218918513008004</v>
      </c>
      <c r="AF26" s="184">
        <f>_xlfn.STDEV.S(U12:U112)</f>
        <v>4.3826581326510361</v>
      </c>
      <c r="AG26" s="184">
        <f>_xlfn.STDEV.S(V12:V112)</f>
        <v>4.7952300017028175</v>
      </c>
      <c r="AV26" s="44">
        <f t="shared" si="10"/>
        <v>32.5</v>
      </c>
      <c r="AW26" s="44">
        <f t="shared" si="11"/>
        <v>32.5</v>
      </c>
      <c r="AX26" s="44">
        <f t="shared" si="12"/>
        <v>35</v>
      </c>
    </row>
    <row r="27" spans="1:50" ht="18" customHeight="1">
      <c r="A27" s="146">
        <v>16</v>
      </c>
      <c r="B27" s="190" t="str">
        <f>INPUT!B27</f>
        <v>Robles, Samuel</v>
      </c>
      <c r="C27" s="57"/>
      <c r="D27" s="57"/>
      <c r="E27" s="83"/>
      <c r="F27" s="98">
        <v>16</v>
      </c>
      <c r="G27" s="53">
        <v>17</v>
      </c>
      <c r="H27" s="53">
        <v>18</v>
      </c>
      <c r="I27" s="53">
        <v>17</v>
      </c>
      <c r="J27" s="53">
        <v>17</v>
      </c>
      <c r="K27" s="109">
        <f t="shared" si="0"/>
        <v>85</v>
      </c>
      <c r="L27" s="110">
        <f t="shared" si="1"/>
        <v>85</v>
      </c>
      <c r="M27" s="111">
        <f t="shared" si="2"/>
        <v>17</v>
      </c>
      <c r="N27" s="98">
        <v>43</v>
      </c>
      <c r="O27" s="53">
        <v>41</v>
      </c>
      <c r="P27" s="53">
        <v>44</v>
      </c>
      <c r="Q27" s="109">
        <f t="shared" si="3"/>
        <v>128</v>
      </c>
      <c r="R27" s="110">
        <f t="shared" si="4"/>
        <v>85.33</v>
      </c>
      <c r="S27" s="111">
        <f t="shared" si="5"/>
        <v>42.67</v>
      </c>
      <c r="T27" s="98">
        <v>31</v>
      </c>
      <c r="U27" s="53">
        <v>30</v>
      </c>
      <c r="V27" s="53">
        <v>30</v>
      </c>
      <c r="W27" s="109">
        <f t="shared" si="6"/>
        <v>91</v>
      </c>
      <c r="X27" s="110">
        <f t="shared" si="7"/>
        <v>75.83</v>
      </c>
      <c r="Y27" s="111">
        <f t="shared" si="8"/>
        <v>22.75</v>
      </c>
      <c r="Z27" s="163">
        <f t="shared" si="13"/>
        <v>82.42</v>
      </c>
      <c r="AA27" s="168">
        <f t="shared" si="14"/>
        <v>84</v>
      </c>
      <c r="AB27" s="158" t="str">
        <f t="shared" si="9"/>
        <v>Benchmarking</v>
      </c>
      <c r="AD27" s="49" t="s">
        <v>39</v>
      </c>
      <c r="AE27" s="185">
        <f>IFERROR(AE24/AE15,"")</f>
        <v>0.80187500000000012</v>
      </c>
      <c r="AF27" s="185">
        <f>IFERROR(AF24/AF15,"")</f>
        <v>0.80875000000000008</v>
      </c>
      <c r="AG27" s="185">
        <f>IFERROR(AG24/AG15,"")</f>
        <v>0.81687499999999991</v>
      </c>
      <c r="AV27" s="44">
        <f t="shared" si="10"/>
        <v>77.5</v>
      </c>
      <c r="AW27" s="44">
        <f t="shared" si="11"/>
        <v>75</v>
      </c>
      <c r="AX27" s="44">
        <f t="shared" si="12"/>
        <v>75</v>
      </c>
    </row>
    <row r="28" spans="1:50" ht="18" customHeight="1">
      <c r="A28" s="146">
        <v>17</v>
      </c>
      <c r="B28" s="190" t="str">
        <f>INPUT!B28</f>
        <v>Santiago, Timothy</v>
      </c>
      <c r="C28" s="57"/>
      <c r="D28" s="57"/>
      <c r="E28" s="83"/>
      <c r="F28" s="98">
        <v>17</v>
      </c>
      <c r="G28" s="53">
        <v>16</v>
      </c>
      <c r="H28" s="53">
        <v>18</v>
      </c>
      <c r="I28" s="53">
        <v>17</v>
      </c>
      <c r="J28" s="53">
        <v>18</v>
      </c>
      <c r="K28" s="109">
        <f t="shared" si="0"/>
        <v>86</v>
      </c>
      <c r="L28" s="110">
        <f t="shared" si="1"/>
        <v>86</v>
      </c>
      <c r="M28" s="111">
        <f t="shared" si="2"/>
        <v>17.2</v>
      </c>
      <c r="N28" s="98">
        <v>43</v>
      </c>
      <c r="O28" s="53">
        <v>44</v>
      </c>
      <c r="P28" s="53">
        <v>44</v>
      </c>
      <c r="Q28" s="109">
        <f t="shared" si="3"/>
        <v>131</v>
      </c>
      <c r="R28" s="110">
        <f t="shared" si="4"/>
        <v>87.33</v>
      </c>
      <c r="S28" s="111">
        <f t="shared" si="5"/>
        <v>43.67</v>
      </c>
      <c r="T28" s="98">
        <v>33</v>
      </c>
      <c r="U28" s="53">
        <v>35</v>
      </c>
      <c r="V28" s="53">
        <v>31</v>
      </c>
      <c r="W28" s="109">
        <f t="shared" si="6"/>
        <v>99</v>
      </c>
      <c r="X28" s="110">
        <f t="shared" si="7"/>
        <v>82.5</v>
      </c>
      <c r="Y28" s="111">
        <f t="shared" si="8"/>
        <v>24.75</v>
      </c>
      <c r="Z28" s="163">
        <f t="shared" si="13"/>
        <v>85.62</v>
      </c>
      <c r="AA28" s="168">
        <f t="shared" si="14"/>
        <v>87</v>
      </c>
      <c r="AB28" s="158" t="str">
        <f t="shared" si="9"/>
        <v>Benchmarking</v>
      </c>
      <c r="AD28" s="45"/>
      <c r="AE28" s="45"/>
      <c r="AF28" s="45"/>
      <c r="AG28" s="45"/>
      <c r="AV28" s="44">
        <f t="shared" si="10"/>
        <v>82.5</v>
      </c>
      <c r="AW28" s="44">
        <f t="shared" si="11"/>
        <v>87.5</v>
      </c>
      <c r="AX28" s="44">
        <f t="shared" si="12"/>
        <v>77.5</v>
      </c>
    </row>
    <row r="29" spans="1:50" ht="18" customHeight="1">
      <c r="A29" s="146">
        <v>18</v>
      </c>
      <c r="B29" s="190" t="str">
        <f>INPUT!B29</f>
        <v>Tolentino, Vince</v>
      </c>
      <c r="C29" s="57"/>
      <c r="D29" s="57"/>
      <c r="E29" s="83"/>
      <c r="F29" s="98">
        <v>20</v>
      </c>
      <c r="G29" s="53">
        <v>19</v>
      </c>
      <c r="H29" s="53">
        <v>19</v>
      </c>
      <c r="I29" s="53">
        <v>19</v>
      </c>
      <c r="J29" s="53">
        <v>19</v>
      </c>
      <c r="K29" s="109">
        <f t="shared" si="0"/>
        <v>96</v>
      </c>
      <c r="L29" s="110">
        <f t="shared" si="1"/>
        <v>96</v>
      </c>
      <c r="M29" s="111">
        <f t="shared" si="2"/>
        <v>19.2</v>
      </c>
      <c r="N29" s="98">
        <v>46</v>
      </c>
      <c r="O29" s="53">
        <v>46</v>
      </c>
      <c r="P29" s="53">
        <v>50</v>
      </c>
      <c r="Q29" s="109">
        <f t="shared" si="3"/>
        <v>142</v>
      </c>
      <c r="R29" s="110">
        <f t="shared" si="4"/>
        <v>94.67</v>
      </c>
      <c r="S29" s="111">
        <f t="shared" si="5"/>
        <v>47.34</v>
      </c>
      <c r="T29" s="98">
        <v>39</v>
      </c>
      <c r="U29" s="53">
        <v>36</v>
      </c>
      <c r="V29" s="53">
        <v>39</v>
      </c>
      <c r="W29" s="109">
        <f t="shared" si="6"/>
        <v>114</v>
      </c>
      <c r="X29" s="110">
        <f t="shared" si="7"/>
        <v>95</v>
      </c>
      <c r="Y29" s="111">
        <f t="shared" si="8"/>
        <v>28.5</v>
      </c>
      <c r="Z29" s="163">
        <f t="shared" si="13"/>
        <v>95.04</v>
      </c>
      <c r="AA29" s="168">
        <f t="shared" si="14"/>
        <v>97</v>
      </c>
      <c r="AB29" s="158" t="str">
        <f t="shared" si="9"/>
        <v>Advancing</v>
      </c>
      <c r="AD29" s="182" t="s">
        <v>40</v>
      </c>
      <c r="AE29" s="133" t="s">
        <v>25</v>
      </c>
      <c r="AF29" s="133" t="s">
        <v>26</v>
      </c>
      <c r="AG29" s="133" t="s">
        <v>27</v>
      </c>
      <c r="AV29" s="44">
        <f t="shared" si="10"/>
        <v>97.5</v>
      </c>
      <c r="AW29" s="44">
        <f t="shared" si="11"/>
        <v>90</v>
      </c>
      <c r="AX29" s="44">
        <f t="shared" si="12"/>
        <v>97.5</v>
      </c>
    </row>
    <row r="30" spans="1:50" ht="18" customHeight="1">
      <c r="A30" s="146">
        <v>19</v>
      </c>
      <c r="B30" s="190" t="str">
        <f>INPUT!B30</f>
        <v>Umali, Warren</v>
      </c>
      <c r="C30" s="57"/>
      <c r="D30" s="57"/>
      <c r="E30" s="83"/>
      <c r="F30" s="98">
        <v>19</v>
      </c>
      <c r="G30" s="53">
        <v>17</v>
      </c>
      <c r="H30" s="53">
        <v>19</v>
      </c>
      <c r="I30" s="53">
        <v>17</v>
      </c>
      <c r="J30" s="53">
        <v>19</v>
      </c>
      <c r="K30" s="109">
        <f t="shared" si="0"/>
        <v>91</v>
      </c>
      <c r="L30" s="110">
        <f t="shared" si="1"/>
        <v>91</v>
      </c>
      <c r="M30" s="111">
        <f t="shared" si="2"/>
        <v>18.2</v>
      </c>
      <c r="N30" s="98">
        <v>43</v>
      </c>
      <c r="O30" s="53">
        <v>44</v>
      </c>
      <c r="P30" s="53">
        <v>47</v>
      </c>
      <c r="Q30" s="109">
        <f t="shared" si="3"/>
        <v>134</v>
      </c>
      <c r="R30" s="110">
        <f t="shared" si="4"/>
        <v>89.33</v>
      </c>
      <c r="S30" s="111">
        <f t="shared" si="5"/>
        <v>44.67</v>
      </c>
      <c r="T30" s="98">
        <v>37</v>
      </c>
      <c r="U30" s="53">
        <v>35</v>
      </c>
      <c r="V30" s="53">
        <v>32</v>
      </c>
      <c r="W30" s="109">
        <f t="shared" si="6"/>
        <v>104</v>
      </c>
      <c r="X30" s="110">
        <f t="shared" si="7"/>
        <v>86.67</v>
      </c>
      <c r="Y30" s="111">
        <f t="shared" si="8"/>
        <v>26</v>
      </c>
      <c r="Z30" s="163">
        <f t="shared" si="13"/>
        <v>88.87</v>
      </c>
      <c r="AA30" s="168">
        <f t="shared" si="14"/>
        <v>90</v>
      </c>
      <c r="AB30" s="158" t="str">
        <f t="shared" si="9"/>
        <v>Advancing</v>
      </c>
      <c r="AD30" s="49" t="s">
        <v>41</v>
      </c>
      <c r="AE30" s="147">
        <f>IF(COUNTA(T12:T112)=0,"",MAX(T12:T112))</f>
        <v>39</v>
      </c>
      <c r="AF30" s="147">
        <f>IF(COUNTA(U12:U112)=0,"",MAX(U12:U112))</f>
        <v>39</v>
      </c>
      <c r="AG30" s="147">
        <f>IF(COUNTA(V12:V112)=0,"",MAX(V12:V112))</f>
        <v>40</v>
      </c>
      <c r="AV30" s="44">
        <f t="shared" si="10"/>
        <v>92.5</v>
      </c>
      <c r="AW30" s="44">
        <f t="shared" si="11"/>
        <v>87.5</v>
      </c>
      <c r="AX30" s="44">
        <f t="shared" si="12"/>
        <v>80</v>
      </c>
    </row>
    <row r="31" spans="1:50" ht="18" customHeight="1">
      <c r="A31" s="146">
        <v>20</v>
      </c>
      <c r="B31" s="190" t="str">
        <f>INPUT!B31</f>
        <v>Valdez, Zachary</v>
      </c>
      <c r="C31" s="57"/>
      <c r="D31" s="57"/>
      <c r="E31" s="83"/>
      <c r="F31" s="98">
        <v>15</v>
      </c>
      <c r="G31" s="53">
        <v>17</v>
      </c>
      <c r="H31" s="53">
        <v>17</v>
      </c>
      <c r="I31" s="53">
        <v>17</v>
      </c>
      <c r="J31" s="53">
        <v>16</v>
      </c>
      <c r="K31" s="109">
        <f t="shared" si="0"/>
        <v>82</v>
      </c>
      <c r="L31" s="110">
        <f t="shared" si="1"/>
        <v>82</v>
      </c>
      <c r="M31" s="111">
        <f t="shared" si="2"/>
        <v>16.399999999999999</v>
      </c>
      <c r="N31" s="98">
        <v>43</v>
      </c>
      <c r="O31" s="53">
        <v>47</v>
      </c>
      <c r="P31" s="53">
        <v>46</v>
      </c>
      <c r="Q31" s="109">
        <f t="shared" si="3"/>
        <v>136</v>
      </c>
      <c r="R31" s="110">
        <f t="shared" si="4"/>
        <v>90.67</v>
      </c>
      <c r="S31" s="111">
        <f t="shared" si="5"/>
        <v>45.34</v>
      </c>
      <c r="T31" s="98">
        <v>35</v>
      </c>
      <c r="U31" s="53">
        <v>33</v>
      </c>
      <c r="V31" s="53">
        <v>32</v>
      </c>
      <c r="W31" s="109">
        <f t="shared" si="6"/>
        <v>100</v>
      </c>
      <c r="X31" s="110">
        <f t="shared" si="7"/>
        <v>83.33</v>
      </c>
      <c r="Y31" s="111">
        <f t="shared" si="8"/>
        <v>25</v>
      </c>
      <c r="Z31" s="163">
        <f t="shared" si="13"/>
        <v>86.74</v>
      </c>
      <c r="AA31" s="168">
        <f t="shared" si="14"/>
        <v>88</v>
      </c>
      <c r="AB31" s="158" t="str">
        <f t="shared" si="9"/>
        <v>Benchmarking</v>
      </c>
      <c r="AD31" s="49" t="s">
        <v>42</v>
      </c>
      <c r="AE31" s="147">
        <f>IF(COUNTA(T12:T112)=0,"",MIN(T12:T112))</f>
        <v>13</v>
      </c>
      <c r="AF31" s="147">
        <f>IF(COUNTA(U12:U112)=0,"",MIN(U12:U112))</f>
        <v>13</v>
      </c>
      <c r="AG31" s="147">
        <f>IF(COUNTA(V12:V112)=0,"",MIN(V12:V112))</f>
        <v>14</v>
      </c>
      <c r="AV31" s="44">
        <f t="shared" si="10"/>
        <v>87.5</v>
      </c>
      <c r="AW31" s="44">
        <f t="shared" si="11"/>
        <v>82.5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1283</v>
      </c>
      <c r="AF32" s="147">
        <f>IF(COUNTA(U12:U112)=0,"",SUM(U12:U112))</f>
        <v>1294</v>
      </c>
      <c r="AG32" s="147">
        <f>IF(COUNTA(V12:V112)=0,"",SUM(V12:V112))</f>
        <v>1307</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18</v>
      </c>
      <c r="H63" s="104">
        <v>19</v>
      </c>
      <c r="I63" s="104">
        <v>18</v>
      </c>
      <c r="J63" s="104">
        <v>18</v>
      </c>
      <c r="K63" s="106">
        <f t="shared" ref="K63:K94" si="30">IF(COUNT($F63:$J63)=0,"",SUM($F63:$J63))</f>
        <v>93</v>
      </c>
      <c r="L63" s="107">
        <f t="shared" ref="L63:L94" si="31">IF(ISERROR(IF($K63="","",ROUND(($K63/$K$10)*$L$10,2))),"",IF($K63="","",ROUND(($K63/$K$10)*$L$10,2)))</f>
        <v>93</v>
      </c>
      <c r="M63" s="108">
        <f t="shared" ref="M63:M94" si="32">IF($L63="","",ROUND($L63*$M$10,2))</f>
        <v>18.600000000000001</v>
      </c>
      <c r="N63" s="103">
        <v>47</v>
      </c>
      <c r="O63" s="104">
        <v>48</v>
      </c>
      <c r="P63" s="104">
        <v>49</v>
      </c>
      <c r="Q63" s="106">
        <f t="shared" ref="Q63:Q94" si="33">IF(COUNT($N63:$P63)=0,"",SUM($N63:$P63))</f>
        <v>144</v>
      </c>
      <c r="R63" s="107">
        <f t="shared" ref="R63:R94" si="34">IF(ISERROR(IF($Q63="","",ROUND(($Q63/$Q$10)*$R$10,2))),"",IF($Q63="","",ROUND(($Q63/$Q$10)*$R$10,2)))</f>
        <v>96</v>
      </c>
      <c r="S63" s="108">
        <f t="shared" ref="S63:S94" si="35">IF($R63="","",ROUND($R63*$S$10,2))</f>
        <v>48</v>
      </c>
      <c r="T63" s="103">
        <v>35</v>
      </c>
      <c r="U63" s="104">
        <v>37</v>
      </c>
      <c r="V63" s="104">
        <v>37</v>
      </c>
      <c r="W63" s="106">
        <f t="shared" ref="W63:W94" si="36">IF(COUNT($T63:$V63)=0,"",SUM($T63:$V63))</f>
        <v>109</v>
      </c>
      <c r="X63" s="107">
        <f t="shared" ref="X63:X94" si="37">IF(ISERROR(IF($W63="","",ROUND(($W63/$W$10)*$X$10,2))),"",IF($W63="","",ROUND(($W63/$W$10)*$X$10,2)))</f>
        <v>90.83</v>
      </c>
      <c r="Y63" s="108">
        <f t="shared" ref="Y63:Y94" si="38">IF($X63="","",ROUND($X63*$Y$10,2))</f>
        <v>27.25</v>
      </c>
      <c r="Z63" s="162">
        <f t="shared" ref="Z63:Z94" si="39">IF(ISERROR(IF($V63="","",ROUND(SUM($M63,$S63,$Y63),2))),"",IF($V63="","",ROUND(SUM($M63,$S63,$Y63),2)))</f>
        <v>93.85</v>
      </c>
      <c r="AA63" s="167">
        <f t="shared" ref="AA63:AA94" si="40">IF(ISERROR(IF($V63="","",VLOOKUP(Z63,NewTransmu,4,TRUE))),"",IF($V63="","",VLOOKUP(Z63,NewTransmu,4,TRUE)))</f>
        <v>95</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92.5</v>
      </c>
      <c r="AX63" s="44">
        <f t="shared" si="27"/>
        <v>92.5</v>
      </c>
    </row>
    <row r="64" spans="1:50" ht="18" customHeight="1">
      <c r="A64" s="146">
        <v>2</v>
      </c>
      <c r="B64" s="190" t="str">
        <f>INPUT!B64</f>
        <v>Bernardo, Bea</v>
      </c>
      <c r="C64" s="57"/>
      <c r="D64" s="57"/>
      <c r="E64" s="83"/>
      <c r="F64" s="98">
        <v>18</v>
      </c>
      <c r="G64" s="53">
        <v>16</v>
      </c>
      <c r="H64" s="53">
        <v>18</v>
      </c>
      <c r="I64" s="53">
        <v>16</v>
      </c>
      <c r="J64" s="53">
        <v>17</v>
      </c>
      <c r="K64" s="109">
        <f t="shared" si="30"/>
        <v>85</v>
      </c>
      <c r="L64" s="110">
        <f t="shared" si="31"/>
        <v>85</v>
      </c>
      <c r="M64" s="111">
        <f t="shared" si="32"/>
        <v>17</v>
      </c>
      <c r="N64" s="98">
        <v>43</v>
      </c>
      <c r="O64" s="53">
        <v>47</v>
      </c>
      <c r="P64" s="53">
        <v>44</v>
      </c>
      <c r="Q64" s="109">
        <f t="shared" si="33"/>
        <v>134</v>
      </c>
      <c r="R64" s="110">
        <f t="shared" si="34"/>
        <v>89.33</v>
      </c>
      <c r="S64" s="111">
        <f t="shared" si="35"/>
        <v>44.67</v>
      </c>
      <c r="T64" s="98">
        <v>31</v>
      </c>
      <c r="U64" s="53">
        <v>35</v>
      </c>
      <c r="V64" s="53">
        <v>31</v>
      </c>
      <c r="W64" s="109">
        <f t="shared" si="36"/>
        <v>97</v>
      </c>
      <c r="X64" s="110">
        <f t="shared" si="37"/>
        <v>80.83</v>
      </c>
      <c r="Y64" s="111">
        <f t="shared" si="38"/>
        <v>24.25</v>
      </c>
      <c r="Z64" s="163">
        <f t="shared" si="39"/>
        <v>85.92</v>
      </c>
      <c r="AA64" s="168">
        <f t="shared" si="40"/>
        <v>87</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87.5</v>
      </c>
      <c r="AX64" s="44">
        <f t="shared" si="27"/>
        <v>77.5</v>
      </c>
    </row>
    <row r="65" spans="1:50" ht="18" customHeight="1">
      <c r="A65" s="146">
        <v>3</v>
      </c>
      <c r="B65" s="190" t="str">
        <f>INPUT!B65</f>
        <v>Cabrera, Camille</v>
      </c>
      <c r="C65" s="57"/>
      <c r="D65" s="57"/>
      <c r="E65" s="83"/>
      <c r="F65" s="98">
        <v>17</v>
      </c>
      <c r="G65" s="53">
        <v>17</v>
      </c>
      <c r="H65" s="53">
        <v>15</v>
      </c>
      <c r="I65" s="53">
        <v>17</v>
      </c>
      <c r="J65" s="53">
        <v>17</v>
      </c>
      <c r="K65" s="109">
        <f t="shared" si="30"/>
        <v>83</v>
      </c>
      <c r="L65" s="110">
        <f t="shared" si="31"/>
        <v>83</v>
      </c>
      <c r="M65" s="111">
        <f t="shared" si="32"/>
        <v>16.600000000000001</v>
      </c>
      <c r="N65" s="98">
        <v>44</v>
      </c>
      <c r="O65" s="53">
        <v>40</v>
      </c>
      <c r="P65" s="53">
        <v>42</v>
      </c>
      <c r="Q65" s="109">
        <f t="shared" si="33"/>
        <v>126</v>
      </c>
      <c r="R65" s="110">
        <f t="shared" si="34"/>
        <v>84</v>
      </c>
      <c r="S65" s="111">
        <f t="shared" si="35"/>
        <v>42</v>
      </c>
      <c r="T65" s="98">
        <v>28</v>
      </c>
      <c r="U65" s="53">
        <v>33</v>
      </c>
      <c r="V65" s="53">
        <v>30</v>
      </c>
      <c r="W65" s="109">
        <f t="shared" si="36"/>
        <v>91</v>
      </c>
      <c r="X65" s="110">
        <f t="shared" si="37"/>
        <v>75.83</v>
      </c>
      <c r="Y65" s="111">
        <f t="shared" si="38"/>
        <v>22.75</v>
      </c>
      <c r="Z65" s="163">
        <f t="shared" si="39"/>
        <v>81.349999999999994</v>
      </c>
      <c r="AA65" s="168">
        <f t="shared" si="40"/>
        <v>83</v>
      </c>
      <c r="AB65" s="158" t="str">
        <f t="shared" si="41"/>
        <v>Benchmarking</v>
      </c>
      <c r="AD65" s="3"/>
      <c r="AG65" s="1"/>
      <c r="AH65" s="1"/>
      <c r="AI65" s="1"/>
      <c r="AJ65" s="1"/>
      <c r="AK65" s="1"/>
      <c r="AL65" s="1"/>
      <c r="AM65" s="1"/>
      <c r="AN65" s="1"/>
      <c r="AO65" s="1"/>
      <c r="AP65" s="1"/>
      <c r="AQ65" s="1"/>
      <c r="AR65" s="1"/>
      <c r="AS65" s="1"/>
      <c r="AT65" s="1"/>
      <c r="AU65" s="45"/>
      <c r="AV65" s="44">
        <f t="shared" si="25"/>
        <v>70</v>
      </c>
      <c r="AW65" s="44">
        <f t="shared" si="26"/>
        <v>82.5</v>
      </c>
      <c r="AX65" s="44">
        <f t="shared" si="27"/>
        <v>75</v>
      </c>
    </row>
    <row r="66" spans="1:50" ht="18" customHeight="1">
      <c r="A66" s="146">
        <v>4</v>
      </c>
      <c r="B66" s="190" t="str">
        <f>INPUT!B66</f>
        <v>Dizon, Danica</v>
      </c>
      <c r="C66" s="57"/>
      <c r="D66" s="57"/>
      <c r="E66" s="83"/>
      <c r="F66" s="98">
        <v>18</v>
      </c>
      <c r="G66" s="53">
        <v>18</v>
      </c>
      <c r="H66" s="53">
        <v>19</v>
      </c>
      <c r="I66" s="53">
        <v>18</v>
      </c>
      <c r="J66" s="53">
        <v>17</v>
      </c>
      <c r="K66" s="109">
        <f t="shared" si="30"/>
        <v>90</v>
      </c>
      <c r="L66" s="110">
        <f t="shared" si="31"/>
        <v>90</v>
      </c>
      <c r="M66" s="111">
        <f t="shared" si="32"/>
        <v>18</v>
      </c>
      <c r="N66" s="98">
        <v>47</v>
      </c>
      <c r="O66" s="53">
        <v>49</v>
      </c>
      <c r="P66" s="53">
        <v>43</v>
      </c>
      <c r="Q66" s="109">
        <f t="shared" si="33"/>
        <v>139</v>
      </c>
      <c r="R66" s="110">
        <f t="shared" si="34"/>
        <v>92.67</v>
      </c>
      <c r="S66" s="111">
        <f t="shared" si="35"/>
        <v>46.34</v>
      </c>
      <c r="T66" s="98">
        <v>33</v>
      </c>
      <c r="U66" s="53">
        <v>34</v>
      </c>
      <c r="V66" s="53">
        <v>36</v>
      </c>
      <c r="W66" s="109">
        <f t="shared" si="36"/>
        <v>103</v>
      </c>
      <c r="X66" s="110">
        <f t="shared" si="37"/>
        <v>85.83</v>
      </c>
      <c r="Y66" s="111">
        <f t="shared" si="38"/>
        <v>25.75</v>
      </c>
      <c r="Z66" s="163">
        <f t="shared" si="39"/>
        <v>90.09</v>
      </c>
      <c r="AA66" s="168">
        <f t="shared" si="40"/>
        <v>92</v>
      </c>
      <c r="AB66" s="158" t="str">
        <f t="shared" si="41"/>
        <v>Advancing</v>
      </c>
      <c r="AD66" s="3"/>
      <c r="AG66" s="1"/>
      <c r="AH66" s="1"/>
      <c r="AI66" s="1"/>
      <c r="AJ66" s="1"/>
      <c r="AK66" s="1"/>
      <c r="AL66" s="1"/>
      <c r="AM66" s="1"/>
      <c r="AN66" s="1"/>
      <c r="AO66" s="1"/>
      <c r="AP66" s="1"/>
      <c r="AQ66" s="1"/>
      <c r="AR66" s="1"/>
      <c r="AS66" s="1"/>
      <c r="AT66" s="1"/>
      <c r="AU66" s="45"/>
      <c r="AV66" s="44">
        <f t="shared" si="25"/>
        <v>82.5</v>
      </c>
      <c r="AW66" s="44">
        <f t="shared" si="26"/>
        <v>85</v>
      </c>
      <c r="AX66" s="44">
        <f t="shared" si="27"/>
        <v>90</v>
      </c>
    </row>
    <row r="67" spans="1:50" ht="18" customHeight="1">
      <c r="A67" s="146">
        <v>5</v>
      </c>
      <c r="B67" s="190" t="str">
        <f>INPUT!B67</f>
        <v>Estrada, Elaine</v>
      </c>
      <c r="C67" s="57"/>
      <c r="D67" s="57"/>
      <c r="E67" s="83"/>
      <c r="F67" s="98">
        <v>18</v>
      </c>
      <c r="G67" s="53">
        <v>19</v>
      </c>
      <c r="H67" s="53">
        <v>20</v>
      </c>
      <c r="I67" s="53">
        <v>19</v>
      </c>
      <c r="J67" s="53">
        <v>20</v>
      </c>
      <c r="K67" s="109">
        <f t="shared" si="30"/>
        <v>96</v>
      </c>
      <c r="L67" s="110">
        <f t="shared" si="31"/>
        <v>96</v>
      </c>
      <c r="M67" s="111">
        <f t="shared" si="32"/>
        <v>19.2</v>
      </c>
      <c r="N67" s="98">
        <v>50</v>
      </c>
      <c r="O67" s="53">
        <v>49</v>
      </c>
      <c r="P67" s="53">
        <v>47</v>
      </c>
      <c r="Q67" s="109">
        <f t="shared" si="33"/>
        <v>146</v>
      </c>
      <c r="R67" s="110">
        <f t="shared" si="34"/>
        <v>97.33</v>
      </c>
      <c r="S67" s="111">
        <f t="shared" si="35"/>
        <v>48.67</v>
      </c>
      <c r="T67" s="98">
        <v>35</v>
      </c>
      <c r="U67" s="53">
        <v>39</v>
      </c>
      <c r="V67" s="53">
        <v>37</v>
      </c>
      <c r="W67" s="109">
        <f t="shared" si="36"/>
        <v>111</v>
      </c>
      <c r="X67" s="110">
        <f t="shared" si="37"/>
        <v>92.5</v>
      </c>
      <c r="Y67" s="111">
        <f t="shared" si="38"/>
        <v>27.75</v>
      </c>
      <c r="Z67" s="163">
        <f t="shared" si="39"/>
        <v>95.62</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97.5</v>
      </c>
      <c r="AX67" s="44">
        <f t="shared" si="27"/>
        <v>92.5</v>
      </c>
    </row>
    <row r="68" spans="1:50" ht="18" customHeight="1">
      <c r="A68" s="146">
        <v>6</v>
      </c>
      <c r="B68" s="190" t="str">
        <f>INPUT!B68</f>
        <v>Flores, Faith</v>
      </c>
      <c r="C68" s="57"/>
      <c r="D68" s="57"/>
      <c r="E68" s="83"/>
      <c r="F68" s="98">
        <v>18</v>
      </c>
      <c r="G68" s="53">
        <v>18</v>
      </c>
      <c r="H68" s="53">
        <v>19</v>
      </c>
      <c r="I68" s="53">
        <v>19</v>
      </c>
      <c r="J68" s="53">
        <v>19</v>
      </c>
      <c r="K68" s="109">
        <f t="shared" si="30"/>
        <v>93</v>
      </c>
      <c r="L68" s="110">
        <f t="shared" si="31"/>
        <v>93</v>
      </c>
      <c r="M68" s="111">
        <f t="shared" si="32"/>
        <v>18.600000000000001</v>
      </c>
      <c r="N68" s="98">
        <v>50</v>
      </c>
      <c r="O68" s="53">
        <v>45</v>
      </c>
      <c r="P68" s="53">
        <v>49</v>
      </c>
      <c r="Q68" s="109">
        <f t="shared" si="33"/>
        <v>144</v>
      </c>
      <c r="R68" s="110">
        <f t="shared" si="34"/>
        <v>96</v>
      </c>
      <c r="S68" s="111">
        <f t="shared" si="35"/>
        <v>48</v>
      </c>
      <c r="T68" s="98">
        <v>37</v>
      </c>
      <c r="U68" s="53">
        <v>35</v>
      </c>
      <c r="V68" s="53">
        <v>37</v>
      </c>
      <c r="W68" s="109">
        <f t="shared" si="36"/>
        <v>109</v>
      </c>
      <c r="X68" s="110">
        <f t="shared" si="37"/>
        <v>90.83</v>
      </c>
      <c r="Y68" s="111">
        <f t="shared" si="38"/>
        <v>27.25</v>
      </c>
      <c r="Z68" s="163">
        <f t="shared" si="39"/>
        <v>93.85</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87.5</v>
      </c>
      <c r="AX68" s="44">
        <f t="shared" si="27"/>
        <v>92.5</v>
      </c>
    </row>
    <row r="69" spans="1:50" ht="18" customHeight="1">
      <c r="A69" s="146">
        <v>7</v>
      </c>
      <c r="B69" s="190" t="str">
        <f>INPUT!B69</f>
        <v>Galang, Grace</v>
      </c>
      <c r="C69" s="57"/>
      <c r="D69" s="57"/>
      <c r="E69" s="83"/>
      <c r="F69" s="98">
        <v>14</v>
      </c>
      <c r="G69" s="53">
        <v>16</v>
      </c>
      <c r="H69" s="53">
        <v>14</v>
      </c>
      <c r="I69" s="53">
        <v>16</v>
      </c>
      <c r="J69" s="53">
        <v>16</v>
      </c>
      <c r="K69" s="109">
        <f t="shared" si="30"/>
        <v>76</v>
      </c>
      <c r="L69" s="110">
        <f t="shared" si="31"/>
        <v>76</v>
      </c>
      <c r="M69" s="111">
        <f t="shared" si="32"/>
        <v>15.2</v>
      </c>
      <c r="N69" s="98">
        <v>41</v>
      </c>
      <c r="O69" s="53">
        <v>41</v>
      </c>
      <c r="P69" s="53">
        <v>40</v>
      </c>
      <c r="Q69" s="109">
        <f t="shared" si="33"/>
        <v>122</v>
      </c>
      <c r="R69" s="110">
        <f t="shared" si="34"/>
        <v>81.33</v>
      </c>
      <c r="S69" s="111">
        <f t="shared" si="35"/>
        <v>40.67</v>
      </c>
      <c r="T69" s="98">
        <v>28</v>
      </c>
      <c r="U69" s="53">
        <v>29</v>
      </c>
      <c r="V69" s="53">
        <v>31</v>
      </c>
      <c r="W69" s="109">
        <f t="shared" si="36"/>
        <v>88</v>
      </c>
      <c r="X69" s="110">
        <f t="shared" si="37"/>
        <v>73.33</v>
      </c>
      <c r="Y69" s="111">
        <f t="shared" si="38"/>
        <v>22</v>
      </c>
      <c r="Z69" s="163">
        <f t="shared" si="39"/>
        <v>77.87</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70</v>
      </c>
      <c r="AW69" s="44">
        <f t="shared" si="26"/>
        <v>72.5</v>
      </c>
      <c r="AX69" s="44">
        <f t="shared" si="27"/>
        <v>77.5</v>
      </c>
    </row>
    <row r="70" spans="1:50" ht="18" customHeight="1">
      <c r="A70" s="146">
        <v>8</v>
      </c>
      <c r="B70" s="190" t="str">
        <f>INPUT!B70</f>
        <v>Hernandez, Hannah</v>
      </c>
      <c r="C70" s="57"/>
      <c r="D70" s="57"/>
      <c r="E70" s="83"/>
      <c r="F70" s="98">
        <v>18</v>
      </c>
      <c r="G70" s="53">
        <v>19</v>
      </c>
      <c r="H70" s="53">
        <v>20</v>
      </c>
      <c r="I70" s="53">
        <v>19</v>
      </c>
      <c r="J70" s="53">
        <v>18</v>
      </c>
      <c r="K70" s="109">
        <f t="shared" si="30"/>
        <v>94</v>
      </c>
      <c r="L70" s="110">
        <f t="shared" si="31"/>
        <v>94</v>
      </c>
      <c r="M70" s="111">
        <f t="shared" si="32"/>
        <v>18.8</v>
      </c>
      <c r="N70" s="98">
        <v>47</v>
      </c>
      <c r="O70" s="53">
        <v>49</v>
      </c>
      <c r="P70" s="53">
        <v>47</v>
      </c>
      <c r="Q70" s="109">
        <f t="shared" si="33"/>
        <v>143</v>
      </c>
      <c r="R70" s="110">
        <f t="shared" si="34"/>
        <v>95.33</v>
      </c>
      <c r="S70" s="111">
        <f t="shared" si="35"/>
        <v>47.67</v>
      </c>
      <c r="T70" s="98">
        <v>38</v>
      </c>
      <c r="U70" s="53">
        <v>35</v>
      </c>
      <c r="V70" s="53">
        <v>36</v>
      </c>
      <c r="W70" s="109">
        <f t="shared" si="36"/>
        <v>109</v>
      </c>
      <c r="X70" s="110">
        <f t="shared" si="37"/>
        <v>90.83</v>
      </c>
      <c r="Y70" s="111">
        <f t="shared" si="38"/>
        <v>27.25</v>
      </c>
      <c r="Z70" s="163">
        <f t="shared" si="39"/>
        <v>93.72</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95</v>
      </c>
      <c r="AW70" s="44">
        <f t="shared" si="26"/>
        <v>87.5</v>
      </c>
      <c r="AX70" s="44">
        <f t="shared" si="27"/>
        <v>90</v>
      </c>
    </row>
    <row r="71" spans="1:50" ht="18" customHeight="1">
      <c r="A71" s="146">
        <v>9</v>
      </c>
      <c r="B71" s="190" t="str">
        <f>INPUT!B71</f>
        <v>Ilagan, Isabel</v>
      </c>
      <c r="C71" s="57"/>
      <c r="D71" s="57"/>
      <c r="E71" s="83"/>
      <c r="F71" s="98">
        <v>15</v>
      </c>
      <c r="G71" s="53">
        <v>14</v>
      </c>
      <c r="H71" s="53">
        <v>15</v>
      </c>
      <c r="I71" s="53">
        <v>16</v>
      </c>
      <c r="J71" s="53">
        <v>16</v>
      </c>
      <c r="K71" s="109">
        <f t="shared" si="30"/>
        <v>76</v>
      </c>
      <c r="L71" s="110">
        <f t="shared" si="31"/>
        <v>76</v>
      </c>
      <c r="M71" s="111">
        <f t="shared" si="32"/>
        <v>15.2</v>
      </c>
      <c r="N71" s="98">
        <v>38</v>
      </c>
      <c r="O71" s="53">
        <v>40</v>
      </c>
      <c r="P71" s="53">
        <v>37</v>
      </c>
      <c r="Q71" s="109">
        <f t="shared" si="33"/>
        <v>115</v>
      </c>
      <c r="R71" s="110">
        <f t="shared" si="34"/>
        <v>76.67</v>
      </c>
      <c r="S71" s="111">
        <f t="shared" si="35"/>
        <v>38.340000000000003</v>
      </c>
      <c r="T71" s="98">
        <v>26</v>
      </c>
      <c r="U71" s="53">
        <v>28</v>
      </c>
      <c r="V71" s="53">
        <v>25</v>
      </c>
      <c r="W71" s="109">
        <f t="shared" si="36"/>
        <v>79</v>
      </c>
      <c r="X71" s="110">
        <f t="shared" si="37"/>
        <v>65.83</v>
      </c>
      <c r="Y71" s="111">
        <f t="shared" si="38"/>
        <v>19.75</v>
      </c>
      <c r="Z71" s="163">
        <f t="shared" si="39"/>
        <v>73.290000000000006</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70</v>
      </c>
      <c r="AX71" s="44">
        <f t="shared" si="27"/>
        <v>62.5</v>
      </c>
    </row>
    <row r="72" spans="1:50" ht="18" customHeight="1">
      <c r="A72" s="146">
        <v>10</v>
      </c>
      <c r="B72" s="190" t="str">
        <f>INPUT!B72</f>
        <v>Jimenez, Janine</v>
      </c>
      <c r="C72" s="57"/>
      <c r="D72" s="57"/>
      <c r="E72" s="83"/>
      <c r="F72" s="98">
        <v>17</v>
      </c>
      <c r="G72" s="53">
        <v>18</v>
      </c>
      <c r="H72" s="53">
        <v>18</v>
      </c>
      <c r="I72" s="53">
        <v>18</v>
      </c>
      <c r="J72" s="53">
        <v>18</v>
      </c>
      <c r="K72" s="109">
        <f t="shared" si="30"/>
        <v>89</v>
      </c>
      <c r="L72" s="110">
        <f t="shared" si="31"/>
        <v>89</v>
      </c>
      <c r="M72" s="111">
        <f t="shared" si="32"/>
        <v>17.8</v>
      </c>
      <c r="N72" s="98">
        <v>47</v>
      </c>
      <c r="O72" s="53">
        <v>48</v>
      </c>
      <c r="P72" s="53">
        <v>48</v>
      </c>
      <c r="Q72" s="109">
        <f t="shared" si="33"/>
        <v>143</v>
      </c>
      <c r="R72" s="110">
        <f t="shared" si="34"/>
        <v>95.33</v>
      </c>
      <c r="S72" s="111">
        <f t="shared" si="35"/>
        <v>47.67</v>
      </c>
      <c r="T72" s="98">
        <v>32</v>
      </c>
      <c r="U72" s="53">
        <v>32</v>
      </c>
      <c r="V72" s="53">
        <v>33</v>
      </c>
      <c r="W72" s="109">
        <f t="shared" si="36"/>
        <v>97</v>
      </c>
      <c r="X72" s="110">
        <f t="shared" si="37"/>
        <v>80.83</v>
      </c>
      <c r="Y72" s="111">
        <f t="shared" si="38"/>
        <v>24.25</v>
      </c>
      <c r="Z72" s="163">
        <f t="shared" si="39"/>
        <v>89.72</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80</v>
      </c>
      <c r="AX72" s="44">
        <f t="shared" si="27"/>
        <v>82.5</v>
      </c>
    </row>
    <row r="73" spans="1:50" ht="18" customHeight="1">
      <c r="A73" s="146">
        <v>11</v>
      </c>
      <c r="B73" s="190" t="str">
        <f>INPUT!B73</f>
        <v>Lim, Kristine</v>
      </c>
      <c r="C73" s="57"/>
      <c r="D73" s="57"/>
      <c r="E73" s="83"/>
      <c r="F73" s="98">
        <v>17</v>
      </c>
      <c r="G73" s="53">
        <v>18</v>
      </c>
      <c r="H73" s="53">
        <v>18</v>
      </c>
      <c r="I73" s="53">
        <v>17</v>
      </c>
      <c r="J73" s="53">
        <v>16</v>
      </c>
      <c r="K73" s="109">
        <f t="shared" si="30"/>
        <v>86</v>
      </c>
      <c r="L73" s="110">
        <f t="shared" si="31"/>
        <v>86</v>
      </c>
      <c r="M73" s="111">
        <f t="shared" si="32"/>
        <v>17.2</v>
      </c>
      <c r="N73" s="98">
        <v>48</v>
      </c>
      <c r="O73" s="53">
        <v>42</v>
      </c>
      <c r="P73" s="53">
        <v>45</v>
      </c>
      <c r="Q73" s="109">
        <f t="shared" si="33"/>
        <v>135</v>
      </c>
      <c r="R73" s="110">
        <f t="shared" si="34"/>
        <v>90</v>
      </c>
      <c r="S73" s="111">
        <f t="shared" si="35"/>
        <v>45</v>
      </c>
      <c r="T73" s="98">
        <v>31</v>
      </c>
      <c r="U73" s="53">
        <v>34</v>
      </c>
      <c r="V73" s="53">
        <v>35</v>
      </c>
      <c r="W73" s="109">
        <f t="shared" si="36"/>
        <v>100</v>
      </c>
      <c r="X73" s="110">
        <f t="shared" si="37"/>
        <v>83.33</v>
      </c>
      <c r="Y73" s="111">
        <f t="shared" si="38"/>
        <v>25</v>
      </c>
      <c r="Z73" s="163">
        <f t="shared" si="39"/>
        <v>87.2</v>
      </c>
      <c r="AA73" s="168">
        <f t="shared" si="40"/>
        <v>89</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85</v>
      </c>
      <c r="AX73" s="44">
        <f t="shared" si="27"/>
        <v>87.5</v>
      </c>
    </row>
    <row r="74" spans="1:50" ht="18" customHeight="1">
      <c r="A74" s="146">
        <v>12</v>
      </c>
      <c r="B74" s="190" t="str">
        <f>INPUT!B74</f>
        <v>Manalo, Lea</v>
      </c>
      <c r="C74" s="57"/>
      <c r="D74" s="57"/>
      <c r="E74" s="83"/>
      <c r="F74" s="98">
        <v>15</v>
      </c>
      <c r="G74" s="53">
        <v>17</v>
      </c>
      <c r="H74" s="53">
        <v>16</v>
      </c>
      <c r="I74" s="53">
        <v>17</v>
      </c>
      <c r="J74" s="53">
        <v>16</v>
      </c>
      <c r="K74" s="109">
        <f t="shared" si="30"/>
        <v>81</v>
      </c>
      <c r="L74" s="110">
        <f t="shared" si="31"/>
        <v>81</v>
      </c>
      <c r="M74" s="111">
        <f t="shared" si="32"/>
        <v>16.2</v>
      </c>
      <c r="N74" s="98">
        <v>41</v>
      </c>
      <c r="O74" s="53">
        <v>41</v>
      </c>
      <c r="P74" s="53">
        <v>42</v>
      </c>
      <c r="Q74" s="109">
        <f t="shared" si="33"/>
        <v>124</v>
      </c>
      <c r="R74" s="110">
        <f t="shared" si="34"/>
        <v>82.67</v>
      </c>
      <c r="S74" s="111">
        <f t="shared" si="35"/>
        <v>41.34</v>
      </c>
      <c r="T74" s="98">
        <v>29</v>
      </c>
      <c r="U74" s="53">
        <v>30</v>
      </c>
      <c r="V74" s="53">
        <v>34</v>
      </c>
      <c r="W74" s="109">
        <f t="shared" si="36"/>
        <v>93</v>
      </c>
      <c r="X74" s="110">
        <f t="shared" si="37"/>
        <v>77.5</v>
      </c>
      <c r="Y74" s="111">
        <f t="shared" si="38"/>
        <v>23.25</v>
      </c>
      <c r="Z74" s="163">
        <f t="shared" si="39"/>
        <v>80.790000000000006</v>
      </c>
      <c r="AA74" s="168">
        <f t="shared" si="40"/>
        <v>82</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75</v>
      </c>
      <c r="AX74" s="44">
        <f t="shared" si="27"/>
        <v>85</v>
      </c>
    </row>
    <row r="75" spans="1:50" ht="18" customHeight="1">
      <c r="A75" s="146">
        <v>13</v>
      </c>
      <c r="B75" s="190" t="str">
        <f>INPUT!B75</f>
        <v>Navarro, Mae</v>
      </c>
      <c r="C75" s="57"/>
      <c r="D75" s="57"/>
      <c r="E75" s="83"/>
      <c r="F75" s="98">
        <v>18</v>
      </c>
      <c r="G75" s="53">
        <v>16</v>
      </c>
      <c r="H75" s="53">
        <v>17</v>
      </c>
      <c r="I75" s="53">
        <v>17</v>
      </c>
      <c r="J75" s="53">
        <v>18</v>
      </c>
      <c r="K75" s="109">
        <f t="shared" si="30"/>
        <v>86</v>
      </c>
      <c r="L75" s="110">
        <f t="shared" si="31"/>
        <v>86</v>
      </c>
      <c r="M75" s="111">
        <f t="shared" si="32"/>
        <v>17.2</v>
      </c>
      <c r="N75" s="98">
        <v>47</v>
      </c>
      <c r="O75" s="53">
        <v>43</v>
      </c>
      <c r="P75" s="53">
        <v>44</v>
      </c>
      <c r="Q75" s="109">
        <f t="shared" si="33"/>
        <v>134</v>
      </c>
      <c r="R75" s="110">
        <f t="shared" si="34"/>
        <v>89.33</v>
      </c>
      <c r="S75" s="111">
        <f t="shared" si="35"/>
        <v>44.67</v>
      </c>
      <c r="T75" s="98">
        <v>34</v>
      </c>
      <c r="U75" s="53">
        <v>34</v>
      </c>
      <c r="V75" s="53">
        <v>35</v>
      </c>
      <c r="W75" s="109">
        <f t="shared" si="36"/>
        <v>103</v>
      </c>
      <c r="X75" s="110">
        <f t="shared" si="37"/>
        <v>85.83</v>
      </c>
      <c r="Y75" s="111">
        <f t="shared" si="38"/>
        <v>25.75</v>
      </c>
      <c r="Z75" s="163">
        <f t="shared" si="39"/>
        <v>87.62</v>
      </c>
      <c r="AA75" s="168">
        <f t="shared" si="40"/>
        <v>89</v>
      </c>
      <c r="AB75" s="158" t="str">
        <f t="shared" si="41"/>
        <v>Benchmarking</v>
      </c>
      <c r="AD75" s="3"/>
      <c r="AG75" s="1"/>
      <c r="AH75" s="1"/>
      <c r="AI75" s="1"/>
      <c r="AJ75" s="1"/>
      <c r="AK75" s="1"/>
      <c r="AL75" s="1"/>
      <c r="AM75" s="1"/>
      <c r="AN75" s="1"/>
      <c r="AO75" s="1"/>
      <c r="AP75" s="1"/>
      <c r="AQ75" s="1"/>
      <c r="AR75" s="1"/>
      <c r="AS75" s="1"/>
      <c r="AT75" s="1"/>
      <c r="AU75" s="45"/>
      <c r="AV75" s="44">
        <f t="shared" si="25"/>
        <v>85</v>
      </c>
      <c r="AW75" s="44">
        <f t="shared" si="26"/>
        <v>85</v>
      </c>
      <c r="AX75" s="44">
        <f t="shared" si="27"/>
        <v>87.5</v>
      </c>
    </row>
    <row r="76" spans="1:50" ht="18" customHeight="1">
      <c r="A76" s="146">
        <v>14</v>
      </c>
      <c r="B76" s="190" t="str">
        <f>INPUT!B76</f>
        <v>Ortega, Nicole</v>
      </c>
      <c r="C76" s="57"/>
      <c r="D76" s="57"/>
      <c r="E76" s="83"/>
      <c r="F76" s="98">
        <v>17</v>
      </c>
      <c r="G76" s="53">
        <v>16</v>
      </c>
      <c r="H76" s="53">
        <v>18</v>
      </c>
      <c r="I76" s="53">
        <v>16</v>
      </c>
      <c r="J76" s="53">
        <v>16</v>
      </c>
      <c r="K76" s="109">
        <f t="shared" si="30"/>
        <v>83</v>
      </c>
      <c r="L76" s="110">
        <f t="shared" si="31"/>
        <v>83</v>
      </c>
      <c r="M76" s="111">
        <f t="shared" si="32"/>
        <v>16.600000000000001</v>
      </c>
      <c r="N76" s="98">
        <v>46</v>
      </c>
      <c r="O76" s="53">
        <v>40</v>
      </c>
      <c r="P76" s="53">
        <v>47</v>
      </c>
      <c r="Q76" s="109">
        <f t="shared" si="33"/>
        <v>133</v>
      </c>
      <c r="R76" s="110">
        <f t="shared" si="34"/>
        <v>88.67</v>
      </c>
      <c r="S76" s="111">
        <f t="shared" si="35"/>
        <v>44.34</v>
      </c>
      <c r="T76" s="98">
        <v>30</v>
      </c>
      <c r="U76" s="53">
        <v>32</v>
      </c>
      <c r="V76" s="53">
        <v>30</v>
      </c>
      <c r="W76" s="109">
        <f t="shared" si="36"/>
        <v>92</v>
      </c>
      <c r="X76" s="110">
        <f t="shared" si="37"/>
        <v>76.67</v>
      </c>
      <c r="Y76" s="111">
        <f t="shared" si="38"/>
        <v>23</v>
      </c>
      <c r="Z76" s="163">
        <f t="shared" si="39"/>
        <v>83.94</v>
      </c>
      <c r="AA76" s="168">
        <f t="shared" si="40"/>
        <v>85</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75</v>
      </c>
      <c r="AW76" s="44">
        <f t="shared" ref="AW76:AW112" si="43">(U76/$U$10)*100</f>
        <v>80</v>
      </c>
      <c r="AX76" s="44">
        <f t="shared" ref="AX76:AX112" si="44">(V76/$V$10)*100</f>
        <v>75</v>
      </c>
    </row>
    <row r="77" spans="1:50" ht="18" customHeight="1">
      <c r="A77" s="146">
        <v>15</v>
      </c>
      <c r="B77" s="190" t="str">
        <f>INPUT!B77</f>
        <v>Perez, Patricia</v>
      </c>
      <c r="C77" s="57"/>
      <c r="D77" s="57"/>
      <c r="E77" s="83"/>
      <c r="F77" s="98">
        <v>17</v>
      </c>
      <c r="G77" s="53">
        <v>19</v>
      </c>
      <c r="H77" s="53">
        <v>18</v>
      </c>
      <c r="I77" s="53">
        <v>18</v>
      </c>
      <c r="J77" s="53">
        <v>18</v>
      </c>
      <c r="K77" s="109">
        <f t="shared" si="30"/>
        <v>90</v>
      </c>
      <c r="L77" s="110">
        <f t="shared" si="31"/>
        <v>90</v>
      </c>
      <c r="M77" s="111">
        <f t="shared" si="32"/>
        <v>18</v>
      </c>
      <c r="N77" s="98">
        <v>44</v>
      </c>
      <c r="O77" s="53">
        <v>48</v>
      </c>
      <c r="P77" s="53">
        <v>45</v>
      </c>
      <c r="Q77" s="109">
        <f t="shared" si="33"/>
        <v>137</v>
      </c>
      <c r="R77" s="110">
        <f t="shared" si="34"/>
        <v>91.33</v>
      </c>
      <c r="S77" s="111">
        <f t="shared" si="35"/>
        <v>45.67</v>
      </c>
      <c r="T77" s="98">
        <v>35</v>
      </c>
      <c r="U77" s="53">
        <v>36</v>
      </c>
      <c r="V77" s="53">
        <v>36</v>
      </c>
      <c r="W77" s="109">
        <f t="shared" si="36"/>
        <v>107</v>
      </c>
      <c r="X77" s="110">
        <f t="shared" si="37"/>
        <v>89.17</v>
      </c>
      <c r="Y77" s="111">
        <f t="shared" si="38"/>
        <v>26.75</v>
      </c>
      <c r="Z77" s="163">
        <f t="shared" si="39"/>
        <v>90.42</v>
      </c>
      <c r="AA77" s="168">
        <f t="shared" si="40"/>
        <v>92</v>
      </c>
      <c r="AB77" s="158" t="str">
        <f t="shared" si="41"/>
        <v>Advancing</v>
      </c>
      <c r="AD77" s="3"/>
      <c r="AG77" s="1"/>
      <c r="AH77" s="1"/>
      <c r="AI77" s="1"/>
      <c r="AJ77" s="1"/>
      <c r="AK77" s="1"/>
      <c r="AL77" s="1"/>
      <c r="AM77" s="1"/>
      <c r="AN77" s="1"/>
      <c r="AO77" s="1"/>
      <c r="AP77" s="1"/>
      <c r="AQ77" s="1"/>
      <c r="AR77" s="1"/>
      <c r="AS77" s="1"/>
      <c r="AT77" s="1"/>
      <c r="AU77" s="45"/>
      <c r="AV77" s="44">
        <f t="shared" si="42"/>
        <v>87.5</v>
      </c>
      <c r="AW77" s="44">
        <f t="shared" si="43"/>
        <v>90</v>
      </c>
      <c r="AX77" s="44">
        <f t="shared" si="44"/>
        <v>90</v>
      </c>
    </row>
    <row r="78" spans="1:50" ht="18" customHeight="1">
      <c r="A78" s="146">
        <v>16</v>
      </c>
      <c r="B78" s="190" t="str">
        <f>INPUT!B78</f>
        <v>Quintos, Queenie</v>
      </c>
      <c r="C78" s="57"/>
      <c r="D78" s="57"/>
      <c r="E78" s="83"/>
      <c r="F78" s="98">
        <v>17</v>
      </c>
      <c r="G78" s="53">
        <v>17</v>
      </c>
      <c r="H78" s="53">
        <v>17</v>
      </c>
      <c r="I78" s="53">
        <v>17</v>
      </c>
      <c r="J78" s="53">
        <v>17</v>
      </c>
      <c r="K78" s="109">
        <f t="shared" si="30"/>
        <v>85</v>
      </c>
      <c r="L78" s="110">
        <f t="shared" si="31"/>
        <v>85</v>
      </c>
      <c r="M78" s="111">
        <f t="shared" si="32"/>
        <v>17</v>
      </c>
      <c r="N78" s="98">
        <v>44</v>
      </c>
      <c r="O78" s="53">
        <v>47</v>
      </c>
      <c r="P78" s="53">
        <v>41</v>
      </c>
      <c r="Q78" s="109">
        <f t="shared" si="33"/>
        <v>132</v>
      </c>
      <c r="R78" s="110">
        <f t="shared" si="34"/>
        <v>88</v>
      </c>
      <c r="S78" s="111">
        <f t="shared" si="35"/>
        <v>44</v>
      </c>
      <c r="T78" s="98">
        <v>31</v>
      </c>
      <c r="U78" s="53">
        <v>34</v>
      </c>
      <c r="V78" s="53">
        <v>32</v>
      </c>
      <c r="W78" s="109">
        <f t="shared" si="36"/>
        <v>97</v>
      </c>
      <c r="X78" s="110">
        <f t="shared" si="37"/>
        <v>80.83</v>
      </c>
      <c r="Y78" s="111">
        <f t="shared" si="38"/>
        <v>24.25</v>
      </c>
      <c r="Z78" s="163">
        <f t="shared" si="39"/>
        <v>85.25</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85</v>
      </c>
      <c r="AX78" s="44">
        <f t="shared" si="44"/>
        <v>80</v>
      </c>
    </row>
    <row r="79" spans="1:50" ht="18" customHeight="1">
      <c r="A79" s="146">
        <v>17</v>
      </c>
      <c r="B79" s="190" t="str">
        <f>INPUT!B79</f>
        <v>Ramos, Rica</v>
      </c>
      <c r="C79" s="57"/>
      <c r="D79" s="57"/>
      <c r="E79" s="83"/>
      <c r="F79" s="98">
        <v>14</v>
      </c>
      <c r="G79" s="53">
        <v>15</v>
      </c>
      <c r="H79" s="53">
        <v>14</v>
      </c>
      <c r="I79" s="53">
        <v>15</v>
      </c>
      <c r="J79" s="53">
        <v>14</v>
      </c>
      <c r="K79" s="109">
        <f t="shared" si="30"/>
        <v>72</v>
      </c>
      <c r="L79" s="110">
        <f t="shared" si="31"/>
        <v>72</v>
      </c>
      <c r="M79" s="111">
        <f t="shared" si="32"/>
        <v>14.4</v>
      </c>
      <c r="N79" s="98">
        <v>39</v>
      </c>
      <c r="O79" s="53">
        <v>39</v>
      </c>
      <c r="P79" s="53">
        <v>42</v>
      </c>
      <c r="Q79" s="109">
        <f t="shared" si="33"/>
        <v>120</v>
      </c>
      <c r="R79" s="110">
        <f t="shared" si="34"/>
        <v>80</v>
      </c>
      <c r="S79" s="111">
        <f t="shared" si="35"/>
        <v>40</v>
      </c>
      <c r="T79" s="98">
        <v>31</v>
      </c>
      <c r="U79" s="53">
        <v>26</v>
      </c>
      <c r="V79" s="53">
        <v>27</v>
      </c>
      <c r="W79" s="109">
        <f t="shared" si="36"/>
        <v>84</v>
      </c>
      <c r="X79" s="110">
        <f t="shared" si="37"/>
        <v>70</v>
      </c>
      <c r="Y79" s="111">
        <f t="shared" si="38"/>
        <v>21</v>
      </c>
      <c r="Z79" s="163">
        <f t="shared" si="39"/>
        <v>75.400000000000006</v>
      </c>
      <c r="AA79" s="168">
        <f t="shared" si="40"/>
        <v>77</v>
      </c>
      <c r="AB79" s="158" t="str">
        <f t="shared" si="41"/>
        <v>Connecting</v>
      </c>
      <c r="AD79" s="3"/>
      <c r="AG79" s="1"/>
      <c r="AH79" s="1"/>
      <c r="AI79" s="1"/>
      <c r="AJ79" s="1"/>
      <c r="AK79" s="1"/>
      <c r="AL79" s="1"/>
      <c r="AM79" s="1"/>
      <c r="AN79" s="1"/>
      <c r="AO79" s="1"/>
      <c r="AP79" s="1"/>
      <c r="AQ79" s="1"/>
      <c r="AR79" s="1"/>
      <c r="AS79" s="1"/>
      <c r="AT79" s="1"/>
      <c r="AU79" s="45"/>
      <c r="AV79" s="44">
        <f t="shared" si="42"/>
        <v>77.5</v>
      </c>
      <c r="AW79" s="44">
        <f t="shared" si="43"/>
        <v>65</v>
      </c>
      <c r="AX79" s="44">
        <f t="shared" si="44"/>
        <v>67.5</v>
      </c>
    </row>
    <row r="80" spans="1:50" ht="18" customHeight="1">
      <c r="A80" s="146">
        <v>18</v>
      </c>
      <c r="B80" s="190" t="str">
        <f>INPUT!B80</f>
        <v>Salazar, Sofia</v>
      </c>
      <c r="C80" s="57"/>
      <c r="D80" s="57"/>
      <c r="E80" s="83"/>
      <c r="F80" s="98">
        <v>16</v>
      </c>
      <c r="G80" s="53">
        <v>16</v>
      </c>
      <c r="H80" s="53">
        <v>18</v>
      </c>
      <c r="I80" s="53">
        <v>16</v>
      </c>
      <c r="J80" s="53">
        <v>17</v>
      </c>
      <c r="K80" s="109">
        <f t="shared" si="30"/>
        <v>83</v>
      </c>
      <c r="L80" s="110">
        <f t="shared" si="31"/>
        <v>83</v>
      </c>
      <c r="M80" s="111">
        <f t="shared" si="32"/>
        <v>16.600000000000001</v>
      </c>
      <c r="N80" s="98">
        <v>47</v>
      </c>
      <c r="O80" s="53">
        <v>42</v>
      </c>
      <c r="P80" s="53">
        <v>48</v>
      </c>
      <c r="Q80" s="109">
        <f t="shared" si="33"/>
        <v>137</v>
      </c>
      <c r="R80" s="110">
        <f t="shared" si="34"/>
        <v>91.33</v>
      </c>
      <c r="S80" s="111">
        <f t="shared" si="35"/>
        <v>45.67</v>
      </c>
      <c r="T80" s="98">
        <v>32</v>
      </c>
      <c r="U80" s="53">
        <v>34</v>
      </c>
      <c r="V80" s="53">
        <v>32</v>
      </c>
      <c r="W80" s="109">
        <f t="shared" si="36"/>
        <v>98</v>
      </c>
      <c r="X80" s="110">
        <f t="shared" si="37"/>
        <v>81.67</v>
      </c>
      <c r="Y80" s="111">
        <f t="shared" si="38"/>
        <v>24.5</v>
      </c>
      <c r="Z80" s="163">
        <f t="shared" si="39"/>
        <v>86.77</v>
      </c>
      <c r="AA80" s="168">
        <f t="shared" si="40"/>
        <v>88</v>
      </c>
      <c r="AB80" s="158" t="str">
        <f t="shared" si="41"/>
        <v>Benchmarking</v>
      </c>
      <c r="AD80" s="3"/>
      <c r="AG80" s="1"/>
      <c r="AH80" s="1"/>
      <c r="AI80" s="1"/>
      <c r="AJ80" s="1"/>
      <c r="AK80" s="1"/>
      <c r="AL80" s="1"/>
      <c r="AM80" s="1"/>
      <c r="AN80" s="1"/>
      <c r="AO80" s="1"/>
      <c r="AP80" s="1"/>
      <c r="AQ80" s="1"/>
      <c r="AR80" s="1"/>
      <c r="AS80" s="1"/>
      <c r="AT80" s="1"/>
      <c r="AU80" s="45"/>
      <c r="AV80" s="44">
        <f t="shared" si="42"/>
        <v>80</v>
      </c>
      <c r="AW80" s="44">
        <f t="shared" si="43"/>
        <v>85</v>
      </c>
      <c r="AX80" s="44">
        <f t="shared" si="44"/>
        <v>80</v>
      </c>
    </row>
    <row r="81" spans="1:50" ht="18" customHeight="1">
      <c r="A81" s="146">
        <v>19</v>
      </c>
      <c r="B81" s="190" t="str">
        <f>INPUT!B81</f>
        <v>Torres, Trisha</v>
      </c>
      <c r="C81" s="57"/>
      <c r="D81" s="57"/>
      <c r="E81" s="83"/>
      <c r="F81" s="98">
        <v>14</v>
      </c>
      <c r="G81" s="53">
        <v>14</v>
      </c>
      <c r="H81" s="53">
        <v>15</v>
      </c>
      <c r="I81" s="53">
        <v>15</v>
      </c>
      <c r="J81" s="53">
        <v>15</v>
      </c>
      <c r="K81" s="109">
        <f t="shared" si="30"/>
        <v>73</v>
      </c>
      <c r="L81" s="110">
        <f t="shared" si="31"/>
        <v>73</v>
      </c>
      <c r="M81" s="111">
        <f t="shared" si="32"/>
        <v>14.6</v>
      </c>
      <c r="N81" s="98">
        <v>37</v>
      </c>
      <c r="O81" s="53">
        <v>36</v>
      </c>
      <c r="P81" s="53">
        <v>40</v>
      </c>
      <c r="Q81" s="109">
        <f t="shared" si="33"/>
        <v>113</v>
      </c>
      <c r="R81" s="110">
        <f t="shared" si="34"/>
        <v>75.33</v>
      </c>
      <c r="S81" s="111">
        <f t="shared" si="35"/>
        <v>37.67</v>
      </c>
      <c r="T81" s="98">
        <v>29</v>
      </c>
      <c r="U81" s="53">
        <v>29</v>
      </c>
      <c r="V81" s="53">
        <v>26</v>
      </c>
      <c r="W81" s="109">
        <f t="shared" si="36"/>
        <v>84</v>
      </c>
      <c r="X81" s="110">
        <f t="shared" si="37"/>
        <v>70</v>
      </c>
      <c r="Y81" s="111">
        <f t="shared" si="38"/>
        <v>21</v>
      </c>
      <c r="Z81" s="163">
        <f t="shared" si="39"/>
        <v>73.27</v>
      </c>
      <c r="AA81" s="168">
        <f t="shared" si="40"/>
        <v>76</v>
      </c>
      <c r="AB81" s="158" t="str">
        <f t="shared" si="41"/>
        <v>Connecting</v>
      </c>
      <c r="AD81" s="3"/>
      <c r="AG81" s="1"/>
      <c r="AH81" s="1"/>
      <c r="AI81" s="1"/>
      <c r="AJ81" s="1"/>
      <c r="AK81" s="1"/>
      <c r="AL81" s="1"/>
      <c r="AM81" s="1"/>
      <c r="AN81" s="1"/>
      <c r="AO81" s="1"/>
      <c r="AP81" s="1"/>
      <c r="AQ81" s="1"/>
      <c r="AR81" s="1"/>
      <c r="AS81" s="1"/>
      <c r="AT81" s="1"/>
      <c r="AU81" s="45"/>
      <c r="AV81" s="44">
        <f t="shared" si="42"/>
        <v>72.5</v>
      </c>
      <c r="AW81" s="44">
        <f t="shared" si="43"/>
        <v>72.5</v>
      </c>
      <c r="AX81" s="44">
        <f t="shared" si="44"/>
        <v>65</v>
      </c>
    </row>
    <row r="82" spans="1:50" ht="18" customHeight="1">
      <c r="A82" s="146">
        <v>20</v>
      </c>
      <c r="B82" s="190" t="str">
        <f>INPUT!B82</f>
        <v>Villanueva, Yvonne</v>
      </c>
      <c r="C82" s="57"/>
      <c r="D82" s="57"/>
      <c r="E82" s="83"/>
      <c r="F82" s="98">
        <v>14</v>
      </c>
      <c r="G82" s="53">
        <v>16</v>
      </c>
      <c r="H82" s="53">
        <v>14</v>
      </c>
      <c r="I82" s="53">
        <v>16</v>
      </c>
      <c r="J82" s="53">
        <v>14</v>
      </c>
      <c r="K82" s="109">
        <f t="shared" si="30"/>
        <v>74</v>
      </c>
      <c r="L82" s="110">
        <f t="shared" si="31"/>
        <v>74</v>
      </c>
      <c r="M82" s="111">
        <f t="shared" si="32"/>
        <v>14.8</v>
      </c>
      <c r="N82" s="98">
        <v>42</v>
      </c>
      <c r="O82" s="53">
        <v>42</v>
      </c>
      <c r="P82" s="53">
        <v>42</v>
      </c>
      <c r="Q82" s="109">
        <f t="shared" si="33"/>
        <v>126</v>
      </c>
      <c r="R82" s="110">
        <f t="shared" si="34"/>
        <v>84</v>
      </c>
      <c r="S82" s="111">
        <f t="shared" si="35"/>
        <v>42</v>
      </c>
      <c r="T82" s="98">
        <v>28</v>
      </c>
      <c r="U82" s="53">
        <v>31</v>
      </c>
      <c r="V82" s="53">
        <v>31</v>
      </c>
      <c r="W82" s="109">
        <f t="shared" si="36"/>
        <v>90</v>
      </c>
      <c r="X82" s="110">
        <f t="shared" si="37"/>
        <v>75</v>
      </c>
      <c r="Y82" s="111">
        <f t="shared" si="38"/>
        <v>22.5</v>
      </c>
      <c r="Z82" s="163">
        <f t="shared" si="39"/>
        <v>79.3</v>
      </c>
      <c r="AA82" s="168">
        <f t="shared" si="40"/>
        <v>81</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77.5</v>
      </c>
      <c r="AX82" s="44">
        <f t="shared" si="44"/>
        <v>77.5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Araling Panlipunan</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97</v>
      </c>
      <c r="G13" s="254"/>
      <c r="H13" s="254"/>
      <c r="I13" s="255"/>
      <c r="J13" s="292">
        <f>TERM2!AA12</f>
        <v>93</v>
      </c>
      <c r="K13" s="254"/>
      <c r="L13" s="254"/>
      <c r="M13" s="255"/>
      <c r="N13" s="292">
        <f>TERM3!AA12</f>
        <v>92</v>
      </c>
      <c r="O13" s="254"/>
      <c r="P13" s="254"/>
      <c r="Q13" s="255"/>
      <c r="R13" s="289">
        <f t="shared" ref="R13:R44" si="0">IF(OR(F13="",J13="",N13=""),"",IF(ISERROR(ROUND(AVERAGE(F13,J13,N13),0)),"",ROUND(AVERAGE(F13,J13,N13),0)))</f>
        <v>94</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97</v>
      </c>
      <c r="G14" s="225"/>
      <c r="H14" s="225"/>
      <c r="I14" s="226"/>
      <c r="J14" s="276">
        <f>TERM2!AA13</f>
        <v>98</v>
      </c>
      <c r="K14" s="225"/>
      <c r="L14" s="225"/>
      <c r="M14" s="226"/>
      <c r="N14" s="276">
        <f>TERM3!AA13</f>
        <v>98</v>
      </c>
      <c r="O14" s="225"/>
      <c r="P14" s="225"/>
      <c r="Q14" s="226"/>
      <c r="R14" s="278">
        <f t="shared" si="0"/>
        <v>98</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79</v>
      </c>
      <c r="G15" s="225"/>
      <c r="H15" s="225"/>
      <c r="I15" s="226"/>
      <c r="J15" s="276">
        <f>TERM2!AA14</f>
        <v>85</v>
      </c>
      <c r="K15" s="225"/>
      <c r="L15" s="225"/>
      <c r="M15" s="226"/>
      <c r="N15" s="276">
        <f>TERM3!AA14</f>
        <v>85</v>
      </c>
      <c r="O15" s="225"/>
      <c r="P15" s="225"/>
      <c r="Q15" s="226"/>
      <c r="R15" s="278">
        <f t="shared" si="0"/>
        <v>83</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74</v>
      </c>
      <c r="G16" s="225"/>
      <c r="H16" s="225"/>
      <c r="I16" s="226"/>
      <c r="J16" s="276">
        <f>TERM2!AA15</f>
        <v>78</v>
      </c>
      <c r="K16" s="225"/>
      <c r="L16" s="225"/>
      <c r="M16" s="226"/>
      <c r="N16" s="276">
        <f>TERM3!AA15</f>
        <v>76</v>
      </c>
      <c r="O16" s="225"/>
      <c r="P16" s="225"/>
      <c r="Q16" s="226"/>
      <c r="R16" s="278">
        <f t="shared" si="0"/>
        <v>76</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96</v>
      </c>
      <c r="G17" s="225"/>
      <c r="H17" s="225"/>
      <c r="I17" s="226"/>
      <c r="J17" s="276">
        <f>TERM2!AA16</f>
        <v>99</v>
      </c>
      <c r="K17" s="225"/>
      <c r="L17" s="225"/>
      <c r="M17" s="226"/>
      <c r="N17" s="276">
        <f>TERM3!AA16</f>
        <v>98</v>
      </c>
      <c r="O17" s="225"/>
      <c r="P17" s="225"/>
      <c r="Q17" s="226"/>
      <c r="R17" s="278">
        <f t="shared" si="0"/>
        <v>98</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91</v>
      </c>
      <c r="G18" s="225"/>
      <c r="H18" s="225"/>
      <c r="I18" s="226"/>
      <c r="J18" s="276">
        <f>TERM2!AA17</f>
        <v>92</v>
      </c>
      <c r="K18" s="225"/>
      <c r="L18" s="225"/>
      <c r="M18" s="226"/>
      <c r="N18" s="276">
        <f>TERM3!AA17</f>
        <v>91</v>
      </c>
      <c r="O18" s="225"/>
      <c r="P18" s="225"/>
      <c r="Q18" s="226"/>
      <c r="R18" s="278">
        <f t="shared" si="0"/>
        <v>91</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89</v>
      </c>
      <c r="G19" s="225"/>
      <c r="H19" s="225"/>
      <c r="I19" s="226"/>
      <c r="J19" s="276">
        <f>TERM2!AA18</f>
        <v>87</v>
      </c>
      <c r="K19" s="225"/>
      <c r="L19" s="225"/>
      <c r="M19" s="226"/>
      <c r="N19" s="276">
        <f>TERM3!AA18</f>
        <v>86</v>
      </c>
      <c r="O19" s="225"/>
      <c r="P19" s="225"/>
      <c r="Q19" s="226"/>
      <c r="R19" s="278">
        <f t="shared" si="0"/>
        <v>87</v>
      </c>
      <c r="S19" s="225"/>
      <c r="T19" s="225"/>
      <c r="U19" s="226"/>
      <c r="V19" s="276" t="str">
        <f t="shared" si="1"/>
        <v>Benchmarking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99</v>
      </c>
      <c r="G20" s="225"/>
      <c r="H20" s="225"/>
      <c r="I20" s="226"/>
      <c r="J20" s="276">
        <f>TERM2!AA19</f>
        <v>99</v>
      </c>
      <c r="K20" s="225"/>
      <c r="L20" s="225"/>
      <c r="M20" s="226"/>
      <c r="N20" s="276">
        <f>TERM3!AA19</f>
        <v>96</v>
      </c>
      <c r="O20" s="225"/>
      <c r="P20" s="225"/>
      <c r="Q20" s="226"/>
      <c r="R20" s="278">
        <f t="shared" si="0"/>
        <v>98</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92</v>
      </c>
      <c r="G21" s="225"/>
      <c r="H21" s="225"/>
      <c r="I21" s="226"/>
      <c r="J21" s="276">
        <f>TERM2!AA20</f>
        <v>87</v>
      </c>
      <c r="K21" s="225"/>
      <c r="L21" s="225"/>
      <c r="M21" s="226"/>
      <c r="N21" s="276">
        <f>TERM3!AA20</f>
        <v>89</v>
      </c>
      <c r="O21" s="225"/>
      <c r="P21" s="225"/>
      <c r="Q21" s="226"/>
      <c r="R21" s="278">
        <f t="shared" si="0"/>
        <v>89</v>
      </c>
      <c r="S21" s="225"/>
      <c r="T21" s="225"/>
      <c r="U21" s="226"/>
      <c r="V21" s="276" t="str">
        <f t="shared" si="1"/>
        <v>Benchmarking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83</v>
      </c>
      <c r="G22" s="225"/>
      <c r="H22" s="225"/>
      <c r="I22" s="226"/>
      <c r="J22" s="276">
        <f>TERM2!AA21</f>
        <v>85</v>
      </c>
      <c r="K22" s="225"/>
      <c r="L22" s="225"/>
      <c r="M22" s="226"/>
      <c r="N22" s="276">
        <f>TERM3!AA21</f>
        <v>85</v>
      </c>
      <c r="O22" s="225"/>
      <c r="P22" s="225"/>
      <c r="Q22" s="226"/>
      <c r="R22" s="278">
        <f t="shared" si="0"/>
        <v>84</v>
      </c>
      <c r="S22" s="225"/>
      <c r="T22" s="225"/>
      <c r="U22" s="226"/>
      <c r="V22" s="276" t="str">
        <f t="shared" si="1"/>
        <v>Benchmarking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72</v>
      </c>
      <c r="G23" s="225"/>
      <c r="H23" s="225"/>
      <c r="I23" s="226"/>
      <c r="J23" s="276">
        <f>TERM2!AA22</f>
        <v>75</v>
      </c>
      <c r="K23" s="225"/>
      <c r="L23" s="225"/>
      <c r="M23" s="226"/>
      <c r="N23" s="276">
        <f>TERM3!AA22</f>
        <v>73</v>
      </c>
      <c r="O23" s="225"/>
      <c r="P23" s="225"/>
      <c r="Q23" s="226"/>
      <c r="R23" s="278">
        <f t="shared" si="0"/>
        <v>73</v>
      </c>
      <c r="S23" s="225"/>
      <c r="T23" s="225"/>
      <c r="U23" s="226"/>
      <c r="V23" s="276" t="str">
        <f t="shared" si="1"/>
        <v xml:space="preserve">Developing </v>
      </c>
      <c r="W23" s="225"/>
      <c r="X23" s="225"/>
      <c r="Y23" s="226"/>
      <c r="Z23" s="275" t="str">
        <f t="shared" si="2"/>
        <v>FAILED</v>
      </c>
      <c r="AA23" s="225"/>
      <c r="AB23" s="226"/>
      <c r="AI23" s="39"/>
      <c r="AK23" s="3"/>
      <c r="BD23" s="2"/>
      <c r="BE23" s="2"/>
    </row>
    <row r="24" spans="1:57" ht="18" customHeight="1">
      <c r="A24" s="200">
        <v>12</v>
      </c>
      <c r="B24" s="193" t="str">
        <f>INPUT!B23</f>
        <v>Natividad, Nathan</v>
      </c>
      <c r="C24" s="201"/>
      <c r="D24" s="201"/>
      <c r="E24" s="201"/>
      <c r="F24" s="276">
        <f>TERM1!AA23</f>
        <v>79</v>
      </c>
      <c r="G24" s="225"/>
      <c r="H24" s="225"/>
      <c r="I24" s="226"/>
      <c r="J24" s="276">
        <f>TERM2!AA23</f>
        <v>80</v>
      </c>
      <c r="K24" s="225"/>
      <c r="L24" s="225"/>
      <c r="M24" s="226"/>
      <c r="N24" s="276">
        <f>TERM3!AA23</f>
        <v>79</v>
      </c>
      <c r="O24" s="225"/>
      <c r="P24" s="225"/>
      <c r="Q24" s="226"/>
      <c r="R24" s="278">
        <f t="shared" si="0"/>
        <v>79</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91</v>
      </c>
      <c r="G25" s="225"/>
      <c r="H25" s="225"/>
      <c r="I25" s="226"/>
      <c r="J25" s="276">
        <f>TERM2!AA24</f>
        <v>98</v>
      </c>
      <c r="K25" s="225"/>
      <c r="L25" s="225"/>
      <c r="M25" s="226"/>
      <c r="N25" s="276">
        <f>TERM3!AA24</f>
        <v>98</v>
      </c>
      <c r="O25" s="225"/>
      <c r="P25" s="225"/>
      <c r="Q25" s="226"/>
      <c r="R25" s="278">
        <f t="shared" si="0"/>
        <v>96</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87</v>
      </c>
      <c r="G26" s="225"/>
      <c r="H26" s="225"/>
      <c r="I26" s="226"/>
      <c r="J26" s="276">
        <f>TERM2!AA25</f>
        <v>93</v>
      </c>
      <c r="K26" s="225"/>
      <c r="L26" s="225"/>
      <c r="M26" s="226"/>
      <c r="N26" s="276">
        <f>TERM3!AA25</f>
        <v>90</v>
      </c>
      <c r="O26" s="225"/>
      <c r="P26" s="225"/>
      <c r="Q26" s="226"/>
      <c r="R26" s="278">
        <f t="shared" si="0"/>
        <v>90</v>
      </c>
      <c r="S26" s="225"/>
      <c r="T26" s="225"/>
      <c r="U26" s="226"/>
      <c r="V26" s="276" t="str">
        <f t="shared" si="1"/>
        <v>Advancing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63</v>
      </c>
      <c r="G27" s="225"/>
      <c r="H27" s="225"/>
      <c r="I27" s="226"/>
      <c r="J27" s="276">
        <f>TERM2!AA26</f>
        <v>62</v>
      </c>
      <c r="K27" s="225"/>
      <c r="L27" s="225"/>
      <c r="M27" s="226"/>
      <c r="N27" s="276">
        <f>TERM3!AA26</f>
        <v>61</v>
      </c>
      <c r="O27" s="225"/>
      <c r="P27" s="225"/>
      <c r="Q27" s="226"/>
      <c r="R27" s="278">
        <f t="shared" si="0"/>
        <v>62</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91</v>
      </c>
      <c r="G28" s="225"/>
      <c r="H28" s="225"/>
      <c r="I28" s="226"/>
      <c r="J28" s="276">
        <f>TERM2!AA27</f>
        <v>92</v>
      </c>
      <c r="K28" s="225"/>
      <c r="L28" s="225"/>
      <c r="M28" s="226"/>
      <c r="N28" s="276">
        <f>TERM3!AA27</f>
        <v>84</v>
      </c>
      <c r="O28" s="225"/>
      <c r="P28" s="225"/>
      <c r="Q28" s="226"/>
      <c r="R28" s="278">
        <f t="shared" si="0"/>
        <v>89</v>
      </c>
      <c r="S28" s="225"/>
      <c r="T28" s="225"/>
      <c r="U28" s="226"/>
      <c r="V28" s="276" t="str">
        <f t="shared" si="1"/>
        <v>Benchmarking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92</v>
      </c>
      <c r="G29" s="225"/>
      <c r="H29" s="225"/>
      <c r="I29" s="226"/>
      <c r="J29" s="276">
        <f>TERM2!AA28</f>
        <v>97</v>
      </c>
      <c r="K29" s="225"/>
      <c r="L29" s="225"/>
      <c r="M29" s="226"/>
      <c r="N29" s="276">
        <f>TERM3!AA28</f>
        <v>87</v>
      </c>
      <c r="O29" s="225"/>
      <c r="P29" s="225"/>
      <c r="Q29" s="226"/>
      <c r="R29" s="278">
        <f t="shared" si="0"/>
        <v>92</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94</v>
      </c>
      <c r="G30" s="225"/>
      <c r="H30" s="225"/>
      <c r="I30" s="226"/>
      <c r="J30" s="276">
        <f>TERM2!AA29</f>
        <v>97</v>
      </c>
      <c r="K30" s="225"/>
      <c r="L30" s="225"/>
      <c r="M30" s="226"/>
      <c r="N30" s="276">
        <f>TERM3!AA29</f>
        <v>97</v>
      </c>
      <c r="O30" s="225"/>
      <c r="P30" s="225"/>
      <c r="Q30" s="226"/>
      <c r="R30" s="278">
        <f t="shared" si="0"/>
        <v>96</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95</v>
      </c>
      <c r="G31" s="225"/>
      <c r="H31" s="225"/>
      <c r="I31" s="226"/>
      <c r="J31" s="276">
        <f>TERM2!AA30</f>
        <v>91</v>
      </c>
      <c r="K31" s="225"/>
      <c r="L31" s="225"/>
      <c r="M31" s="226"/>
      <c r="N31" s="276">
        <f>TERM3!AA30</f>
        <v>90</v>
      </c>
      <c r="O31" s="225"/>
      <c r="P31" s="225"/>
      <c r="Q31" s="226"/>
      <c r="R31" s="278">
        <f t="shared" si="0"/>
        <v>92</v>
      </c>
      <c r="S31" s="225"/>
      <c r="T31" s="225"/>
      <c r="U31" s="226"/>
      <c r="V31" s="276" t="str">
        <f t="shared" si="1"/>
        <v>Advancing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86</v>
      </c>
      <c r="G32" s="225"/>
      <c r="H32" s="225"/>
      <c r="I32" s="226"/>
      <c r="J32" s="276">
        <f>TERM2!AA31</f>
        <v>89</v>
      </c>
      <c r="K32" s="225"/>
      <c r="L32" s="225"/>
      <c r="M32" s="226"/>
      <c r="N32" s="276">
        <f>TERM3!AA31</f>
        <v>88</v>
      </c>
      <c r="O32" s="225"/>
      <c r="P32" s="225"/>
      <c r="Q32" s="226"/>
      <c r="R32" s="278">
        <f t="shared" si="0"/>
        <v>88</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99</v>
      </c>
      <c r="G64" s="254"/>
      <c r="H64" s="254"/>
      <c r="I64" s="255"/>
      <c r="J64" s="292">
        <f>TERM2!AA63</f>
        <v>97</v>
      </c>
      <c r="K64" s="254"/>
      <c r="L64" s="254"/>
      <c r="M64" s="255"/>
      <c r="N64" s="292">
        <f>TERM3!AA63</f>
        <v>95</v>
      </c>
      <c r="O64" s="254"/>
      <c r="P64" s="254"/>
      <c r="Q64" s="255"/>
      <c r="R64" s="289">
        <f t="shared" ref="R64:R95" si="6">IF(OR(F64="",J64="",N64=""),"",IF(ISERROR(ROUND(AVERAGE(F64,J64,N64),0)),"",ROUND(AVERAGE(F64,J64,N64),0)))</f>
        <v>97</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87</v>
      </c>
      <c r="G65" s="225"/>
      <c r="H65" s="225"/>
      <c r="I65" s="226"/>
      <c r="J65" s="276">
        <f>TERM2!AA64</f>
        <v>85</v>
      </c>
      <c r="K65" s="225"/>
      <c r="L65" s="225"/>
      <c r="M65" s="226"/>
      <c r="N65" s="276">
        <f>TERM3!AA64</f>
        <v>87</v>
      </c>
      <c r="O65" s="225"/>
      <c r="P65" s="225"/>
      <c r="Q65" s="226"/>
      <c r="R65" s="278">
        <f t="shared" si="6"/>
        <v>86</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77</v>
      </c>
      <c r="G66" s="225"/>
      <c r="H66" s="225"/>
      <c r="I66" s="226"/>
      <c r="J66" s="276">
        <f>TERM2!AA65</f>
        <v>84</v>
      </c>
      <c r="K66" s="225"/>
      <c r="L66" s="225"/>
      <c r="M66" s="226"/>
      <c r="N66" s="276">
        <f>TERM3!AA65</f>
        <v>83</v>
      </c>
      <c r="O66" s="225"/>
      <c r="P66" s="225"/>
      <c r="Q66" s="226"/>
      <c r="R66" s="278">
        <f t="shared" si="6"/>
        <v>81</v>
      </c>
      <c r="S66" s="225"/>
      <c r="T66" s="225"/>
      <c r="U66" s="226"/>
      <c r="V66" s="276" t="str">
        <f t="shared" si="7"/>
        <v>Benchmarking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85</v>
      </c>
      <c r="G67" s="225"/>
      <c r="H67" s="225"/>
      <c r="I67" s="226"/>
      <c r="J67" s="276">
        <f>TERM2!AA66</f>
        <v>89</v>
      </c>
      <c r="K67" s="225"/>
      <c r="L67" s="225"/>
      <c r="M67" s="226"/>
      <c r="N67" s="276">
        <f>TERM3!AA66</f>
        <v>92</v>
      </c>
      <c r="O67" s="225"/>
      <c r="P67" s="225"/>
      <c r="Q67" s="226"/>
      <c r="R67" s="278">
        <f t="shared" si="6"/>
        <v>89</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95</v>
      </c>
      <c r="G68" s="225"/>
      <c r="H68" s="225"/>
      <c r="I68" s="226"/>
      <c r="J68" s="276">
        <f>TERM2!AA67</f>
        <v>94</v>
      </c>
      <c r="K68" s="225"/>
      <c r="L68" s="225"/>
      <c r="M68" s="226"/>
      <c r="N68" s="276">
        <f>TERM3!AA67</f>
        <v>97</v>
      </c>
      <c r="O68" s="225"/>
      <c r="P68" s="225"/>
      <c r="Q68" s="226"/>
      <c r="R68" s="278">
        <f t="shared" si="6"/>
        <v>95</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97</v>
      </c>
      <c r="G69" s="225"/>
      <c r="H69" s="225"/>
      <c r="I69" s="226"/>
      <c r="J69" s="276">
        <f>TERM2!AA68</f>
        <v>94</v>
      </c>
      <c r="K69" s="225"/>
      <c r="L69" s="225"/>
      <c r="M69" s="226"/>
      <c r="N69" s="276">
        <f>TERM3!AA68</f>
        <v>95</v>
      </c>
      <c r="O69" s="225"/>
      <c r="P69" s="225"/>
      <c r="Q69" s="226"/>
      <c r="R69" s="278">
        <f t="shared" si="6"/>
        <v>95</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80</v>
      </c>
      <c r="G70" s="225"/>
      <c r="H70" s="225"/>
      <c r="I70" s="226"/>
      <c r="J70" s="276">
        <f>TERM2!AA69</f>
        <v>81</v>
      </c>
      <c r="K70" s="225"/>
      <c r="L70" s="225"/>
      <c r="M70" s="226"/>
      <c r="N70" s="276">
        <f>TERM3!AA69</f>
        <v>79</v>
      </c>
      <c r="O70" s="225"/>
      <c r="P70" s="225"/>
      <c r="Q70" s="226"/>
      <c r="R70" s="278">
        <f t="shared" si="6"/>
        <v>80</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94</v>
      </c>
      <c r="G71" s="225"/>
      <c r="H71" s="225"/>
      <c r="I71" s="226"/>
      <c r="J71" s="276">
        <f>TERM2!AA70</f>
        <v>98</v>
      </c>
      <c r="K71" s="225"/>
      <c r="L71" s="225"/>
      <c r="M71" s="226"/>
      <c r="N71" s="276">
        <f>TERM3!AA70</f>
        <v>95</v>
      </c>
      <c r="O71" s="225"/>
      <c r="P71" s="225"/>
      <c r="Q71" s="226"/>
      <c r="R71" s="278">
        <f t="shared" si="6"/>
        <v>96</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76</v>
      </c>
      <c r="G72" s="225"/>
      <c r="H72" s="225"/>
      <c r="I72" s="226"/>
      <c r="J72" s="276">
        <f>TERM2!AA71</f>
        <v>74</v>
      </c>
      <c r="K72" s="225"/>
      <c r="L72" s="225"/>
      <c r="M72" s="226"/>
      <c r="N72" s="276">
        <f>TERM3!AA71</f>
        <v>76</v>
      </c>
      <c r="O72" s="225"/>
      <c r="P72" s="225"/>
      <c r="Q72" s="226"/>
      <c r="R72" s="278">
        <f t="shared" si="6"/>
        <v>75</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87</v>
      </c>
      <c r="G73" s="225"/>
      <c r="H73" s="225"/>
      <c r="I73" s="226"/>
      <c r="J73" s="276">
        <f>TERM2!AA72</f>
        <v>93</v>
      </c>
      <c r="K73" s="225"/>
      <c r="L73" s="225"/>
      <c r="M73" s="226"/>
      <c r="N73" s="276">
        <f>TERM3!AA72</f>
        <v>91</v>
      </c>
      <c r="O73" s="225"/>
      <c r="P73" s="225"/>
      <c r="Q73" s="226"/>
      <c r="R73" s="278">
        <f t="shared" si="6"/>
        <v>90</v>
      </c>
      <c r="S73" s="225"/>
      <c r="T73" s="225"/>
      <c r="U73" s="226"/>
      <c r="V73" s="276" t="str">
        <f t="shared" si="7"/>
        <v>Advancing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85</v>
      </c>
      <c r="G74" s="225"/>
      <c r="H74" s="225"/>
      <c r="I74" s="226"/>
      <c r="J74" s="276">
        <f>TERM2!AA73</f>
        <v>88</v>
      </c>
      <c r="K74" s="225"/>
      <c r="L74" s="225"/>
      <c r="M74" s="226"/>
      <c r="N74" s="276">
        <f>TERM3!AA73</f>
        <v>89</v>
      </c>
      <c r="O74" s="225"/>
      <c r="P74" s="225"/>
      <c r="Q74" s="226"/>
      <c r="R74" s="278">
        <f t="shared" si="6"/>
        <v>87</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82</v>
      </c>
      <c r="G75" s="225"/>
      <c r="H75" s="225"/>
      <c r="I75" s="226"/>
      <c r="J75" s="276">
        <f>TERM2!AA74</f>
        <v>84</v>
      </c>
      <c r="K75" s="225"/>
      <c r="L75" s="225"/>
      <c r="M75" s="226"/>
      <c r="N75" s="276">
        <f>TERM3!AA74</f>
        <v>82</v>
      </c>
      <c r="O75" s="225"/>
      <c r="P75" s="225"/>
      <c r="Q75" s="226"/>
      <c r="R75" s="278">
        <f t="shared" si="6"/>
        <v>83</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85</v>
      </c>
      <c r="G76" s="225"/>
      <c r="H76" s="225"/>
      <c r="I76" s="226"/>
      <c r="J76" s="276">
        <f>TERM2!AA75</f>
        <v>87</v>
      </c>
      <c r="K76" s="225"/>
      <c r="L76" s="225"/>
      <c r="M76" s="226"/>
      <c r="N76" s="276">
        <f>TERM3!AA75</f>
        <v>89</v>
      </c>
      <c r="O76" s="225"/>
      <c r="P76" s="225"/>
      <c r="Q76" s="226"/>
      <c r="R76" s="278">
        <f t="shared" si="6"/>
        <v>87</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82</v>
      </c>
      <c r="G77" s="225"/>
      <c r="H77" s="225"/>
      <c r="I77" s="226"/>
      <c r="J77" s="276">
        <f>TERM2!AA76</f>
        <v>86</v>
      </c>
      <c r="K77" s="225"/>
      <c r="L77" s="225"/>
      <c r="M77" s="226"/>
      <c r="N77" s="276">
        <f>TERM3!AA76</f>
        <v>85</v>
      </c>
      <c r="O77" s="225"/>
      <c r="P77" s="225"/>
      <c r="Q77" s="226"/>
      <c r="R77" s="278">
        <f t="shared" si="6"/>
        <v>84</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94</v>
      </c>
      <c r="G78" s="225"/>
      <c r="H78" s="225"/>
      <c r="I78" s="226"/>
      <c r="J78" s="276">
        <f>TERM2!AA77</f>
        <v>91</v>
      </c>
      <c r="K78" s="225"/>
      <c r="L78" s="225"/>
      <c r="M78" s="226"/>
      <c r="N78" s="276">
        <f>TERM3!AA77</f>
        <v>92</v>
      </c>
      <c r="O78" s="225"/>
      <c r="P78" s="225"/>
      <c r="Q78" s="226"/>
      <c r="R78" s="278">
        <f t="shared" si="6"/>
        <v>92</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86</v>
      </c>
      <c r="G79" s="225"/>
      <c r="H79" s="225"/>
      <c r="I79" s="226"/>
      <c r="J79" s="276">
        <f>TERM2!AA78</f>
        <v>87</v>
      </c>
      <c r="K79" s="225"/>
      <c r="L79" s="225"/>
      <c r="M79" s="226"/>
      <c r="N79" s="276">
        <f>TERM3!AA78</f>
        <v>87</v>
      </c>
      <c r="O79" s="225"/>
      <c r="P79" s="225"/>
      <c r="Q79" s="226"/>
      <c r="R79" s="278">
        <f t="shared" si="6"/>
        <v>87</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76</v>
      </c>
      <c r="G80" s="225"/>
      <c r="H80" s="225"/>
      <c r="I80" s="226"/>
      <c r="J80" s="276">
        <f>TERM2!AA79</f>
        <v>76</v>
      </c>
      <c r="K80" s="225"/>
      <c r="L80" s="225"/>
      <c r="M80" s="226"/>
      <c r="N80" s="276">
        <f>TERM3!AA79</f>
        <v>77</v>
      </c>
      <c r="O80" s="225"/>
      <c r="P80" s="225"/>
      <c r="Q80" s="226"/>
      <c r="R80" s="278">
        <f t="shared" si="6"/>
        <v>76</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93</v>
      </c>
      <c r="G81" s="225"/>
      <c r="H81" s="225"/>
      <c r="I81" s="226"/>
      <c r="J81" s="276">
        <f>TERM2!AA80</f>
        <v>85</v>
      </c>
      <c r="K81" s="225"/>
      <c r="L81" s="225"/>
      <c r="M81" s="226"/>
      <c r="N81" s="276">
        <f>TERM3!AA80</f>
        <v>88</v>
      </c>
      <c r="O81" s="225"/>
      <c r="P81" s="225"/>
      <c r="Q81" s="226"/>
      <c r="R81" s="278">
        <f t="shared" si="6"/>
        <v>89</v>
      </c>
      <c r="S81" s="225"/>
      <c r="T81" s="225"/>
      <c r="U81" s="226"/>
      <c r="V81" s="276" t="str">
        <f t="shared" si="7"/>
        <v>Benchmarking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75</v>
      </c>
      <c r="G82" s="225"/>
      <c r="H82" s="225"/>
      <c r="I82" s="226"/>
      <c r="J82" s="276">
        <f>TERM2!AA81</f>
        <v>75</v>
      </c>
      <c r="K82" s="225"/>
      <c r="L82" s="225"/>
      <c r="M82" s="226"/>
      <c r="N82" s="276">
        <f>TERM3!AA81</f>
        <v>76</v>
      </c>
      <c r="O82" s="225"/>
      <c r="P82" s="225"/>
      <c r="Q82" s="226"/>
      <c r="R82" s="278">
        <f t="shared" si="6"/>
        <v>75</v>
      </c>
      <c r="S82" s="225"/>
      <c r="T82" s="225"/>
      <c r="U82" s="226"/>
      <c r="V82" s="276" t="str">
        <f t="shared" si="7"/>
        <v>Connecting</v>
      </c>
      <c r="W82" s="225"/>
      <c r="X82" s="225"/>
      <c r="Y82" s="226"/>
      <c r="Z82" s="275" t="str">
        <f t="shared" si="8"/>
        <v>PASSED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82</v>
      </c>
      <c r="G83" s="225"/>
      <c r="H83" s="225"/>
      <c r="I83" s="226"/>
      <c r="J83" s="276">
        <f>TERM2!AA82</f>
        <v>80</v>
      </c>
      <c r="K83" s="225"/>
      <c r="L83" s="225"/>
      <c r="M83" s="226"/>
      <c r="N83" s="276">
        <f>TERM3!AA82</f>
        <v>81</v>
      </c>
      <c r="O83" s="225"/>
      <c r="P83" s="225"/>
      <c r="Q83" s="226"/>
      <c r="R83" s="278">
        <f t="shared" si="6"/>
        <v>81</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1550-826C-4719-B1CB-1AE138833712}">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2026-10-27T04:46:27Z</dcterms:modified>
</cp:coreProperties>
</file>