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0" windowWidth="11460" windowHeight="3940"/>
  </bookViews>
  <sheets>
    <sheet name="About" sheetId="5" r:id="rId1"/>
    <sheet name="2x2 Matrix Input" sheetId="1" r:id="rId2"/>
    <sheet name="2x2 Matrix Solutions" sheetId="3" r:id="rId3"/>
    <sheet name="Infinite PD" sheetId="13" r:id="rId4"/>
  </sheets>
  <calcPr calcId="125725"/>
</workbook>
</file>

<file path=xl/calcChain.xml><?xml version="1.0" encoding="utf-8"?>
<calcChain xmlns="http://schemas.openxmlformats.org/spreadsheetml/2006/main">
  <c r="M5" i="13"/>
  <c r="K7"/>
  <c r="J7"/>
  <c r="A6"/>
  <c r="J4"/>
  <c r="I2"/>
  <c r="M6" l="1"/>
  <c r="A6" i="1" l="1"/>
  <c r="J5"/>
  <c r="J1"/>
  <c r="I2"/>
  <c r="J4"/>
  <c r="J3"/>
  <c r="F6" i="3"/>
  <c r="G8" s="1"/>
  <c r="G6"/>
  <c r="K6"/>
  <c r="K8" s="1"/>
  <c r="M8" s="1"/>
  <c r="L6"/>
  <c r="J2" i="1"/>
  <c r="A7" i="3"/>
  <c r="C7"/>
  <c r="C6"/>
  <c r="A6"/>
  <c r="A11"/>
  <c r="C10"/>
  <c r="C11"/>
  <c r="A10"/>
  <c r="C2"/>
  <c r="A2"/>
  <c r="C3"/>
  <c r="A3"/>
  <c r="L8" l="1"/>
  <c r="F8"/>
  <c r="H8" s="1"/>
  <c r="H9" s="1"/>
  <c r="K9"/>
  <c r="M9"/>
  <c r="L9"/>
  <c r="G9"/>
  <c r="G1"/>
  <c r="N9" l="1"/>
  <c r="I9"/>
  <c r="F9"/>
  <c r="D16"/>
  <c r="B16" s="1"/>
  <c r="D17"/>
  <c r="B17" s="1"/>
  <c r="G16" l="1"/>
  <c r="G17"/>
</calcChain>
</file>

<file path=xl/sharedStrings.xml><?xml version="1.0" encoding="utf-8"?>
<sst xmlns="http://schemas.openxmlformats.org/spreadsheetml/2006/main" count="49" uniqueCount="36">
  <si>
    <t>Up</t>
  </si>
  <si>
    <t>Down</t>
  </si>
  <si>
    <t>Left</t>
  </si>
  <si>
    <t>Right</t>
  </si>
  <si>
    <t>Player 2</t>
  </si>
  <si>
    <t>Player 1</t>
  </si>
  <si>
    <t>,</t>
  </si>
  <si>
    <t>Pure Strategy Nash Equilibria</t>
  </si>
  <si>
    <t>Up:</t>
  </si>
  <si>
    <t>Left:</t>
  </si>
  <si>
    <t>Down:</t>
  </si>
  <si>
    <t>Right:</t>
  </si>
  <si>
    <t>williamspaniel@gmail.com</t>
  </si>
  <si>
    <t>Strictly Dominated Strategies</t>
  </si>
  <si>
    <t>Weakly Dominated Strategies</t>
  </si>
  <si>
    <t>Mixed Strategy Nash Equilibrium</t>
  </si>
  <si>
    <t>Equilibrium Calculator</t>
  </si>
  <si>
    <t>Created by William Spaniel</t>
  </si>
  <si>
    <t>Version History</t>
  </si>
  <si>
    <t>Expected Utility in MSNE</t>
  </si>
  <si>
    <t>Player 1:</t>
  </si>
  <si>
    <t>Player 2:</t>
  </si>
  <si>
    <t>Remember that mixed strategies and payoffs should be expressed in fractions, not decimals.</t>
  </si>
  <si>
    <t>v1.0.3: Added expected utilities for both players in MSNE.</t>
  </si>
  <si>
    <t>For matrix games</t>
  </si>
  <si>
    <t>v1.0.2: Corrected flip-flop of player 1 and player 2's mixed strategies on solutions sheet; fixed visual problem with decimals, negatives, and large numbers on input sheet.</t>
  </si>
  <si>
    <t>Note: If there is a weakly dominated strategy that is not strictly dominated, check for other MSNE.</t>
  </si>
  <si>
    <t>http://www.gametheory101.com/Textbook.html</t>
  </si>
  <si>
    <t>v1.1.1</t>
  </si>
  <si>
    <t>Is this a prisoner's dilemma?</t>
  </si>
  <si>
    <t>Minimum discount factor necessary for cooperation:</t>
  </si>
  <si>
    <t>Cooperate</t>
  </si>
  <si>
    <t>Defect</t>
  </si>
  <si>
    <t>Infinite Prisoner's Dilemma</t>
  </si>
  <si>
    <t>v1.1.1: Added minimum discount factor necessary for cooperation in infinte prisoner's dilemma (for grim trigger equilibrium).</t>
  </si>
  <si>
    <t>v1.0.1: Launch edition.</t>
  </si>
</sst>
</file>

<file path=xl/styles.xml><?xml version="1.0" encoding="utf-8"?>
<styleSheet xmlns="http://schemas.openxmlformats.org/spreadsheetml/2006/main">
  <numFmts count="3">
    <numFmt numFmtId="164" formatCode="0.000000000"/>
    <numFmt numFmtId="165" formatCode="0.0"/>
    <numFmt numFmtId="166" formatCode="0.0000000"/>
  </numFmts>
  <fonts count="2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9"/>
      <color theme="1"/>
      <name val="Copperplate Gothic Light"/>
      <family val="2"/>
    </font>
    <font>
      <b/>
      <sz val="11"/>
      <color theme="1"/>
      <name val="Copperplate Gothic Light"/>
      <family val="2"/>
    </font>
    <font>
      <b/>
      <sz val="9"/>
      <color theme="1"/>
      <name val="Copperplate Gothic Light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3" tint="0.3999755851924192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5" tint="0.39997558519241921"/>
      <name val="Calibri"/>
      <family val="2"/>
      <scheme val="minor"/>
    </font>
    <font>
      <sz val="8"/>
      <color theme="1"/>
      <name val="Cambria"/>
      <family val="1"/>
      <scheme val="major"/>
    </font>
    <font>
      <u/>
      <sz val="8"/>
      <color theme="10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9"/>
      <color theme="3" tint="0.39997558519241921"/>
      <name val="Calibri"/>
      <family val="2"/>
      <scheme val="minor"/>
    </font>
    <font>
      <b/>
      <sz val="9"/>
      <color theme="5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2" fontId="2" fillId="0" borderId="0" xfId="0" applyNumberFormat="1" applyFont="1"/>
    <xf numFmtId="0" fontId="0" fillId="3" borderId="4" xfId="0" applyFill="1" applyBorder="1" applyAlignment="1">
      <alignment horizontal="right"/>
    </xf>
    <xf numFmtId="0" fontId="5" fillId="0" borderId="0" xfId="0" applyFont="1"/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164" fontId="0" fillId="2" borderId="5" xfId="0" applyNumberFormat="1" applyFill="1" applyBorder="1"/>
    <xf numFmtId="164" fontId="0" fillId="2" borderId="6" xfId="0" applyNumberFormat="1" applyFill="1" applyBorder="1"/>
    <xf numFmtId="0" fontId="11" fillId="0" borderId="0" xfId="0" applyFont="1" applyAlignment="1">
      <alignment horizontal="right"/>
    </xf>
    <xf numFmtId="0" fontId="12" fillId="0" borderId="0" xfId="0" applyFont="1"/>
    <xf numFmtId="165" fontId="13" fillId="2" borderId="11" xfId="0" applyNumberFormat="1" applyFont="1" applyFill="1" applyBorder="1" applyAlignment="1" applyProtection="1">
      <alignment horizontal="right" vertical="center"/>
      <protection locked="0"/>
    </xf>
    <xf numFmtId="165" fontId="14" fillId="2" borderId="12" xfId="0" applyNumberFormat="1" applyFont="1" applyFill="1" applyBorder="1" applyAlignment="1">
      <alignment horizontal="center" vertical="center"/>
    </xf>
    <xf numFmtId="165" fontId="15" fillId="2" borderId="17" xfId="0" applyNumberFormat="1" applyFont="1" applyFill="1" applyBorder="1" applyAlignment="1" applyProtection="1">
      <alignment horizontal="left" vertical="center"/>
      <protection locked="0"/>
    </xf>
    <xf numFmtId="165" fontId="13" fillId="2" borderId="14" xfId="0" applyNumberFormat="1" applyFont="1" applyFill="1" applyBorder="1" applyAlignment="1" applyProtection="1">
      <alignment horizontal="right" vertical="center"/>
      <protection locked="0"/>
    </xf>
    <xf numFmtId="165" fontId="14" fillId="2" borderId="16" xfId="0" applyNumberFormat="1" applyFont="1" applyFill="1" applyBorder="1" applyAlignment="1">
      <alignment horizontal="center" vertical="center"/>
    </xf>
    <xf numFmtId="165" fontId="15" fillId="2" borderId="7" xfId="0" applyNumberFormat="1" applyFont="1" applyFill="1" applyBorder="1" applyAlignment="1" applyProtection="1">
      <alignment horizontal="left" vertical="center"/>
      <protection locked="0"/>
    </xf>
    <xf numFmtId="165" fontId="13" fillId="2" borderId="9" xfId="0" applyNumberFormat="1" applyFont="1" applyFill="1" applyBorder="1" applyAlignment="1" applyProtection="1">
      <alignment horizontal="right" vertical="center"/>
      <protection locked="0"/>
    </xf>
    <xf numFmtId="165" fontId="14" fillId="2" borderId="5" xfId="0" applyNumberFormat="1" applyFont="1" applyFill="1" applyBorder="1" applyAlignment="1">
      <alignment horizontal="center" vertical="center"/>
    </xf>
    <xf numFmtId="165" fontId="15" fillId="2" borderId="10" xfId="0" applyNumberFormat="1" applyFont="1" applyFill="1" applyBorder="1" applyAlignment="1" applyProtection="1">
      <alignment horizontal="left" vertical="center"/>
      <protection locked="0"/>
    </xf>
    <xf numFmtId="165" fontId="13" fillId="2" borderId="8" xfId="0" applyNumberFormat="1" applyFont="1" applyFill="1" applyBorder="1" applyAlignment="1" applyProtection="1">
      <alignment horizontal="right" vertical="center"/>
      <protection locked="0"/>
    </xf>
    <xf numFmtId="165" fontId="15" fillId="2" borderId="6" xfId="0" applyNumberFormat="1" applyFont="1" applyFill="1" applyBorder="1" applyAlignment="1" applyProtection="1">
      <alignment horizontal="left" vertical="center"/>
      <protection locked="0"/>
    </xf>
    <xf numFmtId="0" fontId="12" fillId="0" borderId="18" xfId="0" applyFont="1" applyBorder="1" applyAlignment="1">
      <alignment horizontal="right"/>
    </xf>
    <xf numFmtId="0" fontId="2" fillId="0" borderId="0" xfId="0" applyFont="1" applyAlignment="1">
      <alignment horizontal="center" wrapText="1"/>
    </xf>
    <xf numFmtId="0" fontId="6" fillId="2" borderId="14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/>
    </xf>
    <xf numFmtId="166" fontId="12" fillId="0" borderId="20" xfId="0" applyNumberFormat="1" applyFont="1" applyBorder="1" applyAlignment="1">
      <alignment horizontal="center"/>
    </xf>
    <xf numFmtId="166" fontId="12" fillId="0" borderId="19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horizontal="left"/>
    </xf>
    <xf numFmtId="0" fontId="17" fillId="0" borderId="0" xfId="1" applyFont="1" applyAlignment="1" applyProtection="1">
      <alignment horizontal="left"/>
    </xf>
    <xf numFmtId="0" fontId="19" fillId="0" borderId="0" xfId="0" applyFont="1"/>
    <xf numFmtId="0" fontId="2" fillId="0" borderId="0" xfId="0" applyFont="1" applyAlignment="1">
      <alignment wrapText="1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21" fillId="2" borderId="14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2" fillId="2" borderId="14" xfId="0" applyFont="1" applyFill="1" applyBorder="1" applyAlignment="1">
      <alignment horizontal="center" vertical="center"/>
    </xf>
    <xf numFmtId="0" fontId="22" fillId="2" borderId="16" xfId="0" applyFont="1" applyFill="1" applyBorder="1" applyAlignment="1">
      <alignment horizontal="center" vertical="center"/>
    </xf>
    <xf numFmtId="0" fontId="22" fillId="2" borderId="17" xfId="0" applyFont="1" applyFill="1" applyBorder="1" applyAlignment="1">
      <alignment horizontal="center" vertical="center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21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0" fontId="1" fillId="2" borderId="22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5">
    <dxf>
      <font>
        <color theme="0"/>
      </font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114300</xdr:rowOff>
    </xdr:from>
    <xdr:to>
      <xdr:col>12</xdr:col>
      <xdr:colOff>133350</xdr:colOff>
      <xdr:row>8</xdr:row>
      <xdr:rowOff>146677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43300" y="114300"/>
          <a:ext cx="3905250" cy="150557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ametheory101.com/Textbook.html" TargetMode="External"/><Relationship Id="rId1" Type="http://schemas.openxmlformats.org/officeDocument/2006/relationships/hyperlink" Target="mailto:williamspaniel@gmai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4"/>
  <sheetViews>
    <sheetView showGridLines="0" showRowColHeaders="0" tabSelected="1" workbookViewId="0"/>
  </sheetViews>
  <sheetFormatPr defaultRowHeight="14.5"/>
  <sheetData>
    <row r="2" spans="2:5">
      <c r="B2" s="9" t="s">
        <v>16</v>
      </c>
    </row>
    <row r="3" spans="2:5">
      <c r="B3" s="10" t="s">
        <v>24</v>
      </c>
      <c r="D3" s="13"/>
      <c r="E3" s="10" t="s">
        <v>28</v>
      </c>
    </row>
    <row r="4" spans="2:5">
      <c r="B4" s="8"/>
    </row>
    <row r="6" spans="2:5">
      <c r="B6" s="53" t="s">
        <v>17</v>
      </c>
      <c r="C6" s="53"/>
      <c r="D6" s="53"/>
    </row>
    <row r="7" spans="2:5">
      <c r="B7" s="54" t="s">
        <v>12</v>
      </c>
      <c r="C7" s="54"/>
      <c r="D7" s="54"/>
    </row>
    <row r="8" spans="2:5">
      <c r="B8" s="54" t="s">
        <v>27</v>
      </c>
      <c r="C8" s="54"/>
      <c r="D8" s="54"/>
      <c r="E8" s="54"/>
    </row>
    <row r="9" spans="2:5">
      <c r="B9" s="52"/>
    </row>
    <row r="10" spans="2:5">
      <c r="B10" s="51" t="s">
        <v>18</v>
      </c>
    </row>
    <row r="11" spans="2:5">
      <c r="B11" s="51" t="s">
        <v>34</v>
      </c>
    </row>
    <row r="12" spans="2:5">
      <c r="B12" s="51" t="s">
        <v>23</v>
      </c>
    </row>
    <row r="13" spans="2:5">
      <c r="B13" s="51" t="s">
        <v>25</v>
      </c>
    </row>
    <row r="14" spans="2:5">
      <c r="B14" s="51" t="s">
        <v>35</v>
      </c>
    </row>
  </sheetData>
  <sheetProtection password="C7F8" sheet="1" objects="1" scenarios="1"/>
  <mergeCells count="3">
    <mergeCell ref="B6:D6"/>
    <mergeCell ref="B7:D7"/>
    <mergeCell ref="B8:E8"/>
  </mergeCells>
  <hyperlinks>
    <hyperlink ref="B7" r:id="rId1"/>
    <hyperlink ref="B8" r:id="rId2"/>
  </hyperlinks>
  <pageMargins left="0.7" right="0.7" top="0.75" bottom="0.75" header="0.3" footer="0.3"/>
  <pageSetup orientation="portrait" horizontalDpi="300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showGridLines="0" showRowColHeaders="0" zoomScale="130" zoomScaleNormal="130" workbookViewId="0">
      <selection sqref="A1:B2"/>
    </sheetView>
  </sheetViews>
  <sheetFormatPr defaultRowHeight="14.5"/>
  <cols>
    <col min="3" max="3" width="3.6328125" customWidth="1"/>
    <col min="4" max="4" width="0.7265625" customWidth="1"/>
    <col min="5" max="6" width="3.6328125" customWidth="1"/>
    <col min="7" max="7" width="0.7265625" customWidth="1"/>
    <col min="8" max="8" width="3.6328125" customWidth="1"/>
  </cols>
  <sheetData>
    <row r="1" spans="1:10">
      <c r="A1" s="35"/>
      <c r="B1" s="35"/>
      <c r="C1" s="33" t="s">
        <v>4</v>
      </c>
      <c r="D1" s="34"/>
      <c r="E1" s="34"/>
      <c r="F1" s="34"/>
      <c r="G1" s="34"/>
      <c r="H1" s="34"/>
      <c r="J1" t="str">
        <f>IF(AND(C3=3,E3=3,F3=1,H3=4,C4=4,E4=1,F4=2,H4=2),"Prisoner's Dilemma: http://www.youtube.com/watch?v=IotsMu1J8fA"," ")</f>
        <v xml:space="preserve"> </v>
      </c>
    </row>
    <row r="2" spans="1:10">
      <c r="A2" s="35"/>
      <c r="B2" s="35"/>
      <c r="C2" s="28" t="s">
        <v>2</v>
      </c>
      <c r="D2" s="29"/>
      <c r="E2" s="30"/>
      <c r="F2" s="28" t="s">
        <v>3</v>
      </c>
      <c r="G2" s="29"/>
      <c r="H2" s="29"/>
      <c r="I2" t="str">
        <f>IF(OR(AND(C3=1,E3=3,F3=3,H3=7),AND(C4=1,E4=3,F4=3,H4=7)),"1337, lolz"," ")</f>
        <v xml:space="preserve"> </v>
      </c>
      <c r="J2" s="5" t="str">
        <f>IF(AND(C3=1,E3-1,F3=-1,H3=1,C4=-1,E4=1,F4=1,H4=-1),"Matching Pennies: http://www.youtube.com/watch?v=QliuxYSQsDo"," ")</f>
        <v xml:space="preserve"> </v>
      </c>
    </row>
    <row r="3" spans="1:10">
      <c r="A3" s="31" t="s">
        <v>5</v>
      </c>
      <c r="B3" s="6" t="s">
        <v>0</v>
      </c>
      <c r="C3" s="15">
        <v>2</v>
      </c>
      <c r="D3" s="16" t="s">
        <v>6</v>
      </c>
      <c r="E3" s="17">
        <v>1</v>
      </c>
      <c r="F3" s="18">
        <v>0</v>
      </c>
      <c r="G3" s="19" t="s">
        <v>6</v>
      </c>
      <c r="H3" s="20">
        <v>0</v>
      </c>
      <c r="J3" t="str">
        <f>IF(AND(C3=3,E3=3,F3=0,H3=2,C4=2,E4=0,F4=1,H4=1),"Stag Hunt: http://www.youtube.com/watch?v=C85jOlRt_88"," ")</f>
        <v xml:space="preserve"> </v>
      </c>
    </row>
    <row r="4" spans="1:10">
      <c r="A4" s="32"/>
      <c r="B4" s="7" t="s">
        <v>1</v>
      </c>
      <c r="C4" s="21">
        <v>0</v>
      </c>
      <c r="D4" s="22" t="s">
        <v>6</v>
      </c>
      <c r="E4" s="23">
        <v>0</v>
      </c>
      <c r="F4" s="24">
        <v>1</v>
      </c>
      <c r="G4" s="22" t="s">
        <v>6</v>
      </c>
      <c r="H4" s="25">
        <v>1</v>
      </c>
      <c r="J4" t="str">
        <f>IF(AND(OR(C3=2,C3=3),E3=1,F3=0,H3=0,C4=0,E4=0,F4=1,OR(H4=2,H4=3)),"Battle of the Sexes: http://www.youtube.com/watch?v=m72dhR-JqJk"," ")</f>
        <v xml:space="preserve"> </v>
      </c>
    </row>
    <row r="5" spans="1:10">
      <c r="J5" t="str">
        <f>IF(AND(C3=3,E3=1,F3=0,H3=0,C4=2,E4=2,F4=2,H4=2),"Selten's Game: http://www.youtube.com/watch?v=B54IsC7s8iQ"," ")</f>
        <v xml:space="preserve"> </v>
      </c>
    </row>
    <row r="6" spans="1:10">
      <c r="A6" s="27">
        <f>IF(OR(AND(C3=F3,F3=C4,C4=F4),AND(E3=H3,H3=E4,E4=H4)),"This cannot calculate the equilibria to a game where at least one player's payoffs are all the same. Besides, these games are really boring!",0)</f>
        <v>0</v>
      </c>
      <c r="B6" s="27"/>
      <c r="C6" s="27"/>
      <c r="D6" s="27"/>
      <c r="E6" s="27"/>
      <c r="F6" s="27"/>
      <c r="G6" s="27"/>
      <c r="H6" s="27"/>
    </row>
    <row r="7" spans="1:10">
      <c r="A7" s="27"/>
      <c r="B7" s="27"/>
      <c r="C7" s="27"/>
      <c r="D7" s="27"/>
      <c r="E7" s="27"/>
      <c r="F7" s="27"/>
      <c r="G7" s="27"/>
      <c r="H7" s="27"/>
    </row>
    <row r="8" spans="1:10">
      <c r="A8" s="27"/>
      <c r="B8" s="27"/>
      <c r="C8" s="27"/>
      <c r="D8" s="27"/>
      <c r="E8" s="27"/>
      <c r="F8" s="27"/>
      <c r="G8" s="27"/>
      <c r="H8" s="27"/>
    </row>
    <row r="9" spans="1:10">
      <c r="A9" s="27"/>
      <c r="B9" s="27"/>
      <c r="C9" s="27"/>
      <c r="D9" s="27"/>
      <c r="E9" s="27"/>
      <c r="F9" s="27"/>
      <c r="G9" s="27"/>
      <c r="H9" s="27"/>
    </row>
  </sheetData>
  <sheetProtection password="C7F8" sheet="1" objects="1" scenarios="1" selectLockedCells="1"/>
  <mergeCells count="6">
    <mergeCell ref="A6:H9"/>
    <mergeCell ref="C2:E2"/>
    <mergeCell ref="F2:H2"/>
    <mergeCell ref="A3:A4"/>
    <mergeCell ref="C1:H1"/>
    <mergeCell ref="A1:B2"/>
  </mergeCells>
  <conditionalFormatting sqref="A6:H9">
    <cfRule type="cellIs" dxfId="4" priority="1" operator="equal">
      <formula>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0"/>
  <sheetViews>
    <sheetView showGridLines="0" showRowColHeaders="0" zoomScale="85" zoomScaleNormal="85" workbookViewId="0">
      <selection activeCell="H1" sqref="H1"/>
    </sheetView>
  </sheetViews>
  <sheetFormatPr defaultRowHeight="14.5"/>
  <cols>
    <col min="1" max="1" width="6.36328125" customWidth="1"/>
    <col min="2" max="2" width="12.7265625" customWidth="1"/>
    <col min="3" max="3" width="6.36328125" customWidth="1"/>
    <col min="4" max="4" width="12.7265625" customWidth="1"/>
    <col min="7" max="8" width="7.453125" customWidth="1"/>
  </cols>
  <sheetData>
    <row r="1" spans="1:17">
      <c r="A1" s="42" t="s">
        <v>13</v>
      </c>
      <c r="B1" s="43"/>
      <c r="C1" s="43"/>
      <c r="D1" s="44"/>
      <c r="E1" s="14"/>
      <c r="F1" s="2"/>
      <c r="G1" s="2">
        <f>IF(AND(A6=0,C6=0,A7=0,C7=0),0,1)</f>
        <v>0</v>
      </c>
      <c r="H1" s="2"/>
      <c r="I1" s="2"/>
      <c r="J1" s="2"/>
      <c r="K1" s="2"/>
      <c r="L1" s="2"/>
      <c r="M1" s="2"/>
      <c r="N1" s="2"/>
      <c r="O1" s="14"/>
      <c r="P1" s="14"/>
      <c r="Q1" s="14"/>
    </row>
    <row r="2" spans="1:17">
      <c r="A2" s="45">
        <f>IF(AND('2x2 Matrix Input'!C3&lt;'2x2 Matrix Input'!C4,'2x2 Matrix Input'!F3&lt;'2x2 Matrix Input'!F4),"Up",0)</f>
        <v>0</v>
      </c>
      <c r="B2" s="46"/>
      <c r="C2" s="46">
        <f>IF(AND('2x2 Matrix Input'!C3&gt;'2x2 Matrix Input'!C4,'2x2 Matrix Input'!F3&gt;'2x2 Matrix Input'!F4),"Down",0)</f>
        <v>0</v>
      </c>
      <c r="D2" s="47"/>
      <c r="E2" s="14"/>
      <c r="F2" s="2"/>
      <c r="G2" s="2"/>
      <c r="H2" s="2"/>
      <c r="I2" s="2"/>
      <c r="J2" s="2"/>
      <c r="K2" s="2"/>
      <c r="L2" s="2"/>
      <c r="M2" s="2"/>
      <c r="N2" s="2"/>
      <c r="O2" s="14"/>
      <c r="P2" s="14"/>
      <c r="Q2" s="14"/>
    </row>
    <row r="3" spans="1:17">
      <c r="A3" s="36">
        <f>IF(AND('2x2 Matrix Input'!E3&lt;'2x2 Matrix Input'!H3,'2x2 Matrix Input'!E4&lt;'2x2 Matrix Input'!H4),"Left",0)</f>
        <v>0</v>
      </c>
      <c r="B3" s="37"/>
      <c r="C3" s="37">
        <f>IF(AND('2x2 Matrix Input'!E3&gt;'2x2 Matrix Input'!H3,'2x2 Matrix Input'!E4&gt;'2x2 Matrix Input'!H4),"Right",0)</f>
        <v>0</v>
      </c>
      <c r="D3" s="48"/>
      <c r="E3" s="14"/>
      <c r="F3" s="2"/>
      <c r="G3" s="2"/>
      <c r="H3" s="2"/>
      <c r="I3" s="2"/>
      <c r="J3" s="2"/>
      <c r="K3" s="2"/>
      <c r="L3" s="2"/>
      <c r="M3" s="2"/>
      <c r="N3" s="2"/>
      <c r="O3" s="14"/>
      <c r="P3" s="14"/>
      <c r="Q3" s="14"/>
    </row>
    <row r="4" spans="1:17">
      <c r="B4" s="1"/>
      <c r="C4" s="1"/>
      <c r="D4" s="1"/>
      <c r="E4" s="14"/>
      <c r="F4" s="2"/>
      <c r="G4" s="2"/>
      <c r="H4" s="2"/>
      <c r="I4" s="2"/>
      <c r="J4" s="2"/>
      <c r="K4" s="2"/>
      <c r="L4" s="2"/>
      <c r="M4" s="2"/>
      <c r="N4" s="2"/>
      <c r="O4" s="14"/>
      <c r="P4" s="14"/>
      <c r="Q4" s="14"/>
    </row>
    <row r="5" spans="1:17">
      <c r="A5" s="38" t="s">
        <v>14</v>
      </c>
      <c r="B5" s="38"/>
      <c r="C5" s="38"/>
      <c r="D5" s="38"/>
      <c r="F5" s="2" t="s">
        <v>5</v>
      </c>
      <c r="G5" s="2"/>
      <c r="H5" s="2"/>
      <c r="I5" s="2"/>
      <c r="J5" s="2"/>
      <c r="K5" s="2" t="s">
        <v>4</v>
      </c>
      <c r="L5" s="2"/>
      <c r="M5" s="2"/>
      <c r="N5" s="2"/>
      <c r="O5" s="14"/>
      <c r="P5" s="14"/>
      <c r="Q5" s="14"/>
    </row>
    <row r="6" spans="1:17">
      <c r="A6" s="45">
        <f>IF(AND(OR('2x2 Matrix Input'!C3&lt;'2x2 Matrix Input'!C4,'2x2 Matrix Input'!C3='2x2 Matrix Input'!C4),OR('2x2 Matrix Input'!F3&lt;'2x2 Matrix Input'!F4,'2x2 Matrix Input'!F3='2x2 Matrix Input'!F4)),"Up",0)</f>
        <v>0</v>
      </c>
      <c r="B6" s="46"/>
      <c r="C6" s="46">
        <f>IF(AND(OR('2x2 Matrix Input'!C3&gt;'2x2 Matrix Input'!C4,'2x2 Matrix Input'!C3='2x2 Matrix Input'!C4),OR('2x2 Matrix Input'!F3&gt;'2x2 Matrix Input'!F4,'2x2 Matrix Input'!F3='2x2 Matrix Input'!F4)),"Down",0)</f>
        <v>0</v>
      </c>
      <c r="D6" s="47"/>
      <c r="F6" s="2">
        <f>'2x2 Matrix Input'!C3-'2x2 Matrix Input'!C4</f>
        <v>2</v>
      </c>
      <c r="G6" s="2">
        <f>'2x2 Matrix Input'!F3-'2x2 Matrix Input'!F4</f>
        <v>-1</v>
      </c>
      <c r="H6" s="2">
        <v>0</v>
      </c>
      <c r="I6" s="2"/>
      <c r="J6" s="2"/>
      <c r="K6" s="2">
        <f>'2x2 Matrix Input'!E3-'2x2 Matrix Input'!H3</f>
        <v>1</v>
      </c>
      <c r="L6" s="2">
        <f>'2x2 Matrix Input'!E4-'2x2 Matrix Input'!H4</f>
        <v>-1</v>
      </c>
      <c r="M6" s="2">
        <v>0</v>
      </c>
      <c r="N6" s="2"/>
      <c r="O6" s="14"/>
      <c r="P6" s="14"/>
      <c r="Q6" s="14"/>
    </row>
    <row r="7" spans="1:17">
      <c r="A7" s="36">
        <f>IF(AND(OR('2x2 Matrix Input'!E3&lt;'2x2 Matrix Input'!H3,'2x2 Matrix Input'!E3='2x2 Matrix Input'!H3),OR('2x2 Matrix Input'!E4&lt;'2x2 Matrix Input'!H4,'2x2 Matrix Input'!E4='2x2 Matrix Input'!H4)),"Left",0)</f>
        <v>0</v>
      </c>
      <c r="B7" s="37"/>
      <c r="C7" s="37">
        <f>IF(AND(OR('2x2 Matrix Input'!E3&gt;'2x2 Matrix Input'!H3,'2x2 Matrix Input'!E3='2x2 Matrix Input'!H3),OR('2x2 Matrix Input'!E4&gt;'2x2 Matrix Input'!H4,'2x2 Matrix Input'!E4='2x2 Matrix Input'!H4)),"Right",0)</f>
        <v>0</v>
      </c>
      <c r="D7" s="48"/>
      <c r="F7" s="2">
        <v>1</v>
      </c>
      <c r="G7" s="2">
        <v>1</v>
      </c>
      <c r="H7" s="2">
        <v>1</v>
      </c>
      <c r="I7" s="2"/>
      <c r="J7" s="2"/>
      <c r="K7" s="2">
        <v>1</v>
      </c>
      <c r="L7" s="2">
        <v>1</v>
      </c>
      <c r="M7" s="2">
        <v>1</v>
      </c>
      <c r="N7" s="2"/>
      <c r="O7" s="14"/>
      <c r="P7" s="14"/>
      <c r="Q7" s="14"/>
    </row>
    <row r="8" spans="1:17">
      <c r="B8" s="1"/>
      <c r="C8" s="1"/>
      <c r="D8" s="1"/>
      <c r="F8" s="2">
        <f>F6</f>
        <v>2</v>
      </c>
      <c r="G8" s="2">
        <f>G7*F6</f>
        <v>2</v>
      </c>
      <c r="H8" s="2">
        <f>F8*H7</f>
        <v>2</v>
      </c>
      <c r="I8" s="2"/>
      <c r="J8" s="2"/>
      <c r="K8" s="2">
        <f>K6</f>
        <v>1</v>
      </c>
      <c r="L8" s="2">
        <f>L7*K6</f>
        <v>1</v>
      </c>
      <c r="M8" s="2">
        <f>K8*M7</f>
        <v>1</v>
      </c>
      <c r="N8" s="2"/>
      <c r="O8" s="14"/>
      <c r="P8" s="14"/>
      <c r="Q8" s="14"/>
    </row>
    <row r="9" spans="1:17">
      <c r="A9" s="42" t="s">
        <v>7</v>
      </c>
      <c r="B9" s="43"/>
      <c r="C9" s="43"/>
      <c r="D9" s="44"/>
      <c r="F9" s="2">
        <f>F6-F8</f>
        <v>0</v>
      </c>
      <c r="G9" s="2">
        <f>G6-G8</f>
        <v>-3</v>
      </c>
      <c r="H9" s="2">
        <f>H6-H8</f>
        <v>-2</v>
      </c>
      <c r="I9" s="3">
        <f>H9/G9</f>
        <v>0.66666666666666663</v>
      </c>
      <c r="J9" s="2"/>
      <c r="K9" s="2">
        <f>K6-K8</f>
        <v>0</v>
      </c>
      <c r="L9" s="2">
        <f>L6-L8</f>
        <v>-2</v>
      </c>
      <c r="M9" s="2">
        <f>M6-M8</f>
        <v>-1</v>
      </c>
      <c r="N9" s="3">
        <f>M9/L9</f>
        <v>0.5</v>
      </c>
      <c r="O9" s="14"/>
      <c r="P9" s="14"/>
      <c r="Q9" s="14"/>
    </row>
    <row r="10" spans="1:17">
      <c r="A10" s="45" t="str">
        <f>IF(AND(OR('2x2 Matrix Input'!C3&gt;'2x2 Matrix Input'!C4,'2x2 Matrix Input'!C3='2x2 Matrix Input'!C4),OR('2x2 Matrix Input'!E3&gt;'2x2 Matrix Input'!H3,'2x2 Matrix Input'!E3='2x2 Matrix Input'!H3)),"&lt;Up, Left&gt;",0)</f>
        <v>&lt;Up, Left&gt;</v>
      </c>
      <c r="B10" s="46"/>
      <c r="C10" s="46">
        <f>IF(AND(OR('2x2 Matrix Input'!F3&gt;'2x2 Matrix Input'!F4,'2x2 Matrix Input'!F3='2x2 Matrix Input'!F4),OR('2x2 Matrix Input'!H3&gt;'2x2 Matrix Input'!E3,'2x2 Matrix Input'!H3='2x2 Matrix Input'!E3)),"&lt;Up, Right&gt;",0)</f>
        <v>0</v>
      </c>
      <c r="D10" s="47"/>
      <c r="F10" s="2"/>
      <c r="G10" s="2"/>
      <c r="H10" s="2"/>
      <c r="I10" s="2"/>
      <c r="J10" s="2"/>
      <c r="K10" s="2"/>
      <c r="L10" s="2"/>
      <c r="M10" s="2"/>
      <c r="N10" s="2"/>
      <c r="O10" s="14"/>
      <c r="P10" s="14"/>
      <c r="Q10" s="14"/>
    </row>
    <row r="11" spans="1:17">
      <c r="A11" s="36">
        <f>IF(AND(OR('2x2 Matrix Input'!C4&gt;'2x2 Matrix Input'!C3,'2x2 Matrix Input'!C4='2x2 Matrix Input'!C3),OR('2x2 Matrix Input'!E4&gt;'2x2 Matrix Input'!H4,'2x2 Matrix Input'!E4='2x2 Matrix Input'!H4)),"&lt;Down, Left&gt;",0)</f>
        <v>0</v>
      </c>
      <c r="B11" s="37"/>
      <c r="C11" s="37" t="str">
        <f>IF(AND(OR('2x2 Matrix Input'!F4&gt;'2x2 Matrix Input'!F3,'2x2 Matrix Input'!F4='2x2 Matrix Input'!F3),OR('2x2 Matrix Input'!H4&gt;'2x2 Matrix Input'!E4,'2x2 Matrix Input'!H4='2x2 Matrix Input'!E4)),"&lt;Down, Right&gt;",0)</f>
        <v>&lt;Down, Right&gt;</v>
      </c>
      <c r="D11" s="48"/>
      <c r="F11" s="2"/>
      <c r="G11" s="2"/>
      <c r="H11" s="2"/>
      <c r="I11" s="2"/>
      <c r="J11" s="2"/>
      <c r="K11" s="2"/>
      <c r="L11" s="2"/>
      <c r="M11" s="2"/>
      <c r="N11" s="2"/>
      <c r="O11" s="14"/>
      <c r="P11" s="14"/>
      <c r="Q11" s="14"/>
    </row>
    <row r="12" spans="1:17">
      <c r="A12" s="49" t="s">
        <v>26</v>
      </c>
      <c r="B12" s="49"/>
      <c r="C12" s="49"/>
      <c r="D12" s="49"/>
      <c r="F12" s="2"/>
      <c r="G12" s="2"/>
      <c r="H12" s="2"/>
      <c r="I12" s="2"/>
      <c r="J12" s="2"/>
      <c r="K12" s="2"/>
      <c r="L12" s="2"/>
      <c r="M12" s="2"/>
      <c r="N12" s="2"/>
      <c r="O12" s="14"/>
      <c r="P12" s="14"/>
      <c r="Q12" s="14"/>
    </row>
    <row r="13" spans="1:17">
      <c r="A13" s="50"/>
      <c r="B13" s="50"/>
      <c r="C13" s="50"/>
      <c r="D13" s="50"/>
      <c r="N13" s="14"/>
      <c r="O13" s="14"/>
      <c r="P13" s="14"/>
      <c r="Q13" s="14"/>
    </row>
    <row r="14" spans="1:17">
      <c r="N14" s="14"/>
      <c r="O14" s="14"/>
      <c r="P14" s="14"/>
      <c r="Q14" s="14"/>
    </row>
    <row r="15" spans="1:17">
      <c r="A15" s="42" t="s">
        <v>15</v>
      </c>
      <c r="B15" s="43"/>
      <c r="C15" s="43"/>
      <c r="D15" s="44"/>
      <c r="F15" s="38" t="s">
        <v>19</v>
      </c>
      <c r="G15" s="38"/>
      <c r="H15" s="38"/>
      <c r="N15" s="14"/>
      <c r="O15" s="14"/>
      <c r="P15" s="14"/>
      <c r="Q15" s="14"/>
    </row>
    <row r="16" spans="1:17">
      <c r="A16" s="4" t="s">
        <v>9</v>
      </c>
      <c r="B16" s="11">
        <f>IF(G1=0,1-D16,-1)</f>
        <v>0.33333333333333337</v>
      </c>
      <c r="C16" s="4" t="s">
        <v>11</v>
      </c>
      <c r="D16" s="12">
        <f>IF(G1=0,'2x2 Matrix Solutions'!I9,-1)</f>
        <v>0.66666666666666663</v>
      </c>
      <c r="E16" s="14"/>
      <c r="F16" s="26" t="s">
        <v>20</v>
      </c>
      <c r="G16" s="39">
        <f>IF(AND($B$16&gt;0,$B$16&lt;1,$D$16&gt;0,$D$16&lt;1,$B$17&gt;0,$B$17&lt;1,$D$17&gt;0,$D$17&lt;1),B16*B17*'2x2 Matrix Input'!C3+B16*D17*'2x2 Matrix Input'!C4+D16*B17*'2x2 Matrix Input'!F3+D17*D16*'2x2 Matrix Input'!F4,"NA")</f>
        <v>0.66666666666666674</v>
      </c>
      <c r="H16" s="40"/>
      <c r="I16" s="14"/>
      <c r="J16" s="14"/>
      <c r="K16" s="14"/>
      <c r="L16" s="14"/>
      <c r="M16" s="14"/>
      <c r="N16" s="14"/>
      <c r="O16" s="14"/>
      <c r="P16" s="14"/>
      <c r="Q16" s="14"/>
    </row>
    <row r="17" spans="1:17">
      <c r="A17" s="4" t="s">
        <v>8</v>
      </c>
      <c r="B17" s="11">
        <f>IF(G1=0,1-D17,-1)</f>
        <v>0.5</v>
      </c>
      <c r="C17" s="4" t="s">
        <v>10</v>
      </c>
      <c r="D17" s="12">
        <f>IF(G1=0,'2x2 Matrix Solutions'!N9,-1)</f>
        <v>0.5</v>
      </c>
      <c r="E17" s="14"/>
      <c r="F17" s="26" t="s">
        <v>21</v>
      </c>
      <c r="G17" s="39">
        <f>IF(AND($B$16&gt;0,$B$16&lt;1,$D$16&gt;0,$D$16&lt;1,$B$17&gt;0,$B$17&lt;1,$D$17&gt;0,$D$17&lt;1),B16*B17*'2x2 Matrix Input'!E3+B16*D17*'2x2 Matrix Input'!E4+D16*B17*'2x2 Matrix Input'!H3+D17*D16*'2x2 Matrix Input'!H4,"NA")</f>
        <v>0.5</v>
      </c>
      <c r="H17" s="40"/>
      <c r="I17" s="14"/>
      <c r="J17" s="14"/>
      <c r="K17" s="14"/>
      <c r="L17" s="14"/>
      <c r="M17" s="14"/>
      <c r="N17" s="14"/>
      <c r="O17" s="14"/>
      <c r="P17" s="14"/>
      <c r="Q17" s="14"/>
    </row>
    <row r="18" spans="1:17" ht="14.5" customHeight="1">
      <c r="A18" s="41" t="s">
        <v>22</v>
      </c>
      <c r="B18" s="41"/>
      <c r="C18" s="41"/>
      <c r="D18" s="41"/>
      <c r="E18" s="41"/>
      <c r="F18" s="41"/>
      <c r="G18" s="41"/>
      <c r="H18" s="41"/>
      <c r="I18" s="14"/>
      <c r="J18" s="14"/>
      <c r="K18" s="14"/>
      <c r="L18" s="14"/>
      <c r="M18" s="14"/>
      <c r="N18" s="14"/>
      <c r="O18" s="14"/>
      <c r="P18" s="14"/>
      <c r="Q18" s="14"/>
    </row>
    <row r="19" spans="1:17">
      <c r="A19" s="41"/>
      <c r="B19" s="41"/>
      <c r="C19" s="41"/>
      <c r="D19" s="41"/>
      <c r="E19" s="41"/>
      <c r="F19" s="41"/>
      <c r="G19" s="41"/>
      <c r="H19" s="41"/>
      <c r="I19" s="14"/>
      <c r="J19" s="14"/>
      <c r="K19" s="14"/>
      <c r="L19" s="14"/>
      <c r="M19" s="14"/>
      <c r="N19" s="14"/>
      <c r="O19" s="14"/>
      <c r="P19" s="14"/>
      <c r="Q19" s="14"/>
    </row>
    <row r="20" spans="1:17"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</sheetData>
  <sheetProtection password="C7F8" sheet="1" objects="1" scenarios="1" selectLockedCells="1"/>
  <mergeCells count="21">
    <mergeCell ref="A1:D1"/>
    <mergeCell ref="A9:D9"/>
    <mergeCell ref="A15:D15"/>
    <mergeCell ref="A10:B10"/>
    <mergeCell ref="A11:B11"/>
    <mergeCell ref="C10:D10"/>
    <mergeCell ref="C11:D11"/>
    <mergeCell ref="A12:D13"/>
    <mergeCell ref="A2:B2"/>
    <mergeCell ref="C2:D2"/>
    <mergeCell ref="C3:D3"/>
    <mergeCell ref="A3:B3"/>
    <mergeCell ref="A5:D5"/>
    <mergeCell ref="A6:B6"/>
    <mergeCell ref="C6:D6"/>
    <mergeCell ref="C7:D7"/>
    <mergeCell ref="A7:B7"/>
    <mergeCell ref="F15:H15"/>
    <mergeCell ref="G16:H16"/>
    <mergeCell ref="G17:H17"/>
    <mergeCell ref="A18:H19"/>
  </mergeCells>
  <conditionalFormatting sqref="A2:D3 A10:D11 A6:D7">
    <cfRule type="cellIs" dxfId="3" priority="5" operator="equal">
      <formula>0</formula>
    </cfRule>
  </conditionalFormatting>
  <conditionalFormatting sqref="A16:D16 B17 D17">
    <cfRule type="cellIs" dxfId="2" priority="4" operator="between">
      <formula>0</formula>
      <formula>1</formula>
    </cfRule>
  </conditionalFormatting>
  <conditionalFormatting sqref="F16:H17">
    <cfRule type="expression" dxfId="1" priority="1">
      <formula>G16="NA"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9"/>
  <sheetViews>
    <sheetView showGridLines="0" showRowColHeaders="0" zoomScale="130" zoomScaleNormal="130" workbookViewId="0">
      <selection sqref="A1:B2"/>
    </sheetView>
  </sheetViews>
  <sheetFormatPr defaultRowHeight="14.5"/>
  <cols>
    <col min="3" max="3" width="3.6328125" customWidth="1"/>
    <col min="4" max="4" width="0.7265625" customWidth="1"/>
    <col min="5" max="6" width="3.6328125" customWidth="1"/>
    <col min="7" max="7" width="0.7265625" customWidth="1"/>
    <col min="8" max="8" width="3.6328125" customWidth="1"/>
    <col min="12" max="12" width="7.26953125" customWidth="1"/>
  </cols>
  <sheetData>
    <row r="1" spans="1:13">
      <c r="A1" s="65" t="s">
        <v>33</v>
      </c>
      <c r="B1" s="66"/>
      <c r="C1" s="33" t="s">
        <v>4</v>
      </c>
      <c r="D1" s="34"/>
      <c r="E1" s="34"/>
      <c r="F1" s="34"/>
      <c r="G1" s="34"/>
      <c r="H1" s="34"/>
    </row>
    <row r="2" spans="1:13">
      <c r="A2" s="67"/>
      <c r="B2" s="68"/>
      <c r="C2" s="62" t="s">
        <v>31</v>
      </c>
      <c r="D2" s="63"/>
      <c r="E2" s="64"/>
      <c r="F2" s="62" t="s">
        <v>32</v>
      </c>
      <c r="G2" s="63"/>
      <c r="H2" s="63"/>
      <c r="I2" t="str">
        <f>IF(OR(AND(C3=1,E3=3,F3=3,H3=7),AND(C4=1,E4=3,F4=3,H4=7)),"1337, lolz"," ")</f>
        <v xml:space="preserve"> </v>
      </c>
      <c r="M2" s="55"/>
    </row>
    <row r="3" spans="1:13">
      <c r="A3" s="31" t="s">
        <v>5</v>
      </c>
      <c r="B3" s="60" t="s">
        <v>31</v>
      </c>
      <c r="C3" s="15">
        <v>-1</v>
      </c>
      <c r="D3" s="16" t="s">
        <v>6</v>
      </c>
      <c r="E3" s="17">
        <v>-1</v>
      </c>
      <c r="F3" s="18">
        <v>-9</v>
      </c>
      <c r="G3" s="19" t="s">
        <v>6</v>
      </c>
      <c r="H3" s="20">
        <v>0</v>
      </c>
    </row>
    <row r="4" spans="1:13">
      <c r="A4" s="32"/>
      <c r="B4" s="61" t="s">
        <v>32</v>
      </c>
      <c r="C4" s="21">
        <v>0</v>
      </c>
      <c r="D4" s="22" t="s">
        <v>6</v>
      </c>
      <c r="E4" s="23">
        <v>-9</v>
      </c>
      <c r="F4" s="24">
        <v>-5</v>
      </c>
      <c r="G4" s="22" t="s">
        <v>6</v>
      </c>
      <c r="H4" s="25">
        <v>-5</v>
      </c>
      <c r="J4" t="str">
        <f>IF(AND(OR(C3=2,C3=3),E3=1,F3=0,H3=0,C4=0,E4=0,F4=1,OR(H4=2,H4=3)),"Battle of the Sexes: http://www.youtube.com/watch?v=m72dhR-JqJk"," ")</f>
        <v xml:space="preserve"> </v>
      </c>
    </row>
    <row r="5" spans="1:13">
      <c r="J5" s="58" t="s">
        <v>29</v>
      </c>
      <c r="K5" s="58"/>
      <c r="L5" s="58"/>
      <c r="M5" s="55" t="str">
        <f>IF(AND(C4&gt;C3,F4&gt;F3,H3&gt;E3,H4&gt;E4,C3&gt;F4,E3&gt;H4,C3&gt;(C4+F3)/2,E3&gt;(E4+H3)/2),"Yes!","No!")</f>
        <v>Yes!</v>
      </c>
    </row>
    <row r="6" spans="1:13">
      <c r="A6" s="56">
        <f>IF(OR(AND(C3=F3,F3=C4,C4=F4),AND(E3=H3,H3=E4,E4=H4)),"This cannot calculate the equilibria to a game where at least one player's payoffs are all the same. Besides, these games are really boring!",0)</f>
        <v>0</v>
      </c>
      <c r="B6" s="56"/>
      <c r="C6" s="57" t="s">
        <v>30</v>
      </c>
      <c r="D6" s="57"/>
      <c r="E6" s="57"/>
      <c r="F6" s="57"/>
      <c r="G6" s="57"/>
      <c r="H6" s="57"/>
      <c r="I6" s="57"/>
      <c r="J6" s="57"/>
      <c r="K6" s="57"/>
      <c r="L6" s="57"/>
      <c r="M6" s="59">
        <f>IF(M5="Yes!",MAX(J7,K7),"Not a PD.")</f>
        <v>0.2</v>
      </c>
    </row>
    <row r="7" spans="1:13">
      <c r="A7" s="56"/>
      <c r="B7" s="56"/>
      <c r="C7" s="56"/>
      <c r="D7" s="56"/>
      <c r="E7" s="56"/>
      <c r="F7" s="56"/>
      <c r="G7" s="56"/>
      <c r="H7" s="56"/>
      <c r="J7" s="2">
        <f>(C4-C3)/(C4-F4)</f>
        <v>0.2</v>
      </c>
      <c r="K7" s="2">
        <f>(H3-E3)/(H3-H4)</f>
        <v>0.2</v>
      </c>
    </row>
    <row r="8" spans="1:13">
      <c r="A8" s="56"/>
      <c r="B8" s="56"/>
      <c r="C8" s="56"/>
      <c r="D8" s="56"/>
      <c r="E8" s="56"/>
      <c r="F8" s="56"/>
      <c r="G8" s="56"/>
      <c r="H8" s="56"/>
    </row>
    <row r="9" spans="1:13">
      <c r="A9" s="56"/>
      <c r="B9" s="56"/>
      <c r="C9" s="56"/>
      <c r="D9" s="56"/>
      <c r="E9" s="56"/>
      <c r="F9" s="56"/>
      <c r="G9" s="56"/>
      <c r="H9" s="56"/>
    </row>
  </sheetData>
  <sheetProtection password="C7F8" sheet="1" objects="1" scenarios="1" selectLockedCells="1"/>
  <mergeCells count="7">
    <mergeCell ref="J5:L5"/>
    <mergeCell ref="C6:L6"/>
    <mergeCell ref="A1:B2"/>
    <mergeCell ref="C1:H1"/>
    <mergeCell ref="C2:E2"/>
    <mergeCell ref="F2:H2"/>
    <mergeCell ref="A3:A4"/>
  </mergeCells>
  <conditionalFormatting sqref="A6:B9 C7:H9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2x2 Matrix Input</vt:lpstr>
      <vt:lpstr>2x2 Matrix Solutions</vt:lpstr>
      <vt:lpstr>Infinite PD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2011-01-04T18:42:15Z</dcterms:created>
  <dcterms:modified xsi:type="dcterms:W3CDTF">2011-11-01T16:51:29Z</dcterms:modified>
</cp:coreProperties>
</file>