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6585" windowHeight="8820"/>
  </bookViews>
  <sheets>
    <sheet name="model" sheetId="1" r:id="rId1"/>
  </sheets>
  <definedNames>
    <definedName name="BREAKFAST">model!$E$2:$G$2</definedName>
    <definedName name="breakfast_cost">model!$E$3:$G$3</definedName>
    <definedName name="breakfast_cost.badindex" hidden="1">1</definedName>
    <definedName name="breakfast_cost.columnindex" hidden="1">BREAKFAST</definedName>
    <definedName name="breakfast_cost.columnindex.dirn" hidden="1">"column"</definedName>
    <definedName name="breakfast_cyclical_demand">model!$E$22:$G$22</definedName>
    <definedName name="breakfast_cyclical_demand.badindex" hidden="1">1</definedName>
    <definedName name="breakfast_cyclical_demand.columnindex" hidden="1">BREAKFAST</definedName>
    <definedName name="breakfast_cyclical_demand.columnindex.dirn" hidden="1">"column"</definedName>
    <definedName name="breakfast_schedule">model!$E$25:$G$38</definedName>
    <definedName name="breakfast_schedule.badindex" hidden="1">1</definedName>
    <definedName name="breakfast_schedule.columnindex" hidden="1">BREAKFAST</definedName>
    <definedName name="breakfast_schedule.columnindex.dirn" hidden="1">"column"</definedName>
    <definedName name="breakfast_schedule.firstindex" hidden="1">"column"</definedName>
    <definedName name="breakfast_schedule.rowindex" hidden="1">DAY</definedName>
    <definedName name="breakfast_schedule.rowindex.dirn" hidden="1">"row"</definedName>
    <definedName name="breakfast_supply">model!$E$6:$G$19</definedName>
    <definedName name="breakfast_supply.badindex" hidden="1">1</definedName>
    <definedName name="breakfast_supply.columnindex" hidden="1">BREAKFAST</definedName>
    <definedName name="breakfast_supply.columnindex.dirn" hidden="1">"column"</definedName>
    <definedName name="breakfast_supply.firstindex" hidden="1">"column"</definedName>
    <definedName name="breakfast_supply.rowindex" hidden="1">DAY</definedName>
    <definedName name="breakfast_supply.rowindex.dirn" hidden="1">"row"</definedName>
    <definedName name="DAY">model!$B$6:$B$19</definedName>
    <definedName name="DINNER">model!$L$2:$P$2</definedName>
    <definedName name="dinner_cost">model!$L$3:$P$3</definedName>
    <definedName name="dinner_cost.badindex" hidden="1">1</definedName>
    <definedName name="dinner_cost.columnindex" hidden="1">DINNER</definedName>
    <definedName name="dinner_cost.columnindex.dirn" hidden="1">"column"</definedName>
    <definedName name="dinner_cyclical_demand">model!$L$22:$P$22</definedName>
    <definedName name="dinner_cyclical_demand.badindex" hidden="1">1</definedName>
    <definedName name="dinner_cyclical_demand.columnindex" hidden="1">DINNER</definedName>
    <definedName name="dinner_cyclical_demand.columnindex.dirn" hidden="1">"column"</definedName>
    <definedName name="dinner_schedule">model!$L$25:$P$38</definedName>
    <definedName name="dinner_schedule.badindex" hidden="1">1</definedName>
    <definedName name="dinner_schedule.columnindex" hidden="1">DINNER</definedName>
    <definedName name="dinner_schedule.columnindex.dirn" hidden="1">"column"</definedName>
    <definedName name="dinner_schedule.firstindex" hidden="1">"column"</definedName>
    <definedName name="dinner_schedule.rowindex" hidden="1">DAY</definedName>
    <definedName name="dinner_schedule.rowindex.dirn" hidden="1">"row"</definedName>
    <definedName name="dinner_supply">model!$L$6:$P$19</definedName>
    <definedName name="dinner_supply.badindex" hidden="1">1</definedName>
    <definedName name="dinner_supply.columnindex" hidden="1">DINNER</definedName>
    <definedName name="dinner_supply.columnindex.dirn" hidden="1">"column"</definedName>
    <definedName name="dinner_supply.firstindex" hidden="1">"column"</definedName>
    <definedName name="dinner_supply.rowindex" hidden="1">DAY</definedName>
    <definedName name="dinner_supply.rowindex.dirn" hidden="1">"row"</definedName>
    <definedName name="LUNCH">model!$H$2:$K$2</definedName>
    <definedName name="lunch_cost">model!$H$3:$K$3</definedName>
    <definedName name="lunch_cost.badindex" hidden="1">1</definedName>
    <definedName name="lunch_cost.columnindex" hidden="1">LUNCH</definedName>
    <definedName name="lunch_cost.columnindex.dirn" hidden="1">"column"</definedName>
    <definedName name="lunch_cyclical_demand">model!$H$22:$K$22</definedName>
    <definedName name="lunch_cyclical_demand.badindex" hidden="1">1</definedName>
    <definedName name="lunch_cyclical_demand.columnindex" hidden="1">LUNCH</definedName>
    <definedName name="lunch_cyclical_demand.columnindex.dirn" hidden="1">"column"</definedName>
    <definedName name="lunch_schedule">model!$H$25:$K$38</definedName>
    <definedName name="lunch_schedule.badindex" hidden="1">1</definedName>
    <definedName name="lunch_schedule.columnindex" hidden="1">LUNCH</definedName>
    <definedName name="lunch_schedule.columnindex.dirn" hidden="1">"column"</definedName>
    <definedName name="lunch_schedule.firstindex" hidden="1">"column"</definedName>
    <definedName name="lunch_schedule.rowindex" hidden="1">DAY</definedName>
    <definedName name="lunch_schedule.rowindex.dirn" hidden="1">"row"</definedName>
    <definedName name="lunch_supply">model!$H$6:$K$19</definedName>
    <definedName name="lunch_supply.badindex" hidden="1">1</definedName>
    <definedName name="lunch_supply.columnindex" hidden="1">LUNCH</definedName>
    <definedName name="lunch_supply.columnindex.dirn" hidden="1">"column"</definedName>
    <definedName name="lunch_supply.firstindex" hidden="1">"column"</definedName>
    <definedName name="lunch_supply.rowindex" hidden="1">DAY</definedName>
    <definedName name="lunch_supply.rowindex.dirn" hidden="1">"row"</definedName>
    <definedName name="manday_rate.badindex" hidden="1">1</definedName>
    <definedName name="manday_rate.columnindex" hidden="1">MENU</definedName>
    <definedName name="manday_rate.columnindex.dirn" hidden="1">"column"</definedName>
    <definedName name="mandays">model!$C$6:$C$19</definedName>
    <definedName name="mandays.badindex" hidden="1">1</definedName>
    <definedName name="mandays.rowindex" hidden="1">DAY</definedName>
    <definedName name="mandays.rowindex.dirn" hidden="1">"row"</definedName>
    <definedName name="MENU">model!$E$2:$P$2</definedName>
    <definedName name="menu_choice.badindex" hidden="1">1</definedName>
    <definedName name="menu_choice.rowindex" hidden="1">DAY</definedName>
    <definedName name="menu_choice.rowindex.dirn" hidden="1">"row"</definedName>
    <definedName name="menu_select.badindex" hidden="1">1</definedName>
    <definedName name="menu_select.columnindex" hidden="1">MENU</definedName>
    <definedName name="menu_select.columnindex.dirn" hidden="1">"column"</definedName>
    <definedName name="menu_select.firstindex" hidden="1">"column"</definedName>
    <definedName name="menu_select.rowindex" hidden="1">DAY</definedName>
    <definedName name="menu_select.rowindex.dirn" hidden="1">"row"</definedName>
    <definedName name="total_mandays">model!$C$20</definedName>
  </definedNames>
  <calcPr calcId="125725"/>
</workbook>
</file>

<file path=xl/calcChain.xml><?xml version="1.0" encoding="utf-8"?>
<calcChain xmlns="http://schemas.openxmlformats.org/spreadsheetml/2006/main">
  <c r="L26" i="1"/>
  <c r="M26"/>
  <c r="N26"/>
  <c r="O26"/>
  <c r="P26"/>
  <c r="L27"/>
  <c r="M27"/>
  <c r="N27"/>
  <c r="O27"/>
  <c r="P27"/>
  <c r="L28"/>
  <c r="M28"/>
  <c r="N28"/>
  <c r="O28"/>
  <c r="P28"/>
  <c r="L29"/>
  <c r="M29"/>
  <c r="N29"/>
  <c r="O29"/>
  <c r="P29"/>
  <c r="L30"/>
  <c r="M30"/>
  <c r="N30"/>
  <c r="O30"/>
  <c r="P30"/>
  <c r="L31"/>
  <c r="M31"/>
  <c r="N31"/>
  <c r="O31"/>
  <c r="P31"/>
  <c r="L32"/>
  <c r="M32"/>
  <c r="N32"/>
  <c r="O32"/>
  <c r="P32"/>
  <c r="L33"/>
  <c r="M33"/>
  <c r="N33"/>
  <c r="O33"/>
  <c r="P33"/>
  <c r="L34"/>
  <c r="M34"/>
  <c r="N34"/>
  <c r="O34"/>
  <c r="P34"/>
  <c r="L35"/>
  <c r="M35"/>
  <c r="N35"/>
  <c r="O35"/>
  <c r="P35"/>
  <c r="L36"/>
  <c r="M36"/>
  <c r="N36"/>
  <c r="O36"/>
  <c r="P36"/>
  <c r="L37"/>
  <c r="M37"/>
  <c r="N37"/>
  <c r="O37"/>
  <c r="P37"/>
  <c r="L38"/>
  <c r="M38"/>
  <c r="N38"/>
  <c r="O38"/>
  <c r="P38"/>
  <c r="M25"/>
  <c r="N25"/>
  <c r="O25"/>
  <c r="P25"/>
  <c r="L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I25"/>
  <c r="J25"/>
  <c r="K25"/>
  <c r="H25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E25"/>
  <c r="N2"/>
  <c r="O2"/>
  <c r="M2"/>
  <c r="L2"/>
  <c r="K2"/>
  <c r="J2"/>
  <c r="I2"/>
  <c r="H2"/>
  <c r="G2"/>
  <c r="F2"/>
  <c r="N20" l="1"/>
  <c r="O20"/>
  <c r="P20"/>
  <c r="J20"/>
  <c r="E26" l="1"/>
  <c r="E27"/>
  <c r="E28"/>
  <c r="E29"/>
  <c r="E30"/>
  <c r="E31"/>
  <c r="E32"/>
  <c r="E33"/>
  <c r="E34"/>
  <c r="E35"/>
  <c r="E36"/>
  <c r="E37"/>
  <c r="E38"/>
  <c r="F20"/>
  <c r="G20"/>
  <c r="H20"/>
  <c r="I20"/>
  <c r="K20"/>
  <c r="L20"/>
  <c r="M20"/>
  <c r="E20"/>
  <c r="C20"/>
  <c r="P2" l="1"/>
  <c r="M22"/>
  <c r="N22"/>
  <c r="O22"/>
  <c r="P22"/>
  <c r="L22"/>
  <c r="I22"/>
  <c r="J22"/>
  <c r="K22"/>
  <c r="H22"/>
  <c r="F22"/>
  <c r="G22"/>
  <c r="E22"/>
  <c r="R7"/>
  <c r="R6" l="1"/>
  <c r="R19"/>
  <c r="R18"/>
  <c r="R17"/>
  <c r="R16"/>
  <c r="R15"/>
  <c r="R14"/>
  <c r="R13"/>
  <c r="R12"/>
  <c r="R11"/>
  <c r="R10"/>
  <c r="R9"/>
  <c r="R8"/>
  <c r="R20" l="1"/>
</calcChain>
</file>

<file path=xl/sharedStrings.xml><?xml version="1.0" encoding="utf-8"?>
<sst xmlns="http://schemas.openxmlformats.org/spreadsheetml/2006/main" count="14" uniqueCount="14">
  <si>
    <t>DAY</t>
  </si>
  <si>
    <t>mandays</t>
  </si>
  <si>
    <t>day_cost</t>
  </si>
  <si>
    <t>BREAKFAST</t>
  </si>
  <si>
    <t>LUNCH</t>
  </si>
  <si>
    <t>DINNER</t>
  </si>
  <si>
    <t>breakfast_supply</t>
  </si>
  <si>
    <t>lunch_supply</t>
  </si>
  <si>
    <t>dinner_supply</t>
  </si>
  <si>
    <t>cost</t>
  </si>
  <si>
    <t>cyclical_demand</t>
  </si>
  <si>
    <t>breakfast_schedule</t>
  </si>
  <si>
    <t>lunch_schedule</t>
  </si>
  <si>
    <t>dinner_schedule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</si>
</sst>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1" fontId="3" fillId="0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3" tint="0.59996337778862885"/>
        </patternFill>
      </fill>
    </dxf>
    <dxf>
      <font>
        <color theme="0" tint="-0.2499465926084170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0"/>
  <sheetViews>
    <sheetView showGridLines="0" tabSelected="1" workbookViewId="0">
      <selection activeCell="T10" sqref="T10"/>
    </sheetView>
  </sheetViews>
  <sheetFormatPr defaultRowHeight="12"/>
  <cols>
    <col min="1" max="1" width="3.140625" style="2" customWidth="1"/>
    <col min="2" max="2" width="5.85546875" style="2" customWidth="1"/>
    <col min="3" max="3" width="7" style="2" customWidth="1"/>
    <col min="4" max="4" width="2.42578125" style="2" customWidth="1"/>
    <col min="5" max="16" width="6.7109375" style="2" customWidth="1"/>
    <col min="17" max="17" width="3.140625" style="2" customWidth="1"/>
    <col min="18" max="18" width="7.85546875" style="2" bestFit="1" customWidth="1"/>
    <col min="19" max="22" width="11.42578125" style="2" customWidth="1"/>
    <col min="23" max="23" width="14.140625" style="2" bestFit="1" customWidth="1"/>
    <col min="24" max="24" width="9.42578125" style="2" customWidth="1"/>
    <col min="25" max="16384" width="9.140625" style="2"/>
  </cols>
  <sheetData>
    <row r="1" spans="2:22">
      <c r="E1" s="29" t="s">
        <v>3</v>
      </c>
      <c r="F1" s="30"/>
      <c r="G1" s="31"/>
      <c r="H1" s="32" t="s">
        <v>4</v>
      </c>
      <c r="I1" s="33"/>
      <c r="J1" s="33"/>
      <c r="K1" s="34"/>
      <c r="L1" s="35" t="s">
        <v>5</v>
      </c>
      <c r="M1" s="36"/>
      <c r="N1" s="36"/>
      <c r="O1" s="36"/>
      <c r="P1" s="37"/>
    </row>
    <row r="2" spans="2:22">
      <c r="C2" s="3"/>
      <c r="D2" s="3"/>
      <c r="E2" s="12">
        <v>1</v>
      </c>
      <c r="F2" s="13">
        <f t="shared" ref="F2:M2" si="0">E2+1</f>
        <v>2</v>
      </c>
      <c r="G2" s="14">
        <f t="shared" si="0"/>
        <v>3</v>
      </c>
      <c r="H2" s="15">
        <f t="shared" si="0"/>
        <v>4</v>
      </c>
      <c r="I2" s="16">
        <f t="shared" si="0"/>
        <v>5</v>
      </c>
      <c r="J2" s="16">
        <f t="shared" si="0"/>
        <v>6</v>
      </c>
      <c r="K2" s="17">
        <f t="shared" si="0"/>
        <v>7</v>
      </c>
      <c r="L2" s="18">
        <f t="shared" si="0"/>
        <v>8</v>
      </c>
      <c r="M2" s="11">
        <f t="shared" si="0"/>
        <v>9</v>
      </c>
      <c r="N2" s="11">
        <f t="shared" ref="N2:O2" si="1">M2+1</f>
        <v>10</v>
      </c>
      <c r="O2" s="11">
        <f t="shared" si="1"/>
        <v>11</v>
      </c>
      <c r="P2" s="19">
        <f>O2+1</f>
        <v>12</v>
      </c>
    </row>
    <row r="3" spans="2:22">
      <c r="C3" s="3" t="s">
        <v>9</v>
      </c>
      <c r="D3" s="3"/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8</v>
      </c>
      <c r="M3" s="4">
        <v>9</v>
      </c>
      <c r="N3" s="4">
        <v>10</v>
      </c>
      <c r="O3" s="4">
        <v>11</v>
      </c>
      <c r="P3" s="4">
        <v>12</v>
      </c>
    </row>
    <row r="5" spans="2:22">
      <c r="B5" s="3" t="s">
        <v>0</v>
      </c>
      <c r="C5" s="3" t="s">
        <v>1</v>
      </c>
      <c r="D5" s="3"/>
      <c r="E5" s="20" t="s">
        <v>6</v>
      </c>
      <c r="F5" s="21"/>
      <c r="G5" s="22"/>
      <c r="H5" s="23" t="s">
        <v>7</v>
      </c>
      <c r="I5" s="24"/>
      <c r="J5" s="24"/>
      <c r="K5" s="25"/>
      <c r="L5" s="26" t="s">
        <v>8</v>
      </c>
      <c r="M5" s="27"/>
      <c r="N5" s="27"/>
      <c r="O5" s="27"/>
      <c r="P5" s="28"/>
      <c r="R5" s="3" t="s">
        <v>2</v>
      </c>
      <c r="V5" s="3"/>
    </row>
    <row r="6" spans="2:22">
      <c r="B6" s="1">
        <v>1</v>
      </c>
      <c r="C6" s="4">
        <v>100</v>
      </c>
      <c r="D6" s="3"/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7">
        <v>0</v>
      </c>
      <c r="K6" s="7">
        <v>0</v>
      </c>
      <c r="L6" s="7">
        <v>100</v>
      </c>
      <c r="M6" s="7">
        <v>0</v>
      </c>
      <c r="N6" s="7">
        <v>0</v>
      </c>
      <c r="O6" s="7">
        <v>0</v>
      </c>
      <c r="P6" s="7">
        <v>0</v>
      </c>
      <c r="R6" s="5">
        <f t="shared" ref="R6:R19" si="2" xml:space="preserve"> mandays*SUMPRODUCT(E6:P6, $E$3:$P$3)</f>
        <v>150000</v>
      </c>
      <c r="V6" s="1"/>
    </row>
    <row r="7" spans="2:22">
      <c r="B7" s="1">
        <v>2</v>
      </c>
      <c r="C7" s="4">
        <v>100</v>
      </c>
      <c r="D7" s="3"/>
      <c r="E7" s="7">
        <v>0</v>
      </c>
      <c r="F7" s="7">
        <v>100</v>
      </c>
      <c r="G7" s="7">
        <v>0</v>
      </c>
      <c r="H7" s="7">
        <v>0</v>
      </c>
      <c r="I7" s="7">
        <v>100</v>
      </c>
      <c r="J7" s="7">
        <v>0</v>
      </c>
      <c r="K7" s="7">
        <v>0</v>
      </c>
      <c r="L7" s="7">
        <v>0</v>
      </c>
      <c r="M7" s="7">
        <v>100</v>
      </c>
      <c r="N7" s="7">
        <v>0</v>
      </c>
      <c r="O7" s="7">
        <v>0</v>
      </c>
      <c r="P7" s="7">
        <v>0</v>
      </c>
      <c r="R7" s="5">
        <f t="shared" si="2"/>
        <v>180000</v>
      </c>
      <c r="V7" s="1"/>
    </row>
    <row r="8" spans="2:22">
      <c r="B8" s="1">
        <v>3</v>
      </c>
      <c r="C8" s="4">
        <v>100</v>
      </c>
      <c r="D8" s="3"/>
      <c r="E8" s="7">
        <v>0</v>
      </c>
      <c r="F8" s="7">
        <v>0</v>
      </c>
      <c r="G8" s="7">
        <v>100</v>
      </c>
      <c r="H8" s="7">
        <v>0</v>
      </c>
      <c r="I8" s="7">
        <v>0</v>
      </c>
      <c r="J8" s="7">
        <v>100</v>
      </c>
      <c r="K8" s="7">
        <v>0</v>
      </c>
      <c r="L8" s="7">
        <v>0</v>
      </c>
      <c r="M8" s="7">
        <v>0</v>
      </c>
      <c r="N8" s="7">
        <v>100</v>
      </c>
      <c r="O8" s="7">
        <v>0</v>
      </c>
      <c r="P8" s="7">
        <v>0</v>
      </c>
      <c r="R8" s="5">
        <f t="shared" si="2"/>
        <v>210000</v>
      </c>
      <c r="V8" s="1"/>
    </row>
    <row r="9" spans="2:22">
      <c r="B9" s="1">
        <v>4</v>
      </c>
      <c r="C9" s="4">
        <v>100</v>
      </c>
      <c r="D9" s="3"/>
      <c r="E9" s="7">
        <v>100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100</v>
      </c>
      <c r="L9" s="7">
        <v>0</v>
      </c>
      <c r="M9" s="7">
        <v>0</v>
      </c>
      <c r="N9" s="7">
        <v>0</v>
      </c>
      <c r="O9" s="7">
        <v>100</v>
      </c>
      <c r="P9" s="7">
        <v>0</v>
      </c>
      <c r="R9" s="5">
        <f t="shared" si="2"/>
        <v>210000</v>
      </c>
      <c r="V9" s="1"/>
    </row>
    <row r="10" spans="2:22">
      <c r="B10" s="1">
        <v>5</v>
      </c>
      <c r="C10" s="4">
        <v>100</v>
      </c>
      <c r="D10" s="3"/>
      <c r="E10" s="7">
        <v>0</v>
      </c>
      <c r="F10" s="7">
        <v>100</v>
      </c>
      <c r="G10" s="7">
        <v>0</v>
      </c>
      <c r="H10" s="7">
        <v>100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100</v>
      </c>
      <c r="R10" s="5">
        <f t="shared" si="2"/>
        <v>200000</v>
      </c>
      <c r="V10" s="1"/>
    </row>
    <row r="11" spans="2:22">
      <c r="B11" s="1">
        <v>6</v>
      </c>
      <c r="C11" s="4">
        <v>100</v>
      </c>
      <c r="D11" s="3"/>
      <c r="E11" s="7">
        <v>0</v>
      </c>
      <c r="F11" s="7">
        <v>0</v>
      </c>
      <c r="G11" s="7">
        <v>100</v>
      </c>
      <c r="H11" s="7">
        <v>0</v>
      </c>
      <c r="I11" s="7">
        <v>100</v>
      </c>
      <c r="J11" s="7">
        <v>0</v>
      </c>
      <c r="K11" s="7">
        <v>0</v>
      </c>
      <c r="L11" s="7">
        <v>100</v>
      </c>
      <c r="M11" s="7">
        <v>0</v>
      </c>
      <c r="N11" s="7">
        <v>0</v>
      </c>
      <c r="O11" s="7">
        <v>0</v>
      </c>
      <c r="P11" s="7">
        <v>0</v>
      </c>
      <c r="R11" s="5">
        <f t="shared" si="2"/>
        <v>180000</v>
      </c>
      <c r="V11" s="1"/>
    </row>
    <row r="12" spans="2:22">
      <c r="B12" s="1">
        <v>7</v>
      </c>
      <c r="C12" s="4">
        <v>100</v>
      </c>
      <c r="D12" s="3"/>
      <c r="E12" s="7">
        <v>100</v>
      </c>
      <c r="F12" s="7">
        <v>0</v>
      </c>
      <c r="G12" s="7">
        <v>0</v>
      </c>
      <c r="H12" s="7">
        <v>0</v>
      </c>
      <c r="I12" s="7">
        <v>0</v>
      </c>
      <c r="J12" s="7">
        <v>100</v>
      </c>
      <c r="K12" s="7">
        <v>0</v>
      </c>
      <c r="L12" s="7">
        <v>0</v>
      </c>
      <c r="M12" s="7">
        <v>100</v>
      </c>
      <c r="N12" s="7">
        <v>0</v>
      </c>
      <c r="O12" s="7">
        <v>0</v>
      </c>
      <c r="P12" s="7">
        <v>0</v>
      </c>
      <c r="R12" s="5">
        <f t="shared" si="2"/>
        <v>180000</v>
      </c>
      <c r="V12" s="1"/>
    </row>
    <row r="13" spans="2:22">
      <c r="B13" s="1">
        <v>8</v>
      </c>
      <c r="C13" s="4">
        <v>100</v>
      </c>
      <c r="D13" s="3"/>
      <c r="E13" s="7">
        <v>0</v>
      </c>
      <c r="F13" s="7">
        <v>100</v>
      </c>
      <c r="G13" s="7">
        <v>0</v>
      </c>
      <c r="H13" s="7">
        <v>0</v>
      </c>
      <c r="I13" s="7">
        <v>0</v>
      </c>
      <c r="J13" s="7">
        <v>0</v>
      </c>
      <c r="K13" s="7">
        <v>100</v>
      </c>
      <c r="L13" s="7">
        <v>0</v>
      </c>
      <c r="M13" s="7">
        <v>0</v>
      </c>
      <c r="N13" s="7">
        <v>100</v>
      </c>
      <c r="O13" s="7">
        <v>0</v>
      </c>
      <c r="P13" s="7">
        <v>0</v>
      </c>
      <c r="R13" s="5">
        <f t="shared" si="2"/>
        <v>210000</v>
      </c>
      <c r="V13" s="1"/>
    </row>
    <row r="14" spans="2:22">
      <c r="B14" s="1">
        <v>9</v>
      </c>
      <c r="C14" s="4">
        <v>100</v>
      </c>
      <c r="D14" s="3"/>
      <c r="E14" s="7">
        <v>0</v>
      </c>
      <c r="F14" s="7">
        <v>0</v>
      </c>
      <c r="G14" s="7">
        <v>100</v>
      </c>
      <c r="H14" s="7">
        <v>100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100</v>
      </c>
      <c r="P14" s="7">
        <v>0</v>
      </c>
      <c r="R14" s="5">
        <f t="shared" si="2"/>
        <v>200000</v>
      </c>
      <c r="V14" s="1"/>
    </row>
    <row r="15" spans="2:22">
      <c r="B15" s="1">
        <v>10</v>
      </c>
      <c r="C15" s="4">
        <v>100</v>
      </c>
      <c r="D15" s="3"/>
      <c r="E15" s="7">
        <v>100</v>
      </c>
      <c r="F15" s="7">
        <v>0</v>
      </c>
      <c r="G15" s="7">
        <v>0</v>
      </c>
      <c r="H15" s="7">
        <v>0</v>
      </c>
      <c r="I15" s="7">
        <v>100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100</v>
      </c>
      <c r="R15" s="5">
        <f t="shared" si="2"/>
        <v>200000</v>
      </c>
      <c r="V15" s="1"/>
    </row>
    <row r="16" spans="2:22">
      <c r="B16" s="1">
        <v>11</v>
      </c>
      <c r="C16" s="4">
        <v>100</v>
      </c>
      <c r="D16" s="3"/>
      <c r="E16" s="7">
        <v>0</v>
      </c>
      <c r="F16" s="7">
        <v>100</v>
      </c>
      <c r="G16" s="7">
        <v>0</v>
      </c>
      <c r="H16" s="7">
        <v>0</v>
      </c>
      <c r="I16" s="7">
        <v>0</v>
      </c>
      <c r="J16" s="7">
        <v>100</v>
      </c>
      <c r="K16" s="7">
        <v>0</v>
      </c>
      <c r="L16" s="7">
        <v>100</v>
      </c>
      <c r="M16" s="7">
        <v>0</v>
      </c>
      <c r="N16" s="7">
        <v>0</v>
      </c>
      <c r="O16" s="7">
        <v>0</v>
      </c>
      <c r="P16" s="7">
        <v>0</v>
      </c>
      <c r="R16" s="5">
        <f t="shared" si="2"/>
        <v>180000</v>
      </c>
      <c r="V16" s="1"/>
    </row>
    <row r="17" spans="2:22">
      <c r="B17" s="1">
        <v>12</v>
      </c>
      <c r="C17" s="4">
        <v>100</v>
      </c>
      <c r="D17" s="3"/>
      <c r="E17" s="7">
        <v>0</v>
      </c>
      <c r="F17" s="7">
        <v>0</v>
      </c>
      <c r="G17" s="7">
        <v>100</v>
      </c>
      <c r="H17" s="7">
        <v>0</v>
      </c>
      <c r="I17" s="7">
        <v>0</v>
      </c>
      <c r="J17" s="7">
        <v>0</v>
      </c>
      <c r="K17" s="7">
        <v>100</v>
      </c>
      <c r="L17" s="7">
        <v>0</v>
      </c>
      <c r="M17" s="7">
        <v>100</v>
      </c>
      <c r="N17" s="7">
        <v>0</v>
      </c>
      <c r="O17" s="7">
        <v>0</v>
      </c>
      <c r="P17" s="7">
        <v>0</v>
      </c>
      <c r="R17" s="5">
        <f t="shared" si="2"/>
        <v>210000</v>
      </c>
      <c r="V17" s="1"/>
    </row>
    <row r="18" spans="2:22">
      <c r="B18" s="1">
        <v>13</v>
      </c>
      <c r="C18" s="4">
        <v>100</v>
      </c>
      <c r="D18" s="3"/>
      <c r="E18" s="7">
        <v>100</v>
      </c>
      <c r="F18" s="7">
        <v>0</v>
      </c>
      <c r="G18" s="7">
        <v>0</v>
      </c>
      <c r="H18" s="7">
        <v>100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100</v>
      </c>
      <c r="O18" s="7">
        <v>0</v>
      </c>
      <c r="P18" s="7">
        <v>0</v>
      </c>
      <c r="R18" s="5">
        <f t="shared" si="2"/>
        <v>170000</v>
      </c>
      <c r="V18" s="1"/>
    </row>
    <row r="19" spans="2:22">
      <c r="B19" s="1">
        <v>14</v>
      </c>
      <c r="C19" s="4">
        <v>100</v>
      </c>
      <c r="D19" s="3"/>
      <c r="E19" s="7">
        <v>0</v>
      </c>
      <c r="F19" s="7">
        <v>100</v>
      </c>
      <c r="G19" s="7">
        <v>0</v>
      </c>
      <c r="H19" s="7">
        <v>0</v>
      </c>
      <c r="I19" s="7">
        <v>100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100</v>
      </c>
      <c r="P19" s="7">
        <v>0</v>
      </c>
      <c r="R19" s="5">
        <f t="shared" si="2"/>
        <v>200000</v>
      </c>
      <c r="V19" s="1"/>
    </row>
    <row r="20" spans="2:22">
      <c r="C20" s="6">
        <f>SUM(mandays)</f>
        <v>1400</v>
      </c>
      <c r="D20" s="3"/>
      <c r="E20" s="10">
        <f>SUM(E6:E19)</f>
        <v>500</v>
      </c>
      <c r="F20" s="10">
        <f t="shared" ref="F20:P20" si="3">SUM(F6:F19)</f>
        <v>500</v>
      </c>
      <c r="G20" s="10">
        <f t="shared" si="3"/>
        <v>400</v>
      </c>
      <c r="H20" s="10">
        <f t="shared" si="3"/>
        <v>400</v>
      </c>
      <c r="I20" s="10">
        <f t="shared" si="3"/>
        <v>400</v>
      </c>
      <c r="J20" s="10">
        <f t="shared" si="3"/>
        <v>300</v>
      </c>
      <c r="K20" s="10">
        <f t="shared" si="3"/>
        <v>300</v>
      </c>
      <c r="L20" s="10">
        <f t="shared" si="3"/>
        <v>300</v>
      </c>
      <c r="M20" s="10">
        <f t="shared" si="3"/>
        <v>300</v>
      </c>
      <c r="N20" s="10">
        <f t="shared" si="3"/>
        <v>300</v>
      </c>
      <c r="O20" s="10">
        <f t="shared" si="3"/>
        <v>300</v>
      </c>
      <c r="P20" s="10">
        <f t="shared" si="3"/>
        <v>200</v>
      </c>
      <c r="R20" s="6">
        <f>SUM(R6:R19)</f>
        <v>2680000</v>
      </c>
    </row>
    <row r="21" spans="2:22">
      <c r="C21" s="3"/>
      <c r="D21" s="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22">
      <c r="C22" s="8" t="s">
        <v>10</v>
      </c>
      <c r="D22" s="3"/>
      <c r="E22" s="4">
        <f>INT(total_mandays/COUNTA(BREAKFAST))</f>
        <v>466</v>
      </c>
      <c r="F22" s="4">
        <f>INT(total_mandays/COUNTA(BREAKFAST))</f>
        <v>466</v>
      </c>
      <c r="G22" s="4">
        <f>INT(total_mandays/COUNTA(BREAKFAST))</f>
        <v>466</v>
      </c>
      <c r="H22" s="4">
        <f>INT(total_mandays/COUNTA(LUNCH))</f>
        <v>350</v>
      </c>
      <c r="I22" s="4">
        <f>INT(total_mandays/COUNTA(LUNCH))</f>
        <v>350</v>
      </c>
      <c r="J22" s="4">
        <f>INT(total_mandays/COUNTA(LUNCH))</f>
        <v>350</v>
      </c>
      <c r="K22" s="4">
        <f>INT(total_mandays/COUNTA(LUNCH))</f>
        <v>350</v>
      </c>
      <c r="L22" s="4">
        <f>INT(total_mandays/COUNTA(DINNER))</f>
        <v>280</v>
      </c>
      <c r="M22" s="4">
        <f>INT(total_mandays/COUNTA(DINNER))</f>
        <v>280</v>
      </c>
      <c r="N22" s="4">
        <f>INT(total_mandays/COUNTA(DINNER))</f>
        <v>280</v>
      </c>
      <c r="O22" s="4">
        <f>INT(total_mandays/COUNTA(DINNER))</f>
        <v>280</v>
      </c>
      <c r="P22" s="4">
        <f>INT(total_mandays/COUNTA(DINNER))</f>
        <v>280</v>
      </c>
    </row>
    <row r="24" spans="2:22">
      <c r="B24" s="3"/>
      <c r="C24" s="3"/>
      <c r="D24" s="3"/>
      <c r="E24" s="20" t="s">
        <v>11</v>
      </c>
      <c r="F24" s="21"/>
      <c r="G24" s="22"/>
      <c r="H24" s="23" t="s">
        <v>12</v>
      </c>
      <c r="I24" s="24"/>
      <c r="J24" s="24"/>
      <c r="K24" s="25"/>
      <c r="L24" s="26" t="s">
        <v>13</v>
      </c>
      <c r="M24" s="27"/>
      <c r="N24" s="27"/>
      <c r="O24" s="27"/>
      <c r="P24" s="28"/>
    </row>
    <row r="25" spans="2:22">
      <c r="B25" s="1"/>
      <c r="C25" s="1"/>
      <c r="D25" s="1"/>
      <c r="E25" s="9">
        <f>IF(MOD($B6-(MATCH(E$2, BREAKFAST,0)-1), COUNTA(BREAKFAST))=1, 1, 0)</f>
        <v>1</v>
      </c>
      <c r="F25" s="9">
        <f>IF(MOD($B6-(MATCH(F$2, BREAKFAST,0)-1), COUNTA(BREAKFAST))=1, 1, 0)</f>
        <v>0</v>
      </c>
      <c r="G25" s="9">
        <f>IF(MOD($B6-(MATCH(G$2, BREAKFAST,0)-1), COUNTA(BREAKFAST))=1, 1, 0)</f>
        <v>0</v>
      </c>
      <c r="H25" s="9">
        <f t="shared" ref="H25:K38" si="4">IF(MOD($B6-(MATCH(H$2, LUNCH,0)-1), COUNTA(LUNCH))=1, 1, 0)</f>
        <v>1</v>
      </c>
      <c r="I25" s="9">
        <f t="shared" si="4"/>
        <v>0</v>
      </c>
      <c r="J25" s="9">
        <f t="shared" si="4"/>
        <v>0</v>
      </c>
      <c r="K25" s="9">
        <f t="shared" si="4"/>
        <v>0</v>
      </c>
      <c r="L25" s="9">
        <f t="shared" ref="L25:P38" si="5">IF(MOD($B6-(MATCH(L$2, DINNER,0)-1), COUNTA(DINNER))=1, 1, 0)</f>
        <v>1</v>
      </c>
      <c r="M25" s="9">
        <f t="shared" si="5"/>
        <v>0</v>
      </c>
      <c r="N25" s="9">
        <f t="shared" si="5"/>
        <v>0</v>
      </c>
      <c r="O25" s="9">
        <f t="shared" si="5"/>
        <v>0</v>
      </c>
      <c r="P25" s="9">
        <f t="shared" si="5"/>
        <v>0</v>
      </c>
    </row>
    <row r="26" spans="2:22">
      <c r="B26" s="1"/>
      <c r="C26" s="1"/>
      <c r="D26" s="1"/>
      <c r="E26" s="9">
        <f t="shared" ref="E26:E38" si="6">IF(MOD($B7-(E$2-1), COUNTA(BREAKFAST))=1, 1, 0)</f>
        <v>0</v>
      </c>
      <c r="F26" s="9">
        <f t="shared" ref="F26:G26" si="7">IF(MOD($B7-(F$2-1), COUNTA(BREAKFAST))=1, 1, 0)</f>
        <v>1</v>
      </c>
      <c r="G26" s="9">
        <f t="shared" si="7"/>
        <v>0</v>
      </c>
      <c r="H26" s="9">
        <f t="shared" si="4"/>
        <v>0</v>
      </c>
      <c r="I26" s="9">
        <f t="shared" si="4"/>
        <v>1</v>
      </c>
      <c r="J26" s="9">
        <f t="shared" si="4"/>
        <v>0</v>
      </c>
      <c r="K26" s="9">
        <f t="shared" si="4"/>
        <v>0</v>
      </c>
      <c r="L26" s="9">
        <f t="shared" si="5"/>
        <v>0</v>
      </c>
      <c r="M26" s="9">
        <f t="shared" si="5"/>
        <v>1</v>
      </c>
      <c r="N26" s="9">
        <f t="shared" si="5"/>
        <v>0</v>
      </c>
      <c r="O26" s="9">
        <f t="shared" si="5"/>
        <v>0</v>
      </c>
      <c r="P26" s="9">
        <f t="shared" si="5"/>
        <v>0</v>
      </c>
    </row>
    <row r="27" spans="2:22">
      <c r="B27" s="1"/>
      <c r="C27" s="1"/>
      <c r="D27" s="1"/>
      <c r="E27" s="9">
        <f t="shared" si="6"/>
        <v>0</v>
      </c>
      <c r="F27" s="9">
        <f t="shared" ref="F27:G27" si="8">IF(MOD($B8-(F$2-1), COUNTA(BREAKFAST))=1, 1, 0)</f>
        <v>0</v>
      </c>
      <c r="G27" s="9">
        <f t="shared" si="8"/>
        <v>1</v>
      </c>
      <c r="H27" s="9">
        <f t="shared" si="4"/>
        <v>0</v>
      </c>
      <c r="I27" s="9">
        <f t="shared" si="4"/>
        <v>0</v>
      </c>
      <c r="J27" s="9">
        <f t="shared" si="4"/>
        <v>1</v>
      </c>
      <c r="K27" s="9">
        <f t="shared" si="4"/>
        <v>0</v>
      </c>
      <c r="L27" s="9">
        <f t="shared" si="5"/>
        <v>0</v>
      </c>
      <c r="M27" s="9">
        <f t="shared" si="5"/>
        <v>0</v>
      </c>
      <c r="N27" s="9">
        <f t="shared" si="5"/>
        <v>1</v>
      </c>
      <c r="O27" s="9">
        <f t="shared" si="5"/>
        <v>0</v>
      </c>
      <c r="P27" s="9">
        <f t="shared" si="5"/>
        <v>0</v>
      </c>
    </row>
    <row r="28" spans="2:22">
      <c r="B28" s="1"/>
      <c r="C28" s="1"/>
      <c r="D28" s="1"/>
      <c r="E28" s="9">
        <f t="shared" si="6"/>
        <v>1</v>
      </c>
      <c r="F28" s="9">
        <f t="shared" ref="F28:G28" si="9">IF(MOD($B9-(F$2-1), COUNTA(BREAKFAST))=1, 1, 0)</f>
        <v>0</v>
      </c>
      <c r="G28" s="9">
        <f t="shared" si="9"/>
        <v>0</v>
      </c>
      <c r="H28" s="9">
        <f t="shared" si="4"/>
        <v>0</v>
      </c>
      <c r="I28" s="9">
        <f t="shared" si="4"/>
        <v>0</v>
      </c>
      <c r="J28" s="9">
        <f t="shared" si="4"/>
        <v>0</v>
      </c>
      <c r="K28" s="9">
        <f t="shared" si="4"/>
        <v>1</v>
      </c>
      <c r="L28" s="9">
        <f t="shared" si="5"/>
        <v>0</v>
      </c>
      <c r="M28" s="9">
        <f t="shared" si="5"/>
        <v>0</v>
      </c>
      <c r="N28" s="9">
        <f t="shared" si="5"/>
        <v>0</v>
      </c>
      <c r="O28" s="9">
        <f t="shared" si="5"/>
        <v>1</v>
      </c>
      <c r="P28" s="9">
        <f t="shared" si="5"/>
        <v>0</v>
      </c>
    </row>
    <row r="29" spans="2:22">
      <c r="B29" s="1"/>
      <c r="C29" s="1"/>
      <c r="D29" s="1"/>
      <c r="E29" s="9">
        <f t="shared" si="6"/>
        <v>0</v>
      </c>
      <c r="F29" s="9">
        <f t="shared" ref="F29:G29" si="10">IF(MOD($B10-(F$2-1), COUNTA(BREAKFAST))=1, 1, 0)</f>
        <v>1</v>
      </c>
      <c r="G29" s="9">
        <f t="shared" si="10"/>
        <v>0</v>
      </c>
      <c r="H29" s="9">
        <f t="shared" si="4"/>
        <v>1</v>
      </c>
      <c r="I29" s="9">
        <f t="shared" si="4"/>
        <v>0</v>
      </c>
      <c r="J29" s="9">
        <f t="shared" si="4"/>
        <v>0</v>
      </c>
      <c r="K29" s="9">
        <f t="shared" si="4"/>
        <v>0</v>
      </c>
      <c r="L29" s="9">
        <f t="shared" si="5"/>
        <v>0</v>
      </c>
      <c r="M29" s="9">
        <f t="shared" si="5"/>
        <v>0</v>
      </c>
      <c r="N29" s="9">
        <f t="shared" si="5"/>
        <v>0</v>
      </c>
      <c r="O29" s="9">
        <f t="shared" si="5"/>
        <v>0</v>
      </c>
      <c r="P29" s="9">
        <f t="shared" si="5"/>
        <v>1</v>
      </c>
    </row>
    <row r="30" spans="2:22">
      <c r="B30" s="1"/>
      <c r="C30" s="1"/>
      <c r="D30" s="1"/>
      <c r="E30" s="9">
        <f t="shared" si="6"/>
        <v>0</v>
      </c>
      <c r="F30" s="9">
        <f t="shared" ref="F30:G30" si="11">IF(MOD($B11-(F$2-1), COUNTA(BREAKFAST))=1, 1, 0)</f>
        <v>0</v>
      </c>
      <c r="G30" s="9">
        <f t="shared" si="11"/>
        <v>1</v>
      </c>
      <c r="H30" s="9">
        <f t="shared" si="4"/>
        <v>0</v>
      </c>
      <c r="I30" s="9">
        <f t="shared" si="4"/>
        <v>1</v>
      </c>
      <c r="J30" s="9">
        <f t="shared" si="4"/>
        <v>0</v>
      </c>
      <c r="K30" s="9">
        <f t="shared" si="4"/>
        <v>0</v>
      </c>
      <c r="L30" s="9">
        <f t="shared" si="5"/>
        <v>1</v>
      </c>
      <c r="M30" s="9">
        <f t="shared" si="5"/>
        <v>0</v>
      </c>
      <c r="N30" s="9">
        <f t="shared" si="5"/>
        <v>0</v>
      </c>
      <c r="O30" s="9">
        <f t="shared" si="5"/>
        <v>0</v>
      </c>
      <c r="P30" s="9">
        <f t="shared" si="5"/>
        <v>0</v>
      </c>
    </row>
    <row r="31" spans="2:22">
      <c r="B31" s="1"/>
      <c r="C31" s="1"/>
      <c r="D31" s="1"/>
      <c r="E31" s="9">
        <f t="shared" si="6"/>
        <v>1</v>
      </c>
      <c r="F31" s="9">
        <f t="shared" ref="F31:G31" si="12">IF(MOD($B12-(F$2-1), COUNTA(BREAKFAST))=1, 1, 0)</f>
        <v>0</v>
      </c>
      <c r="G31" s="9">
        <f t="shared" si="12"/>
        <v>0</v>
      </c>
      <c r="H31" s="9">
        <f t="shared" si="4"/>
        <v>0</v>
      </c>
      <c r="I31" s="9">
        <f t="shared" si="4"/>
        <v>0</v>
      </c>
      <c r="J31" s="9">
        <f t="shared" si="4"/>
        <v>1</v>
      </c>
      <c r="K31" s="9">
        <f t="shared" si="4"/>
        <v>0</v>
      </c>
      <c r="L31" s="9">
        <f t="shared" si="5"/>
        <v>0</v>
      </c>
      <c r="M31" s="9">
        <f t="shared" si="5"/>
        <v>1</v>
      </c>
      <c r="N31" s="9">
        <f t="shared" si="5"/>
        <v>0</v>
      </c>
      <c r="O31" s="9">
        <f t="shared" si="5"/>
        <v>0</v>
      </c>
      <c r="P31" s="9">
        <f t="shared" si="5"/>
        <v>0</v>
      </c>
    </row>
    <row r="32" spans="2:22">
      <c r="B32" s="1"/>
      <c r="C32" s="1"/>
      <c r="D32" s="1"/>
      <c r="E32" s="9">
        <f t="shared" si="6"/>
        <v>0</v>
      </c>
      <c r="F32" s="9">
        <f t="shared" ref="F32:G32" si="13">IF(MOD($B13-(F$2-1), COUNTA(BREAKFAST))=1, 1, 0)</f>
        <v>1</v>
      </c>
      <c r="G32" s="9">
        <f t="shared" si="13"/>
        <v>0</v>
      </c>
      <c r="H32" s="9">
        <f t="shared" si="4"/>
        <v>0</v>
      </c>
      <c r="I32" s="9">
        <f t="shared" si="4"/>
        <v>0</v>
      </c>
      <c r="J32" s="9">
        <f t="shared" si="4"/>
        <v>0</v>
      </c>
      <c r="K32" s="9">
        <f t="shared" si="4"/>
        <v>1</v>
      </c>
      <c r="L32" s="9">
        <f t="shared" si="5"/>
        <v>0</v>
      </c>
      <c r="M32" s="9">
        <f t="shared" si="5"/>
        <v>0</v>
      </c>
      <c r="N32" s="9">
        <f t="shared" si="5"/>
        <v>1</v>
      </c>
      <c r="O32" s="9">
        <f t="shared" si="5"/>
        <v>0</v>
      </c>
      <c r="P32" s="9">
        <f t="shared" si="5"/>
        <v>0</v>
      </c>
    </row>
    <row r="33" spans="2:16">
      <c r="B33" s="1"/>
      <c r="C33" s="1"/>
      <c r="D33" s="1"/>
      <c r="E33" s="9">
        <f t="shared" si="6"/>
        <v>0</v>
      </c>
      <c r="F33" s="9">
        <f t="shared" ref="F33:G33" si="14">IF(MOD($B14-(F$2-1), COUNTA(BREAKFAST))=1, 1, 0)</f>
        <v>0</v>
      </c>
      <c r="G33" s="9">
        <f t="shared" si="14"/>
        <v>1</v>
      </c>
      <c r="H33" s="9">
        <f t="shared" si="4"/>
        <v>1</v>
      </c>
      <c r="I33" s="9">
        <f t="shared" si="4"/>
        <v>0</v>
      </c>
      <c r="J33" s="9">
        <f t="shared" si="4"/>
        <v>0</v>
      </c>
      <c r="K33" s="9">
        <f t="shared" si="4"/>
        <v>0</v>
      </c>
      <c r="L33" s="9">
        <f t="shared" si="5"/>
        <v>0</v>
      </c>
      <c r="M33" s="9">
        <f t="shared" si="5"/>
        <v>0</v>
      </c>
      <c r="N33" s="9">
        <f t="shared" si="5"/>
        <v>0</v>
      </c>
      <c r="O33" s="9">
        <f t="shared" si="5"/>
        <v>1</v>
      </c>
      <c r="P33" s="9">
        <f t="shared" si="5"/>
        <v>0</v>
      </c>
    </row>
    <row r="34" spans="2:16">
      <c r="B34" s="1"/>
      <c r="C34" s="1"/>
      <c r="D34" s="1"/>
      <c r="E34" s="9">
        <f t="shared" si="6"/>
        <v>1</v>
      </c>
      <c r="F34" s="9">
        <f t="shared" ref="F34:G34" si="15">IF(MOD($B15-(F$2-1), COUNTA(BREAKFAST))=1, 1, 0)</f>
        <v>0</v>
      </c>
      <c r="G34" s="9">
        <f t="shared" si="15"/>
        <v>0</v>
      </c>
      <c r="H34" s="9">
        <f t="shared" si="4"/>
        <v>0</v>
      </c>
      <c r="I34" s="9">
        <f t="shared" si="4"/>
        <v>1</v>
      </c>
      <c r="J34" s="9">
        <f t="shared" si="4"/>
        <v>0</v>
      </c>
      <c r="K34" s="9">
        <f t="shared" si="4"/>
        <v>0</v>
      </c>
      <c r="L34" s="9">
        <f t="shared" si="5"/>
        <v>0</v>
      </c>
      <c r="M34" s="9">
        <f t="shared" si="5"/>
        <v>0</v>
      </c>
      <c r="N34" s="9">
        <f t="shared" si="5"/>
        <v>0</v>
      </c>
      <c r="O34" s="9">
        <f t="shared" si="5"/>
        <v>0</v>
      </c>
      <c r="P34" s="9">
        <f t="shared" si="5"/>
        <v>1</v>
      </c>
    </row>
    <row r="35" spans="2:16">
      <c r="B35" s="1"/>
      <c r="C35" s="1"/>
      <c r="D35" s="1"/>
      <c r="E35" s="9">
        <f t="shared" si="6"/>
        <v>0</v>
      </c>
      <c r="F35" s="9">
        <f t="shared" ref="F35:G35" si="16">IF(MOD($B16-(F$2-1), COUNTA(BREAKFAST))=1, 1, 0)</f>
        <v>1</v>
      </c>
      <c r="G35" s="9">
        <f t="shared" si="16"/>
        <v>0</v>
      </c>
      <c r="H35" s="9">
        <f t="shared" si="4"/>
        <v>0</v>
      </c>
      <c r="I35" s="9">
        <f t="shared" si="4"/>
        <v>0</v>
      </c>
      <c r="J35" s="9">
        <f t="shared" si="4"/>
        <v>1</v>
      </c>
      <c r="K35" s="9">
        <f t="shared" si="4"/>
        <v>0</v>
      </c>
      <c r="L35" s="9">
        <f t="shared" si="5"/>
        <v>1</v>
      </c>
      <c r="M35" s="9">
        <f t="shared" si="5"/>
        <v>0</v>
      </c>
      <c r="N35" s="9">
        <f t="shared" si="5"/>
        <v>0</v>
      </c>
      <c r="O35" s="9">
        <f t="shared" si="5"/>
        <v>0</v>
      </c>
      <c r="P35" s="9">
        <f t="shared" si="5"/>
        <v>0</v>
      </c>
    </row>
    <row r="36" spans="2:16">
      <c r="B36" s="1"/>
      <c r="C36" s="1"/>
      <c r="D36" s="1"/>
      <c r="E36" s="9">
        <f t="shared" si="6"/>
        <v>0</v>
      </c>
      <c r="F36" s="9">
        <f t="shared" ref="F36:G36" si="17">IF(MOD($B17-(F$2-1), COUNTA(BREAKFAST))=1, 1, 0)</f>
        <v>0</v>
      </c>
      <c r="G36" s="9">
        <f t="shared" si="17"/>
        <v>1</v>
      </c>
      <c r="H36" s="9">
        <f t="shared" si="4"/>
        <v>0</v>
      </c>
      <c r="I36" s="9">
        <f t="shared" si="4"/>
        <v>0</v>
      </c>
      <c r="J36" s="9">
        <f t="shared" si="4"/>
        <v>0</v>
      </c>
      <c r="K36" s="9">
        <f t="shared" si="4"/>
        <v>1</v>
      </c>
      <c r="L36" s="9">
        <f t="shared" si="5"/>
        <v>0</v>
      </c>
      <c r="M36" s="9">
        <f t="shared" si="5"/>
        <v>1</v>
      </c>
      <c r="N36" s="9">
        <f t="shared" si="5"/>
        <v>0</v>
      </c>
      <c r="O36" s="9">
        <f t="shared" si="5"/>
        <v>0</v>
      </c>
      <c r="P36" s="9">
        <f t="shared" si="5"/>
        <v>0</v>
      </c>
    </row>
    <row r="37" spans="2:16">
      <c r="B37" s="1"/>
      <c r="C37" s="1"/>
      <c r="D37" s="1"/>
      <c r="E37" s="9">
        <f t="shared" si="6"/>
        <v>1</v>
      </c>
      <c r="F37" s="9">
        <f t="shared" ref="F37:G37" si="18">IF(MOD($B18-(F$2-1), COUNTA(BREAKFAST))=1, 1, 0)</f>
        <v>0</v>
      </c>
      <c r="G37" s="9">
        <f t="shared" si="18"/>
        <v>0</v>
      </c>
      <c r="H37" s="9">
        <f t="shared" si="4"/>
        <v>1</v>
      </c>
      <c r="I37" s="9">
        <f t="shared" si="4"/>
        <v>0</v>
      </c>
      <c r="J37" s="9">
        <f t="shared" si="4"/>
        <v>0</v>
      </c>
      <c r="K37" s="9">
        <f t="shared" si="4"/>
        <v>0</v>
      </c>
      <c r="L37" s="9">
        <f t="shared" si="5"/>
        <v>0</v>
      </c>
      <c r="M37" s="9">
        <f t="shared" si="5"/>
        <v>0</v>
      </c>
      <c r="N37" s="9">
        <f t="shared" si="5"/>
        <v>1</v>
      </c>
      <c r="O37" s="9">
        <f t="shared" si="5"/>
        <v>0</v>
      </c>
      <c r="P37" s="9">
        <f t="shared" si="5"/>
        <v>0</v>
      </c>
    </row>
    <row r="38" spans="2:16">
      <c r="B38" s="1"/>
      <c r="C38" s="1"/>
      <c r="D38" s="1"/>
      <c r="E38" s="9">
        <f t="shared" si="6"/>
        <v>0</v>
      </c>
      <c r="F38" s="9">
        <f t="shared" ref="F38:G38" si="19">IF(MOD($B19-(F$2-1), COUNTA(BREAKFAST))=1, 1, 0)</f>
        <v>1</v>
      </c>
      <c r="G38" s="9">
        <f t="shared" si="19"/>
        <v>0</v>
      </c>
      <c r="H38" s="9">
        <f t="shared" si="4"/>
        <v>0</v>
      </c>
      <c r="I38" s="9">
        <f t="shared" si="4"/>
        <v>1</v>
      </c>
      <c r="J38" s="9">
        <f t="shared" si="4"/>
        <v>0</v>
      </c>
      <c r="K38" s="9">
        <f t="shared" si="4"/>
        <v>0</v>
      </c>
      <c r="L38" s="9">
        <f t="shared" si="5"/>
        <v>0</v>
      </c>
      <c r="M38" s="9">
        <f t="shared" si="5"/>
        <v>0</v>
      </c>
      <c r="N38" s="9">
        <f t="shared" si="5"/>
        <v>0</v>
      </c>
      <c r="O38" s="9">
        <f t="shared" si="5"/>
        <v>1</v>
      </c>
      <c r="P38" s="9">
        <f t="shared" si="5"/>
        <v>0</v>
      </c>
    </row>
    <row r="39" spans="2:16">
      <c r="C39" s="1"/>
      <c r="D39" s="1"/>
    </row>
    <row r="40" spans="2:16">
      <c r="C40" s="1"/>
      <c r="D40" s="1"/>
    </row>
  </sheetData>
  <mergeCells count="9">
    <mergeCell ref="E24:G24"/>
    <mergeCell ref="H24:K24"/>
    <mergeCell ref="L24:P24"/>
    <mergeCell ref="E1:G1"/>
    <mergeCell ref="H1:K1"/>
    <mergeCell ref="L1:P1"/>
    <mergeCell ref="E5:G5"/>
    <mergeCell ref="H5:K5"/>
    <mergeCell ref="L5:P5"/>
  </mergeCells>
  <conditionalFormatting sqref="E6:P19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DAY circular;
set MENU;
set BREAKFAST within MENU circular;
set LUNCH within MENU circular;
set DINNER within MENU circular;
param breakfast_cost {BREAKFAST};
param lunch_cost {LUNCH};
param dinner_cost {DINNER};
param mandays {DAY} integer &gt;= 0;
param breakfast_cyclical_demand {BREAKFAST};
param lunch_cyclical_demand {LUNCH};
param dinner_cyclical_demand {DINNER};
param breakfast_schedule {i in BREAKFAST, t in DAY} binary default
    if ((t-(ord(i)-1)) mod card(BREAKFAST)) = 1 then 1 else 0;
param lunch_schedule {i in LUNCH, t in DAY} binary default
    if ((t-(ord(i)-1)) mod card(LUNCH)) = 1 then 1 else 0;
param dinner_schedule {i in DINNER, t in DAY} binary default
    if ((t-(ord(i)-1)) mod card(DINNER)) = 1 then 1 else 0;
var breakfast_supply {BREAKFAST, DAY} &gt;= 0;
var lunch_supply {LUNCH, DAY} &gt;= 0;
var dinner_supply {DINNER, DAY} &gt;= 0;
var breakfast_daily_cost {t in DAY} = 
    mandays[t] * sum {i in BREAKFAST} breakfast_cost[i] * breakfast_supply[i, t];
var lunch_daily_cost {t in DAY} = 
    mandays[t] * sum {i in LUNCH} lunch_cost[i] * lunch_supply[i, t];
var dinner_daily_cost {t in DAY} = 
    mandays[t] * sum {i in DINNER} dinner_cost[i] * dinner_supply[i, t];
var daily_cost {t in DAY} =
    breakfast_daily_cost[t] + lunch_daily_cost[t] + dinner_daily_cost[t];
minimize total_cost:
    sum {t in DAY} daily_cost[t];
subject to Breakfast_Daily_Demand {t in DAY}:
    sum {i in BREAKFAST} breakfast_supply[i, t] = mandays[t]; 
#subject to Breakfast_Cyclical_Demand {i in BREAKFAST}:
#    sum {j in DAY} breakfast_supply[i, j] &gt;= breakfast_cyclical_demand[i];
subject to Breakfast_Rotation {i in BREAKFAST, t in DAY}:
    breakfast_supply[i, t] + breakfast_supply[i, next(t)] &lt;= mandays[t];
subject to Breakfast_Schedule {i in BREAKFAST, t in DAY}:
    breakfast_schedule[i,t] * breakfast_supply[i,t] &gt;= breakfast_supply[i,t];
subject to Lunch_Daily_Demand {t in DAY}:
    sum {i in LUNCH} lunch_supply[i, t] = mandays[t]; 
#subject to Lunch_Cyclical_Demand {i in LUNCH}:
#    sum {j in DAY} lunch_supply[i, j] &gt;= lunch_cyclical_demand[i];
subject to Lunch_Rotation {i in LUNCH, t in DAY}:
    lunch_supply[i, t] + lunch_supply[i, next(t)] &lt;= mandays[t];
subject to Lunch_Schedule {i in LUNCH, t in DAY}:
    lunch_schedule[i,t] * lunch_supply[i,t] &gt;= lunch_supply[i,t];
subject to Dinner_Daily_Demand {t in DAY}:
    sum {i in DINNER} dinner_supply[i, t] = mandays[t]; 
#subject to Dinner_Cyclical_Demand {i in DINNER}:
#    sum {j in DAY} dinner_supply[i, j] &gt;= dinner_cyclical_demand[i];
subject to Dinner_Rotation {i in DINNER, t in DAY}:
    dinner_supply[i, t] + dinner_supply[i, next(t)] &lt;= mandays[t];
subject to Dinner_Schedule {i in DINNER, t in DAY}:
    dinner_schedule[i,t] * dinner_supply[i,t] &gt;= dinner_supply[i,t];
solve;
display breakfast_supply &gt; Sheet;
display lunch_supply &gt; Sheet;
display dinner_supply &gt; Sheet;
end;</FileText>
      <ParentWorksheetName>model</ParentWorksheetName>
    </StoredFile>
  </StoredFiles>
</StoredFilesList>
</file>

<file path=customXml/itemProps1.xml><?xml version="1.0" encoding="utf-8"?>
<ds:datastoreItem xmlns:ds="http://schemas.openxmlformats.org/officeDocument/2006/customXml" ds:itemID="{2B93DB5F-71A6-4A0A-8B86-C1E8C21A2022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model</vt:lpstr>
      <vt:lpstr>BREAKFAST</vt:lpstr>
      <vt:lpstr>breakfast_cost</vt:lpstr>
      <vt:lpstr>breakfast_cyclical_demand</vt:lpstr>
      <vt:lpstr>breakfast_schedule</vt:lpstr>
      <vt:lpstr>breakfast_supply</vt:lpstr>
      <vt:lpstr>DAY</vt:lpstr>
      <vt:lpstr>DINNER</vt:lpstr>
      <vt:lpstr>dinner_cost</vt:lpstr>
      <vt:lpstr>dinner_cyclical_demand</vt:lpstr>
      <vt:lpstr>dinner_schedule</vt:lpstr>
      <vt:lpstr>dinner_supply</vt:lpstr>
      <vt:lpstr>LUNCH</vt:lpstr>
      <vt:lpstr>lunch_cost</vt:lpstr>
      <vt:lpstr>lunch_cyclical_demand</vt:lpstr>
      <vt:lpstr>lunch_schedule</vt:lpstr>
      <vt:lpstr>lunch_supply</vt:lpstr>
      <vt:lpstr>mandays</vt:lpstr>
      <vt:lpstr>MENU</vt:lpstr>
      <vt:lpstr>total_mandays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2017-05-13T19:09:38Z</dcterms:created>
  <dcterms:modified xsi:type="dcterms:W3CDTF">2017-05-29T17:45:04Z</dcterms:modified>
</cp:coreProperties>
</file>