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shared\projects\polylab\xl\dashboard\"/>
    </mc:Choice>
  </mc:AlternateContent>
  <bookViews>
    <workbookView xWindow="120" yWindow="105" windowWidth="12495" windowHeight="8325" activeTab="2"/>
  </bookViews>
  <sheets>
    <sheet name="SUMMARY" sheetId="15" r:id="rId1"/>
    <sheet name="kpi" sheetId="17" r:id="rId2"/>
    <sheet name="log" sheetId="18" r:id="rId3"/>
    <sheet name="ENUMs" sheetId="12" r:id="rId4"/>
  </sheets>
  <definedNames>
    <definedName name="query">SUMMARY!$D$7</definedName>
  </definedNames>
  <calcPr calcId="171027"/>
</workbook>
</file>

<file path=xl/calcChain.xml><?xml version="1.0" encoding="utf-8"?>
<calcChain xmlns="http://schemas.openxmlformats.org/spreadsheetml/2006/main">
  <c r="E12" i="15" l="1" a="1"/>
  <c r="E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20" i="15" a="1"/>
  <c r="E20" i="15" s="1"/>
  <c r="E21" i="15" a="1"/>
  <c r="E21" i="15" s="1"/>
  <c r="E22" i="15" a="1"/>
  <c r="E22" i="15" s="1"/>
  <c r="D22" i="15" a="1"/>
  <c r="D22" i="15" s="1"/>
  <c r="C22" i="15" a="1"/>
  <c r="C22" i="15" s="1"/>
  <c r="D21" i="15" a="1"/>
  <c r="D21" i="15" s="1"/>
  <c r="C21" i="15" a="1"/>
  <c r="C21" i="15" s="1"/>
  <c r="D20" i="15" a="1"/>
  <c r="D20" i="15" s="1"/>
  <c r="C20" i="15" a="1"/>
  <c r="C20" i="15" s="1"/>
  <c r="D19" i="15" a="1"/>
  <c r="D19" i="15" s="1"/>
  <c r="C19" i="15" a="1"/>
  <c r="C19" i="15" s="1"/>
  <c r="D18" i="15" a="1"/>
  <c r="D18" i="15" s="1"/>
  <c r="C18" i="15" a="1"/>
  <c r="C18" i="15" s="1"/>
  <c r="D17" i="15" a="1"/>
  <c r="D17" i="15" s="1"/>
  <c r="C17" i="15" a="1"/>
  <c r="C17" i="15" s="1"/>
  <c r="D16" i="15" a="1"/>
  <c r="D16" i="15" s="1"/>
  <c r="C16" i="15" a="1"/>
  <c r="C16" i="15" s="1"/>
  <c r="D15" i="15" a="1"/>
  <c r="D15" i="15" s="1"/>
  <c r="C15" i="15" a="1"/>
  <c r="C15" i="15" s="1"/>
  <c r="C14" i="15" a="1"/>
  <c r="C14" i="15" s="1"/>
  <c r="C13" i="15" a="1"/>
  <c r="C13" i="15" s="1"/>
  <c r="C12" i="15" a="1"/>
  <c r="C12" i="15" s="1"/>
  <c r="G15" i="15" a="1"/>
  <c r="G15" i="15"/>
  <c r="G16" i="15" a="1"/>
  <c r="G16" i="15"/>
  <c r="G17" i="15" a="1"/>
  <c r="G17" i="15"/>
  <c r="G18" i="15" a="1"/>
  <c r="G18" i="15"/>
  <c r="G19" i="15" a="1"/>
  <c r="G19" i="15"/>
  <c r="G20" i="15" a="1"/>
  <c r="G20" i="15"/>
  <c r="G21" i="15" a="1"/>
  <c r="G21" i="15"/>
  <c r="G22" i="15" a="1"/>
  <c r="G22" i="15"/>
  <c r="F13" i="15" a="1"/>
  <c r="F13" i="15" s="1"/>
  <c r="F14" i="15" a="1"/>
  <c r="F14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20" i="15" a="1"/>
  <c r="F20" i="15" s="1"/>
  <c r="F21" i="15" a="1"/>
  <c r="F21" i="15" s="1"/>
  <c r="F22" i="15" a="1"/>
  <c r="F22" i="15" s="1"/>
  <c r="F12" i="15" a="1"/>
  <c r="F12" i="15" s="1"/>
  <c r="F22" i="18" l="1"/>
  <c r="F28" i="18" s="1"/>
  <c r="F34" i="18" s="1"/>
  <c r="F40" i="18" s="1"/>
  <c r="F21" i="18"/>
  <c r="F27" i="18" s="1"/>
  <c r="F33" i="18" s="1"/>
  <c r="F39" i="18" s="1"/>
  <c r="F20" i="18"/>
  <c r="F19" i="18"/>
  <c r="F25" i="18" s="1"/>
  <c r="F18" i="18"/>
  <c r="F24" i="18" s="1"/>
  <c r="F30" i="18" s="1"/>
  <c r="F36" i="18" s="1"/>
  <c r="F17" i="18"/>
  <c r="F23" i="18" s="1"/>
  <c r="F29" i="18" s="1"/>
  <c r="F35" i="18" s="1"/>
  <c r="F31" i="18" l="1"/>
  <c r="G12" i="15" a="1"/>
  <c r="G12" i="15" s="1"/>
  <c r="F26" i="18"/>
  <c r="K16" i="17"/>
  <c r="L16" i="17" s="1"/>
  <c r="K15" i="17"/>
  <c r="L15" i="17" s="1"/>
  <c r="D12" i="18"/>
  <c r="D13" i="18" s="1"/>
  <c r="D14" i="18" s="1"/>
  <c r="D15" i="18" s="1"/>
  <c r="D16" i="18" s="1"/>
  <c r="D17" i="18" s="1"/>
  <c r="D18" i="18" s="1"/>
  <c r="D19" i="18" s="1"/>
  <c r="D20" i="18" s="1"/>
  <c r="C12" i="17"/>
  <c r="C13" i="17" s="1"/>
  <c r="C14" i="17" s="1"/>
  <c r="C15" i="17" s="1"/>
  <c r="C16" i="17" s="1"/>
  <c r="J1" i="15"/>
  <c r="F37" i="18" l="1"/>
  <c r="G14" i="15" s="1" a="1"/>
  <c r="G14" i="15" s="1"/>
  <c r="G13" i="15" a="1"/>
  <c r="G13" i="15" s="1"/>
  <c r="D21" i="18"/>
  <c r="D22" i="18" s="1"/>
  <c r="D23" i="18" s="1"/>
  <c r="D24" i="18" s="1"/>
  <c r="D25" i="18" s="1"/>
  <c r="F32" i="18"/>
  <c r="D26" i="18" l="1"/>
  <c r="D12" i="15" a="1"/>
  <c r="D12" i="15" s="1"/>
  <c r="F38" i="18"/>
  <c r="D27" i="18"/>
  <c r="D28" i="18" s="1"/>
  <c r="D29" i="18" s="1"/>
  <c r="D30" i="18" s="1"/>
  <c r="D31" i="18" s="1"/>
  <c r="D32" i="18" l="1"/>
  <c r="D13" i="15" a="1"/>
  <c r="D13" i="15" s="1"/>
  <c r="D33" i="18"/>
  <c r="D34" i="18" s="1"/>
  <c r="D35" i="18" s="1"/>
  <c r="D36" i="18" s="1"/>
  <c r="D37" i="18" s="1"/>
  <c r="D38" i="18" l="1"/>
  <c r="D14" i="15" a="1"/>
  <c r="D14" i="15" s="1"/>
  <c r="D39" i="18"/>
  <c r="D40" i="18" s="1"/>
</calcChain>
</file>

<file path=xl/sharedStrings.xml><?xml version="1.0" encoding="utf-8"?>
<sst xmlns="http://schemas.openxmlformats.org/spreadsheetml/2006/main" count="146" uniqueCount="55">
  <si>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</si>
  <si>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</si>
  <si>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</si>
  <si>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</si>
  <si>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</si>
  <si>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</si>
  <si>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</si>
  <si>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</si>
  <si>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</si>
  <si>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</si>
  <si>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</si>
  <si>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</si>
  <si>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</si>
  <si>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</si>
  <si>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</si>
  <si>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</si>
  <si>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</si>
  <si>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fk</t>
  </si>
  <si>
    <t>float</t>
  </si>
  <si>
    <t>ot_cost_m</t>
  </si>
  <si>
    <t>BASIC DASHBOARD v0.1</t>
  </si>
  <si>
    <t>timestamp</t>
  </si>
  <si>
    <t>ot_hrs_m</t>
  </si>
  <si>
    <t>utilization</t>
  </si>
  <si>
    <t>hse_incidents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</si>
  <si>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</si>
  <si>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</si>
  <si>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</si>
  <si>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</si>
  <si>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</si>
  <si>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</si>
  <si>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</si>
  <si>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</si>
  <si>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</si>
  <si>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</si>
  <si>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</si>
  <si>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</si>
  <si>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</si>
  <si>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</si>
  <si>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</si>
  <si>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</si>
  <si>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</si>
  <si>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</si>
  <si>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</si>
  <si>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</si>
  <si>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</si>
  <si>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profit_employee</t>
  </si>
  <si>
    <t>fin</t>
  </si>
  <si>
    <t>event</t>
  </si>
  <si>
    <t>max(profit per employee)</t>
  </si>
  <si>
    <t>DASHBOARD</t>
  </si>
  <si>
    <t>KPIs</t>
  </si>
  <si>
    <t>query</t>
  </si>
  <si>
    <t>localization</t>
  </si>
  <si>
    <t>max(localization)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</si>
</sst>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7" fillId="0" borderId="0" xfId="0" applyFont="1"/>
    <xf numFmtId="0" fontId="8" fillId="0" borderId="10" xfId="0" applyFont="1" applyBorder="1" applyAlignment="1">
      <alignment horizontal="center"/>
    </xf>
    <xf numFmtId="0" fontId="7" fillId="3" borderId="8" xfId="0" applyFont="1" applyFill="1" applyBorder="1"/>
    <xf numFmtId="0" fontId="4" fillId="3" borderId="8" xfId="0" applyFont="1" applyFill="1" applyBorder="1"/>
    <xf numFmtId="0" fontId="9" fillId="0" borderId="0" xfId="0" applyFont="1"/>
    <xf numFmtId="0" fontId="10" fillId="0" borderId="0" xfId="0" applyFont="1"/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3" xfId="8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9" fontId="11" fillId="0" borderId="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22" fontId="4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kpiTable" displayName="kpiTable" ref="B10:M16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17"/>
    <tableColumn id="12" name="mode" dataDxfId="16"/>
    <tableColumn id="13" name="unit" dataDxfId="15"/>
    <tableColumn id="14" name="action" dataDxfId="14"/>
    <tableColumn id="4" name="hurdle" dataDxfId="13"/>
    <tableColumn id="5" name="target" dataDxfId="12"/>
    <tableColumn id="7" name="stretch" dataDxfId="11"/>
    <tableColumn id="6" name="description" dataDxfId="1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gTable" displayName="logTable" ref="B10:F40" totalsRowShown="0" headerRowDxfId="9" dataDxfId="7" headerRowBorderDxfId="8" tableBorderDxfId="6" totalsRowBorderDxfId="5">
  <tableColumns count="5">
    <tableColumn id="1" name="id" dataDxfId="4"/>
    <tableColumn id="3" name="kpi_id" dataDxfId="3"/>
    <tableColumn id="2" name="timestamp" dataDxfId="2"/>
    <tableColumn id="4" name="kpi_name" dataDxfId="1"/>
    <tableColumn id="5" name="kpi_valu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A2" sqref="A2"/>
    </sheetView>
  </sheetViews>
  <sheetFormatPr defaultColWidth="9.1328125" defaultRowHeight="11.65" x14ac:dyDescent="0.35"/>
  <cols>
    <col min="1" max="1" width="5.1328125" style="4" customWidth="1"/>
    <col min="2" max="2" width="4.265625" style="4" customWidth="1"/>
    <col min="3" max="3" width="11.86328125" style="4" customWidth="1"/>
    <col min="4" max="4" width="11.3984375" style="4" customWidth="1"/>
    <col min="5" max="5" width="10.59765625" style="4" customWidth="1"/>
    <col min="6" max="6" width="12.59765625" style="4" customWidth="1"/>
    <col min="7" max="7" width="11.73046875" style="4" bestFit="1" customWidth="1"/>
    <col min="8" max="8" width="9.86328125" style="4" customWidth="1"/>
    <col min="9" max="9" width="9.59765625" style="4" bestFit="1" customWidth="1"/>
    <col min="10" max="10" width="10.59765625" style="4" bestFit="1" customWidth="1"/>
    <col min="11" max="13" width="9.59765625" style="4" bestFit="1" customWidth="1"/>
    <col min="14" max="16384" width="9.1328125" style="4"/>
  </cols>
  <sheetData>
    <row r="1" spans="1:13" ht="15" customHeight="1" x14ac:dyDescent="0.5">
      <c r="A1" s="16" t="s">
        <v>20</v>
      </c>
      <c r="J1" s="28">
        <f ca="1">NOW()</f>
        <v>43291.010029861114</v>
      </c>
      <c r="K1" s="28"/>
    </row>
    <row r="2" spans="1:13" ht="13.15" x14ac:dyDescent="0.4">
      <c r="A2" s="17"/>
    </row>
    <row r="5" spans="1:13" x14ac:dyDescent="0.35">
      <c r="A5" s="14" t="s">
        <v>50</v>
      </c>
      <c r="B5" s="15"/>
      <c r="C5" s="15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 x14ac:dyDescent="0.35">
      <c r="C7" s="4" t="s">
        <v>52</v>
      </c>
      <c r="D7" s="13" t="s">
        <v>46</v>
      </c>
    </row>
    <row r="10" spans="1:13" x14ac:dyDescent="0.35">
      <c r="B10" s="12" t="s">
        <v>51</v>
      </c>
    </row>
    <row r="11" spans="1:13" x14ac:dyDescent="0.35">
      <c r="C11" s="27" t="s">
        <v>4</v>
      </c>
      <c r="D11" s="27" t="s">
        <v>21</v>
      </c>
      <c r="E11" s="27" t="s">
        <v>25</v>
      </c>
      <c r="F11" s="27" t="s">
        <v>27</v>
      </c>
      <c r="G11" s="27" t="s">
        <v>26</v>
      </c>
    </row>
    <row r="12" spans="1:13" x14ac:dyDescent="0.35">
      <c r="C12" s="26">
        <f t="array" ref="C12">IFERROR(INDEX(logTable[], SMALL(IF(logTable[kpi_name]=query,ROW(logTable[kpi_name])),ROW(1:1))-1,MATCH(C$11, logTable[#Headers],0)), "")</f>
        <v>15</v>
      </c>
      <c r="D12" s="26">
        <f t="array" ref="D12">IFERROR(INDEX(logTable[], SMALL(IF(logTable[kpi_name]=query,ROW(logTable[kpi_name])),ROW(1:1))-1,MATCH(D$11, logTable[#Headers],0)), "")</f>
        <v>43073</v>
      </c>
      <c r="E12" s="26">
        <f t="array" ref="E12">IFERROR(INDEX(logTable[], SMALL(IF(logTable[kpi_name]=query,ROW(logTable[kpi_name])),ROW(1:1))-1,MATCH(E$11, logTable[#Headers],0)), "")</f>
        <v>3</v>
      </c>
      <c r="F12" s="26" t="str">
        <f t="array" ref="F12">IFERROR(INDEX(logTable[], SMALL(IF(logTable[kpi_name]=query,ROW(logTable[kpi_name])),ROW(1:1))-1,MATCH(F$11, logTable[#Headers],0)), "")</f>
        <v>utilization</v>
      </c>
      <c r="G12" s="26">
        <f t="array" ref="G12">IFERROR(INDEX(logTable[], SMALL(IF(logTable[kpi_name]=query,ROW(logTable[kpi_name])),ROW(1:1))-1,MATCH(G$11, logTable[#Headers],0)), "")</f>
        <v>0.70000000000000007</v>
      </c>
    </row>
    <row r="13" spans="1:13" x14ac:dyDescent="0.35">
      <c r="C13" s="26">
        <f t="array" ref="C13">IFERROR(INDEX(logTable[], SMALL(IF(logTable[kpi_name]=query,ROW(logTable[kpi_name])),ROW(2:2))-1,MATCH(C$11, logTable[#Headers],0)), "")</f>
        <v>21</v>
      </c>
      <c r="D13" s="26">
        <f t="array" ref="D13">IFERROR(INDEX(logTable[], SMALL(IF(logTable[kpi_name]=query,ROW(logTable[kpi_name])),ROW(2:2))-1,MATCH(D$11, logTable[#Headers],0)), "")</f>
        <v>43253</v>
      </c>
      <c r="E13" s="26">
        <f t="array" ref="E13">IFERROR(INDEX(logTable[], SMALL(IF(logTable[kpi_name]=query,ROW(logTable[kpi_name])),ROW(2:2))-1,MATCH(E$11, logTable[#Headers],0)), "")</f>
        <v>3</v>
      </c>
      <c r="F13" s="26" t="str">
        <f t="array" ref="F13">IFERROR(INDEX(logTable[], SMALL(IF(logTable[kpi_name]=query,ROW(logTable[kpi_name])),ROW(2:2))-1,MATCH(F$11, logTable[#Headers],0)), "")</f>
        <v>utilization</v>
      </c>
      <c r="G13" s="26">
        <f t="array" ref="G13">IFERROR(INDEX(logTable[], SMALL(IF(logTable[kpi_name]=query,ROW(logTable[kpi_name])),ROW(2:2))-1,MATCH(G$11, logTable[#Headers],0)), "")</f>
        <v>0.75000000000000011</v>
      </c>
    </row>
    <row r="14" spans="1:13" x14ac:dyDescent="0.35">
      <c r="C14" s="26">
        <f t="array" ref="C14">IFERROR(INDEX(logTable[], SMALL(IF(logTable[kpi_name]=query,ROW(logTable[kpi_name])),ROW(3:3))-1,MATCH(C$11, logTable[#Headers],0)), "")</f>
        <v>27</v>
      </c>
      <c r="D14" s="26">
        <f t="array" ref="D14">IFERROR(INDEX(logTable[], SMALL(IF(logTable[kpi_name]=query,ROW(logTable[kpi_name])),ROW(3:3))-1,MATCH(D$11, logTable[#Headers],0)), "")</f>
        <v>43433</v>
      </c>
      <c r="E14" s="26">
        <f t="array" ref="E14">IFERROR(INDEX(logTable[], SMALL(IF(logTable[kpi_name]=query,ROW(logTable[kpi_name])),ROW(3:3))-1,MATCH(E$11, logTable[#Headers],0)), "")</f>
        <v>3</v>
      </c>
      <c r="F14" s="26" t="str">
        <f t="array" ref="F14">IFERROR(INDEX(logTable[], SMALL(IF(logTable[kpi_name]=query,ROW(logTable[kpi_name])),ROW(3:3))-1,MATCH(F$11, logTable[#Headers],0)), "")</f>
        <v>utilization</v>
      </c>
      <c r="G14" s="26">
        <f t="array" ref="G14">IFERROR(INDEX(logTable[], SMALL(IF(logTable[kpi_name]=query,ROW(logTable[kpi_name])),ROW(3:3))-1,MATCH(G$11, logTable[#Headers],0)), "")</f>
        <v>0.80000000000000016</v>
      </c>
    </row>
    <row r="15" spans="1:13" x14ac:dyDescent="0.35">
      <c r="C15" s="26" t="str">
        <f t="array" ref="C15">IFERROR(INDEX(logTable[], SMALL(IF(logTable[kpi_name]=query,ROW(logTable[kpi_name])),ROW(4:4))-1,MATCH(C$11, logTable[#Headers],0)), "")</f>
        <v/>
      </c>
      <c r="D15" s="26" t="str">
        <f t="array" ref="D15">IFERROR(INDEX(logTable[], SMALL(IF(logTable[kpi_name]=query,ROW(logTable[kpi_name])),ROW(4:4))-1,MATCH(D$11, logTable[#Headers],0)), "")</f>
        <v/>
      </c>
      <c r="E15" s="26" t="str">
        <f t="array" ref="E15">IFERROR(INDEX(logTable[], SMALL(IF(logTable[kpi_name]=query,ROW(logTable[kpi_name])),ROW(4:4))-1,MATCH(E$11, logTable[#Headers],0)), "")</f>
        <v/>
      </c>
      <c r="F15" s="26" t="str">
        <f t="array" ref="F15">IFERROR(INDEX(logTable[], SMALL(IF(logTable[kpi_name]=query,ROW(logTable[kpi_name])),ROW(4:4))-1,MATCH(F$11, logTable[#Headers],0)), "")</f>
        <v/>
      </c>
      <c r="G15" s="26" t="str">
        <f t="array" ref="G15">IFERROR(INDEX(logTable[], SMALL(IF(logTable[kpi_name]=query,ROW(logTable[kpi_name])),ROW(4:4))-1,MATCH(G$11, logTable[#Headers],0)), "")</f>
        <v/>
      </c>
    </row>
    <row r="16" spans="1:13" x14ac:dyDescent="0.35">
      <c r="C16" s="26" t="str">
        <f t="array" ref="C16">IFERROR(INDEX(logTable[], SMALL(IF(logTable[kpi_name]=query,ROW(logTable[kpi_name])),ROW(5:5))-1,MATCH(C$11, logTable[#Headers],0)), "")</f>
        <v/>
      </c>
      <c r="D16" s="26" t="str">
        <f t="array" ref="D16">IFERROR(INDEX(logTable[], SMALL(IF(logTable[kpi_name]=query,ROW(logTable[kpi_name])),ROW(5:5))-1,MATCH(D$11, logTable[#Headers],0)), "")</f>
        <v/>
      </c>
      <c r="E16" s="26" t="str">
        <f t="array" ref="E16">IFERROR(INDEX(logTable[], SMALL(IF(logTable[kpi_name]=query,ROW(logTable[kpi_name])),ROW(5:5))-1,MATCH(E$11, logTable[#Headers],0)), "")</f>
        <v/>
      </c>
      <c r="F16" s="26" t="str">
        <f t="array" ref="F16">IFERROR(INDEX(logTable[], SMALL(IF(logTable[kpi_name]=query,ROW(logTable[kpi_name])),ROW(5:5))-1,MATCH(F$11, logTable[#Headers],0)), "")</f>
        <v/>
      </c>
      <c r="G16" s="26" t="str">
        <f t="array" ref="G16">IFERROR(INDEX(logTable[], SMALL(IF(logTable[kpi_name]=query,ROW(logTable[kpi_name])),ROW(5:5))-1,MATCH(G$11, logTable[#Headers],0)), "")</f>
        <v/>
      </c>
    </row>
    <row r="17" spans="3:7" x14ac:dyDescent="0.35">
      <c r="C17" s="26" t="str">
        <f t="array" ref="C17">IFERROR(INDEX(logTable[], SMALL(IF(logTable[kpi_name]=query,ROW(logTable[kpi_name])),ROW(6:6))-1,MATCH(C$11, logTable[#Headers],0)), "")</f>
        <v/>
      </c>
      <c r="D17" s="26" t="str">
        <f t="array" ref="D17">IFERROR(INDEX(logTable[], SMALL(IF(logTable[kpi_name]=query,ROW(logTable[kpi_name])),ROW(6:6))-1,MATCH(D$11, logTable[#Headers],0)), "")</f>
        <v/>
      </c>
      <c r="E17" s="26" t="str">
        <f t="array" ref="E17">IFERROR(INDEX(logTable[], SMALL(IF(logTable[kpi_name]=query,ROW(logTable[kpi_name])),ROW(6:6))-1,MATCH(E$11, logTable[#Headers],0)), "")</f>
        <v/>
      </c>
      <c r="F17" s="26" t="str">
        <f t="array" ref="F17">IFERROR(INDEX(logTable[], SMALL(IF(logTable[kpi_name]=query,ROW(logTable[kpi_name])),ROW(6:6))-1,MATCH(F$11, logTable[#Headers],0)), "")</f>
        <v/>
      </c>
      <c r="G17" s="26" t="str">
        <f t="array" ref="G17">IFERROR(INDEX(logTable[], SMALL(IF(logTable[kpi_name]=query,ROW(logTable[kpi_name])),ROW(6:6))-1,MATCH(G$11, logTable[#Headers],0)), "")</f>
        <v/>
      </c>
    </row>
    <row r="18" spans="3:7" x14ac:dyDescent="0.35">
      <c r="C18" s="26" t="str">
        <f t="array" ref="C18">IFERROR(INDEX(logTable[], SMALL(IF(logTable[kpi_name]=query,ROW(logTable[kpi_name])),ROW(7:7))-1,MATCH(C$11, logTable[#Headers],0)), "")</f>
        <v/>
      </c>
      <c r="D18" s="26" t="str">
        <f t="array" ref="D18">IFERROR(INDEX(logTable[], SMALL(IF(logTable[kpi_name]=query,ROW(logTable[kpi_name])),ROW(7:7))-1,MATCH(D$11, logTable[#Headers],0)), "")</f>
        <v/>
      </c>
      <c r="E18" s="26" t="str">
        <f t="array" ref="E18">IFERROR(INDEX(logTable[], SMALL(IF(logTable[kpi_name]=query,ROW(logTable[kpi_name])),ROW(7:7))-1,MATCH(E$11, logTable[#Headers],0)), "")</f>
        <v/>
      </c>
      <c r="F18" s="26" t="str">
        <f t="array" ref="F18">IFERROR(INDEX(logTable[], SMALL(IF(logTable[kpi_name]=query,ROW(logTable[kpi_name])),ROW(7:7))-1,MATCH(F$11, logTable[#Headers],0)), "")</f>
        <v/>
      </c>
      <c r="G18" s="26" t="str">
        <f t="array" ref="G18">IFERROR(INDEX(logTable[], SMALL(IF(logTable[kpi_name]=query,ROW(logTable[kpi_name])),ROW(7:7))-1,MATCH(G$11, logTable[#Headers],0)), "")</f>
        <v/>
      </c>
    </row>
    <row r="19" spans="3:7" x14ac:dyDescent="0.35">
      <c r="C19" s="26" t="str">
        <f t="array" ref="C19">IFERROR(INDEX(logTable[], SMALL(IF(logTable[kpi_name]=query,ROW(logTable[kpi_name])),ROW(8:8))-1,MATCH(C$11, logTable[#Headers],0)), "")</f>
        <v/>
      </c>
      <c r="D19" s="26" t="str">
        <f t="array" ref="D19">IFERROR(INDEX(logTable[], SMALL(IF(logTable[kpi_name]=query,ROW(logTable[kpi_name])),ROW(8:8))-1,MATCH(D$11, logTable[#Headers],0)), "")</f>
        <v/>
      </c>
      <c r="E19" s="26" t="str">
        <f t="array" ref="E19">IFERROR(INDEX(logTable[], SMALL(IF(logTable[kpi_name]=query,ROW(logTable[kpi_name])),ROW(8:8))-1,MATCH(E$11, logTable[#Headers],0)), "")</f>
        <v/>
      </c>
      <c r="F19" s="26" t="str">
        <f t="array" ref="F19">IFERROR(INDEX(logTable[], SMALL(IF(logTable[kpi_name]=query,ROW(logTable[kpi_name])),ROW(8:8))-1,MATCH(F$11, logTable[#Headers],0)), "")</f>
        <v/>
      </c>
      <c r="G19" s="26" t="str">
        <f t="array" ref="G19">IFERROR(INDEX(logTable[], SMALL(IF(logTable[kpi_name]=query,ROW(logTable[kpi_name])),ROW(8:8))-1,MATCH(G$11, logTable[#Headers],0)), "")</f>
        <v/>
      </c>
    </row>
    <row r="20" spans="3:7" x14ac:dyDescent="0.35">
      <c r="C20" s="26" t="str">
        <f t="array" ref="C20">IFERROR(INDEX(logTable[], SMALL(IF(logTable[kpi_name]=query,ROW(logTable[kpi_name])),ROW(9:9))-1,MATCH(C$11, logTable[#Headers],0)), "")</f>
        <v/>
      </c>
      <c r="D20" s="26" t="str">
        <f t="array" ref="D20">IFERROR(INDEX(logTable[], SMALL(IF(logTable[kpi_name]=query,ROW(logTable[kpi_name])),ROW(9:9))-1,MATCH(D$11, logTable[#Headers],0)), "")</f>
        <v/>
      </c>
      <c r="E20" s="26" t="str">
        <f t="array" ref="E20">IFERROR(INDEX(logTable[], SMALL(IF(logTable[kpi_name]=query,ROW(logTable[kpi_name])),ROW(9:9))-1,MATCH(E$11, logTable[#Headers],0)), "")</f>
        <v/>
      </c>
      <c r="F20" s="26" t="str">
        <f t="array" ref="F20">IFERROR(INDEX(logTable[], SMALL(IF(logTable[kpi_name]=query,ROW(logTable[kpi_name])),ROW(9:9))-1,MATCH(F$11, logTable[#Headers],0)), "")</f>
        <v/>
      </c>
      <c r="G20" s="26" t="str">
        <f t="array" ref="G20">IFERROR(INDEX(logTable[], SMALL(IF(logTable[kpi_name]=query,ROW(logTable[kpi_name])),ROW(9:9))-1,MATCH(G$11, logTable[#Headers],0)), "")</f>
        <v/>
      </c>
    </row>
    <row r="21" spans="3:7" x14ac:dyDescent="0.35">
      <c r="C21" s="26" t="str">
        <f t="array" ref="C21">IFERROR(INDEX(logTable[], SMALL(IF(logTable[kpi_name]=query,ROW(logTable[kpi_name])),ROW(10:10))-1,MATCH(C$11, logTable[#Headers],0)), "")</f>
        <v/>
      </c>
      <c r="D21" s="26" t="str">
        <f t="array" ref="D21">IFERROR(INDEX(logTable[], SMALL(IF(logTable[kpi_name]=query,ROW(logTable[kpi_name])),ROW(10:10))-1,MATCH(D$11, logTable[#Headers],0)), "")</f>
        <v/>
      </c>
      <c r="E21" s="26" t="str">
        <f t="array" ref="E21">IFERROR(INDEX(logTable[], SMALL(IF(logTable[kpi_name]=query,ROW(logTable[kpi_name])),ROW(10:10))-1,MATCH(E$11, logTable[#Headers],0)), "")</f>
        <v/>
      </c>
      <c r="F21" s="26" t="str">
        <f t="array" ref="F21">IFERROR(INDEX(logTable[], SMALL(IF(logTable[kpi_name]=query,ROW(logTable[kpi_name])),ROW(10:10))-1,MATCH(F$11, logTable[#Headers],0)), "")</f>
        <v/>
      </c>
      <c r="G21" s="26" t="str">
        <f t="array" ref="G21">IFERROR(INDEX(logTable[], SMALL(IF(logTable[kpi_name]=query,ROW(logTable[kpi_name])),ROW(10:10))-1,MATCH(G$11, logTable[#Headers],0)), "")</f>
        <v/>
      </c>
    </row>
    <row r="22" spans="3:7" x14ac:dyDescent="0.35">
      <c r="C22" s="26" t="str">
        <f t="array" ref="C22">IFERROR(INDEX(logTable[], SMALL(IF(logTable[kpi_name]=query,ROW(logTable[kpi_name])),ROW(11:11))-1,MATCH(C$11, logTable[#Headers],0)), "")</f>
        <v/>
      </c>
      <c r="D22" s="26" t="str">
        <f t="array" ref="D22">IFERROR(INDEX(logTable[], SMALL(IF(logTable[kpi_name]=query,ROW(logTable[kpi_name])),ROW(11:11))-1,MATCH(D$11, logTable[#Headers],0)), "")</f>
        <v/>
      </c>
      <c r="E22" s="26" t="str">
        <f t="array" ref="E22">IFERROR(INDEX(logTable[], SMALL(IF(logTable[kpi_name]=query,ROW(logTable[kpi_name])),ROW(11:11))-1,MATCH(E$11, logTable[#Headers],0)), "")</f>
        <v/>
      </c>
      <c r="F22" s="26" t="str">
        <f t="array" ref="F22">IFERROR(INDEX(logTable[], SMALL(IF(logTable[kpi_name]=query,ROW(logTable[kpi_name])),ROW(11:11))-1,MATCH(F$11, logTable[#Headers],0)), "")</f>
        <v/>
      </c>
      <c r="G22" s="26" t="str">
        <f t="array" ref="G22">IFERROR(INDEX(logTable[], SMALL(IF(logTable[kpi_name]=query,ROW(logTable[kpi_name])),ROW(11:11))-1,MATCH(G$11, logTable[#Headers],0)), "")</f>
        <v/>
      </c>
    </row>
  </sheetData>
  <mergeCells count="1">
    <mergeCell ref="J1:K1"/>
  </mergeCells>
  <dataValidations count="1">
    <dataValidation type="list" allowBlank="1" showInputMessage="1" showErrorMessage="1" sqref="D7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opLeftCell="A10" workbookViewId="0">
      <pane xSplit="1" topLeftCell="B1" activePane="topRight" state="frozen"/>
      <selection pane="topRight" activeCell="M16" sqref="M16"/>
    </sheetView>
  </sheetViews>
  <sheetFormatPr defaultColWidth="11.3984375" defaultRowHeight="11.65" outlineLevelRow="1" x14ac:dyDescent="0.35"/>
  <cols>
    <col min="1" max="1" width="11.3984375" style="4"/>
    <col min="2" max="2" width="4.265625" style="4" customWidth="1"/>
    <col min="3" max="3" width="9" style="4" bestFit="1" customWidth="1"/>
    <col min="4" max="4" width="12" style="4" bestFit="1" customWidth="1"/>
    <col min="5" max="5" width="7.1328125" style="4" bestFit="1" customWidth="1"/>
    <col min="6" max="6" width="6.73046875" style="4" customWidth="1"/>
    <col min="7" max="7" width="8" style="4" bestFit="1" customWidth="1"/>
    <col min="8" max="8" width="6.1328125" style="4" bestFit="1" customWidth="1"/>
    <col min="9" max="9" width="5.265625" style="4" bestFit="1" customWidth="1"/>
    <col min="10" max="12" width="6.59765625" style="4" bestFit="1" customWidth="1"/>
    <col min="13" max="13" width="20.86328125" style="4" bestFit="1" customWidth="1"/>
    <col min="14" max="16384" width="11.3984375" style="4"/>
  </cols>
  <sheetData>
    <row r="1" spans="1:13" hidden="1" outlineLevel="1" x14ac:dyDescent="0.35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idden="1" outlineLevel="1" x14ac:dyDescent="0.35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idden="1" outlineLevel="1" x14ac:dyDescent="0.35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idden="1" outlineLevel="1" x14ac:dyDescent="0.35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idden="1" outlineLevel="1" x14ac:dyDescent="0.35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idden="1" outlineLevel="1" x14ac:dyDescent="0.35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idden="1" outlineLevel="1" x14ac:dyDescent="0.35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idden="1" outlineLevel="1" x14ac:dyDescent="0.35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18</v>
      </c>
    </row>
    <row r="10" spans="1:13" collapsed="1" x14ac:dyDescent="0.35">
      <c r="A10" s="2" t="s">
        <v>3</v>
      </c>
      <c r="B10" s="6" t="s">
        <v>4</v>
      </c>
      <c r="C10" s="7" t="s">
        <v>21</v>
      </c>
      <c r="D10" s="21" t="s">
        <v>3</v>
      </c>
      <c r="E10" s="7" t="s">
        <v>14</v>
      </c>
      <c r="F10" s="7" t="s">
        <v>7</v>
      </c>
      <c r="G10" s="7" t="s">
        <v>35</v>
      </c>
      <c r="H10" s="7" t="s">
        <v>37</v>
      </c>
      <c r="I10" s="7" t="s">
        <v>16</v>
      </c>
      <c r="J10" s="7" t="s">
        <v>28</v>
      </c>
      <c r="K10" s="7" t="s">
        <v>29</v>
      </c>
      <c r="L10" s="8" t="s">
        <v>30</v>
      </c>
      <c r="M10" s="8" t="s">
        <v>15</v>
      </c>
    </row>
    <row r="11" spans="1:13" x14ac:dyDescent="0.35">
      <c r="B11" s="5">
        <v>1</v>
      </c>
      <c r="C11" s="10">
        <v>42653</v>
      </c>
      <c r="D11" s="22" t="s">
        <v>22</v>
      </c>
      <c r="E11" s="18" t="s">
        <v>31</v>
      </c>
      <c r="F11" s="18" t="s">
        <v>6</v>
      </c>
      <c r="G11" s="18" t="s">
        <v>36</v>
      </c>
      <c r="H11" s="18" t="s">
        <v>31</v>
      </c>
      <c r="I11" s="18" t="s">
        <v>41</v>
      </c>
      <c r="J11" s="18">
        <v>200</v>
      </c>
      <c r="K11" s="18">
        <v>150</v>
      </c>
      <c r="L11" s="18">
        <v>130</v>
      </c>
      <c r="M11" s="20" t="s">
        <v>43</v>
      </c>
    </row>
    <row r="12" spans="1:13" x14ac:dyDescent="0.35">
      <c r="B12" s="5">
        <v>2</v>
      </c>
      <c r="C12" s="10">
        <f>C11+30</f>
        <v>42683</v>
      </c>
      <c r="D12" s="22" t="s">
        <v>19</v>
      </c>
      <c r="E12" s="18" t="s">
        <v>31</v>
      </c>
      <c r="F12" s="18" t="s">
        <v>6</v>
      </c>
      <c r="G12" s="18" t="s">
        <v>36</v>
      </c>
      <c r="H12" s="18" t="s">
        <v>38</v>
      </c>
      <c r="I12" s="18" t="s">
        <v>41</v>
      </c>
      <c r="J12" s="18">
        <v>150000</v>
      </c>
      <c r="K12" s="18">
        <v>150000</v>
      </c>
      <c r="L12" s="18">
        <v>150000</v>
      </c>
      <c r="M12" s="20" t="s">
        <v>42</v>
      </c>
    </row>
    <row r="13" spans="1:13" x14ac:dyDescent="0.35">
      <c r="B13" s="5">
        <v>3</v>
      </c>
      <c r="C13" s="10">
        <f t="shared" ref="C13:C16" si="0">C12+30</f>
        <v>42713</v>
      </c>
      <c r="D13" s="22" t="s">
        <v>23</v>
      </c>
      <c r="E13" s="18" t="s">
        <v>32</v>
      </c>
      <c r="F13" s="18" t="s">
        <v>18</v>
      </c>
      <c r="G13" s="18" t="s">
        <v>39</v>
      </c>
      <c r="H13" s="18" t="s">
        <v>34</v>
      </c>
      <c r="I13" s="18" t="s">
        <v>40</v>
      </c>
      <c r="J13" s="23">
        <v>0.75</v>
      </c>
      <c r="K13" s="23">
        <v>0.8</v>
      </c>
      <c r="L13" s="23">
        <v>0.85</v>
      </c>
      <c r="M13" s="20" t="s">
        <v>44</v>
      </c>
    </row>
    <row r="14" spans="1:13" x14ac:dyDescent="0.35">
      <c r="B14" s="5">
        <v>4</v>
      </c>
      <c r="C14" s="10">
        <f t="shared" si="0"/>
        <v>42743</v>
      </c>
      <c r="D14" s="22" t="s">
        <v>24</v>
      </c>
      <c r="E14" s="18" t="s">
        <v>33</v>
      </c>
      <c r="F14" s="18" t="s">
        <v>6</v>
      </c>
      <c r="G14" s="18" t="s">
        <v>36</v>
      </c>
      <c r="H14" s="18" t="s">
        <v>48</v>
      </c>
      <c r="I14" s="18" t="s">
        <v>41</v>
      </c>
      <c r="J14" s="18">
        <v>100</v>
      </c>
      <c r="K14" s="18">
        <v>100</v>
      </c>
      <c r="L14" s="18">
        <v>100</v>
      </c>
      <c r="M14" s="20" t="s">
        <v>45</v>
      </c>
    </row>
    <row r="15" spans="1:13" x14ac:dyDescent="0.35">
      <c r="B15" s="5">
        <v>5</v>
      </c>
      <c r="C15" s="10">
        <f t="shared" si="0"/>
        <v>42773</v>
      </c>
      <c r="D15" s="22" t="s">
        <v>53</v>
      </c>
      <c r="E15" s="18" t="s">
        <v>31</v>
      </c>
      <c r="F15" s="18" t="s">
        <v>18</v>
      </c>
      <c r="G15" s="18" t="s">
        <v>39</v>
      </c>
      <c r="H15" s="18" t="s">
        <v>34</v>
      </c>
      <c r="I15" s="18" t="s">
        <v>40</v>
      </c>
      <c r="J15" s="23">
        <v>0.35</v>
      </c>
      <c r="K15" s="23">
        <f>kpiTable[[#This Row],[hurdle]]+0.1</f>
        <v>0.44999999999999996</v>
      </c>
      <c r="L15" s="23">
        <f>kpiTable[[#This Row],[target]]+0.1</f>
        <v>0.54999999999999993</v>
      </c>
      <c r="M15" s="20" t="s">
        <v>54</v>
      </c>
    </row>
    <row r="16" spans="1:13" x14ac:dyDescent="0.35">
      <c r="B16" s="9">
        <v>6</v>
      </c>
      <c r="C16" s="10">
        <f t="shared" si="0"/>
        <v>42803</v>
      </c>
      <c r="D16" s="22" t="s">
        <v>46</v>
      </c>
      <c r="E16" s="18" t="s">
        <v>47</v>
      </c>
      <c r="F16" s="18" t="s">
        <v>18</v>
      </c>
      <c r="G16" s="18" t="s">
        <v>36</v>
      </c>
      <c r="H16" s="18" t="s">
        <v>38</v>
      </c>
      <c r="I16" s="18" t="s">
        <v>40</v>
      </c>
      <c r="J16" s="23">
        <v>0.35</v>
      </c>
      <c r="K16" s="23">
        <f>kpiTable[[#This Row],[hurdle]]+0.1</f>
        <v>0.44999999999999996</v>
      </c>
      <c r="L16" s="23">
        <f>kpiTable[[#This Row],[target]]+0.1</f>
        <v>0.54999999999999993</v>
      </c>
      <c r="M16" s="20" t="s">
        <v>49</v>
      </c>
    </row>
  </sheetData>
  <dataValidations disablePrompts="1" count="3">
    <dataValidation type="list" showInputMessage="1" showErrorMessage="1" errorTitle="Invalid Entry" error="Your entry is not in the list." sqref="B9:M9">
      <formula1>"str,txt,date,bool,int,dec,float,double,numeric,serial"</formula1>
    </dataValidation>
    <dataValidation type="list" allowBlank="1" showInputMessage="1" showErrorMessage="1" sqref="G11:G16">
      <formula1>"absolute, percent"</formula1>
    </dataValidation>
    <dataValidation type="list" allowBlank="1" showInputMessage="1" showErrorMessage="1" sqref="I11:I16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>
      <pane xSplit="1" topLeftCell="B1" activePane="topRight" state="frozen"/>
      <selection pane="topRight" activeCell="E39" sqref="E39"/>
    </sheetView>
  </sheetViews>
  <sheetFormatPr defaultColWidth="11.3984375" defaultRowHeight="11.65" outlineLevelRow="1" x14ac:dyDescent="0.35"/>
  <cols>
    <col min="1" max="1" width="0" style="4" hidden="1" customWidth="1"/>
    <col min="2" max="2" width="14" style="4" bestFit="1" customWidth="1"/>
    <col min="3" max="3" width="12.73046875" style="4" bestFit="1" customWidth="1"/>
    <col min="4" max="4" width="11.59765625" style="4" customWidth="1"/>
    <col min="5" max="5" width="14" style="4" bestFit="1" customWidth="1"/>
    <col min="6" max="6" width="12" style="4" customWidth="1"/>
    <col min="7" max="16384" width="11.3984375" style="4"/>
  </cols>
  <sheetData>
    <row r="1" spans="1:9" hidden="1" outlineLevel="1" x14ac:dyDescent="0.35">
      <c r="A1" s="2" t="s">
        <v>16</v>
      </c>
      <c r="B1" s="1"/>
      <c r="C1" s="1"/>
      <c r="D1" s="1"/>
      <c r="E1" s="1"/>
      <c r="F1" s="1"/>
    </row>
    <row r="2" spans="1:9" hidden="1" outlineLevel="1" x14ac:dyDescent="0.35">
      <c r="A2" s="2" t="s">
        <v>15</v>
      </c>
      <c r="B2" s="1"/>
      <c r="C2" s="1"/>
      <c r="D2" s="1"/>
      <c r="E2" s="1"/>
      <c r="F2" s="1"/>
    </row>
    <row r="3" spans="1:9" hidden="1" outlineLevel="1" x14ac:dyDescent="0.35">
      <c r="A3" s="2" t="s">
        <v>14</v>
      </c>
      <c r="B3" s="1"/>
      <c r="C3" s="1"/>
      <c r="D3" s="1"/>
      <c r="E3" s="1"/>
      <c r="F3" s="1"/>
    </row>
    <row r="4" spans="1:9" hidden="1" outlineLevel="1" x14ac:dyDescent="0.35">
      <c r="A4" s="2" t="s">
        <v>13</v>
      </c>
      <c r="B4" s="1"/>
      <c r="C4" s="1"/>
      <c r="D4" s="1"/>
      <c r="E4" s="1"/>
      <c r="F4" s="1"/>
    </row>
    <row r="5" spans="1:9" hidden="1" outlineLevel="1" x14ac:dyDescent="0.35">
      <c r="A5" s="2" t="s">
        <v>12</v>
      </c>
      <c r="B5" s="1"/>
      <c r="C5" s="1"/>
      <c r="D5" s="1"/>
      <c r="E5" s="1"/>
      <c r="F5" s="1"/>
    </row>
    <row r="6" spans="1:9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9" hidden="1" outlineLevel="1" x14ac:dyDescent="0.35">
      <c r="A7" s="2" t="s">
        <v>10</v>
      </c>
      <c r="B7" s="1" t="s">
        <v>9</v>
      </c>
      <c r="C7" s="1" t="s">
        <v>17</v>
      </c>
      <c r="D7" s="1"/>
      <c r="E7" s="1"/>
      <c r="F7" s="1"/>
    </row>
    <row r="8" spans="1:9" hidden="1" outlineLevel="1" x14ac:dyDescent="0.35">
      <c r="A8" s="2" t="s">
        <v>8</v>
      </c>
      <c r="B8" s="1"/>
      <c r="C8" s="1"/>
      <c r="D8" s="1"/>
      <c r="E8" s="1"/>
      <c r="F8" s="1"/>
    </row>
    <row r="9" spans="1:9" hidden="1" outlineLevel="1" x14ac:dyDescent="0.35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</row>
    <row r="10" spans="1:9" collapsed="1" x14ac:dyDescent="0.35">
      <c r="A10" s="2" t="s">
        <v>3</v>
      </c>
      <c r="B10" s="6" t="s">
        <v>4</v>
      </c>
      <c r="C10" s="7" t="s">
        <v>25</v>
      </c>
      <c r="D10" s="7" t="s">
        <v>21</v>
      </c>
      <c r="E10" s="21" t="s">
        <v>27</v>
      </c>
      <c r="F10" s="7" t="s">
        <v>26</v>
      </c>
    </row>
    <row r="11" spans="1:9" x14ac:dyDescent="0.35">
      <c r="B11" s="18">
        <v>1</v>
      </c>
      <c r="C11" s="5">
        <v>1</v>
      </c>
      <c r="D11" s="10">
        <v>42653</v>
      </c>
      <c r="E11" s="22" t="s">
        <v>22</v>
      </c>
      <c r="F11" s="24">
        <v>10</v>
      </c>
      <c r="I11" s="4">
        <v>1</v>
      </c>
    </row>
    <row r="12" spans="1:9" x14ac:dyDescent="0.35">
      <c r="B12" s="18">
        <v>2</v>
      </c>
      <c r="C12" s="5">
        <v>2</v>
      </c>
      <c r="D12" s="10">
        <f>D11+30</f>
        <v>42683</v>
      </c>
      <c r="E12" s="22" t="s">
        <v>19</v>
      </c>
      <c r="F12" s="24">
        <v>20</v>
      </c>
    </row>
    <row r="13" spans="1:9" x14ac:dyDescent="0.35">
      <c r="B13" s="18">
        <v>3</v>
      </c>
      <c r="C13" s="5">
        <v>3</v>
      </c>
      <c r="D13" s="10">
        <f t="shared" ref="D13:D40" si="0">D12+30</f>
        <v>42713</v>
      </c>
      <c r="E13" s="22" t="s">
        <v>23</v>
      </c>
      <c r="F13" s="25">
        <v>0.6</v>
      </c>
    </row>
    <row r="14" spans="1:9" x14ac:dyDescent="0.35">
      <c r="B14" s="18">
        <v>4</v>
      </c>
      <c r="C14" s="5">
        <v>4</v>
      </c>
      <c r="D14" s="10">
        <f t="shared" si="0"/>
        <v>42743</v>
      </c>
      <c r="E14" s="22" t="s">
        <v>24</v>
      </c>
      <c r="F14" s="24">
        <v>33</v>
      </c>
    </row>
    <row r="15" spans="1:9" x14ac:dyDescent="0.35">
      <c r="B15" s="18">
        <v>5</v>
      </c>
      <c r="C15" s="5">
        <v>5</v>
      </c>
      <c r="D15" s="10">
        <f t="shared" si="0"/>
        <v>42773</v>
      </c>
      <c r="E15" s="22" t="s">
        <v>53</v>
      </c>
      <c r="F15" s="25">
        <v>0.3</v>
      </c>
    </row>
    <row r="16" spans="1:9" x14ac:dyDescent="0.35">
      <c r="B16" s="18">
        <v>6</v>
      </c>
      <c r="C16" s="9">
        <v>6</v>
      </c>
      <c r="D16" s="10">
        <f t="shared" si="0"/>
        <v>42803</v>
      </c>
      <c r="E16" s="22" t="s">
        <v>46</v>
      </c>
      <c r="F16" s="24">
        <v>50000</v>
      </c>
    </row>
    <row r="17" spans="2:6" x14ac:dyDescent="0.35">
      <c r="B17" s="18">
        <v>7</v>
      </c>
      <c r="C17" s="5">
        <v>1</v>
      </c>
      <c r="D17" s="10">
        <f t="shared" si="0"/>
        <v>42833</v>
      </c>
      <c r="E17" s="22" t="s">
        <v>22</v>
      </c>
      <c r="F17" s="18">
        <f>F11+10</f>
        <v>20</v>
      </c>
    </row>
    <row r="18" spans="2:6" x14ac:dyDescent="0.35">
      <c r="B18" s="18">
        <v>8</v>
      </c>
      <c r="C18" s="5">
        <v>2</v>
      </c>
      <c r="D18" s="10">
        <f t="shared" si="0"/>
        <v>42863</v>
      </c>
      <c r="E18" s="22" t="s">
        <v>19</v>
      </c>
      <c r="F18" s="18">
        <f>F12+10</f>
        <v>30</v>
      </c>
    </row>
    <row r="19" spans="2:6" x14ac:dyDescent="0.35">
      <c r="B19" s="18">
        <v>9</v>
      </c>
      <c r="C19" s="5">
        <v>3</v>
      </c>
      <c r="D19" s="10">
        <f t="shared" si="0"/>
        <v>42893</v>
      </c>
      <c r="E19" s="22" t="s">
        <v>23</v>
      </c>
      <c r="F19" s="19">
        <f>F13+0.05</f>
        <v>0.65</v>
      </c>
    </row>
    <row r="20" spans="2:6" x14ac:dyDescent="0.35">
      <c r="B20" s="18">
        <v>10</v>
      </c>
      <c r="C20" s="5">
        <v>4</v>
      </c>
      <c r="D20" s="10">
        <f t="shared" si="0"/>
        <v>42923</v>
      </c>
      <c r="E20" s="22" t="s">
        <v>24</v>
      </c>
      <c r="F20" s="18">
        <f>F14-2</f>
        <v>31</v>
      </c>
    </row>
    <row r="21" spans="2:6" x14ac:dyDescent="0.35">
      <c r="B21" s="18">
        <v>11</v>
      </c>
      <c r="C21" s="5">
        <v>5</v>
      </c>
      <c r="D21" s="10">
        <f t="shared" si="0"/>
        <v>42953</v>
      </c>
      <c r="E21" s="22" t="s">
        <v>53</v>
      </c>
      <c r="F21" s="19">
        <f>F15+0.01</f>
        <v>0.31</v>
      </c>
    </row>
    <row r="22" spans="2:6" x14ac:dyDescent="0.35">
      <c r="B22" s="18">
        <v>12</v>
      </c>
      <c r="C22" s="9">
        <v>6</v>
      </c>
      <c r="D22" s="10">
        <f t="shared" si="0"/>
        <v>42983</v>
      </c>
      <c r="E22" s="22" t="s">
        <v>46</v>
      </c>
      <c r="F22" s="18">
        <f>F16+5000</f>
        <v>55000</v>
      </c>
    </row>
    <row r="23" spans="2:6" x14ac:dyDescent="0.35">
      <c r="B23" s="18">
        <v>13</v>
      </c>
      <c r="C23" s="5">
        <v>1</v>
      </c>
      <c r="D23" s="10">
        <f t="shared" si="0"/>
        <v>43013</v>
      </c>
      <c r="E23" s="22" t="s">
        <v>22</v>
      </c>
      <c r="F23" s="18">
        <f>F17+10</f>
        <v>30</v>
      </c>
    </row>
    <row r="24" spans="2:6" x14ac:dyDescent="0.35">
      <c r="B24" s="18">
        <v>14</v>
      </c>
      <c r="C24" s="5">
        <v>2</v>
      </c>
      <c r="D24" s="10">
        <f t="shared" si="0"/>
        <v>43043</v>
      </c>
      <c r="E24" s="22" t="s">
        <v>19</v>
      </c>
      <c r="F24" s="18">
        <f>F18+10</f>
        <v>40</v>
      </c>
    </row>
    <row r="25" spans="2:6" x14ac:dyDescent="0.35">
      <c r="B25" s="18">
        <v>15</v>
      </c>
      <c r="C25" s="5">
        <v>3</v>
      </c>
      <c r="D25" s="10">
        <f t="shared" si="0"/>
        <v>43073</v>
      </c>
      <c r="E25" s="22" t="s">
        <v>23</v>
      </c>
      <c r="F25" s="19">
        <f>F19+0.05</f>
        <v>0.70000000000000007</v>
      </c>
    </row>
    <row r="26" spans="2:6" x14ac:dyDescent="0.35">
      <c r="B26" s="18">
        <v>16</v>
      </c>
      <c r="C26" s="5">
        <v>4</v>
      </c>
      <c r="D26" s="10">
        <f t="shared" si="0"/>
        <v>43103</v>
      </c>
      <c r="E26" s="22" t="s">
        <v>24</v>
      </c>
      <c r="F26" s="18">
        <f>F20-2</f>
        <v>29</v>
      </c>
    </row>
    <row r="27" spans="2:6" x14ac:dyDescent="0.35">
      <c r="B27" s="18">
        <v>17</v>
      </c>
      <c r="C27" s="5">
        <v>5</v>
      </c>
      <c r="D27" s="10">
        <f t="shared" si="0"/>
        <v>43133</v>
      </c>
      <c r="E27" s="22" t="s">
        <v>53</v>
      </c>
      <c r="F27" s="19">
        <f>F21+0.01</f>
        <v>0.32</v>
      </c>
    </row>
    <row r="28" spans="2:6" x14ac:dyDescent="0.35">
      <c r="B28" s="18">
        <v>18</v>
      </c>
      <c r="C28" s="9">
        <v>6</v>
      </c>
      <c r="D28" s="10">
        <f t="shared" si="0"/>
        <v>43163</v>
      </c>
      <c r="E28" s="22" t="s">
        <v>46</v>
      </c>
      <c r="F28" s="18">
        <f>F22+5000</f>
        <v>60000</v>
      </c>
    </row>
    <row r="29" spans="2:6" x14ac:dyDescent="0.35">
      <c r="B29" s="18">
        <v>19</v>
      </c>
      <c r="C29" s="5">
        <v>1</v>
      </c>
      <c r="D29" s="10">
        <f t="shared" si="0"/>
        <v>43193</v>
      </c>
      <c r="E29" s="22" t="s">
        <v>22</v>
      </c>
      <c r="F29" s="18">
        <f>F23+10</f>
        <v>40</v>
      </c>
    </row>
    <row r="30" spans="2:6" x14ac:dyDescent="0.35">
      <c r="B30" s="18">
        <v>20</v>
      </c>
      <c r="C30" s="5">
        <v>2</v>
      </c>
      <c r="D30" s="10">
        <f t="shared" si="0"/>
        <v>43223</v>
      </c>
      <c r="E30" s="22" t="s">
        <v>19</v>
      </c>
      <c r="F30" s="18">
        <f>F24+10</f>
        <v>50</v>
      </c>
    </row>
    <row r="31" spans="2:6" x14ac:dyDescent="0.35">
      <c r="B31" s="18">
        <v>21</v>
      </c>
      <c r="C31" s="5">
        <v>3</v>
      </c>
      <c r="D31" s="10">
        <f t="shared" si="0"/>
        <v>43253</v>
      </c>
      <c r="E31" s="22" t="s">
        <v>23</v>
      </c>
      <c r="F31" s="19">
        <f>F25+0.05</f>
        <v>0.75000000000000011</v>
      </c>
    </row>
    <row r="32" spans="2:6" x14ac:dyDescent="0.35">
      <c r="B32" s="18">
        <v>22</v>
      </c>
      <c r="C32" s="5">
        <v>4</v>
      </c>
      <c r="D32" s="10">
        <f t="shared" si="0"/>
        <v>43283</v>
      </c>
      <c r="E32" s="22" t="s">
        <v>24</v>
      </c>
      <c r="F32" s="18">
        <f>F26-2</f>
        <v>27</v>
      </c>
    </row>
    <row r="33" spans="2:6" x14ac:dyDescent="0.35">
      <c r="B33" s="18">
        <v>23</v>
      </c>
      <c r="C33" s="5">
        <v>5</v>
      </c>
      <c r="D33" s="10">
        <f t="shared" si="0"/>
        <v>43313</v>
      </c>
      <c r="E33" s="22" t="s">
        <v>53</v>
      </c>
      <c r="F33" s="19">
        <f>F27+0.01</f>
        <v>0.33</v>
      </c>
    </row>
    <row r="34" spans="2:6" x14ac:dyDescent="0.35">
      <c r="B34" s="18">
        <v>24</v>
      </c>
      <c r="C34" s="9">
        <v>6</v>
      </c>
      <c r="D34" s="10">
        <f t="shared" si="0"/>
        <v>43343</v>
      </c>
      <c r="E34" s="22" t="s">
        <v>46</v>
      </c>
      <c r="F34" s="18">
        <f>F28+5000</f>
        <v>65000</v>
      </c>
    </row>
    <row r="35" spans="2:6" x14ac:dyDescent="0.35">
      <c r="B35" s="18">
        <v>25</v>
      </c>
      <c r="C35" s="5">
        <v>1</v>
      </c>
      <c r="D35" s="10">
        <f t="shared" si="0"/>
        <v>43373</v>
      </c>
      <c r="E35" s="22" t="s">
        <v>22</v>
      </c>
      <c r="F35" s="18">
        <f>F29+10</f>
        <v>50</v>
      </c>
    </row>
    <row r="36" spans="2:6" x14ac:dyDescent="0.35">
      <c r="B36" s="18">
        <v>26</v>
      </c>
      <c r="C36" s="5">
        <v>2</v>
      </c>
      <c r="D36" s="10">
        <f t="shared" si="0"/>
        <v>43403</v>
      </c>
      <c r="E36" s="22" t="s">
        <v>19</v>
      </c>
      <c r="F36" s="18">
        <f>F30+10</f>
        <v>60</v>
      </c>
    </row>
    <row r="37" spans="2:6" x14ac:dyDescent="0.35">
      <c r="B37" s="18">
        <v>27</v>
      </c>
      <c r="C37" s="5">
        <v>3</v>
      </c>
      <c r="D37" s="10">
        <f t="shared" si="0"/>
        <v>43433</v>
      </c>
      <c r="E37" s="22" t="s">
        <v>23</v>
      </c>
      <c r="F37" s="19">
        <f>F31+0.05</f>
        <v>0.80000000000000016</v>
      </c>
    </row>
    <row r="38" spans="2:6" x14ac:dyDescent="0.35">
      <c r="B38" s="18">
        <v>28</v>
      </c>
      <c r="C38" s="5">
        <v>4</v>
      </c>
      <c r="D38" s="10">
        <f t="shared" si="0"/>
        <v>43463</v>
      </c>
      <c r="E38" s="22" t="s">
        <v>24</v>
      </c>
      <c r="F38" s="18">
        <f>F32-2</f>
        <v>25</v>
      </c>
    </row>
    <row r="39" spans="2:6" x14ac:dyDescent="0.35">
      <c r="B39" s="18">
        <v>29</v>
      </c>
      <c r="C39" s="5">
        <v>5</v>
      </c>
      <c r="D39" s="10">
        <f t="shared" si="0"/>
        <v>43493</v>
      </c>
      <c r="E39" s="22" t="s">
        <v>53</v>
      </c>
      <c r="F39" s="19">
        <f>F33+0.01</f>
        <v>0.34</v>
      </c>
    </row>
    <row r="40" spans="2:6" x14ac:dyDescent="0.35">
      <c r="B40" s="18">
        <v>30</v>
      </c>
      <c r="C40" s="9">
        <v>6</v>
      </c>
      <c r="D40" s="10">
        <f t="shared" si="0"/>
        <v>43523</v>
      </c>
      <c r="E40" s="22" t="s">
        <v>46</v>
      </c>
      <c r="F40" s="18">
        <f>F34+5000</f>
        <v>70000</v>
      </c>
    </row>
  </sheetData>
  <dataValidations count="1">
    <dataValidation type="list" showInputMessage="1" showErrorMessage="1" errorTitle="Invalid Entry" error="Your entry is not in the list." sqref="B9:F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D8" sqref="D8"/>
    </sheetView>
  </sheetViews>
  <sheetFormatPr defaultColWidth="11.3984375" defaultRowHeight="14.25" x14ac:dyDescent="0.45"/>
  <cols>
    <col min="2" max="2" width="12.86328125" bestFit="1" customWidth="1"/>
  </cols>
  <sheetData>
    <row r="1" spans="1:2" x14ac:dyDescent="0.45">
      <c r="A1" s="29" t="s">
        <v>14</v>
      </c>
      <c r="B1" s="30"/>
    </row>
    <row r="2" spans="1:2" x14ac:dyDescent="0.45">
      <c r="A2" s="3" t="s">
        <v>0</v>
      </c>
      <c r="B2" s="3" t="s">
        <v>0</v>
      </c>
    </row>
    <row r="3" spans="1:2" x14ac:dyDescent="0.45">
      <c r="A3" s="3" t="s">
        <v>2</v>
      </c>
      <c r="B3" s="3" t="s">
        <v>2</v>
      </c>
    </row>
    <row r="4" spans="1:2" x14ac:dyDescent="0.45">
      <c r="A4" s="3" t="s">
        <v>1</v>
      </c>
      <c r="B4" s="3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kpi</vt:lpstr>
      <vt:lpstr>log</vt:lpstr>
      <vt:lpstr>ENUMs</vt:lpstr>
      <vt:lpstr>query</vt:lpstr>
    </vt:vector>
  </TitlesOfParts>
  <Company>me.org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sa</cp:lastModifiedBy>
  <dcterms:created xsi:type="dcterms:W3CDTF">2016-03-13T05:22:32Z</dcterms:created>
  <dcterms:modified xsi:type="dcterms:W3CDTF">2018-07-09T21:14:32Z</dcterms:modified>
</cp:coreProperties>
</file>