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ware-host\Shared Folders\shared\projects\polylab\xl\dashboard\"/>
    </mc:Choice>
  </mc:AlternateContent>
  <bookViews>
    <workbookView xWindow="120" yWindow="105" windowWidth="12495" windowHeight="7785"/>
  </bookViews>
  <sheets>
    <sheet name="SUMMARY" sheetId="15" r:id="rId1"/>
    <sheet name="kpi" sheetId="17" r:id="rId2"/>
    <sheet name="log" sheetId="18" r:id="rId3"/>
  </sheets>
  <definedNames>
    <definedName name="query">SUMMARY!$D$7</definedName>
  </definedNames>
  <calcPr calcId="171027"/>
</workbook>
</file>

<file path=xl/calcChain.xml><?xml version="1.0" encoding="utf-8"?>
<calcChain xmlns="http://schemas.openxmlformats.org/spreadsheetml/2006/main">
  <c r="C27" i="15" l="1" a="1"/>
  <c r="C27" i="15" s="1"/>
  <c r="D27" i="15" a="1"/>
  <c r="D27" i="15" s="1"/>
  <c r="C28" i="15" a="1"/>
  <c r="C28" i="15" s="1"/>
  <c r="D28" i="15" a="1"/>
  <c r="D28" i="15" s="1"/>
  <c r="C29" i="15" a="1"/>
  <c r="C29" i="15" s="1"/>
  <c r="D29" i="15" a="1"/>
  <c r="D29" i="15" s="1"/>
  <c r="C30" i="15" a="1"/>
  <c r="C30" i="15" s="1"/>
  <c r="D30" i="15" a="1"/>
  <c r="D30" i="15" s="1"/>
  <c r="C31" i="15" a="1"/>
  <c r="C31" i="15" s="1"/>
  <c r="D31" i="15" a="1"/>
  <c r="D31" i="15" s="1"/>
  <c r="C32" i="15" a="1"/>
  <c r="C32" i="15" s="1"/>
  <c r="D32" i="15" a="1"/>
  <c r="D32" i="15" s="1"/>
  <c r="D22" i="15" a="1"/>
  <c r="D22" i="15" s="1"/>
  <c r="E13" i="18" l="1"/>
  <c r="E12" i="18"/>
  <c r="E18" i="18" s="1"/>
  <c r="E24" i="18" s="1"/>
  <c r="E30" i="18" s="1"/>
  <c r="E11" i="18"/>
  <c r="E10" i="18"/>
  <c r="E16" i="18" s="1"/>
  <c r="E22" i="18" s="1"/>
  <c r="E28" i="18" s="1"/>
  <c r="E9" i="18"/>
  <c r="E15" i="18" s="1"/>
  <c r="E21" i="18" s="1"/>
  <c r="E27" i="18" s="1"/>
  <c r="E8" i="18"/>
  <c r="E14" i="18" s="1"/>
  <c r="E20" i="18" s="1"/>
  <c r="E26" i="18" s="1"/>
  <c r="E19" i="18" l="1"/>
  <c r="D23" i="15" a="1"/>
  <c r="D23" i="15" s="1"/>
  <c r="E17" i="18"/>
  <c r="J7" i="17"/>
  <c r="K7" i="17" s="1"/>
  <c r="J6" i="17"/>
  <c r="K6" i="17" s="1"/>
  <c r="C3" i="18"/>
  <c r="C4" i="18" s="1"/>
  <c r="C5" i="18" s="1"/>
  <c r="C6" i="18" s="1"/>
  <c r="C7" i="18" s="1"/>
  <c r="B3" i="17"/>
  <c r="B4" i="17" s="1"/>
  <c r="B5" i="17" s="1"/>
  <c r="B6" i="17" s="1"/>
  <c r="B7" i="17" s="1"/>
  <c r="H1" i="15"/>
  <c r="C8" i="18" l="1"/>
  <c r="C9" i="18" s="1"/>
  <c r="C10" i="18" s="1"/>
  <c r="C11" i="18" s="1"/>
  <c r="C22" i="15" a="1"/>
  <c r="C22" i="15" s="1"/>
  <c r="E25" i="18"/>
  <c r="D24" i="15" a="1"/>
  <c r="D24" i="15" s="1"/>
  <c r="C12" i="18"/>
  <c r="C13" i="18" s="1"/>
  <c r="E23" i="18"/>
  <c r="C14" i="18" l="1"/>
  <c r="C15" i="18" s="1"/>
  <c r="C16" i="18" s="1"/>
  <c r="C17" i="18" s="1"/>
  <c r="C23" i="15" a="1"/>
  <c r="C23" i="15" s="1"/>
  <c r="E31" i="18"/>
  <c r="D26" i="15" s="1" a="1"/>
  <c r="D26" i="15" s="1"/>
  <c r="D25" i="15" a="1"/>
  <c r="D25" i="15" s="1"/>
  <c r="E29" i="18"/>
  <c r="C18" i="18"/>
  <c r="C19" i="18" s="1"/>
  <c r="C20" i="18" l="1"/>
  <c r="C21" i="18" s="1"/>
  <c r="C22" i="18" s="1"/>
  <c r="C23" i="18" s="1"/>
  <c r="C24" i="15" a="1"/>
  <c r="C24" i="15" s="1"/>
  <c r="C24" i="18"/>
  <c r="C25" i="18" s="1"/>
  <c r="C26" i="18" l="1"/>
  <c r="C27" i="18" s="1"/>
  <c r="C28" i="18" s="1"/>
  <c r="C29" i="18" s="1"/>
  <c r="C25" i="15" a="1"/>
  <c r="C25" i="15" s="1"/>
  <c r="C30" i="18"/>
  <c r="C31" i="18" s="1"/>
  <c r="C26" i="15" s="1" a="1"/>
  <c r="C26" i="15" s="1"/>
</calcChain>
</file>

<file path=xl/sharedStrings.xml><?xml version="1.0" encoding="utf-8"?>
<sst xmlns="http://schemas.openxmlformats.org/spreadsheetml/2006/main" count="97" uniqueCount="45">
  <si>
    <t>name</t>
  </si>
  <si>
    <t>id</t>
  </si>
  <si>
    <t>int</t>
  </si>
  <si>
    <t>type</t>
  </si>
  <si>
    <t>category</t>
  </si>
  <si>
    <t>description</t>
  </si>
  <si>
    <t>action</t>
  </si>
  <si>
    <t>float</t>
  </si>
  <si>
    <t>ot_cost_m</t>
  </si>
  <si>
    <t>BASIC DASHBOARD v0.1</t>
  </si>
  <si>
    <t>timestamp</t>
  </si>
  <si>
    <t>ot_hrs_m</t>
  </si>
  <si>
    <t>utilization</t>
  </si>
  <si>
    <t>hse_incidents</t>
  </si>
  <si>
    <t>kpi_id</t>
  </si>
  <si>
    <t>kpi_value</t>
  </si>
  <si>
    <t>kpi_name</t>
  </si>
  <si>
    <t>hurdle</t>
  </si>
  <si>
    <t>target</t>
  </si>
  <si>
    <t>stretch</t>
  </si>
  <si>
    <t>hr</t>
  </si>
  <si>
    <t>asset</t>
  </si>
  <si>
    <t>hse</t>
  </si>
  <si>
    <t>pct</t>
  </si>
  <si>
    <t>mode</t>
  </si>
  <si>
    <t>absolute</t>
  </si>
  <si>
    <t>unit</t>
  </si>
  <si>
    <t>SAR</t>
  </si>
  <si>
    <t>percent</t>
  </si>
  <si>
    <t>max</t>
  </si>
  <si>
    <t>min</t>
  </si>
  <si>
    <t>min(overtime sar/m)</t>
  </si>
  <si>
    <t>min(overtime hrs/m)</t>
  </si>
  <si>
    <t>max(asset utilization)</t>
  </si>
  <si>
    <t>min(accidents)</t>
  </si>
  <si>
    <t>profit_employee</t>
  </si>
  <si>
    <t>fin</t>
  </si>
  <si>
    <t>event</t>
  </si>
  <si>
    <t>max(profit per employee)</t>
  </si>
  <si>
    <t>DASHBOARD</t>
  </si>
  <si>
    <t>KPIs</t>
  </si>
  <si>
    <t>query</t>
  </si>
  <si>
    <t>-&gt;</t>
  </si>
  <si>
    <t>localization</t>
  </si>
  <si>
    <t>max(localization)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</si>
</sst>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yyyy\-mm\-dd;@"/>
  </numFmts>
  <fonts count="1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3"/>
      <name val="Calibri"/>
      <family val="2"/>
    </font>
    <font>
      <b/>
      <sz val="9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9">
    <xf numFmtId="0" fontId="0" fillId="0" borderId="0"/>
    <xf numFmtId="164" fontId="3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1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4" fillId="0" borderId="8" xfId="0" applyFont="1" applyBorder="1"/>
    <xf numFmtId="0" fontId="7" fillId="0" borderId="0" xfId="0" applyFont="1"/>
    <xf numFmtId="0" fontId="8" fillId="0" borderId="10" xfId="0" applyFont="1" applyBorder="1" applyAlignment="1">
      <alignment horizontal="center"/>
    </xf>
    <xf numFmtId="0" fontId="7" fillId="3" borderId="8" xfId="0" applyFont="1" applyFill="1" applyBorder="1"/>
    <xf numFmtId="0" fontId="4" fillId="3" borderId="8" xfId="0" applyFont="1" applyFill="1" applyBorder="1"/>
    <xf numFmtId="0" fontId="9" fillId="0" borderId="0" xfId="0" applyFont="1"/>
    <xf numFmtId="0" fontId="10" fillId="0" borderId="0" xfId="0" applyFont="1"/>
    <xf numFmtId="3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9" fontId="1" fillId="0" borderId="1" xfId="8" applyFont="1" applyBorder="1" applyAlignment="1">
      <alignment horizontal="center"/>
    </xf>
    <xf numFmtId="3" fontId="11" fillId="0" borderId="1" xfId="0" applyNumberFormat="1" applyFont="1" applyBorder="1" applyAlignment="1">
      <alignment horizontal="center"/>
    </xf>
    <xf numFmtId="9" fontId="11" fillId="0" borderId="1" xfId="0" applyNumberFormat="1" applyFont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left"/>
    </xf>
    <xf numFmtId="0" fontId="4" fillId="0" borderId="0" xfId="0" quotePrefix="1" applyFont="1" applyAlignment="1">
      <alignment horizontal="center"/>
    </xf>
    <xf numFmtId="3" fontId="4" fillId="0" borderId="9" xfId="0" applyNumberFormat="1" applyFont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9" fontId="1" fillId="0" borderId="3" xfId="8" applyFont="1" applyBorder="1" applyAlignment="1">
      <alignment horizontal="left"/>
    </xf>
    <xf numFmtId="22" fontId="4" fillId="0" borderId="0" xfId="0" applyNumberFormat="1" applyFont="1" applyAlignment="1">
      <alignment horizontal="right"/>
    </xf>
  </cellXfs>
  <cellStyles count="9">
    <cellStyle name="Comma 2" xfId="1"/>
    <cellStyle name="Excel Built-in Normal" xfId="2"/>
    <cellStyle name="Normal" xfId="0" builtinId="0"/>
    <cellStyle name="Normal 13" xfId="3"/>
    <cellStyle name="Normal 2" xfId="4"/>
    <cellStyle name="Normal 2 2" xfId="5"/>
    <cellStyle name="Normal 3" xfId="6"/>
    <cellStyle name="Normal 4" xfId="7"/>
    <cellStyle name="Percent" xfId="8" builtinId="5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yyyy\-mm\-dd;@"/>
      <alignment horizontal="center" vertical="bottom" textRotation="0" wrapText="0" 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>
        <left/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left" vertical="bottom" textRotation="0" wrapText="0" relative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border outline="0">
        <top style="thin">
          <color rgb="FFC0C0C0"/>
        </top>
      </border>
    </dxf>
    <dxf>
      <border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solid">
          <fgColor rgb="FFEAEAEA"/>
          <bgColor rgb="FFEAEAEA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left" vertical="bottom" textRotation="0" wrapText="0" indent="0" justifyLastLine="0" shrinkToFit="0" readingOrder="0"/>
      <border diagonalUp="0" diagonalDown="0" outline="0">
        <left style="thin">
          <color rgb="FFC0C0C0"/>
        </left>
        <right/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relativeIndent="0" justifyLastLine="0" shrinkToFit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relative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left" vertical="bottom" textRotation="0" wrapText="0" 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relative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relative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yyyy\-mm\-dd;@"/>
      <alignment horizontal="center" vertical="bottom" textRotation="0" wrapText="0" 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border outline="0">
        <top style="thin">
          <color rgb="FFC0C0C0"/>
        </top>
      </border>
    </dxf>
    <dxf>
      <border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relativeIndent="0" justifyLastLine="0" shrinkToFit="0" readingOrder="0"/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solid">
          <fgColor rgb="FFEAEAEA"/>
          <bgColor rgb="FFEAEAEA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SUMMARY!$D$21</c:f>
              <c:strCache>
                <c:ptCount val="1"/>
                <c:pt idx="0">
                  <c:v>kpi_value</c:v>
                </c:pt>
              </c:strCache>
            </c:strRef>
          </c:tx>
          <c:marker>
            <c:symbol val="none"/>
          </c:marker>
          <c:cat>
            <c:numRef>
              <c:f>SUMMARY!$C$22:$C$26</c:f>
              <c:numCache>
                <c:formatCode>yyyy\-mm\-dd;@</c:formatCode>
                <c:ptCount val="5"/>
                <c:pt idx="0">
                  <c:v>42683</c:v>
                </c:pt>
                <c:pt idx="1">
                  <c:v>42863</c:v>
                </c:pt>
                <c:pt idx="2">
                  <c:v>43043</c:v>
                </c:pt>
                <c:pt idx="3">
                  <c:v>43223</c:v>
                </c:pt>
                <c:pt idx="4">
                  <c:v>43403</c:v>
                </c:pt>
              </c:numCache>
            </c:numRef>
          </c:cat>
          <c:val>
            <c:numRef>
              <c:f>SUMMARY!$D$22:$D$26</c:f>
              <c:numCache>
                <c:formatCode>#,##0</c:formatCode>
                <c:ptCount val="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15-4458-816F-1B13B3CD4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064640"/>
        <c:axId val="116066560"/>
      </c:lineChart>
      <c:dateAx>
        <c:axId val="116064640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crossAx val="116066560"/>
        <c:crosses val="autoZero"/>
        <c:auto val="1"/>
        <c:lblOffset val="100"/>
        <c:baseTimeUnit val="months"/>
      </c:dateAx>
      <c:valAx>
        <c:axId val="11606656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1606464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5</xdr:row>
      <xdr:rowOff>85725</xdr:rowOff>
    </xdr:from>
    <xdr:to>
      <xdr:col>11</xdr:col>
      <xdr:colOff>228600</xdr:colOff>
      <xdr:row>23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4" name="kpiTable" displayName="kpiTable" ref="A1:L7" totalsRowShown="0" headerRowDxfId="26" dataDxfId="24" headerRowBorderDxfId="25" tableBorderDxfId="23" totalsRowBorderDxfId="22">
  <tableColumns count="12">
    <tableColumn id="1" name="id" dataDxfId="21"/>
    <tableColumn id="2" name="timestamp" dataDxfId="20"/>
    <tableColumn id="3" name="name" dataDxfId="19"/>
    <tableColumn id="11" name="category" dataDxfId="18"/>
    <tableColumn id="10" name="type" dataDxfId="17"/>
    <tableColumn id="12" name="mode" dataDxfId="16"/>
    <tableColumn id="13" name="unit" dataDxfId="15"/>
    <tableColumn id="14" name="action" dataDxfId="14"/>
    <tableColumn id="4" name="hurdle" dataDxfId="13"/>
    <tableColumn id="5" name="target" dataDxfId="12"/>
    <tableColumn id="7" name="stretch" dataDxfId="11"/>
    <tableColumn id="6" name="description" dataDxfId="10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5" name="logTable" displayName="logTable" ref="A1:E31" totalsRowShown="0" headerRowDxfId="9" dataDxfId="7" headerRowBorderDxfId="8" tableBorderDxfId="6" totalsRowBorderDxfId="5">
  <autoFilter ref="A1:E31"/>
  <tableColumns count="5">
    <tableColumn id="1" name="id" dataDxfId="4"/>
    <tableColumn id="3" name="kpi_id" dataDxfId="3"/>
    <tableColumn id="2" name="timestamp" dataDxfId="2"/>
    <tableColumn id="4" name="kpi_name" dataDxfId="1"/>
    <tableColumn id="5" name="kpi_value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showGridLines="0" tabSelected="1" workbookViewId="0">
      <selection activeCell="D7" sqref="D7"/>
    </sheetView>
  </sheetViews>
  <sheetFormatPr defaultColWidth="9.1328125" defaultRowHeight="11.65" x14ac:dyDescent="0.35"/>
  <cols>
    <col min="1" max="1" width="5.1328125" style="1" customWidth="1"/>
    <col min="2" max="2" width="4.265625" style="1" customWidth="1"/>
    <col min="3" max="3" width="11.86328125" style="1" customWidth="1"/>
    <col min="4" max="4" width="14" style="1" bestFit="1" customWidth="1"/>
    <col min="5" max="5" width="10.59765625" style="1" customWidth="1"/>
    <col min="6" max="6" width="9.86328125" style="1" customWidth="1"/>
    <col min="7" max="7" width="9.59765625" style="1" bestFit="1" customWidth="1"/>
    <col min="8" max="8" width="10.59765625" style="1" bestFit="1" customWidth="1"/>
    <col min="9" max="11" width="9.59765625" style="1" bestFit="1" customWidth="1"/>
    <col min="12" max="16384" width="9.1328125" style="1"/>
  </cols>
  <sheetData>
    <row r="1" spans="1:11" ht="15" customHeight="1" x14ac:dyDescent="0.5">
      <c r="A1" s="13" t="s">
        <v>9</v>
      </c>
      <c r="H1" s="31">
        <f ca="1">NOW()</f>
        <v>43291.004407175926</v>
      </c>
      <c r="I1" s="31"/>
    </row>
    <row r="2" spans="1:11" ht="13.15" x14ac:dyDescent="0.4">
      <c r="A2" s="14"/>
    </row>
    <row r="5" spans="1:11" x14ac:dyDescent="0.35">
      <c r="A5" s="11" t="s">
        <v>39</v>
      </c>
      <c r="B5" s="12"/>
      <c r="C5" s="12"/>
      <c r="D5" s="8"/>
      <c r="E5" s="8"/>
      <c r="F5" s="8"/>
      <c r="G5" s="8"/>
      <c r="H5" s="8"/>
      <c r="I5" s="8"/>
      <c r="J5" s="8"/>
      <c r="K5" s="8"/>
    </row>
    <row r="7" spans="1:11" x14ac:dyDescent="0.35">
      <c r="C7" s="1" t="s">
        <v>41</v>
      </c>
      <c r="D7" s="10" t="s">
        <v>8</v>
      </c>
      <c r="E7" s="26" t="s">
        <v>42</v>
      </c>
    </row>
    <row r="20" spans="2:4" x14ac:dyDescent="0.35">
      <c r="B20" s="9" t="s">
        <v>40</v>
      </c>
    </row>
    <row r="21" spans="2:4" x14ac:dyDescent="0.35">
      <c r="C21" s="22" t="s">
        <v>10</v>
      </c>
      <c r="D21" s="22" t="s">
        <v>15</v>
      </c>
    </row>
    <row r="22" spans="2:4" x14ac:dyDescent="0.35">
      <c r="C22" s="28">
        <f t="array" ref="C22">IFERROR(INDEX(logTable[], SMALL(IF(logTable[kpi_name]=query,ROW(logTable[kpi_name])),ROW(log!1:1))-1, MATCH(C$21, logTable[#Headers],0)), "")</f>
        <v>42683</v>
      </c>
      <c r="D22" s="27">
        <f t="array" ref="D22">IFERROR(INDEX(logTable[], SMALL(IF(logTable[kpi_name]=query,ROW(logTable[kpi_name])),ROW(log!1:1))-1, MATCH(D$21, logTable[#Headers],0)), "")</f>
        <v>20</v>
      </c>
    </row>
    <row r="23" spans="2:4" x14ac:dyDescent="0.35">
      <c r="C23" s="28">
        <f t="array" ref="C23">IFERROR(INDEX(logTable[], SMALL(IF(logTable[kpi_name]=query,ROW(logTable[kpi_name])),ROW(log!2:2))-1, MATCH(C$21, logTable[#Headers],0)), "")</f>
        <v>42863</v>
      </c>
      <c r="D23" s="27">
        <f t="array" ref="D23">IFERROR(INDEX(logTable[], SMALL(IF(logTable[kpi_name]=query,ROW(logTable[kpi_name])),ROW(log!2:2))-1, MATCH(D$21, logTable[#Headers],0)), "")</f>
        <v>30</v>
      </c>
    </row>
    <row r="24" spans="2:4" x14ac:dyDescent="0.35">
      <c r="C24" s="28">
        <f t="array" ref="C24">IFERROR(INDEX(logTable[], SMALL(IF(logTable[kpi_name]=query,ROW(logTable[kpi_name])),ROW(log!3:3))-1, MATCH(C$21, logTable[#Headers],0)), "")</f>
        <v>43043</v>
      </c>
      <c r="D24" s="27">
        <f t="array" ref="D24">IFERROR(INDEX(logTable[], SMALL(IF(logTable[kpi_name]=query,ROW(logTable[kpi_name])),ROW(log!3:3))-1, MATCH(D$21, logTable[#Headers],0)), "")</f>
        <v>40</v>
      </c>
    </row>
    <row r="25" spans="2:4" x14ac:dyDescent="0.35">
      <c r="C25" s="28">
        <f t="array" ref="C25">IFERROR(INDEX(logTable[], SMALL(IF(logTable[kpi_name]=query,ROW(logTable[kpi_name])),ROW(log!4:4))-1, MATCH(C$21, logTable[#Headers],0)), "")</f>
        <v>43223</v>
      </c>
      <c r="D25" s="27">
        <f t="array" ref="D25">IFERROR(INDEX(logTable[], SMALL(IF(logTable[kpi_name]=query,ROW(logTable[kpi_name])),ROW(log!4:4))-1, MATCH(D$21, logTable[#Headers],0)), "")</f>
        <v>50</v>
      </c>
    </row>
    <row r="26" spans="2:4" x14ac:dyDescent="0.35">
      <c r="C26" s="28">
        <f t="array" ref="C26">IFERROR(INDEX(logTable[], SMALL(IF(logTable[kpi_name]=query,ROW(logTable[kpi_name])),ROW(log!5:5))-1, MATCH(C$21, logTable[#Headers],0)), "")</f>
        <v>43403</v>
      </c>
      <c r="D26" s="27">
        <f t="array" ref="D26">IFERROR(INDEX(logTable[], SMALL(IF(logTable[kpi_name]=query,ROW(logTable[kpi_name])),ROW(log!5:5))-1, MATCH(D$21, logTable[#Headers],0)), "")</f>
        <v>60</v>
      </c>
    </row>
    <row r="27" spans="2:4" x14ac:dyDescent="0.35">
      <c r="C27" s="28" t="str">
        <f t="array" ref="C27">IFERROR(INDEX(logTable[], SMALL(IF(logTable[kpi_name]=query,ROW(logTable[kpi_name])),ROW(log!6:6))-1, MATCH(C$21, logTable[#Headers],0)), "")</f>
        <v/>
      </c>
      <c r="D27" s="27" t="str">
        <f t="array" ref="D27">IFERROR(INDEX(logTable[], SMALL(IF(logTable[kpi_name]=query,ROW(logTable[kpi_name])),ROW(log!6:6))-1, MATCH(D$21, logTable[#Headers],0)), "")</f>
        <v/>
      </c>
    </row>
    <row r="28" spans="2:4" x14ac:dyDescent="0.35">
      <c r="C28" s="28" t="str">
        <f t="array" ref="C28">IFERROR(INDEX(logTable[], SMALL(IF(logTable[kpi_name]=query,ROW(logTable[kpi_name])),ROW(log!7:7))-1, MATCH(C$21, logTable[#Headers],0)), "")</f>
        <v/>
      </c>
      <c r="D28" s="27" t="str">
        <f t="array" ref="D28">IFERROR(INDEX(logTable[], SMALL(IF(logTable[kpi_name]=query,ROW(logTable[kpi_name])),ROW(log!7:7))-1, MATCH(D$21, logTable[#Headers],0)), "")</f>
        <v/>
      </c>
    </row>
    <row r="29" spans="2:4" x14ac:dyDescent="0.35">
      <c r="C29" s="28" t="str">
        <f t="array" ref="C29">IFERROR(INDEX(logTable[], SMALL(IF(logTable[kpi_name]=query,ROW(logTable[kpi_name])),ROW(log!8:8))-1, MATCH(C$21, logTable[#Headers],0)), "")</f>
        <v/>
      </c>
      <c r="D29" s="27" t="str">
        <f t="array" ref="D29">IFERROR(INDEX(logTable[], SMALL(IF(logTable[kpi_name]=query,ROW(logTable[kpi_name])),ROW(log!8:8))-1, MATCH(D$21, logTable[#Headers],0)), "")</f>
        <v/>
      </c>
    </row>
    <row r="30" spans="2:4" x14ac:dyDescent="0.35">
      <c r="C30" s="28" t="str">
        <f t="array" ref="C30">IFERROR(INDEX(logTable[], SMALL(IF(logTable[kpi_name]=query,ROW(logTable[kpi_name])),ROW(log!9:9))-1, MATCH(C$21, logTable[#Headers],0)), "")</f>
        <v/>
      </c>
      <c r="D30" s="27" t="str">
        <f t="array" ref="D30">IFERROR(INDEX(logTable[], SMALL(IF(logTable[kpi_name]=query,ROW(logTable[kpi_name])),ROW(log!9:9))-1, MATCH(D$21, logTable[#Headers],0)), "")</f>
        <v/>
      </c>
    </row>
    <row r="31" spans="2:4" x14ac:dyDescent="0.35">
      <c r="C31" s="28" t="str">
        <f t="array" ref="C31">IFERROR(INDEX(logTable[], SMALL(IF(logTable[kpi_name]=query,ROW(logTable[kpi_name])),ROW(log!10:10))-1, MATCH(C$21, logTable[#Headers],0)), "")</f>
        <v/>
      </c>
      <c r="D31" s="27" t="str">
        <f t="array" ref="D31">IFERROR(INDEX(logTable[], SMALL(IF(logTable[kpi_name]=query,ROW(logTable[kpi_name])),ROW(log!10:10))-1, MATCH(D$21, logTable[#Headers],0)), "")</f>
        <v/>
      </c>
    </row>
    <row r="32" spans="2:4" x14ac:dyDescent="0.35">
      <c r="C32" s="28" t="str">
        <f t="array" ref="C32">IFERROR(INDEX(logTable[], SMALL(IF(logTable[kpi_name]=query,ROW(logTable[kpi_name])),ROW(log!11:11))-1, MATCH(C$21, logTable[#Headers],0)), "")</f>
        <v/>
      </c>
      <c r="D32" s="27" t="str">
        <f t="array" ref="D32">IFERROR(INDEX(logTable[], SMALL(IF(logTable[kpi_name]=query,ROW(logTable[kpi_name])),ROW(log!11:11))-1, MATCH(D$21, logTable[#Headers],0)), "")</f>
        <v/>
      </c>
    </row>
  </sheetData>
  <mergeCells count="1">
    <mergeCell ref="H1:I1"/>
  </mergeCells>
  <dataValidations count="1">
    <dataValidation type="list" allowBlank="1" showInputMessage="1" showErrorMessage="1" sqref="D7">
      <formula1>INDIRECT("kpiTable[name]")</formula1>
    </dataValidation>
  </dataValidations>
  <pageMargins left="0.7" right="0.7" top="0.75" bottom="0.75" header="0.3" footer="0.3"/>
  <pageSetup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showGridLines="0" workbookViewId="0">
      <selection activeCell="G9" sqref="G9"/>
    </sheetView>
  </sheetViews>
  <sheetFormatPr defaultColWidth="11.3984375" defaultRowHeight="11.65" x14ac:dyDescent="0.35"/>
  <cols>
    <col min="1" max="1" width="4.265625" style="1" customWidth="1"/>
    <col min="2" max="2" width="9" style="1" bestFit="1" customWidth="1"/>
    <col min="3" max="3" width="12" style="1" bestFit="1" customWidth="1"/>
    <col min="4" max="4" width="7.1328125" style="1" bestFit="1" customWidth="1"/>
    <col min="5" max="5" width="6.73046875" style="1" customWidth="1"/>
    <col min="6" max="6" width="8" style="1" bestFit="1" customWidth="1"/>
    <col min="7" max="7" width="6.1328125" style="1" bestFit="1" customWidth="1"/>
    <col min="8" max="8" width="5.265625" style="1" bestFit="1" customWidth="1"/>
    <col min="9" max="11" width="6.59765625" style="1" bestFit="1" customWidth="1"/>
    <col min="12" max="12" width="20.86328125" style="1" bestFit="1" customWidth="1"/>
    <col min="13" max="16384" width="11.3984375" style="1"/>
  </cols>
  <sheetData>
    <row r="1" spans="1:12" x14ac:dyDescent="0.35">
      <c r="A1" s="3" t="s">
        <v>1</v>
      </c>
      <c r="B1" s="4" t="s">
        <v>10</v>
      </c>
      <c r="C1" s="17" t="s">
        <v>0</v>
      </c>
      <c r="D1" s="4" t="s">
        <v>4</v>
      </c>
      <c r="E1" s="4" t="s">
        <v>3</v>
      </c>
      <c r="F1" s="17" t="s">
        <v>24</v>
      </c>
      <c r="G1" s="4" t="s">
        <v>26</v>
      </c>
      <c r="H1" s="4" t="s">
        <v>6</v>
      </c>
      <c r="I1" s="4" t="s">
        <v>17</v>
      </c>
      <c r="J1" s="4" t="s">
        <v>18</v>
      </c>
      <c r="K1" s="5" t="s">
        <v>19</v>
      </c>
      <c r="L1" s="29" t="s">
        <v>5</v>
      </c>
    </row>
    <row r="2" spans="1:12" x14ac:dyDescent="0.35">
      <c r="A2" s="2">
        <v>1</v>
      </c>
      <c r="B2" s="7">
        <v>42653</v>
      </c>
      <c r="C2" s="18" t="s">
        <v>11</v>
      </c>
      <c r="D2" s="15" t="s">
        <v>20</v>
      </c>
      <c r="E2" s="15" t="s">
        <v>2</v>
      </c>
      <c r="F2" s="18" t="s">
        <v>25</v>
      </c>
      <c r="G2" s="15" t="s">
        <v>20</v>
      </c>
      <c r="H2" s="15" t="s">
        <v>30</v>
      </c>
      <c r="I2" s="15">
        <v>200</v>
      </c>
      <c r="J2" s="15">
        <v>150</v>
      </c>
      <c r="K2" s="15">
        <v>130</v>
      </c>
      <c r="L2" s="30" t="s">
        <v>32</v>
      </c>
    </row>
    <row r="3" spans="1:12" x14ac:dyDescent="0.35">
      <c r="A3" s="2">
        <v>2</v>
      </c>
      <c r="B3" s="7">
        <f>B2+30</f>
        <v>42683</v>
      </c>
      <c r="C3" s="18" t="s">
        <v>8</v>
      </c>
      <c r="D3" s="15" t="s">
        <v>20</v>
      </c>
      <c r="E3" s="15" t="s">
        <v>2</v>
      </c>
      <c r="F3" s="18" t="s">
        <v>25</v>
      </c>
      <c r="G3" s="15" t="s">
        <v>27</v>
      </c>
      <c r="H3" s="15" t="s">
        <v>30</v>
      </c>
      <c r="I3" s="15">
        <v>150000</v>
      </c>
      <c r="J3" s="15">
        <v>150000</v>
      </c>
      <c r="K3" s="15">
        <v>150000</v>
      </c>
      <c r="L3" s="30" t="s">
        <v>31</v>
      </c>
    </row>
    <row r="4" spans="1:12" x14ac:dyDescent="0.35">
      <c r="A4" s="2">
        <v>3</v>
      </c>
      <c r="B4" s="7">
        <f t="shared" ref="B4:B7" si="0">B3+30</f>
        <v>42713</v>
      </c>
      <c r="C4" s="18" t="s">
        <v>12</v>
      </c>
      <c r="D4" s="15" t="s">
        <v>21</v>
      </c>
      <c r="E4" s="15" t="s">
        <v>7</v>
      </c>
      <c r="F4" s="18" t="s">
        <v>28</v>
      </c>
      <c r="G4" s="15" t="s">
        <v>23</v>
      </c>
      <c r="H4" s="15" t="s">
        <v>29</v>
      </c>
      <c r="I4" s="19">
        <v>0.75</v>
      </c>
      <c r="J4" s="19">
        <v>0.8</v>
      </c>
      <c r="K4" s="19">
        <v>0.85</v>
      </c>
      <c r="L4" s="30" t="s">
        <v>33</v>
      </c>
    </row>
    <row r="5" spans="1:12" x14ac:dyDescent="0.35">
      <c r="A5" s="2">
        <v>4</v>
      </c>
      <c r="B5" s="7">
        <f t="shared" si="0"/>
        <v>42743</v>
      </c>
      <c r="C5" s="18" t="s">
        <v>13</v>
      </c>
      <c r="D5" s="15" t="s">
        <v>22</v>
      </c>
      <c r="E5" s="15" t="s">
        <v>2</v>
      </c>
      <c r="F5" s="18" t="s">
        <v>25</v>
      </c>
      <c r="G5" s="15" t="s">
        <v>37</v>
      </c>
      <c r="H5" s="15" t="s">
        <v>30</v>
      </c>
      <c r="I5" s="15">
        <v>100</v>
      </c>
      <c r="J5" s="15">
        <v>100</v>
      </c>
      <c r="K5" s="15">
        <v>100</v>
      </c>
      <c r="L5" s="30" t="s">
        <v>34</v>
      </c>
    </row>
    <row r="6" spans="1:12" x14ac:dyDescent="0.35">
      <c r="A6" s="2">
        <v>5</v>
      </c>
      <c r="B6" s="7">
        <f t="shared" si="0"/>
        <v>42773</v>
      </c>
      <c r="C6" s="18" t="s">
        <v>43</v>
      </c>
      <c r="D6" s="15" t="s">
        <v>20</v>
      </c>
      <c r="E6" s="15" t="s">
        <v>7</v>
      </c>
      <c r="F6" s="18" t="s">
        <v>28</v>
      </c>
      <c r="G6" s="15" t="s">
        <v>23</v>
      </c>
      <c r="H6" s="15" t="s">
        <v>29</v>
      </c>
      <c r="I6" s="19">
        <v>0.35</v>
      </c>
      <c r="J6" s="19">
        <f>kpiTable[[#This Row],[hurdle]]+0.1</f>
        <v>0.44999999999999996</v>
      </c>
      <c r="K6" s="19">
        <f>kpiTable[[#This Row],[target]]+0.1</f>
        <v>0.54999999999999993</v>
      </c>
      <c r="L6" s="30" t="s">
        <v>44</v>
      </c>
    </row>
    <row r="7" spans="1:12" x14ac:dyDescent="0.35">
      <c r="A7" s="6">
        <v>6</v>
      </c>
      <c r="B7" s="7">
        <f t="shared" si="0"/>
        <v>42803</v>
      </c>
      <c r="C7" s="18" t="s">
        <v>35</v>
      </c>
      <c r="D7" s="15" t="s">
        <v>36</v>
      </c>
      <c r="E7" s="15" t="s">
        <v>7</v>
      </c>
      <c r="F7" s="18" t="s">
        <v>25</v>
      </c>
      <c r="G7" s="15" t="s">
        <v>27</v>
      </c>
      <c r="H7" s="15" t="s">
        <v>29</v>
      </c>
      <c r="I7" s="19">
        <v>0.35</v>
      </c>
      <c r="J7" s="19">
        <f>kpiTable[[#This Row],[hurdle]]+0.1</f>
        <v>0.44999999999999996</v>
      </c>
      <c r="K7" s="19">
        <f>kpiTable[[#This Row],[target]]+0.1</f>
        <v>0.54999999999999993</v>
      </c>
      <c r="L7" s="30" t="s">
        <v>38</v>
      </c>
    </row>
  </sheetData>
  <dataValidations count="2">
    <dataValidation type="list" allowBlank="1" showInputMessage="1" showErrorMessage="1" sqref="F2:F7">
      <formula1>"absolute, percent"</formula1>
    </dataValidation>
    <dataValidation type="list" allowBlank="1" showInputMessage="1" showErrorMessage="1" sqref="H2:H7">
      <formula1>"max, min, maint"</formula1>
    </dataValidation>
  </dataValidations>
  <pageMargins left="0.75" right="0.75" top="1" bottom="1" header="0.5" footer="0.5"/>
  <pageSetup orientation="portrait" horizontalDpi="4294967294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showGridLines="0" workbookViewId="0">
      <selection activeCell="E12" sqref="E12"/>
    </sheetView>
  </sheetViews>
  <sheetFormatPr defaultColWidth="11.3984375" defaultRowHeight="11.65" x14ac:dyDescent="0.35"/>
  <cols>
    <col min="1" max="1" width="14" style="1" bestFit="1" customWidth="1"/>
    <col min="2" max="2" width="12.73046875" style="1" bestFit="1" customWidth="1"/>
    <col min="3" max="3" width="11.59765625" style="1" customWidth="1"/>
    <col min="4" max="4" width="14" style="1" bestFit="1" customWidth="1"/>
    <col min="5" max="5" width="12" style="1" customWidth="1"/>
    <col min="6" max="16384" width="11.3984375" style="1"/>
  </cols>
  <sheetData>
    <row r="1" spans="1:5" x14ac:dyDescent="0.35">
      <c r="A1" s="23" t="s">
        <v>1</v>
      </c>
      <c r="B1" s="24" t="s">
        <v>14</v>
      </c>
      <c r="C1" s="24" t="s">
        <v>10</v>
      </c>
      <c r="D1" s="25" t="s">
        <v>16</v>
      </c>
      <c r="E1" s="24" t="s">
        <v>15</v>
      </c>
    </row>
    <row r="2" spans="1:5" x14ac:dyDescent="0.35">
      <c r="A2" s="15">
        <v>1</v>
      </c>
      <c r="B2" s="2">
        <v>1</v>
      </c>
      <c r="C2" s="7">
        <v>42653</v>
      </c>
      <c r="D2" s="18" t="s">
        <v>11</v>
      </c>
      <c r="E2" s="20">
        <v>10</v>
      </c>
    </row>
    <row r="3" spans="1:5" x14ac:dyDescent="0.35">
      <c r="A3" s="15">
        <v>2</v>
      </c>
      <c r="B3" s="2">
        <v>2</v>
      </c>
      <c r="C3" s="7">
        <f>C2+30</f>
        <v>42683</v>
      </c>
      <c r="D3" s="18" t="s">
        <v>8</v>
      </c>
      <c r="E3" s="20">
        <v>20</v>
      </c>
    </row>
    <row r="4" spans="1:5" x14ac:dyDescent="0.35">
      <c r="A4" s="15">
        <v>3</v>
      </c>
      <c r="B4" s="2">
        <v>3</v>
      </c>
      <c r="C4" s="7">
        <f t="shared" ref="C4:C31" si="0">C3+30</f>
        <v>42713</v>
      </c>
      <c r="D4" s="18" t="s">
        <v>12</v>
      </c>
      <c r="E4" s="21">
        <v>0.6</v>
      </c>
    </row>
    <row r="5" spans="1:5" x14ac:dyDescent="0.35">
      <c r="A5" s="15">
        <v>4</v>
      </c>
      <c r="B5" s="2">
        <v>4</v>
      </c>
      <c r="C5" s="7">
        <f t="shared" si="0"/>
        <v>42743</v>
      </c>
      <c r="D5" s="18" t="s">
        <v>13</v>
      </c>
      <c r="E5" s="20">
        <v>33</v>
      </c>
    </row>
    <row r="6" spans="1:5" x14ac:dyDescent="0.35">
      <c r="A6" s="15">
        <v>5</v>
      </c>
      <c r="B6" s="2">
        <v>5</v>
      </c>
      <c r="C6" s="7">
        <f t="shared" si="0"/>
        <v>42773</v>
      </c>
      <c r="D6" s="18" t="s">
        <v>43</v>
      </c>
      <c r="E6" s="21">
        <v>0.3</v>
      </c>
    </row>
    <row r="7" spans="1:5" x14ac:dyDescent="0.35">
      <c r="A7" s="15">
        <v>6</v>
      </c>
      <c r="B7" s="6">
        <v>6</v>
      </c>
      <c r="C7" s="7">
        <f t="shared" si="0"/>
        <v>42803</v>
      </c>
      <c r="D7" s="18" t="s">
        <v>35</v>
      </c>
      <c r="E7" s="20">
        <v>50000</v>
      </c>
    </row>
    <row r="8" spans="1:5" x14ac:dyDescent="0.35">
      <c r="A8" s="15">
        <v>7</v>
      </c>
      <c r="B8" s="2">
        <v>1</v>
      </c>
      <c r="C8" s="7">
        <f t="shared" si="0"/>
        <v>42833</v>
      </c>
      <c r="D8" s="18" t="s">
        <v>11</v>
      </c>
      <c r="E8" s="15">
        <f>E2+10</f>
        <v>20</v>
      </c>
    </row>
    <row r="9" spans="1:5" x14ac:dyDescent="0.35">
      <c r="A9" s="15">
        <v>8</v>
      </c>
      <c r="B9" s="2">
        <v>2</v>
      </c>
      <c r="C9" s="7">
        <f t="shared" si="0"/>
        <v>42863</v>
      </c>
      <c r="D9" s="18" t="s">
        <v>8</v>
      </c>
      <c r="E9" s="15">
        <f>E3+10</f>
        <v>30</v>
      </c>
    </row>
    <row r="10" spans="1:5" x14ac:dyDescent="0.35">
      <c r="A10" s="15">
        <v>9</v>
      </c>
      <c r="B10" s="2">
        <v>3</v>
      </c>
      <c r="C10" s="7">
        <f t="shared" si="0"/>
        <v>42893</v>
      </c>
      <c r="D10" s="18" t="s">
        <v>12</v>
      </c>
      <c r="E10" s="16">
        <f>E4+0.05</f>
        <v>0.65</v>
      </c>
    </row>
    <row r="11" spans="1:5" x14ac:dyDescent="0.35">
      <c r="A11" s="15">
        <v>10</v>
      </c>
      <c r="B11" s="2">
        <v>4</v>
      </c>
      <c r="C11" s="7">
        <f t="shared" si="0"/>
        <v>42923</v>
      </c>
      <c r="D11" s="18" t="s">
        <v>13</v>
      </c>
      <c r="E11" s="15">
        <f>E5-2</f>
        <v>31</v>
      </c>
    </row>
    <row r="12" spans="1:5" x14ac:dyDescent="0.35">
      <c r="A12" s="15">
        <v>11</v>
      </c>
      <c r="B12" s="2">
        <v>5</v>
      </c>
      <c r="C12" s="7">
        <f t="shared" si="0"/>
        <v>42953</v>
      </c>
      <c r="D12" s="18" t="s">
        <v>43</v>
      </c>
      <c r="E12" s="16">
        <f>E6+0.01</f>
        <v>0.31</v>
      </c>
    </row>
    <row r="13" spans="1:5" x14ac:dyDescent="0.35">
      <c r="A13" s="15">
        <v>12</v>
      </c>
      <c r="B13" s="6">
        <v>6</v>
      </c>
      <c r="C13" s="7">
        <f t="shared" si="0"/>
        <v>42983</v>
      </c>
      <c r="D13" s="18" t="s">
        <v>35</v>
      </c>
      <c r="E13" s="15">
        <f>E7+5000</f>
        <v>55000</v>
      </c>
    </row>
    <row r="14" spans="1:5" x14ac:dyDescent="0.35">
      <c r="A14" s="15">
        <v>13</v>
      </c>
      <c r="B14" s="2">
        <v>1</v>
      </c>
      <c r="C14" s="7">
        <f t="shared" si="0"/>
        <v>43013</v>
      </c>
      <c r="D14" s="18" t="s">
        <v>11</v>
      </c>
      <c r="E14" s="15">
        <f>E8+10</f>
        <v>30</v>
      </c>
    </row>
    <row r="15" spans="1:5" x14ac:dyDescent="0.35">
      <c r="A15" s="15">
        <v>14</v>
      </c>
      <c r="B15" s="2">
        <v>2</v>
      </c>
      <c r="C15" s="7">
        <f t="shared" si="0"/>
        <v>43043</v>
      </c>
      <c r="D15" s="18" t="s">
        <v>8</v>
      </c>
      <c r="E15" s="15">
        <f>E9+10</f>
        <v>40</v>
      </c>
    </row>
    <row r="16" spans="1:5" x14ac:dyDescent="0.35">
      <c r="A16" s="15">
        <v>15</v>
      </c>
      <c r="B16" s="2">
        <v>3</v>
      </c>
      <c r="C16" s="7">
        <f t="shared" si="0"/>
        <v>43073</v>
      </c>
      <c r="D16" s="18" t="s">
        <v>12</v>
      </c>
      <c r="E16" s="16">
        <f>E10+0.05</f>
        <v>0.70000000000000007</v>
      </c>
    </row>
    <row r="17" spans="1:5" x14ac:dyDescent="0.35">
      <c r="A17" s="15">
        <v>16</v>
      </c>
      <c r="B17" s="2">
        <v>4</v>
      </c>
      <c r="C17" s="7">
        <f t="shared" si="0"/>
        <v>43103</v>
      </c>
      <c r="D17" s="18" t="s">
        <v>13</v>
      </c>
      <c r="E17" s="15">
        <f>E11-2</f>
        <v>29</v>
      </c>
    </row>
    <row r="18" spans="1:5" x14ac:dyDescent="0.35">
      <c r="A18" s="15">
        <v>17</v>
      </c>
      <c r="B18" s="2">
        <v>5</v>
      </c>
      <c r="C18" s="7">
        <f t="shared" si="0"/>
        <v>43133</v>
      </c>
      <c r="D18" s="18" t="s">
        <v>43</v>
      </c>
      <c r="E18" s="16">
        <f>E12+0.01</f>
        <v>0.32</v>
      </c>
    </row>
    <row r="19" spans="1:5" x14ac:dyDescent="0.35">
      <c r="A19" s="15">
        <v>18</v>
      </c>
      <c r="B19" s="6">
        <v>6</v>
      </c>
      <c r="C19" s="7">
        <f t="shared" si="0"/>
        <v>43163</v>
      </c>
      <c r="D19" s="18" t="s">
        <v>35</v>
      </c>
      <c r="E19" s="15">
        <f>E13+5000</f>
        <v>60000</v>
      </c>
    </row>
    <row r="20" spans="1:5" x14ac:dyDescent="0.35">
      <c r="A20" s="15">
        <v>19</v>
      </c>
      <c r="B20" s="2">
        <v>1</v>
      </c>
      <c r="C20" s="7">
        <f t="shared" si="0"/>
        <v>43193</v>
      </c>
      <c r="D20" s="18" t="s">
        <v>11</v>
      </c>
      <c r="E20" s="15">
        <f>E14+10</f>
        <v>40</v>
      </c>
    </row>
    <row r="21" spans="1:5" x14ac:dyDescent="0.35">
      <c r="A21" s="15">
        <v>20</v>
      </c>
      <c r="B21" s="2">
        <v>2</v>
      </c>
      <c r="C21" s="7">
        <f t="shared" si="0"/>
        <v>43223</v>
      </c>
      <c r="D21" s="18" t="s">
        <v>8</v>
      </c>
      <c r="E21" s="15">
        <f>E15+10</f>
        <v>50</v>
      </c>
    </row>
    <row r="22" spans="1:5" x14ac:dyDescent="0.35">
      <c r="A22" s="15">
        <v>21</v>
      </c>
      <c r="B22" s="2">
        <v>3</v>
      </c>
      <c r="C22" s="7">
        <f t="shared" si="0"/>
        <v>43253</v>
      </c>
      <c r="D22" s="18" t="s">
        <v>12</v>
      </c>
      <c r="E22" s="16">
        <f>E16+0.05</f>
        <v>0.75000000000000011</v>
      </c>
    </row>
    <row r="23" spans="1:5" x14ac:dyDescent="0.35">
      <c r="A23" s="15">
        <v>22</v>
      </c>
      <c r="B23" s="2">
        <v>4</v>
      </c>
      <c r="C23" s="7">
        <f t="shared" si="0"/>
        <v>43283</v>
      </c>
      <c r="D23" s="18" t="s">
        <v>13</v>
      </c>
      <c r="E23" s="15">
        <f>E17-2</f>
        <v>27</v>
      </c>
    </row>
    <row r="24" spans="1:5" x14ac:dyDescent="0.35">
      <c r="A24" s="15">
        <v>23</v>
      </c>
      <c r="B24" s="2">
        <v>5</v>
      </c>
      <c r="C24" s="7">
        <f t="shared" si="0"/>
        <v>43313</v>
      </c>
      <c r="D24" s="18" t="s">
        <v>43</v>
      </c>
      <c r="E24" s="16">
        <f>E18+0.01</f>
        <v>0.33</v>
      </c>
    </row>
    <row r="25" spans="1:5" x14ac:dyDescent="0.35">
      <c r="A25" s="15">
        <v>24</v>
      </c>
      <c r="B25" s="6">
        <v>6</v>
      </c>
      <c r="C25" s="7">
        <f t="shared" si="0"/>
        <v>43343</v>
      </c>
      <c r="D25" s="18" t="s">
        <v>35</v>
      </c>
      <c r="E25" s="15">
        <f>E19+5000</f>
        <v>65000</v>
      </c>
    </row>
    <row r="26" spans="1:5" x14ac:dyDescent="0.35">
      <c r="A26" s="15">
        <v>25</v>
      </c>
      <c r="B26" s="2">
        <v>1</v>
      </c>
      <c r="C26" s="7">
        <f t="shared" si="0"/>
        <v>43373</v>
      </c>
      <c r="D26" s="18" t="s">
        <v>11</v>
      </c>
      <c r="E26" s="15">
        <f>E20+10</f>
        <v>50</v>
      </c>
    </row>
    <row r="27" spans="1:5" x14ac:dyDescent="0.35">
      <c r="A27" s="15">
        <v>26</v>
      </c>
      <c r="B27" s="2">
        <v>2</v>
      </c>
      <c r="C27" s="7">
        <f t="shared" si="0"/>
        <v>43403</v>
      </c>
      <c r="D27" s="18" t="s">
        <v>8</v>
      </c>
      <c r="E27" s="15">
        <f>E21+10</f>
        <v>60</v>
      </c>
    </row>
    <row r="28" spans="1:5" x14ac:dyDescent="0.35">
      <c r="A28" s="15">
        <v>27</v>
      </c>
      <c r="B28" s="2">
        <v>3</v>
      </c>
      <c r="C28" s="7">
        <f t="shared" si="0"/>
        <v>43433</v>
      </c>
      <c r="D28" s="18" t="s">
        <v>12</v>
      </c>
      <c r="E28" s="16">
        <f>E22+0.05</f>
        <v>0.80000000000000016</v>
      </c>
    </row>
    <row r="29" spans="1:5" x14ac:dyDescent="0.35">
      <c r="A29" s="15">
        <v>28</v>
      </c>
      <c r="B29" s="2">
        <v>4</v>
      </c>
      <c r="C29" s="7">
        <f t="shared" si="0"/>
        <v>43463</v>
      </c>
      <c r="D29" s="18" t="s">
        <v>13</v>
      </c>
      <c r="E29" s="15">
        <f>E23-2</f>
        <v>25</v>
      </c>
    </row>
    <row r="30" spans="1:5" x14ac:dyDescent="0.35">
      <c r="A30" s="15">
        <v>29</v>
      </c>
      <c r="B30" s="2">
        <v>5</v>
      </c>
      <c r="C30" s="7">
        <f t="shared" si="0"/>
        <v>43493</v>
      </c>
      <c r="D30" s="18" t="s">
        <v>43</v>
      </c>
      <c r="E30" s="16">
        <f>E24+0.01</f>
        <v>0.34</v>
      </c>
    </row>
    <row r="31" spans="1:5" x14ac:dyDescent="0.35">
      <c r="A31" s="15">
        <v>30</v>
      </c>
      <c r="B31" s="6">
        <v>6</v>
      </c>
      <c r="C31" s="7">
        <f t="shared" si="0"/>
        <v>43523</v>
      </c>
      <c r="D31" s="18" t="s">
        <v>35</v>
      </c>
      <c r="E31" s="15">
        <f>E25+5000</f>
        <v>70000</v>
      </c>
    </row>
  </sheetData>
  <pageMargins left="0.75" right="0.75" top="1" bottom="1" header="0.5" footer="0.5"/>
  <pageSetup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kpi</vt:lpstr>
      <vt:lpstr>log</vt:lpstr>
      <vt:lpstr>query</vt:lpstr>
    </vt:vector>
  </TitlesOfParts>
  <Company>me.org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sa</cp:lastModifiedBy>
  <dcterms:created xsi:type="dcterms:W3CDTF">2016-03-13T05:22:32Z</dcterms:created>
  <dcterms:modified xsi:type="dcterms:W3CDTF">2018-07-09T21:06:47Z</dcterms:modified>
</cp:coreProperties>
</file>