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FC962188-736D-4A57-AB2E-552B30E0E86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<sst xmlns="http://schemas.openxmlformats.org/spreadsheetml/2006/main" count="917" uniqueCount="133">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</sst>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1" fillId="7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topLeftCell="A13" workbookViewId="0">
      <selection activeCell="H24" sqref="H24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D3">
        <f>C3*B3</f>
        <v>0</v>
      </c>
      <c r="F3" s="2" t="s">
        <v>2</v>
      </c>
      <c r="G3" s="2"/>
      <c r="H3" s="2">
        <v>41440</v>
      </c>
      <c r="J3">
        <v>1000</v>
      </c>
      <c r="K3">
        <v>28</v>
      </c>
      <c r="L3">
        <f>K3*J3</f>
        <v>28000</v>
      </c>
      <c r="O3">
        <v>1000</v>
      </c>
      <c r="P3">
        <v>8</v>
      </c>
      <c r="Q3">
        <f>P3*O3</f>
        <v>8000</v>
      </c>
    </row>
    <row r="4" spans="2:20" x14ac:dyDescent="0.25">
      <c r="B4">
        <v>500</v>
      </c>
      <c r="C4">
        <v>3</v>
      </c>
      <c r="D4">
        <f t="shared" ref="D4:D12" si="0">C4*B4</f>
        <v>1500</v>
      </c>
      <c r="F4" s="26" t="s">
        <v>3</v>
      </c>
      <c r="G4" s="26"/>
      <c r="H4" s="2">
        <f>H3-D13</f>
        <v>36670</v>
      </c>
      <c r="J4">
        <v>500</v>
      </c>
      <c r="K4">
        <v>45</v>
      </c>
      <c r="L4">
        <f t="shared" ref="L4:L12" si="1">K4*J4</f>
        <v>22500</v>
      </c>
      <c r="O4">
        <v>500</v>
      </c>
      <c r="P4">
        <v>19</v>
      </c>
      <c r="Q4">
        <f t="shared" ref="Q4:Q12" si="2">P4*O4</f>
        <v>9500</v>
      </c>
    </row>
    <row r="5" spans="2:20" x14ac:dyDescent="0.25">
      <c r="B5">
        <v>200</v>
      </c>
      <c r="C5">
        <v>3</v>
      </c>
      <c r="D5">
        <f t="shared" si="0"/>
        <v>600</v>
      </c>
      <c r="J5">
        <v>200</v>
      </c>
      <c r="K5">
        <v>8</v>
      </c>
      <c r="L5">
        <f t="shared" si="1"/>
        <v>1600</v>
      </c>
      <c r="O5">
        <v>200</v>
      </c>
      <c r="P5">
        <v>45</v>
      </c>
      <c r="Q5">
        <f t="shared" si="2"/>
        <v>9000</v>
      </c>
    </row>
    <row r="6" spans="2:20" x14ac:dyDescent="0.25">
      <c r="B6">
        <v>100</v>
      </c>
      <c r="C6">
        <v>8</v>
      </c>
      <c r="D6">
        <f t="shared" si="0"/>
        <v>800</v>
      </c>
      <c r="J6">
        <v>100</v>
      </c>
      <c r="K6">
        <v>40</v>
      </c>
      <c r="L6">
        <f t="shared" si="1"/>
        <v>4000</v>
      </c>
      <c r="O6">
        <v>100</v>
      </c>
      <c r="P6">
        <v>50</v>
      </c>
      <c r="Q6">
        <f t="shared" si="2"/>
        <v>5000</v>
      </c>
    </row>
    <row r="7" spans="2:20" x14ac:dyDescent="0.25">
      <c r="B7">
        <v>50</v>
      </c>
      <c r="C7">
        <v>13</v>
      </c>
      <c r="D7">
        <f t="shared" si="0"/>
        <v>650</v>
      </c>
      <c r="J7">
        <v>50</v>
      </c>
      <c r="K7">
        <v>20</v>
      </c>
      <c r="L7">
        <f t="shared" si="1"/>
        <v>1000</v>
      </c>
      <c r="O7">
        <v>50</v>
      </c>
      <c r="P7">
        <v>5</v>
      </c>
      <c r="Q7">
        <f t="shared" si="2"/>
        <v>250</v>
      </c>
    </row>
    <row r="8" spans="2:20" x14ac:dyDescent="0.25">
      <c r="B8">
        <v>20</v>
      </c>
      <c r="C8">
        <v>16</v>
      </c>
      <c r="D8">
        <f t="shared" si="0"/>
        <v>320</v>
      </c>
      <c r="J8">
        <v>20</v>
      </c>
      <c r="K8">
        <v>10</v>
      </c>
      <c r="L8">
        <f t="shared" si="1"/>
        <v>200</v>
      </c>
      <c r="O8">
        <v>20</v>
      </c>
      <c r="P8">
        <v>12</v>
      </c>
      <c r="Q8">
        <f t="shared" si="2"/>
        <v>240</v>
      </c>
    </row>
    <row r="9" spans="2:20" x14ac:dyDescent="0.25">
      <c r="B9">
        <v>10</v>
      </c>
      <c r="C9">
        <v>90</v>
      </c>
      <c r="D9">
        <f t="shared" si="0"/>
        <v>900</v>
      </c>
      <c r="J9">
        <v>10</v>
      </c>
      <c r="K9">
        <v>5</v>
      </c>
      <c r="L9">
        <f t="shared" si="1"/>
        <v>50</v>
      </c>
      <c r="O9">
        <v>10</v>
      </c>
      <c r="P9">
        <v>1</v>
      </c>
      <c r="Q9">
        <f t="shared" si="2"/>
        <v>10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5" t="s">
        <v>1</v>
      </c>
      <c r="C13" s="25"/>
      <c r="D13">
        <f>SUM(D3:D12)</f>
        <v>4770</v>
      </c>
      <c r="J13" s="25" t="s">
        <v>1</v>
      </c>
      <c r="K13" s="25"/>
      <c r="L13">
        <f>SUM(L3:L12)</f>
        <v>57350</v>
      </c>
      <c r="O13" s="25" t="s">
        <v>1</v>
      </c>
      <c r="P13" s="25"/>
      <c r="Q13">
        <f>SUM(Q3:Q12)</f>
        <v>32000</v>
      </c>
    </row>
    <row r="16" spans="2:20" x14ac:dyDescent="0.25">
      <c r="B16" s="29" t="s">
        <v>10</v>
      </c>
      <c r="C16" s="28" t="s">
        <v>37</v>
      </c>
      <c r="D16" s="28" t="s">
        <v>9</v>
      </c>
      <c r="E16" s="28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29"/>
      <c r="C17" s="28"/>
      <c r="D17" s="28"/>
      <c r="E17" s="28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29"/>
      <c r="C18">
        <v>1000</v>
      </c>
      <c r="D18">
        <f t="shared" ref="D18:D24" si="3">K3+P3+M18+R18</f>
        <v>69</v>
      </c>
      <c r="E18">
        <f>D18*C18</f>
        <v>69000</v>
      </c>
      <c r="G18">
        <v>1000</v>
      </c>
      <c r="H18">
        <v>8</v>
      </c>
      <c r="I18">
        <f>H18*G18</f>
        <v>8000</v>
      </c>
      <c r="L18">
        <v>1000</v>
      </c>
      <c r="M18">
        <v>16</v>
      </c>
      <c r="N18">
        <f t="shared" ref="N18:N24" si="4">M18*L18</f>
        <v>16000</v>
      </c>
      <c r="Q18">
        <v>1000</v>
      </c>
      <c r="R18">
        <v>17</v>
      </c>
      <c r="S18">
        <f t="shared" ref="S18:S24" si="5">R18*Q18</f>
        <v>17000</v>
      </c>
    </row>
    <row r="19" spans="2:20" x14ac:dyDescent="0.25">
      <c r="B19" s="29"/>
      <c r="C19">
        <v>500</v>
      </c>
      <c r="D19">
        <f t="shared" si="3"/>
        <v>121</v>
      </c>
      <c r="E19">
        <f t="shared" ref="E19:E27" si="6">D19*C19</f>
        <v>60500</v>
      </c>
      <c r="G19">
        <v>500</v>
      </c>
      <c r="H19">
        <v>19</v>
      </c>
      <c r="I19">
        <f t="shared" ref="I19:I27" si="7">H19*G19</f>
        <v>9500</v>
      </c>
      <c r="L19">
        <v>500</v>
      </c>
      <c r="M19">
        <v>32</v>
      </c>
      <c r="N19">
        <f t="shared" si="4"/>
        <v>16000</v>
      </c>
      <c r="Q19">
        <v>500</v>
      </c>
      <c r="R19">
        <v>25</v>
      </c>
      <c r="S19">
        <f t="shared" si="5"/>
        <v>12500</v>
      </c>
    </row>
    <row r="20" spans="2:20" x14ac:dyDescent="0.25">
      <c r="B20" s="29"/>
      <c r="C20">
        <v>200</v>
      </c>
      <c r="D20">
        <f t="shared" si="3"/>
        <v>74</v>
      </c>
      <c r="E20">
        <f t="shared" si="6"/>
        <v>14800</v>
      </c>
      <c r="G20">
        <v>200</v>
      </c>
      <c r="H20">
        <v>17</v>
      </c>
      <c r="I20">
        <f t="shared" si="7"/>
        <v>3400</v>
      </c>
      <c r="L20">
        <v>200</v>
      </c>
      <c r="M20">
        <v>16</v>
      </c>
      <c r="N20">
        <f t="shared" si="4"/>
        <v>3200</v>
      </c>
      <c r="Q20">
        <v>200</v>
      </c>
      <c r="R20">
        <v>5</v>
      </c>
      <c r="S20">
        <f t="shared" si="5"/>
        <v>1000</v>
      </c>
    </row>
    <row r="21" spans="2:20" x14ac:dyDescent="0.25">
      <c r="B21" s="29"/>
      <c r="C21">
        <v>100</v>
      </c>
      <c r="D21">
        <f t="shared" si="3"/>
        <v>250</v>
      </c>
      <c r="E21">
        <f t="shared" si="6"/>
        <v>25000</v>
      </c>
      <c r="G21">
        <v>100</v>
      </c>
      <c r="H21">
        <v>27</v>
      </c>
      <c r="I21">
        <f t="shared" si="7"/>
        <v>2700</v>
      </c>
      <c r="L21">
        <v>100</v>
      </c>
      <c r="M21">
        <v>38</v>
      </c>
      <c r="N21">
        <f t="shared" si="4"/>
        <v>3800</v>
      </c>
      <c r="Q21">
        <v>100</v>
      </c>
      <c r="R21">
        <v>122</v>
      </c>
      <c r="S21">
        <f t="shared" si="5"/>
        <v>12200</v>
      </c>
    </row>
    <row r="22" spans="2:20" x14ac:dyDescent="0.25">
      <c r="B22" s="29"/>
      <c r="C22">
        <v>50</v>
      </c>
      <c r="D22">
        <f t="shared" si="3"/>
        <v>110</v>
      </c>
      <c r="E22">
        <f t="shared" si="6"/>
        <v>5500</v>
      </c>
      <c r="G22">
        <v>50</v>
      </c>
      <c r="H22">
        <v>14</v>
      </c>
      <c r="I22">
        <f t="shared" si="7"/>
        <v>700</v>
      </c>
      <c r="L22">
        <v>50</v>
      </c>
      <c r="M22">
        <v>60</v>
      </c>
      <c r="N22">
        <f t="shared" si="4"/>
        <v>3000</v>
      </c>
      <c r="Q22">
        <v>50</v>
      </c>
      <c r="R22">
        <v>25</v>
      </c>
      <c r="S22">
        <f t="shared" si="5"/>
        <v>1250</v>
      </c>
    </row>
    <row r="23" spans="2:20" x14ac:dyDescent="0.25">
      <c r="B23" s="29"/>
      <c r="C23">
        <v>20</v>
      </c>
      <c r="D23">
        <f t="shared" si="3"/>
        <v>120</v>
      </c>
      <c r="E23">
        <f t="shared" si="6"/>
        <v>2400</v>
      </c>
      <c r="G23">
        <v>20</v>
      </c>
      <c r="H23">
        <v>2</v>
      </c>
      <c r="I23">
        <f t="shared" si="7"/>
        <v>40</v>
      </c>
      <c r="L23">
        <v>20</v>
      </c>
      <c r="M23">
        <v>30</v>
      </c>
      <c r="N23">
        <f t="shared" si="4"/>
        <v>600</v>
      </c>
      <c r="Q23">
        <v>20</v>
      </c>
      <c r="R23">
        <v>68</v>
      </c>
      <c r="S23">
        <f t="shared" si="5"/>
        <v>1360</v>
      </c>
    </row>
    <row r="24" spans="2:20" x14ac:dyDescent="0.25">
      <c r="B24" s="29"/>
      <c r="C24">
        <v>10</v>
      </c>
      <c r="D24">
        <f t="shared" si="3"/>
        <v>84</v>
      </c>
      <c r="E24">
        <f t="shared" si="6"/>
        <v>840</v>
      </c>
      <c r="G24">
        <v>10</v>
      </c>
      <c r="H24">
        <v>96</v>
      </c>
      <c r="I24">
        <f t="shared" si="7"/>
        <v>960</v>
      </c>
      <c r="L24">
        <v>10</v>
      </c>
      <c r="N24">
        <f t="shared" si="4"/>
        <v>0</v>
      </c>
      <c r="Q24">
        <v>10</v>
      </c>
      <c r="R24">
        <v>78</v>
      </c>
      <c r="S24">
        <f t="shared" si="5"/>
        <v>780</v>
      </c>
    </row>
    <row r="25" spans="2:20" x14ac:dyDescent="0.25">
      <c r="B25" s="29"/>
      <c r="C25">
        <v>5</v>
      </c>
      <c r="D25">
        <f t="shared" ref="D25:D27" si="8">K10+P10+M25+R25</f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9">M25*L25</f>
        <v>0</v>
      </c>
      <c r="Q25">
        <v>5</v>
      </c>
      <c r="S25">
        <f t="shared" ref="S25:S27" si="10">R25*Q25</f>
        <v>0</v>
      </c>
    </row>
    <row r="26" spans="2:20" x14ac:dyDescent="0.25">
      <c r="B26" s="29"/>
      <c r="C26">
        <v>2</v>
      </c>
      <c r="D26">
        <f t="shared" si="8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9"/>
        <v>0</v>
      </c>
      <c r="Q26">
        <v>2</v>
      </c>
      <c r="S26">
        <f t="shared" si="10"/>
        <v>0</v>
      </c>
    </row>
    <row r="27" spans="2:20" x14ac:dyDescent="0.25">
      <c r="B27" s="29"/>
      <c r="C27">
        <v>1</v>
      </c>
      <c r="D27">
        <f t="shared" si="8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9"/>
        <v>0</v>
      </c>
      <c r="Q27">
        <v>1</v>
      </c>
      <c r="S27">
        <f t="shared" si="10"/>
        <v>0</v>
      </c>
    </row>
    <row r="28" spans="2:20" x14ac:dyDescent="0.25">
      <c r="B28" s="27" t="s">
        <v>12</v>
      </c>
      <c r="C28" s="27"/>
      <c r="D28" s="27"/>
      <c r="E28" s="1">
        <f>SUM(E18:E27)</f>
        <v>178040</v>
      </c>
      <c r="G28" s="25" t="s">
        <v>1</v>
      </c>
      <c r="H28" s="25"/>
      <c r="I28">
        <f>SUM(I18:I27)</f>
        <v>25300</v>
      </c>
      <c r="L28" s="25" t="s">
        <v>1</v>
      </c>
      <c r="M28" s="25"/>
      <c r="N28">
        <f>SUM(N18:N27)</f>
        <v>42600</v>
      </c>
      <c r="Q28" s="25" t="s">
        <v>1</v>
      </c>
      <c r="R28" s="25"/>
      <c r="S28">
        <f>SUM(S18:S27)</f>
        <v>46090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96</v>
      </c>
      <c r="I33">
        <f>H33*G33</f>
        <v>96000</v>
      </c>
      <c r="L33">
        <v>1000</v>
      </c>
      <c r="N33">
        <f>M33*L33</f>
        <v>0</v>
      </c>
      <c r="P33" s="30" t="s">
        <v>32</v>
      </c>
      <c r="Q33" s="30"/>
      <c r="R33" s="30"/>
      <c r="S33" s="31">
        <v>192500</v>
      </c>
    </row>
    <row r="34" spans="3:24" x14ac:dyDescent="0.25">
      <c r="G34">
        <v>500</v>
      </c>
      <c r="H34">
        <v>306</v>
      </c>
      <c r="I34">
        <f t="shared" ref="I34:I42" si="11">H34*G34</f>
        <v>153000</v>
      </c>
      <c r="L34">
        <v>500</v>
      </c>
      <c r="N34">
        <f t="shared" ref="N34:N42" si="12">M34*L34</f>
        <v>0</v>
      </c>
      <c r="P34" s="30"/>
      <c r="Q34" s="30"/>
      <c r="R34" s="30"/>
      <c r="S34" s="31"/>
    </row>
    <row r="35" spans="3:24" x14ac:dyDescent="0.25">
      <c r="G35">
        <v>200</v>
      </c>
      <c r="H35">
        <v>16</v>
      </c>
      <c r="I35">
        <f t="shared" si="11"/>
        <v>3200</v>
      </c>
      <c r="L35">
        <v>200</v>
      </c>
      <c r="N35">
        <f t="shared" si="12"/>
        <v>0</v>
      </c>
    </row>
    <row r="36" spans="3:24" x14ac:dyDescent="0.25">
      <c r="C36" t="s">
        <v>128</v>
      </c>
      <c r="D36">
        <v>15129</v>
      </c>
      <c r="G36">
        <v>100</v>
      </c>
      <c r="H36">
        <v>33</v>
      </c>
      <c r="I36">
        <f t="shared" si="11"/>
        <v>3300</v>
      </c>
      <c r="L36">
        <v>100</v>
      </c>
      <c r="N36">
        <f t="shared" si="12"/>
        <v>0</v>
      </c>
    </row>
    <row r="37" spans="3:24" x14ac:dyDescent="0.25">
      <c r="G37">
        <v>50</v>
      </c>
      <c r="I37">
        <f t="shared" si="11"/>
        <v>0</v>
      </c>
      <c r="L37">
        <v>50</v>
      </c>
      <c r="N37">
        <f t="shared" si="12"/>
        <v>0</v>
      </c>
    </row>
    <row r="38" spans="3:24" x14ac:dyDescent="0.25">
      <c r="G38">
        <v>20</v>
      </c>
      <c r="I38">
        <f t="shared" si="11"/>
        <v>0</v>
      </c>
      <c r="L38">
        <v>20</v>
      </c>
      <c r="N38">
        <f t="shared" si="12"/>
        <v>0</v>
      </c>
    </row>
    <row r="39" spans="3:24" x14ac:dyDescent="0.25">
      <c r="G39">
        <v>10</v>
      </c>
      <c r="I39">
        <f t="shared" si="11"/>
        <v>0</v>
      </c>
      <c r="L39">
        <v>10</v>
      </c>
      <c r="N39">
        <f t="shared" si="12"/>
        <v>0</v>
      </c>
    </row>
    <row r="40" spans="3:24" x14ac:dyDescent="0.25">
      <c r="G40">
        <v>5</v>
      </c>
      <c r="I40">
        <f t="shared" si="11"/>
        <v>0</v>
      </c>
      <c r="L40">
        <v>5</v>
      </c>
      <c r="N40">
        <f t="shared" si="12"/>
        <v>0</v>
      </c>
    </row>
    <row r="41" spans="3:24" x14ac:dyDescent="0.25">
      <c r="G41">
        <v>2</v>
      </c>
      <c r="I41">
        <f t="shared" si="11"/>
        <v>0</v>
      </c>
      <c r="L41">
        <v>2</v>
      </c>
      <c r="N41">
        <f t="shared" si="12"/>
        <v>0</v>
      </c>
    </row>
    <row r="42" spans="3:24" x14ac:dyDescent="0.25">
      <c r="G42">
        <v>1</v>
      </c>
      <c r="I42">
        <f t="shared" si="11"/>
        <v>0</v>
      </c>
      <c r="L42">
        <v>1</v>
      </c>
      <c r="N42">
        <f t="shared" si="12"/>
        <v>0</v>
      </c>
    </row>
    <row r="43" spans="3:24" x14ac:dyDescent="0.25">
      <c r="G43" s="24" t="s">
        <v>1</v>
      </c>
      <c r="H43" s="24"/>
      <c r="I43" s="4">
        <f>SUM(I33:I42)</f>
        <v>255500</v>
      </c>
      <c r="L43" s="24" t="s">
        <v>1</v>
      </c>
      <c r="M43" s="24"/>
      <c r="N43" s="4">
        <f>SUM(N33:N42)</f>
        <v>0</v>
      </c>
      <c r="P43" s="24" t="s">
        <v>33</v>
      </c>
      <c r="Q43" s="24"/>
      <c r="R43" s="24">
        <v>1144410</v>
      </c>
      <c r="S43" s="24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3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3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P31:S32"/>
    <mergeCell ref="P33:R34"/>
    <mergeCell ref="S33:S34"/>
    <mergeCell ref="P43:Q43"/>
    <mergeCell ref="R43:S43"/>
    <mergeCell ref="O1:R2"/>
    <mergeCell ref="O13:P13"/>
    <mergeCell ref="Q16:T17"/>
    <mergeCell ref="Q28:R28"/>
    <mergeCell ref="L16:O17"/>
    <mergeCell ref="L28:M28"/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49" t="s">
        <v>27</v>
      </c>
      <c r="D2" s="49"/>
      <c r="E2" s="50" t="s">
        <v>132</v>
      </c>
      <c r="F2" s="51"/>
    </row>
    <row r="3" spans="3:11" ht="15" customHeight="1" x14ac:dyDescent="0.25">
      <c r="C3" s="49"/>
      <c r="D3" s="49"/>
      <c r="E3" s="51"/>
      <c r="F3" s="51"/>
    </row>
    <row r="4" spans="3:11" ht="18.75" x14ac:dyDescent="0.3">
      <c r="C4" s="53" t="s">
        <v>130</v>
      </c>
      <c r="D4" s="54"/>
      <c r="E4" s="54"/>
      <c r="F4" s="55"/>
      <c r="H4" s="36" t="s">
        <v>34</v>
      </c>
      <c r="I4" s="36"/>
      <c r="J4" s="9"/>
      <c r="K4" s="9"/>
    </row>
    <row r="5" spans="3:11" ht="15" customHeight="1" x14ac:dyDescent="0.25">
      <c r="C5" s="56"/>
      <c r="D5" s="57"/>
      <c r="E5" s="57"/>
      <c r="F5" s="58"/>
      <c r="J5" s="10"/>
      <c r="K5" s="10"/>
    </row>
    <row r="6" spans="3:11" ht="18.75" x14ac:dyDescent="0.3">
      <c r="C6" s="34" t="s">
        <v>23</v>
      </c>
      <c r="D6" s="3" t="s">
        <v>13</v>
      </c>
      <c r="E6" s="3" t="s">
        <v>9</v>
      </c>
      <c r="F6" s="3" t="s">
        <v>14</v>
      </c>
      <c r="H6" s="36" t="s">
        <v>35</v>
      </c>
      <c r="I6" s="36"/>
      <c r="J6" s="9"/>
      <c r="K6" s="9"/>
    </row>
    <row r="7" spans="3:11" ht="15" customHeight="1" x14ac:dyDescent="0.25">
      <c r="C7" s="34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34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34"/>
      <c r="D9" s="5" t="s">
        <v>101</v>
      </c>
      <c r="E9" s="6">
        <v>0</v>
      </c>
      <c r="F9" s="6">
        <f>E9*27.91</f>
        <v>0</v>
      </c>
    </row>
    <row r="10" spans="3:11" x14ac:dyDescent="0.25">
      <c r="C10" s="34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34"/>
      <c r="D11" s="5" t="s">
        <v>131</v>
      </c>
      <c r="E11" s="6">
        <v>0</v>
      </c>
      <c r="F11" s="6">
        <f>E11*8.81</f>
        <v>0</v>
      </c>
    </row>
    <row r="12" spans="3:11" x14ac:dyDescent="0.25">
      <c r="C12" s="34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34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34"/>
      <c r="D14" s="5" t="s">
        <v>17</v>
      </c>
      <c r="E14" s="6">
        <v>20</v>
      </c>
      <c r="F14" s="6">
        <f>E14*323</f>
        <v>6460</v>
      </c>
    </row>
    <row r="15" spans="3:11" x14ac:dyDescent="0.25">
      <c r="C15" s="34"/>
      <c r="D15" s="5" t="s">
        <v>18</v>
      </c>
      <c r="E15" s="6">
        <v>82</v>
      </c>
      <c r="F15" s="6">
        <f>E15*100</f>
        <v>8200</v>
      </c>
    </row>
    <row r="16" spans="3:11" x14ac:dyDescent="0.25">
      <c r="C16" s="34"/>
      <c r="D16" s="5" t="s">
        <v>100</v>
      </c>
      <c r="E16" s="20"/>
      <c r="F16" s="20">
        <f>E16*341</f>
        <v>0</v>
      </c>
    </row>
    <row r="17" spans="3:6" x14ac:dyDescent="0.25">
      <c r="C17" s="34"/>
      <c r="D17" s="5" t="s">
        <v>19</v>
      </c>
      <c r="E17" s="6">
        <v>325</v>
      </c>
      <c r="F17" s="6">
        <f>E17*241</f>
        <v>78325</v>
      </c>
    </row>
    <row r="18" spans="3:6" x14ac:dyDescent="0.25">
      <c r="C18" s="34"/>
      <c r="D18" s="7" t="s">
        <v>20</v>
      </c>
      <c r="E18" s="8"/>
      <c r="F18" s="8">
        <f>E18*241</f>
        <v>0</v>
      </c>
    </row>
    <row r="19" spans="3:6" x14ac:dyDescent="0.25">
      <c r="C19" s="34"/>
      <c r="D19" s="52" t="s">
        <v>21</v>
      </c>
      <c r="E19" s="46"/>
      <c r="F19" s="46">
        <v>335354</v>
      </c>
    </row>
    <row r="20" spans="3:6" x14ac:dyDescent="0.25">
      <c r="C20" s="34"/>
      <c r="D20" s="52"/>
      <c r="E20" s="46"/>
      <c r="F20" s="46"/>
    </row>
    <row r="21" spans="3:6" x14ac:dyDescent="0.25">
      <c r="C21" s="34"/>
      <c r="D21" s="47" t="s">
        <v>22</v>
      </c>
      <c r="E21" s="44"/>
      <c r="F21" s="44">
        <v>75771</v>
      </c>
    </row>
    <row r="22" spans="3:6" x14ac:dyDescent="0.25">
      <c r="C22" s="35"/>
      <c r="D22" s="48"/>
      <c r="E22" s="45"/>
      <c r="F22" s="45"/>
    </row>
    <row r="23" spans="3:6" x14ac:dyDescent="0.25">
      <c r="C23" s="40" t="s">
        <v>24</v>
      </c>
      <c r="D23" s="41" t="s">
        <v>19</v>
      </c>
      <c r="E23" s="46"/>
      <c r="F23" s="46">
        <f>E23*241</f>
        <v>0</v>
      </c>
    </row>
    <row r="24" spans="3:6" x14ac:dyDescent="0.25">
      <c r="C24" s="40"/>
      <c r="D24" s="41"/>
      <c r="E24" s="46"/>
      <c r="F24" s="46"/>
    </row>
    <row r="25" spans="3:6" ht="18.75" customHeight="1" x14ac:dyDescent="0.25">
      <c r="C25" s="42" t="s">
        <v>25</v>
      </c>
      <c r="D25" s="44" t="s">
        <v>127</v>
      </c>
      <c r="E25" s="44">
        <v>4</v>
      </c>
      <c r="F25" s="46">
        <f>E25*241</f>
        <v>964</v>
      </c>
    </row>
    <row r="26" spans="3:6" ht="18.75" customHeight="1" x14ac:dyDescent="0.25">
      <c r="C26" s="43"/>
      <c r="D26" s="45"/>
      <c r="E26" s="45"/>
      <c r="F26" s="46"/>
    </row>
    <row r="27" spans="3:6" ht="19.5" customHeight="1" x14ac:dyDescent="0.25">
      <c r="C27" s="42" t="s">
        <v>25</v>
      </c>
      <c r="D27" s="44" t="s">
        <v>103</v>
      </c>
      <c r="E27" s="44">
        <v>6</v>
      </c>
      <c r="F27" s="44">
        <f>E27*341</f>
        <v>2046</v>
      </c>
    </row>
    <row r="28" spans="3:6" ht="18.75" customHeight="1" x14ac:dyDescent="0.25">
      <c r="C28" s="43"/>
      <c r="D28" s="45"/>
      <c r="E28" s="45"/>
      <c r="F28" s="45"/>
    </row>
    <row r="29" spans="3:6" x14ac:dyDescent="0.25">
      <c r="C29" s="37" t="s">
        <v>26</v>
      </c>
      <c r="D29" s="37"/>
      <c r="E29" s="38"/>
      <c r="F29" s="39">
        <f>SUM(F7:F28)</f>
        <v>1052452.2485</v>
      </c>
    </row>
    <row r="30" spans="3:6" x14ac:dyDescent="0.25">
      <c r="C30" s="37"/>
      <c r="D30" s="37"/>
      <c r="E30" s="38"/>
      <c r="F30" s="39"/>
    </row>
    <row r="31" spans="3:6" x14ac:dyDescent="0.25">
      <c r="C31" s="32" t="s">
        <v>107</v>
      </c>
      <c r="D31" s="32"/>
      <c r="E31" s="32"/>
      <c r="F31" s="32">
        <v>380000</v>
      </c>
    </row>
    <row r="32" spans="3:6" x14ac:dyDescent="0.25">
      <c r="C32" s="32"/>
      <c r="D32" s="32"/>
      <c r="E32" s="32"/>
      <c r="F32" s="32"/>
    </row>
    <row r="33" spans="3:6" x14ac:dyDescent="0.25">
      <c r="C33" s="32" t="s">
        <v>106</v>
      </c>
      <c r="D33" s="32"/>
      <c r="E33" s="32"/>
      <c r="F33" s="32"/>
    </row>
    <row r="34" spans="3:6" x14ac:dyDescent="0.25">
      <c r="C34" s="32"/>
      <c r="D34" s="32"/>
      <c r="E34" s="32"/>
      <c r="F34" s="32"/>
    </row>
    <row r="35" spans="3:6" x14ac:dyDescent="0.25">
      <c r="C35" s="32" t="s">
        <v>105</v>
      </c>
      <c r="D35" s="32"/>
      <c r="E35" s="32"/>
      <c r="F35" s="32">
        <v>21755</v>
      </c>
    </row>
    <row r="36" spans="3:6" x14ac:dyDescent="0.25">
      <c r="C36" s="32"/>
      <c r="D36" s="32"/>
      <c r="E36" s="32"/>
      <c r="F36" s="32"/>
    </row>
    <row r="37" spans="3:6" x14ac:dyDescent="0.25">
      <c r="C37" s="32" t="s">
        <v>104</v>
      </c>
      <c r="D37" s="32"/>
      <c r="E37" s="32"/>
      <c r="F37" s="32">
        <v>400000</v>
      </c>
    </row>
    <row r="38" spans="3:6" x14ac:dyDescent="0.25">
      <c r="C38" s="32"/>
      <c r="D38" s="32"/>
      <c r="E38" s="32"/>
      <c r="F38" s="32"/>
    </row>
    <row r="39" spans="3:6" x14ac:dyDescent="0.25">
      <c r="C39" s="32" t="s">
        <v>36</v>
      </c>
      <c r="D39" s="32"/>
      <c r="E39" s="32"/>
      <c r="F39" s="33">
        <f>F29-F31-F33+F35+F37</f>
        <v>1094207.2485</v>
      </c>
    </row>
    <row r="40" spans="3:6" x14ac:dyDescent="0.25">
      <c r="C40" s="32"/>
      <c r="D40" s="32"/>
      <c r="E40" s="32"/>
      <c r="F40" s="33"/>
    </row>
  </sheetData>
  <mergeCells count="36">
    <mergeCell ref="C2:D3"/>
    <mergeCell ref="E2:F3"/>
    <mergeCell ref="D19:D20"/>
    <mergeCell ref="E19:E20"/>
    <mergeCell ref="F19:F20"/>
    <mergeCell ref="C4:F5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5" t="s">
        <v>42</v>
      </c>
      <c r="L1" s="65"/>
      <c r="M1" s="65"/>
      <c r="N1" s="65"/>
      <c r="O1" s="65"/>
      <c r="P1" s="65"/>
      <c r="Q1" s="65"/>
      <c r="R1" s="65"/>
      <c r="S1" s="65"/>
      <c r="U1" s="64" t="s">
        <v>42</v>
      </c>
      <c r="V1" s="64"/>
      <c r="W1" s="64"/>
      <c r="X1" s="64"/>
      <c r="Y1" s="64"/>
      <c r="Z1" s="64"/>
      <c r="AA1" s="64"/>
      <c r="AB1" s="64"/>
      <c r="AC1" s="64"/>
    </row>
    <row r="2" spans="1:29" ht="42" customHeight="1" x14ac:dyDescent="0.25">
      <c r="A2" s="65" t="s">
        <v>42</v>
      </c>
      <c r="B2" s="65"/>
      <c r="C2" s="65"/>
      <c r="D2" s="65"/>
      <c r="E2" s="65"/>
      <c r="F2" s="65"/>
      <c r="G2" s="65"/>
      <c r="H2" s="65"/>
      <c r="I2" s="65"/>
      <c r="K2" s="67" t="s">
        <v>43</v>
      </c>
      <c r="L2" s="67"/>
      <c r="M2" s="67"/>
      <c r="N2" s="67"/>
      <c r="O2" s="67"/>
      <c r="P2" s="67"/>
      <c r="Q2" s="67"/>
      <c r="R2" s="67"/>
      <c r="S2" s="67"/>
      <c r="U2" s="63" t="s">
        <v>43</v>
      </c>
      <c r="V2" s="63"/>
      <c r="W2" s="63"/>
      <c r="X2" s="63"/>
      <c r="Y2" s="63"/>
      <c r="Z2" s="63"/>
      <c r="AA2" s="63"/>
      <c r="AB2" s="63"/>
      <c r="AC2" s="63"/>
    </row>
    <row r="3" spans="1:29" ht="39.75" customHeight="1" x14ac:dyDescent="0.25">
      <c r="A3" s="67" t="s">
        <v>43</v>
      </c>
      <c r="B3" s="67"/>
      <c r="C3" s="67"/>
      <c r="D3" s="67"/>
      <c r="E3" s="67"/>
      <c r="F3" s="67"/>
      <c r="G3" s="67"/>
      <c r="H3" s="67"/>
      <c r="I3" s="67"/>
      <c r="K3" s="66" t="s">
        <v>63</v>
      </c>
      <c r="L3" s="66"/>
      <c r="M3" s="66"/>
      <c r="N3" s="66"/>
      <c r="O3" s="66"/>
      <c r="P3" s="66"/>
      <c r="Q3" s="66"/>
      <c r="R3" s="66"/>
      <c r="S3" s="66"/>
      <c r="U3" s="62" t="s">
        <v>68</v>
      </c>
      <c r="V3" s="62"/>
      <c r="W3" s="62"/>
      <c r="X3" s="62"/>
      <c r="Y3" s="62"/>
      <c r="Z3" s="62"/>
      <c r="AA3" s="62"/>
      <c r="AB3" s="62"/>
      <c r="AC3" s="62"/>
    </row>
    <row r="4" spans="1:29" ht="31.5" customHeight="1" thickBot="1" x14ac:dyDescent="0.3">
      <c r="A4" s="66" t="s">
        <v>44</v>
      </c>
      <c r="B4" s="66"/>
      <c r="C4" s="66"/>
      <c r="D4" s="66"/>
      <c r="E4" s="66"/>
      <c r="F4" s="66"/>
      <c r="G4" s="66"/>
      <c r="H4" s="66"/>
      <c r="I4" s="66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1"/>
      <c r="O5" s="59" t="s">
        <v>56</v>
      </c>
      <c r="P5" s="60"/>
      <c r="Q5" s="61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1"/>
      <c r="Y5" s="59" t="s">
        <v>56</v>
      </c>
      <c r="Z5" s="60"/>
      <c r="AA5" s="61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1"/>
      <c r="E6" s="59" t="s">
        <v>56</v>
      </c>
      <c r="F6" s="60"/>
      <c r="G6" s="61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0"/>
      <c r="W15" s="60"/>
      <c r="X15" s="60"/>
      <c r="Y15" s="61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4" t="s">
        <v>42</v>
      </c>
      <c r="V17" s="64"/>
      <c r="W17" s="64"/>
      <c r="X17" s="64"/>
      <c r="Y17" s="64"/>
      <c r="Z17" s="64"/>
      <c r="AA17" s="64"/>
      <c r="AB17" s="64"/>
      <c r="AC17" s="64"/>
    </row>
    <row r="18" spans="1:29" ht="36.75" thickBot="1" x14ac:dyDescent="0.3">
      <c r="A18" s="59" t="s">
        <v>33</v>
      </c>
      <c r="B18" s="60"/>
      <c r="C18" s="60"/>
      <c r="D18" s="60"/>
      <c r="E18" s="61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3" t="s">
        <v>43</v>
      </c>
      <c r="V18" s="63"/>
      <c r="W18" s="63"/>
      <c r="X18" s="63"/>
      <c r="Y18" s="63"/>
      <c r="Z18" s="63"/>
      <c r="AA18" s="63"/>
      <c r="AB18" s="63"/>
      <c r="AC18" s="63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0"/>
      <c r="M19" s="60"/>
      <c r="N19" s="60"/>
      <c r="O19" s="61"/>
      <c r="P19" s="12">
        <v>44428</v>
      </c>
      <c r="Q19" s="12">
        <v>2835</v>
      </c>
      <c r="R19" s="12"/>
      <c r="S19" s="16"/>
      <c r="U19" s="62" t="s">
        <v>77</v>
      </c>
      <c r="V19" s="62"/>
      <c r="W19" s="62"/>
      <c r="X19" s="62"/>
      <c r="Y19" s="62"/>
      <c r="Z19" s="62"/>
      <c r="AA19" s="62"/>
      <c r="AB19" s="62"/>
      <c r="AC19" s="62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5" t="s">
        <v>42</v>
      </c>
      <c r="B21" s="65"/>
      <c r="C21" s="65"/>
      <c r="D21" s="65"/>
      <c r="E21" s="65"/>
      <c r="F21" s="65"/>
      <c r="G21" s="65"/>
      <c r="H21" s="65"/>
      <c r="I21" s="65"/>
      <c r="K21" s="65" t="s">
        <v>42</v>
      </c>
      <c r="L21" s="65"/>
      <c r="M21" s="65"/>
      <c r="N21" s="65"/>
      <c r="O21" s="65"/>
      <c r="P21" s="65"/>
      <c r="Q21" s="65"/>
      <c r="R21" s="65"/>
      <c r="S21" s="65"/>
      <c r="U21" s="12" t="s">
        <v>54</v>
      </c>
      <c r="V21" s="13">
        <v>44866</v>
      </c>
      <c r="W21" s="59" t="s">
        <v>55</v>
      </c>
      <c r="X21" s="61"/>
      <c r="Y21" s="59" t="s">
        <v>56</v>
      </c>
      <c r="Z21" s="60"/>
      <c r="AA21" s="61"/>
      <c r="AB21" s="14">
        <v>209839</v>
      </c>
      <c r="AC21" s="16" t="s">
        <v>57</v>
      </c>
    </row>
    <row r="22" spans="1:29" ht="48.75" thickBot="1" x14ac:dyDescent="0.3">
      <c r="A22" s="67" t="s">
        <v>43</v>
      </c>
      <c r="B22" s="67"/>
      <c r="C22" s="67"/>
      <c r="D22" s="67"/>
      <c r="E22" s="67"/>
      <c r="F22" s="67"/>
      <c r="G22" s="67"/>
      <c r="H22" s="67"/>
      <c r="I22" s="67"/>
      <c r="K22" s="67" t="s">
        <v>43</v>
      </c>
      <c r="L22" s="67"/>
      <c r="M22" s="67"/>
      <c r="N22" s="67"/>
      <c r="O22" s="67"/>
      <c r="P22" s="67"/>
      <c r="Q22" s="67"/>
      <c r="R22" s="67"/>
      <c r="S22" s="67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6" t="s">
        <v>73</v>
      </c>
      <c r="B23" s="66"/>
      <c r="C23" s="66"/>
      <c r="D23" s="66"/>
      <c r="E23" s="66"/>
      <c r="F23" s="66"/>
      <c r="G23" s="66"/>
      <c r="H23" s="66"/>
      <c r="I23" s="66"/>
      <c r="K23" s="66" t="s">
        <v>75</v>
      </c>
      <c r="L23" s="66"/>
      <c r="M23" s="66"/>
      <c r="N23" s="66"/>
      <c r="O23" s="66"/>
      <c r="P23" s="66"/>
      <c r="Q23" s="66"/>
      <c r="R23" s="66"/>
      <c r="S23" s="66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1"/>
      <c r="E25" s="59" t="s">
        <v>56</v>
      </c>
      <c r="F25" s="60"/>
      <c r="G25" s="61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1"/>
      <c r="O25" s="59" t="s">
        <v>56</v>
      </c>
      <c r="P25" s="60"/>
      <c r="Q25" s="61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0"/>
      <c r="M34" s="60"/>
      <c r="N34" s="60"/>
      <c r="O34" s="61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5" t="s">
        <v>42</v>
      </c>
      <c r="L36" s="65"/>
      <c r="M36" s="65"/>
      <c r="N36" s="65"/>
      <c r="O36" s="65"/>
      <c r="P36" s="65"/>
      <c r="Q36" s="65"/>
      <c r="R36" s="65"/>
      <c r="S36" s="65"/>
      <c r="U36" s="59" t="s">
        <v>33</v>
      </c>
      <c r="V36" s="60"/>
      <c r="W36" s="60"/>
      <c r="X36" s="60"/>
      <c r="Y36" s="61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7" t="s">
        <v>43</v>
      </c>
      <c r="L37" s="67"/>
      <c r="M37" s="67"/>
      <c r="N37" s="67"/>
      <c r="O37" s="67"/>
      <c r="P37" s="67"/>
      <c r="Q37" s="67"/>
      <c r="R37" s="67"/>
      <c r="S37" s="67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6" t="s">
        <v>78</v>
      </c>
      <c r="L38" s="66"/>
      <c r="M38" s="66"/>
      <c r="N38" s="66"/>
      <c r="O38" s="66"/>
      <c r="P38" s="66"/>
      <c r="Q38" s="66"/>
      <c r="R38" s="66"/>
      <c r="S38" s="66"/>
      <c r="U38" s="65" t="s">
        <v>42</v>
      </c>
      <c r="V38" s="65"/>
      <c r="W38" s="65"/>
      <c r="X38" s="65"/>
      <c r="Y38" s="65"/>
      <c r="Z38" s="65"/>
      <c r="AA38" s="65"/>
      <c r="AB38" s="65"/>
      <c r="AC38" s="65"/>
    </row>
    <row r="39" spans="1:29" ht="24.75" thickBot="1" x14ac:dyDescent="0.3">
      <c r="A39" s="59" t="s">
        <v>33</v>
      </c>
      <c r="B39" s="60"/>
      <c r="C39" s="60"/>
      <c r="D39" s="60"/>
      <c r="E39" s="61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7" t="s">
        <v>43</v>
      </c>
      <c r="V39" s="67"/>
      <c r="W39" s="67"/>
      <c r="X39" s="67"/>
      <c r="Y39" s="67"/>
      <c r="Z39" s="67"/>
      <c r="AA39" s="67"/>
      <c r="AB39" s="67"/>
      <c r="AC39" s="67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1"/>
      <c r="O40" s="59" t="s">
        <v>56</v>
      </c>
      <c r="P40" s="60"/>
      <c r="Q40" s="61"/>
      <c r="R40" s="14">
        <v>227424</v>
      </c>
      <c r="S40" s="16" t="s">
        <v>57</v>
      </c>
      <c r="U40" s="66" t="s">
        <v>79</v>
      </c>
      <c r="V40" s="66"/>
      <c r="W40" s="66"/>
      <c r="X40" s="66"/>
      <c r="Y40" s="66"/>
      <c r="Z40" s="66"/>
      <c r="AA40" s="66"/>
      <c r="AB40" s="66"/>
      <c r="AC40" s="66"/>
    </row>
    <row r="41" spans="1:29" ht="42" customHeight="1" thickBot="1" x14ac:dyDescent="0.3">
      <c r="A41" s="65" t="s">
        <v>42</v>
      </c>
      <c r="B41" s="65"/>
      <c r="C41" s="65"/>
      <c r="D41" s="65"/>
      <c r="E41" s="65"/>
      <c r="F41" s="65"/>
      <c r="G41" s="65"/>
      <c r="H41" s="65"/>
      <c r="I41" s="65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7" t="s">
        <v>43</v>
      </c>
      <c r="B42" s="67"/>
      <c r="C42" s="67"/>
      <c r="D42" s="67"/>
      <c r="E42" s="67"/>
      <c r="F42" s="67"/>
      <c r="G42" s="67"/>
      <c r="H42" s="67"/>
      <c r="I42" s="67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1"/>
      <c r="Y42" s="59" t="s">
        <v>56</v>
      </c>
      <c r="Z42" s="60"/>
      <c r="AA42" s="61"/>
      <c r="AB42" s="14">
        <v>244679</v>
      </c>
      <c r="AC42" s="16" t="s">
        <v>57</v>
      </c>
    </row>
    <row r="43" spans="1:29" ht="30.75" customHeight="1" thickBot="1" x14ac:dyDescent="0.3">
      <c r="A43" s="66" t="s">
        <v>82</v>
      </c>
      <c r="B43" s="66"/>
      <c r="C43" s="66"/>
      <c r="D43" s="66"/>
      <c r="E43" s="66"/>
      <c r="F43" s="66"/>
      <c r="G43" s="66"/>
      <c r="H43" s="66"/>
      <c r="I43" s="66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1"/>
      <c r="E45" s="59" t="s">
        <v>56</v>
      </c>
      <c r="F45" s="60"/>
      <c r="G45" s="61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0"/>
      <c r="M47" s="60"/>
      <c r="N47" s="60"/>
      <c r="O47" s="61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5" t="s">
        <v>42</v>
      </c>
      <c r="L49" s="65"/>
      <c r="M49" s="65"/>
      <c r="N49" s="65"/>
      <c r="O49" s="65"/>
      <c r="P49" s="65"/>
      <c r="Q49" s="65"/>
      <c r="R49" s="65"/>
      <c r="S49" s="65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7" t="s">
        <v>43</v>
      </c>
      <c r="L50" s="67"/>
      <c r="M50" s="67"/>
      <c r="N50" s="67"/>
      <c r="O50" s="67"/>
      <c r="P50" s="67"/>
      <c r="Q50" s="67"/>
      <c r="R50" s="67"/>
      <c r="S50" s="67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6" t="s">
        <v>84</v>
      </c>
      <c r="L51" s="66"/>
      <c r="M51" s="66"/>
      <c r="N51" s="66"/>
      <c r="O51" s="66"/>
      <c r="P51" s="66"/>
      <c r="Q51" s="66"/>
      <c r="R51" s="66"/>
      <c r="S51" s="66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0"/>
      <c r="C53" s="60"/>
      <c r="D53" s="60"/>
      <c r="E53" s="61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1"/>
      <c r="O53" s="59" t="s">
        <v>56</v>
      </c>
      <c r="P53" s="60"/>
      <c r="Q53" s="61"/>
      <c r="R53" s="14">
        <v>295793</v>
      </c>
      <c r="S53" s="16" t="s">
        <v>57</v>
      </c>
      <c r="U53" s="59" t="s">
        <v>33</v>
      </c>
      <c r="V53" s="60"/>
      <c r="W53" s="60"/>
      <c r="X53" s="60"/>
      <c r="Y53" s="61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5" t="s">
        <v>42</v>
      </c>
      <c r="B55" s="65"/>
      <c r="C55" s="65"/>
      <c r="D55" s="65"/>
      <c r="E55" s="65"/>
      <c r="F55" s="65"/>
      <c r="G55" s="65"/>
      <c r="H55" s="65"/>
      <c r="I55" s="65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5" t="s">
        <v>42</v>
      </c>
      <c r="V55" s="65"/>
      <c r="W55" s="65"/>
      <c r="X55" s="65"/>
      <c r="Y55" s="65"/>
      <c r="Z55" s="65"/>
      <c r="AA55" s="65"/>
      <c r="AB55" s="65"/>
      <c r="AC55" s="65"/>
    </row>
    <row r="56" spans="1:29" ht="30" customHeight="1" thickBot="1" x14ac:dyDescent="0.3">
      <c r="A56" s="67" t="s">
        <v>43</v>
      </c>
      <c r="B56" s="67"/>
      <c r="C56" s="67"/>
      <c r="D56" s="67"/>
      <c r="E56" s="67"/>
      <c r="F56" s="67"/>
      <c r="G56" s="67"/>
      <c r="H56" s="67"/>
      <c r="I56" s="67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7" t="s">
        <v>43</v>
      </c>
      <c r="V56" s="67"/>
      <c r="W56" s="67"/>
      <c r="X56" s="67"/>
      <c r="Y56" s="67"/>
      <c r="Z56" s="67"/>
      <c r="AA56" s="67"/>
      <c r="AB56" s="67"/>
      <c r="AC56" s="67"/>
    </row>
    <row r="57" spans="1:29" ht="26.25" customHeight="1" thickBot="1" x14ac:dyDescent="0.3">
      <c r="A57" s="66" t="s">
        <v>90</v>
      </c>
      <c r="B57" s="66"/>
      <c r="C57" s="66"/>
      <c r="D57" s="66"/>
      <c r="E57" s="66"/>
      <c r="F57" s="66"/>
      <c r="G57" s="66"/>
      <c r="H57" s="66"/>
      <c r="I57" s="66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6" t="s">
        <v>86</v>
      </c>
      <c r="V57" s="66"/>
      <c r="W57" s="66"/>
      <c r="X57" s="66"/>
      <c r="Y57" s="66"/>
      <c r="Z57" s="66"/>
      <c r="AA57" s="66"/>
      <c r="AB57" s="66"/>
      <c r="AC57" s="66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1"/>
      <c r="E59" s="59" t="s">
        <v>56</v>
      </c>
      <c r="F59" s="60"/>
      <c r="G59" s="61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1"/>
      <c r="Y59" s="59" t="s">
        <v>56</v>
      </c>
      <c r="Z59" s="60"/>
      <c r="AA59" s="61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0"/>
      <c r="M61" s="60"/>
      <c r="N61" s="60"/>
      <c r="O61" s="61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5" t="s">
        <v>42</v>
      </c>
      <c r="L63" s="65"/>
      <c r="M63" s="65"/>
      <c r="N63" s="65"/>
      <c r="O63" s="65"/>
      <c r="P63" s="65"/>
      <c r="Q63" s="65"/>
      <c r="R63" s="65"/>
      <c r="S63" s="65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7" t="s">
        <v>43</v>
      </c>
      <c r="L64" s="67"/>
      <c r="M64" s="67"/>
      <c r="N64" s="67"/>
      <c r="O64" s="67"/>
      <c r="P64" s="67"/>
      <c r="Q64" s="67"/>
      <c r="R64" s="67"/>
      <c r="S64" s="67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6" t="s">
        <v>92</v>
      </c>
      <c r="L65" s="66"/>
      <c r="M65" s="66"/>
      <c r="N65" s="66"/>
      <c r="O65" s="66"/>
      <c r="P65" s="66"/>
      <c r="Q65" s="66"/>
      <c r="R65" s="66"/>
      <c r="S65" s="66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0"/>
      <c r="C66" s="60"/>
      <c r="D66" s="60"/>
      <c r="E66" s="61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1"/>
      <c r="O67" s="59" t="s">
        <v>56</v>
      </c>
      <c r="P67" s="60"/>
      <c r="Q67" s="61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5" t="s">
        <v>42</v>
      </c>
      <c r="B68" s="65"/>
      <c r="C68" s="65"/>
      <c r="D68" s="65"/>
      <c r="E68" s="65"/>
      <c r="F68" s="65"/>
      <c r="G68" s="65"/>
      <c r="H68" s="65"/>
      <c r="I68" s="65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7" t="s">
        <v>43</v>
      </c>
      <c r="B69" s="67"/>
      <c r="C69" s="67"/>
      <c r="D69" s="67"/>
      <c r="E69" s="67"/>
      <c r="F69" s="67"/>
      <c r="G69" s="67"/>
      <c r="H69" s="67"/>
      <c r="I69" s="67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0"/>
      <c r="W69" s="60"/>
      <c r="X69" s="60"/>
      <c r="Y69" s="61"/>
      <c r="Z69" s="12">
        <v>25720</v>
      </c>
      <c r="AA69" s="12">
        <v>50366</v>
      </c>
      <c r="AC69" s="17"/>
    </row>
    <row r="70" spans="1:29" ht="35.25" customHeight="1" thickBot="1" x14ac:dyDescent="0.3">
      <c r="A70" s="66" t="s">
        <v>93</v>
      </c>
      <c r="B70" s="66"/>
      <c r="C70" s="66"/>
      <c r="D70" s="66"/>
      <c r="E70" s="66"/>
      <c r="F70" s="66"/>
      <c r="G70" s="66"/>
      <c r="H70" s="66"/>
      <c r="I70" s="66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4" t="s">
        <v>42</v>
      </c>
      <c r="V71" s="64"/>
      <c r="W71" s="64"/>
      <c r="X71" s="64"/>
      <c r="Y71" s="64"/>
      <c r="Z71" s="64"/>
      <c r="AA71" s="64"/>
      <c r="AB71" s="64"/>
      <c r="AC71" s="64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1"/>
      <c r="E72" s="59" t="s">
        <v>56</v>
      </c>
      <c r="F72" s="60"/>
      <c r="G72" s="61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3" t="s">
        <v>43</v>
      </c>
      <c r="V72" s="63"/>
      <c r="W72" s="63"/>
      <c r="X72" s="63"/>
      <c r="Y72" s="63"/>
      <c r="Z72" s="63"/>
      <c r="AA72" s="63"/>
      <c r="AB72" s="63"/>
      <c r="AC72" s="63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2" t="s">
        <v>94</v>
      </c>
      <c r="V73" s="62"/>
      <c r="W73" s="62"/>
      <c r="X73" s="62"/>
      <c r="Y73" s="62"/>
      <c r="Z73" s="62"/>
      <c r="AA73" s="62"/>
      <c r="AB73" s="62"/>
      <c r="AC73" s="62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1"/>
      <c r="Y75" s="59" t="s">
        <v>56</v>
      </c>
      <c r="Z75" s="60"/>
      <c r="AA75" s="61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0"/>
      <c r="M76" s="60"/>
      <c r="N76" s="60"/>
      <c r="O76" s="61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0"/>
      <c r="C83" s="60"/>
      <c r="D83" s="60"/>
      <c r="E83" s="61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0"/>
      <c r="W85" s="60"/>
      <c r="X85" s="60"/>
      <c r="Y85" s="61"/>
      <c r="Z85" s="12">
        <v>69962</v>
      </c>
      <c r="AA85" s="12"/>
      <c r="AC85" s="17"/>
    </row>
  </sheetData>
  <mergeCells count="92"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  <mergeCell ref="M67:N67"/>
    <mergeCell ref="O67:Q67"/>
    <mergeCell ref="K76:O76"/>
    <mergeCell ref="A66:E66"/>
    <mergeCell ref="A57:I57"/>
    <mergeCell ref="A70:I70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Y59:AA59"/>
    <mergeCell ref="U69:Y69"/>
    <mergeCell ref="U57:AC57"/>
    <mergeCell ref="U56:AC56"/>
    <mergeCell ref="U55:AC55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U40:AC40"/>
    <mergeCell ref="U39:AC39"/>
    <mergeCell ref="U38:AC38"/>
    <mergeCell ref="M40:N40"/>
    <mergeCell ref="O40:Q40"/>
    <mergeCell ref="K38:S38"/>
    <mergeCell ref="K37:S37"/>
    <mergeCell ref="K36:S36"/>
    <mergeCell ref="W21:X21"/>
    <mergeCell ref="Y21:AA21"/>
    <mergeCell ref="U36:Y36"/>
    <mergeCell ref="K34:O34"/>
    <mergeCell ref="U19:AC19"/>
    <mergeCell ref="U18:AC18"/>
    <mergeCell ref="U17:AC17"/>
    <mergeCell ref="M25:N25"/>
    <mergeCell ref="O25:Q25"/>
    <mergeCell ref="K23:S23"/>
    <mergeCell ref="K22:S22"/>
    <mergeCell ref="K21:S21"/>
    <mergeCell ref="C25:D25"/>
    <mergeCell ref="E25:G25"/>
    <mergeCell ref="A39:E39"/>
    <mergeCell ref="A23:I23"/>
    <mergeCell ref="A22:I22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Y5:AA5"/>
    <mergeCell ref="U15:Y15"/>
    <mergeCell ref="U3:AC3"/>
    <mergeCell ref="U2:AC2"/>
    <mergeCell ref="U1:A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0" t="s">
        <v>96</v>
      </c>
      <c r="D2" s="70"/>
      <c r="E2" s="70" t="s">
        <v>99</v>
      </c>
      <c r="F2" s="70"/>
    </row>
    <row r="3" spans="2:6" x14ac:dyDescent="0.25">
      <c r="B3" s="19">
        <v>45465</v>
      </c>
      <c r="C3" s="71">
        <v>12273</v>
      </c>
      <c r="D3" s="72"/>
      <c r="E3" s="70"/>
      <c r="F3" s="70"/>
    </row>
    <row r="4" spans="2:6" x14ac:dyDescent="0.25">
      <c r="B4" s="19">
        <v>45495</v>
      </c>
      <c r="C4" s="71">
        <v>31593</v>
      </c>
      <c r="D4" s="72"/>
      <c r="E4" s="70"/>
      <c r="F4" s="70"/>
    </row>
    <row r="5" spans="2:6" x14ac:dyDescent="0.25">
      <c r="B5" s="19">
        <v>45526</v>
      </c>
      <c r="C5" s="71">
        <v>15486</v>
      </c>
      <c r="D5" s="72"/>
      <c r="E5" s="70"/>
      <c r="F5" s="70"/>
    </row>
    <row r="6" spans="2:6" x14ac:dyDescent="0.25">
      <c r="B6" s="19">
        <v>45557</v>
      </c>
      <c r="C6" s="71">
        <v>35324</v>
      </c>
      <c r="D6" s="72"/>
      <c r="E6" s="70"/>
      <c r="F6" s="70"/>
    </row>
    <row r="7" spans="2:6" x14ac:dyDescent="0.25">
      <c r="B7" s="19">
        <v>45587</v>
      </c>
      <c r="C7" s="71">
        <v>15755</v>
      </c>
      <c r="D7" s="72"/>
      <c r="E7" s="70"/>
      <c r="F7" s="70"/>
    </row>
    <row r="8" spans="2:6" x14ac:dyDescent="0.25">
      <c r="B8" s="19">
        <v>45618</v>
      </c>
      <c r="C8" s="71">
        <v>7585</v>
      </c>
      <c r="D8" s="72"/>
      <c r="E8" s="70"/>
      <c r="F8" s="70"/>
    </row>
    <row r="9" spans="2:6" x14ac:dyDescent="0.25">
      <c r="B9" s="19">
        <v>45648</v>
      </c>
      <c r="C9" s="71">
        <v>7255</v>
      </c>
      <c r="D9" s="72"/>
      <c r="E9" s="70"/>
      <c r="F9" s="70"/>
    </row>
    <row r="10" spans="2:6" x14ac:dyDescent="0.25">
      <c r="B10" s="19">
        <v>45314</v>
      </c>
      <c r="C10" s="71">
        <v>37168</v>
      </c>
      <c r="D10" s="72"/>
      <c r="E10" s="70"/>
      <c r="F10" s="70"/>
    </row>
    <row r="11" spans="2:6" x14ac:dyDescent="0.25">
      <c r="B11" s="19">
        <v>45345</v>
      </c>
      <c r="C11" s="71">
        <v>3946</v>
      </c>
      <c r="D11" s="72"/>
      <c r="E11" s="70">
        <v>24100</v>
      </c>
      <c r="F11" s="70"/>
    </row>
    <row r="12" spans="2:6" x14ac:dyDescent="0.25">
      <c r="B12" s="19">
        <v>45374</v>
      </c>
      <c r="C12" s="71">
        <v>6675</v>
      </c>
      <c r="D12" s="72"/>
      <c r="E12" s="70">
        <v>31812</v>
      </c>
      <c r="F12" s="70"/>
    </row>
    <row r="13" spans="2:6" x14ac:dyDescent="0.25">
      <c r="B13" s="19">
        <v>45405</v>
      </c>
      <c r="C13" s="71">
        <v>14646</v>
      </c>
      <c r="D13" s="72"/>
      <c r="E13" s="70">
        <v>15183</v>
      </c>
      <c r="F13" s="70"/>
    </row>
    <row r="14" spans="2:6" x14ac:dyDescent="0.25">
      <c r="B14" s="19">
        <v>45435</v>
      </c>
      <c r="C14" s="71">
        <v>4424</v>
      </c>
      <c r="D14" s="72"/>
      <c r="E14" s="70">
        <v>42416</v>
      </c>
      <c r="F14" s="70"/>
    </row>
    <row r="15" spans="2:6" x14ac:dyDescent="0.25">
      <c r="B15" s="19">
        <v>45466</v>
      </c>
      <c r="C15" s="71">
        <v>16909</v>
      </c>
      <c r="D15" s="72"/>
      <c r="E15" s="70">
        <v>37114</v>
      </c>
      <c r="F15" s="70"/>
    </row>
    <row r="16" spans="2:6" x14ac:dyDescent="0.25">
      <c r="B16" s="19">
        <v>45496</v>
      </c>
      <c r="C16" s="71">
        <v>29584</v>
      </c>
      <c r="D16" s="72"/>
      <c r="E16" s="70"/>
      <c r="F16" s="70"/>
    </row>
    <row r="17" spans="2:8" x14ac:dyDescent="0.25">
      <c r="B17" s="19">
        <v>45527</v>
      </c>
      <c r="C17" s="71">
        <v>39962</v>
      </c>
      <c r="D17" s="72"/>
      <c r="E17" s="70"/>
      <c r="F17" s="70"/>
    </row>
    <row r="18" spans="2:8" x14ac:dyDescent="0.25">
      <c r="B18" s="18" t="s">
        <v>98</v>
      </c>
      <c r="C18" s="73">
        <f>SUM(C3:C17)</f>
        <v>278585</v>
      </c>
      <c r="D18" s="74"/>
      <c r="E18" s="70">
        <f>SUM(E11:F17)</f>
        <v>150625</v>
      </c>
      <c r="F18" s="70"/>
    </row>
    <row r="21" spans="2:8" x14ac:dyDescent="0.25">
      <c r="B21" s="46" t="s">
        <v>108</v>
      </c>
      <c r="C21" s="46"/>
      <c r="D21" s="4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6" t="s">
        <v>33</v>
      </c>
      <c r="C27" s="76"/>
      <c r="D27" s="18">
        <f>SUM(D23:D26)</f>
        <v>840000</v>
      </c>
    </row>
    <row r="28" spans="2:8" x14ac:dyDescent="0.25">
      <c r="B28" s="46" t="s">
        <v>119</v>
      </c>
      <c r="C28" s="46"/>
      <c r="D28" s="21"/>
    </row>
    <row r="29" spans="2:8" x14ac:dyDescent="0.25">
      <c r="B29" s="79" t="s">
        <v>109</v>
      </c>
      <c r="C29" s="79"/>
      <c r="D29" s="18" t="s">
        <v>11</v>
      </c>
    </row>
    <row r="30" spans="2:8" x14ac:dyDescent="0.25">
      <c r="B30" s="79" t="s">
        <v>111</v>
      </c>
      <c r="C30" s="79"/>
      <c r="D30" s="18">
        <v>326162</v>
      </c>
    </row>
    <row r="31" spans="2:8" x14ac:dyDescent="0.25">
      <c r="B31" s="79" t="s">
        <v>112</v>
      </c>
      <c r="C31" s="79"/>
      <c r="D31" s="18">
        <v>222736</v>
      </c>
    </row>
    <row r="32" spans="2:8" x14ac:dyDescent="0.25">
      <c r="B32" s="77" t="s">
        <v>125</v>
      </c>
      <c r="C32" s="78"/>
      <c r="D32" s="18">
        <v>311843</v>
      </c>
    </row>
    <row r="33" spans="2:4" x14ac:dyDescent="0.25">
      <c r="B33" s="79" t="s">
        <v>113</v>
      </c>
      <c r="C33" s="79"/>
      <c r="D33" s="18">
        <v>144747</v>
      </c>
    </row>
    <row r="34" spans="2:4" x14ac:dyDescent="0.25">
      <c r="B34" s="79" t="s">
        <v>114</v>
      </c>
      <c r="C34" s="79"/>
      <c r="D34" s="18">
        <v>70000</v>
      </c>
    </row>
    <row r="35" spans="2:4" x14ac:dyDescent="0.25">
      <c r="B35" s="76" t="s">
        <v>33</v>
      </c>
      <c r="C35" s="76"/>
      <c r="D35" s="18">
        <f>SUM(D30:D34)</f>
        <v>1075488</v>
      </c>
    </row>
    <row r="36" spans="2:4" x14ac:dyDescent="0.25">
      <c r="B36" s="46" t="s">
        <v>120</v>
      </c>
      <c r="C36" s="46"/>
      <c r="D36" s="21"/>
    </row>
    <row r="37" spans="2:4" x14ac:dyDescent="0.25">
      <c r="B37" s="70" t="s">
        <v>112</v>
      </c>
      <c r="C37" s="70"/>
      <c r="D37" s="18">
        <v>116318</v>
      </c>
    </row>
    <row r="38" spans="2:4" x14ac:dyDescent="0.25">
      <c r="B38" s="70" t="s">
        <v>121</v>
      </c>
      <c r="C38" s="70"/>
      <c r="D38" s="18">
        <v>400000</v>
      </c>
    </row>
    <row r="39" spans="2:4" x14ac:dyDescent="0.25">
      <c r="B39" s="76" t="s">
        <v>33</v>
      </c>
      <c r="C39" s="76"/>
      <c r="D39" s="18">
        <f>SUM(D37:D38)</f>
        <v>516318</v>
      </c>
    </row>
    <row r="40" spans="2:4" x14ac:dyDescent="0.25">
      <c r="B40" s="46" t="s">
        <v>122</v>
      </c>
      <c r="C40" s="46"/>
      <c r="D40" s="46"/>
    </row>
    <row r="41" spans="2:4" x14ac:dyDescent="0.25">
      <c r="B41" s="75" t="s">
        <v>123</v>
      </c>
      <c r="C41" s="75"/>
      <c r="D41" s="21">
        <f>D27</f>
        <v>840000</v>
      </c>
    </row>
    <row r="42" spans="2:4" x14ac:dyDescent="0.25">
      <c r="B42" s="75" t="s">
        <v>119</v>
      </c>
      <c r="C42" s="75"/>
      <c r="D42" s="21">
        <f>D35</f>
        <v>1075488</v>
      </c>
    </row>
    <row r="43" spans="2:4" x14ac:dyDescent="0.25">
      <c r="B43" s="75" t="s">
        <v>51</v>
      </c>
      <c r="C43" s="75"/>
      <c r="D43" s="21">
        <f>D39</f>
        <v>516318</v>
      </c>
    </row>
    <row r="44" spans="2:4" x14ac:dyDescent="0.25">
      <c r="B44" s="75" t="s">
        <v>124</v>
      </c>
      <c r="C44" s="75"/>
      <c r="D44" s="21">
        <f>D41-D42+D43</f>
        <v>280830</v>
      </c>
    </row>
  </sheetData>
  <mergeCells count="53">
    <mergeCell ref="B34:C34"/>
    <mergeCell ref="B33:C33"/>
    <mergeCell ref="B31:C31"/>
    <mergeCell ref="B30:C30"/>
    <mergeCell ref="B29:C29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2024-10-01T11:09:21Z</dcterms:modified>
</cp:coreProperties>
</file>