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8C10D6A5-1F52-47D9-B048-4B4D5D24E2B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32" i="1"/>
  <c r="E42" i="1"/>
  <c r="E34" i="1"/>
  <c r="E35" i="1"/>
  <c r="E36" i="1"/>
  <c r="E37" i="1"/>
  <c r="E38" i="1"/>
  <c r="E39" i="1"/>
  <c r="E40" i="1"/>
  <c r="E41" i="1"/>
  <c r="O10" i="1"/>
  <c r="L7" i="1" l="1"/>
  <c r="O14" i="1" l="1"/>
  <c r="E4" i="2" l="1"/>
  <c r="E8" i="2"/>
  <c r="E6" i="2"/>
  <c r="E5" i="2"/>
  <c r="E3" i="2"/>
  <c r="E2" i="2"/>
  <c r="E9" i="2" l="1"/>
  <c r="L15" i="1" l="1"/>
  <c r="L14" i="1"/>
  <c r="L13" i="1"/>
  <c r="L12" i="1"/>
  <c r="L11" i="1"/>
  <c r="L10" i="1"/>
  <c r="L8" i="1"/>
  <c r="P10" i="1" l="1"/>
  <c r="L16" i="1"/>
  <c r="E25" i="1"/>
  <c r="E24" i="1"/>
  <c r="E45" i="1" l="1"/>
  <c r="E43" i="1" l="1"/>
  <c r="E33" i="1" l="1"/>
  <c r="E48" i="1" l="1"/>
  <c r="E44" i="1"/>
  <c r="E31" i="1"/>
  <c r="E30" i="1"/>
  <c r="E29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46" i="1" l="1"/>
</calcChain>
</file>

<file path=xl/sharedStrings.xml><?xml version="1.0" encoding="utf-8"?>
<sst xmlns="http://schemas.openxmlformats.org/spreadsheetml/2006/main" count="125" uniqueCount="91">
  <si>
    <t>Date                :</t>
  </si>
  <si>
    <t>DD Code         :</t>
  </si>
  <si>
    <t>DHKGOP04</t>
  </si>
  <si>
    <t>DD Name       :</t>
  </si>
  <si>
    <t>E-Life Communication</t>
  </si>
  <si>
    <t>Lifting Mode :</t>
  </si>
  <si>
    <t>Type</t>
  </si>
  <si>
    <t>Product</t>
  </si>
  <si>
    <t>Quantity</t>
  </si>
  <si>
    <t>Lifting Price</t>
  </si>
  <si>
    <t>Total Amount</t>
  </si>
  <si>
    <t>SAF</t>
  </si>
  <si>
    <t>Hand sate</t>
  </si>
  <si>
    <t>V78</t>
  </si>
  <si>
    <t>V150</t>
  </si>
  <si>
    <t>SIM</t>
  </si>
  <si>
    <t>MMST 019</t>
  </si>
  <si>
    <t>MMSTS (Dial Duplication)</t>
  </si>
  <si>
    <t>MMDATA</t>
  </si>
  <si>
    <t>MMST1971</t>
  </si>
  <si>
    <t xml:space="preserve">Swap SIM </t>
  </si>
  <si>
    <t xml:space="preserve">Swap SIM serial no </t>
  </si>
  <si>
    <t>EV-Swap SIM</t>
  </si>
  <si>
    <t xml:space="preserve">SME-Regular </t>
  </si>
  <si>
    <t>SME-DD (IMSI-27) (01977)</t>
  </si>
  <si>
    <t>SME-DD (IMSI-90)</t>
  </si>
  <si>
    <t>SME-Postpaid</t>
  </si>
  <si>
    <t>Propaid</t>
  </si>
  <si>
    <t>PCO</t>
  </si>
  <si>
    <t>Cards</t>
  </si>
  <si>
    <t>Data Card-9</t>
  </si>
  <si>
    <t>Voice Card-9</t>
  </si>
  <si>
    <t>SC Recharge -10</t>
  </si>
  <si>
    <t xml:space="preserve">SC Data -10 </t>
  </si>
  <si>
    <t>SC Voice -10</t>
  </si>
  <si>
    <t>SC Data-19</t>
  </si>
  <si>
    <t xml:space="preserve"> SC Recharge 20</t>
  </si>
  <si>
    <t xml:space="preserve"> SC Recharge 50</t>
  </si>
  <si>
    <t>58 Voice Scratch Card</t>
  </si>
  <si>
    <t>SCMV-75</t>
  </si>
  <si>
    <t>SC-04</t>
  </si>
  <si>
    <t>SC-499</t>
  </si>
  <si>
    <t>SC-999</t>
  </si>
  <si>
    <t>Itop</t>
  </si>
  <si>
    <t>I'top-Up</t>
  </si>
  <si>
    <t>MFS</t>
  </si>
  <si>
    <t>M-Wallet</t>
  </si>
  <si>
    <t>DD Payable :</t>
  </si>
  <si>
    <t>CREDIT Lifting</t>
  </si>
  <si>
    <r>
      <t xml:space="preserve">I'top-Up </t>
    </r>
    <r>
      <rPr>
        <sz val="10"/>
        <rFont val="Calibri"/>
        <family val="2"/>
        <charset val="1"/>
      </rPr>
      <t>(Check Amount)&gt;</t>
    </r>
  </si>
  <si>
    <t>SC Voice-19</t>
  </si>
  <si>
    <t xml:space="preserve"> </t>
  </si>
  <si>
    <t>15/12/2022</t>
  </si>
  <si>
    <t>Router</t>
  </si>
  <si>
    <t>Pocket Router</t>
  </si>
  <si>
    <t>Data Card-14</t>
  </si>
  <si>
    <t>Voice Card-14</t>
  </si>
  <si>
    <t>Product Name</t>
  </si>
  <si>
    <t>Quentity</t>
  </si>
  <si>
    <t>Commission</t>
  </si>
  <si>
    <t>I TOPUP</t>
  </si>
  <si>
    <t>29TK SD CARD</t>
  </si>
  <si>
    <t>19TK SD CARD</t>
  </si>
  <si>
    <t>19TK SV CARD</t>
  </si>
  <si>
    <t>14TK SV CARD</t>
  </si>
  <si>
    <t>14TK SD CARD</t>
  </si>
  <si>
    <t>RBSP SIM</t>
  </si>
  <si>
    <t>EV KIT</t>
  </si>
  <si>
    <t>TOTAL COMMISSION</t>
  </si>
  <si>
    <t>Per Unit Value</t>
  </si>
  <si>
    <t>Total Value</t>
  </si>
  <si>
    <t>Hand stock</t>
  </si>
  <si>
    <t>I TOP UP</t>
  </si>
  <si>
    <t>STD SIM</t>
  </si>
  <si>
    <t>EV SWAP SIM</t>
  </si>
  <si>
    <t>SIM SWAP</t>
  </si>
  <si>
    <t>14 TK SCV CARD</t>
  </si>
  <si>
    <t>29TK SCD CARD</t>
  </si>
  <si>
    <t>19TK SCV CARD</t>
  </si>
  <si>
    <t>NET VALUE</t>
  </si>
  <si>
    <t>Opening Balance</t>
  </si>
  <si>
    <t>21-11-23</t>
  </si>
  <si>
    <t>CARD</t>
  </si>
  <si>
    <t>KIT</t>
  </si>
  <si>
    <t>27/11/2023</t>
  </si>
  <si>
    <t xml:space="preserve">total </t>
  </si>
  <si>
    <t>SC Data -29</t>
  </si>
  <si>
    <t>SC 69Tk Data</t>
  </si>
  <si>
    <t>SC Voice -29</t>
  </si>
  <si>
    <t>SCD 49TK</t>
  </si>
  <si>
    <t>MMST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</si>
</sst>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;[Red]0.00"/>
    <numFmt numFmtId="165" formatCode="_(* #,##0_);_(* \(#,##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595959"/>
      <name val="Calibri"/>
      <family val="2"/>
      <charset val="1"/>
    </font>
    <font>
      <b/>
      <sz val="10"/>
      <color rgb="FF595959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DDD9C3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AC090"/>
        <bgColor rgb="FFFFDBB6"/>
      </patternFill>
    </fill>
    <fill>
      <patternFill patternType="solid">
        <fgColor rgb="FFFFDBB6"/>
        <bgColor rgb="FFDDD9C3"/>
      </patternFill>
    </fill>
    <fill>
      <patternFill patternType="solid">
        <fgColor rgb="FFFFC000"/>
        <bgColor rgb="FFFF9900"/>
      </patternFill>
    </fill>
    <fill>
      <patternFill patternType="solid">
        <fgColor theme="5" tint="0.59999389629810485"/>
        <bgColor rgb="FFDDD9C3"/>
      </patternFill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2" fillId="2" borderId="4" xfId="0" applyFont="1" applyFill="1" applyBorder="1" applyProtection="1"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3" fillId="4" borderId="9" xfId="0" applyFont="1" applyFill="1" applyBorder="1" applyAlignment="1" applyProtection="1">
      <alignment vertical="center"/>
      <protection hidden="1"/>
    </xf>
    <xf numFmtId="0" fontId="2" fillId="4" borderId="9" xfId="0" applyFont="1" applyFill="1" applyBorder="1" applyAlignment="1" applyProtection="1">
      <alignment horizontal="right" vertical="center"/>
      <protection hidden="1"/>
    </xf>
    <xf numFmtId="0" fontId="2" fillId="4" borderId="10" xfId="0" applyFont="1" applyFill="1" applyBorder="1" applyAlignment="1" applyProtection="1">
      <alignment vertical="center"/>
      <protection hidden="1"/>
    </xf>
    <xf numFmtId="0" fontId="3" fillId="4" borderId="0" xfId="0" applyFont="1" applyFill="1" applyBorder="1" applyAlignment="1" applyProtection="1">
      <alignment vertical="center"/>
      <protection hidden="1"/>
    </xf>
    <xf numFmtId="0" fontId="2" fillId="4" borderId="0" xfId="0" applyFont="1" applyFill="1" applyBorder="1" applyAlignment="1" applyProtection="1">
      <alignment vertical="center"/>
      <protection hidden="1"/>
    </xf>
    <xf numFmtId="0" fontId="3" fillId="5" borderId="9" xfId="0" applyFont="1" applyFill="1" applyBorder="1" applyAlignment="1" applyProtection="1">
      <protection locked="0"/>
    </xf>
    <xf numFmtId="0" fontId="2" fillId="4" borderId="9" xfId="0" applyFont="1" applyFill="1" applyBorder="1" applyAlignment="1" applyProtection="1">
      <alignment vertical="center"/>
      <protection hidden="1"/>
    </xf>
    <xf numFmtId="2" fontId="5" fillId="0" borderId="0" xfId="0" applyNumberFormat="1" applyFont="1" applyBorder="1" applyAlignment="1" applyProtection="1">
      <protection hidden="1"/>
    </xf>
    <xf numFmtId="0" fontId="3" fillId="6" borderId="9" xfId="0" applyFont="1" applyFill="1" applyBorder="1" applyAlignment="1" applyProtection="1">
      <protection locked="0"/>
    </xf>
    <xf numFmtId="0" fontId="2" fillId="6" borderId="9" xfId="0" applyFont="1" applyFill="1" applyBorder="1" applyAlignment="1" applyProtection="1">
      <alignment vertical="center"/>
      <protection hidden="1"/>
    </xf>
    <xf numFmtId="2" fontId="5" fillId="6" borderId="0" xfId="0" applyNumberFormat="1" applyFont="1" applyFill="1" applyBorder="1" applyAlignment="1" applyProtection="1">
      <protection hidden="1"/>
    </xf>
    <xf numFmtId="0" fontId="3" fillId="0" borderId="9" xfId="0" applyFont="1" applyBorder="1" applyAlignment="1" applyProtection="1">
      <protection locked="0"/>
    </xf>
    <xf numFmtId="0" fontId="2" fillId="0" borderId="9" xfId="0" applyFont="1" applyBorder="1" applyAlignment="1" applyProtection="1">
      <alignment vertical="center"/>
      <protection hidden="1"/>
    </xf>
    <xf numFmtId="0" fontId="3" fillId="6" borderId="9" xfId="0" applyFont="1" applyFill="1" applyBorder="1" applyProtection="1">
      <protection locked="0"/>
    </xf>
    <xf numFmtId="2" fontId="5" fillId="6" borderId="0" xfId="0" applyNumberFormat="1" applyFont="1" applyFill="1" applyBorder="1" applyProtection="1">
      <protection hidden="1"/>
    </xf>
    <xf numFmtId="0" fontId="3" fillId="5" borderId="9" xfId="0" applyFont="1" applyFill="1" applyBorder="1" applyProtection="1">
      <protection locked="0"/>
    </xf>
    <xf numFmtId="2" fontId="5" fillId="0" borderId="0" xfId="0" applyNumberFormat="1" applyFont="1" applyBorder="1" applyProtection="1">
      <protection hidden="1"/>
    </xf>
    <xf numFmtId="0" fontId="3" fillId="7" borderId="9" xfId="0" applyFont="1" applyFill="1" applyBorder="1" applyAlignment="1" applyProtection="1">
      <protection locked="0"/>
    </xf>
    <xf numFmtId="0" fontId="2" fillId="7" borderId="9" xfId="0" applyFont="1" applyFill="1" applyBorder="1" applyAlignment="1" applyProtection="1">
      <alignment vertical="center"/>
      <protection hidden="1"/>
    </xf>
    <xf numFmtId="2" fontId="5" fillId="7" borderId="0" xfId="0" applyNumberFormat="1" applyFont="1" applyFill="1" applyBorder="1" applyProtection="1">
      <protection hidden="1"/>
    </xf>
    <xf numFmtId="2" fontId="5" fillId="0" borderId="11" xfId="0" applyNumberFormat="1" applyFont="1" applyBorder="1" applyProtection="1">
      <protection hidden="1"/>
    </xf>
    <xf numFmtId="0" fontId="3" fillId="7" borderId="9" xfId="0" applyFont="1" applyFill="1" applyBorder="1" applyProtection="1">
      <protection locked="0"/>
    </xf>
    <xf numFmtId="164" fontId="5" fillId="7" borderId="0" xfId="0" applyNumberFormat="1" applyFont="1" applyFill="1" applyBorder="1" applyProtection="1">
      <protection hidden="1"/>
    </xf>
    <xf numFmtId="164" fontId="5" fillId="0" borderId="0" xfId="0" applyNumberFormat="1" applyFont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3" fillId="5" borderId="2" xfId="0" applyFont="1" applyFill="1" applyBorder="1" applyProtection="1">
      <protection locked="0"/>
    </xf>
    <xf numFmtId="0" fontId="5" fillId="0" borderId="0" xfId="0" applyFont="1" applyBorder="1" applyProtection="1">
      <protection hidden="1"/>
    </xf>
    <xf numFmtId="0" fontId="3" fillId="5" borderId="0" xfId="0" applyFont="1" applyFill="1" applyProtection="1">
      <protection locked="0"/>
    </xf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165" fontId="6" fillId="0" borderId="0" xfId="1" applyNumberFormat="1" applyFont="1" applyBorder="1" applyAlignment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0" fontId="2" fillId="3" borderId="0" xfId="0" applyFont="1" applyFill="1" applyBorder="1" applyProtection="1">
      <protection hidden="1"/>
    </xf>
    <xf numFmtId="0" fontId="2" fillId="8" borderId="12" xfId="0" applyFont="1" applyFill="1" applyBorder="1" applyProtection="1">
      <protection locked="0"/>
    </xf>
    <xf numFmtId="0" fontId="2" fillId="8" borderId="13" xfId="0" applyFont="1" applyFill="1" applyBorder="1" applyProtection="1">
      <protection locked="0"/>
    </xf>
    <xf numFmtId="165" fontId="3" fillId="8" borderId="14" xfId="1" applyNumberFormat="1" applyFont="1" applyFill="1" applyBorder="1" applyAlignment="1" applyProtection="1">
      <protection hidden="1"/>
    </xf>
    <xf numFmtId="0" fontId="3" fillId="8" borderId="14" xfId="0" applyFont="1" applyFill="1" applyBorder="1" applyProtection="1">
      <protection hidden="1"/>
    </xf>
    <xf numFmtId="1" fontId="2" fillId="8" borderId="15" xfId="0" applyNumberFormat="1" applyFont="1" applyFill="1" applyBorder="1" applyProtection="1">
      <protection hidden="1"/>
    </xf>
    <xf numFmtId="0" fontId="3" fillId="9" borderId="9" xfId="0" applyFont="1" applyFill="1" applyBorder="1" applyProtection="1">
      <protection locked="0"/>
    </xf>
    <xf numFmtId="0" fontId="2" fillId="10" borderId="9" xfId="0" applyFont="1" applyFill="1" applyBorder="1" applyAlignment="1" applyProtection="1">
      <alignment vertical="center"/>
      <protection hidden="1"/>
    </xf>
    <xf numFmtId="2" fontId="5" fillId="11" borderId="0" xfId="0" applyNumberFormat="1" applyFont="1" applyFill="1" applyBorder="1" applyProtection="1">
      <protection hidden="1"/>
    </xf>
    <xf numFmtId="164" fontId="5" fillId="11" borderId="0" xfId="0" applyNumberFormat="1" applyFont="1" applyFill="1" applyBorder="1" applyProtection="1">
      <protection hidden="1"/>
    </xf>
    <xf numFmtId="0" fontId="0" fillId="14" borderId="0" xfId="0" applyFill="1" applyAlignment="1"/>
    <xf numFmtId="0" fontId="7" fillId="13" borderId="9" xfId="0" applyFont="1" applyFill="1" applyBorder="1"/>
    <xf numFmtId="0" fontId="9" fillId="13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 wrapText="1"/>
    </xf>
    <xf numFmtId="0" fontId="10" fillId="0" borderId="9" xfId="0" applyFont="1" applyBorder="1"/>
    <xf numFmtId="3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0" fillId="11" borderId="9" xfId="0" applyFill="1" applyBorder="1"/>
    <xf numFmtId="0" fontId="0" fillId="0" borderId="0" xfId="0" applyAlignment="1">
      <alignment horizont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1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/>
    </xf>
    <xf numFmtId="0" fontId="0" fillId="15" borderId="16" xfId="0" applyFill="1" applyBorder="1" applyAlignment="1">
      <alignment horizontal="center" vertical="center"/>
    </xf>
    <xf numFmtId="3" fontId="8" fillId="15" borderId="16" xfId="0" applyNumberFormat="1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8"/>
  <sheetViews>
    <sheetView tabSelected="1" topLeftCell="A25" zoomScaleNormal="100" workbookViewId="0">
      <selection activeCell="H47" sqref="H47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9.42578125" bestFit="1" customWidth="1"/>
    <col min="4" max="4" width="10.28515625" bestFit="1" customWidth="1"/>
    <col min="5" max="5" width="11.7109375" bestFit="1" customWidth="1"/>
    <col min="8" max="8" width="6.85546875" customWidth="1"/>
    <col min="10" max="10" width="12.28515625" customWidth="1"/>
    <col min="11" max="11" width="12.7109375" customWidth="1"/>
    <col min="12" max="12" width="5.42578125" customWidth="1"/>
  </cols>
  <sheetData>
    <row r="1" spans="1:16" x14ac:dyDescent="0.25">
      <c r="A1" s="1" t="s">
        <v>0</v>
      </c>
      <c r="B1" s="2" t="s">
        <v>52</v>
      </c>
      <c r="C1" s="3"/>
      <c r="D1" s="4"/>
      <c r="E1" s="4"/>
    </row>
    <row r="2" spans="1:16" x14ac:dyDescent="0.25">
      <c r="A2" s="5" t="s">
        <v>1</v>
      </c>
      <c r="B2" s="6" t="s">
        <v>2</v>
      </c>
      <c r="C2" s="3"/>
      <c r="D2" s="4"/>
      <c r="E2" s="4"/>
    </row>
    <row r="3" spans="1:16" x14ac:dyDescent="0.25">
      <c r="A3" s="5" t="s">
        <v>3</v>
      </c>
      <c r="B3" s="6" t="s">
        <v>4</v>
      </c>
      <c r="C3" s="3"/>
      <c r="D3" s="4"/>
      <c r="E3" s="4"/>
    </row>
    <row r="4" spans="1:16" ht="15.75" thickBot="1" x14ac:dyDescent="0.3">
      <c r="A4" s="7" t="s">
        <v>5</v>
      </c>
      <c r="B4" s="8"/>
      <c r="C4" s="9"/>
      <c r="D4" s="4"/>
      <c r="E4" s="4"/>
    </row>
    <row r="5" spans="1:16" x14ac:dyDescent="0.2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I5" s="69" t="s">
        <v>57</v>
      </c>
      <c r="J5" s="69"/>
      <c r="K5" s="69" t="s">
        <v>58</v>
      </c>
      <c r="L5" s="69" t="s">
        <v>59</v>
      </c>
      <c r="M5" s="69"/>
      <c r="N5" s="67" t="s">
        <v>84</v>
      </c>
      <c r="O5" s="68"/>
    </row>
    <row r="6" spans="1:16" x14ac:dyDescent="0.25">
      <c r="A6" s="11" t="s">
        <v>11</v>
      </c>
      <c r="B6" s="11" t="s">
        <v>11</v>
      </c>
      <c r="C6" s="15"/>
      <c r="D6" s="16"/>
      <c r="E6" s="17"/>
      <c r="I6" s="69"/>
      <c r="J6" s="69"/>
      <c r="K6" s="69"/>
      <c r="L6" s="69"/>
      <c r="M6" s="69"/>
      <c r="N6" s="68"/>
      <c r="O6" s="68"/>
    </row>
    <row r="7" spans="1:16" x14ac:dyDescent="0.25">
      <c r="A7" s="18" t="s">
        <v>12</v>
      </c>
      <c r="B7" s="18" t="s">
        <v>13</v>
      </c>
      <c r="C7" s="19"/>
      <c r="D7" s="20">
        <v>5179.5</v>
      </c>
      <c r="E7" s="20">
        <f t="shared" ref="E7:E42" si="0">D7*C7</f>
        <v>0</v>
      </c>
      <c r="I7" s="70" t="s">
        <v>60</v>
      </c>
      <c r="J7" s="70"/>
      <c r="K7">
        <v>1000</v>
      </c>
      <c r="L7" s="70">
        <f>K7*0.01</f>
        <v>10</v>
      </c>
      <c r="M7" s="70"/>
      <c r="N7" s="70"/>
      <c r="O7" s="70"/>
    </row>
    <row r="8" spans="1:16" x14ac:dyDescent="0.25">
      <c r="A8" s="18" t="s">
        <v>12</v>
      </c>
      <c r="B8" s="18" t="s">
        <v>14</v>
      </c>
      <c r="C8" s="19"/>
      <c r="D8" s="20">
        <v>6118</v>
      </c>
      <c r="E8" s="20">
        <f t="shared" si="0"/>
        <v>0</v>
      </c>
      <c r="I8" s="70" t="s">
        <v>61</v>
      </c>
      <c r="J8" s="70"/>
      <c r="L8" s="70">
        <f>K8*0.29</f>
        <v>0</v>
      </c>
      <c r="M8" s="70"/>
    </row>
    <row r="9" spans="1:16" x14ac:dyDescent="0.25">
      <c r="A9" s="18"/>
      <c r="B9" s="21" t="s">
        <v>90</v>
      </c>
      <c r="C9" s="22">
        <v>25</v>
      </c>
      <c r="D9" s="20">
        <v>470</v>
      </c>
      <c r="E9" s="20">
        <f t="shared" si="0"/>
        <v>11750</v>
      </c>
      <c r="I9" s="66"/>
      <c r="J9" s="66"/>
      <c r="L9" s="66"/>
      <c r="M9" s="66"/>
    </row>
    <row r="10" spans="1:16" x14ac:dyDescent="0.25">
      <c r="A10" s="18" t="s">
        <v>15</v>
      </c>
      <c r="B10" s="21" t="s">
        <v>16</v>
      </c>
      <c r="C10" s="22"/>
      <c r="D10" s="23">
        <v>341</v>
      </c>
      <c r="E10" s="23">
        <f t="shared" si="0"/>
        <v>0</v>
      </c>
      <c r="I10" s="70" t="s">
        <v>62</v>
      </c>
      <c r="J10" s="70"/>
      <c r="L10" s="70">
        <f>K10*0.19</f>
        <v>0</v>
      </c>
      <c r="M10" s="70"/>
      <c r="N10" s="71" t="s">
        <v>82</v>
      </c>
      <c r="O10" s="71">
        <f>K8*28.2+K10*18.5+K11*18.5+K12*13.7</f>
        <v>27750</v>
      </c>
      <c r="P10" s="70">
        <f>L8+L10+L11+L12+L13</f>
        <v>285</v>
      </c>
    </row>
    <row r="11" spans="1:16" x14ac:dyDescent="0.25">
      <c r="A11" s="18" t="s">
        <v>15</v>
      </c>
      <c r="B11" s="21" t="s">
        <v>17</v>
      </c>
      <c r="C11" s="22"/>
      <c r="D11" s="23">
        <v>241</v>
      </c>
      <c r="E11" s="23">
        <f t="shared" si="0"/>
        <v>0</v>
      </c>
      <c r="I11" s="70" t="s">
        <v>63</v>
      </c>
      <c r="J11" s="70"/>
      <c r="K11">
        <v>1500</v>
      </c>
      <c r="L11" s="70">
        <f>K11*0.19</f>
        <v>285</v>
      </c>
      <c r="M11" s="70"/>
      <c r="N11" s="71"/>
      <c r="O11" s="71"/>
      <c r="P11" s="70"/>
    </row>
    <row r="12" spans="1:16" x14ac:dyDescent="0.25">
      <c r="A12" s="18" t="s">
        <v>15</v>
      </c>
      <c r="B12" s="18" t="s">
        <v>18</v>
      </c>
      <c r="C12" s="19"/>
      <c r="D12" s="20">
        <v>100</v>
      </c>
      <c r="E12" s="20">
        <f t="shared" si="0"/>
        <v>0</v>
      </c>
      <c r="I12" s="70" t="s">
        <v>64</v>
      </c>
      <c r="J12" s="70"/>
      <c r="L12" s="70">
        <f>K12*0.14</f>
        <v>0</v>
      </c>
      <c r="M12" s="70"/>
    </row>
    <row r="13" spans="1:16" x14ac:dyDescent="0.25">
      <c r="A13" s="18" t="s">
        <v>15</v>
      </c>
      <c r="B13" s="24" t="s">
        <v>19</v>
      </c>
      <c r="C13" s="25"/>
      <c r="D13" s="20">
        <v>99.2</v>
      </c>
      <c r="E13" s="20">
        <f t="shared" si="0"/>
        <v>0</v>
      </c>
      <c r="I13" s="70" t="s">
        <v>65</v>
      </c>
      <c r="J13" s="70"/>
      <c r="L13" s="70">
        <f>K13*0.14</f>
        <v>0</v>
      </c>
      <c r="M13" s="70"/>
    </row>
    <row r="14" spans="1:16" x14ac:dyDescent="0.25">
      <c r="A14" s="18" t="s">
        <v>15</v>
      </c>
      <c r="B14" s="26" t="s">
        <v>20</v>
      </c>
      <c r="C14" s="22"/>
      <c r="D14" s="27">
        <v>323</v>
      </c>
      <c r="E14" s="27">
        <f t="shared" si="0"/>
        <v>0</v>
      </c>
      <c r="I14" s="70" t="s">
        <v>66</v>
      </c>
      <c r="J14" s="70"/>
      <c r="K14">
        <v>10</v>
      </c>
      <c r="L14" s="70">
        <f>K14*9</f>
        <v>90</v>
      </c>
      <c r="M14" s="70"/>
      <c r="N14" t="s">
        <v>83</v>
      </c>
      <c r="O14">
        <f>K14*232</f>
        <v>2320</v>
      </c>
    </row>
    <row r="15" spans="1:16" x14ac:dyDescent="0.25">
      <c r="A15" s="28" t="s">
        <v>15</v>
      </c>
      <c r="B15" s="28" t="s">
        <v>21</v>
      </c>
      <c r="C15" s="19"/>
      <c r="D15" s="29">
        <v>82</v>
      </c>
      <c r="E15" s="29">
        <f t="shared" si="0"/>
        <v>0</v>
      </c>
      <c r="I15" s="70" t="s">
        <v>67</v>
      </c>
      <c r="J15" s="70"/>
      <c r="L15" s="70">
        <f>K15*50</f>
        <v>0</v>
      </c>
      <c r="M15" s="70"/>
    </row>
    <row r="16" spans="1:16" x14ac:dyDescent="0.25">
      <c r="A16" s="28" t="s">
        <v>15</v>
      </c>
      <c r="B16" s="30" t="s">
        <v>22</v>
      </c>
      <c r="C16" s="31"/>
      <c r="D16" s="32">
        <v>100</v>
      </c>
      <c r="E16" s="32">
        <f t="shared" si="0"/>
        <v>0</v>
      </c>
      <c r="I16" s="72" t="s">
        <v>68</v>
      </c>
      <c r="J16" s="72"/>
      <c r="K16" s="57"/>
      <c r="L16" s="73">
        <f>SUM(L7:M15)</f>
        <v>385</v>
      </c>
      <c r="M16" s="73"/>
    </row>
    <row r="17" spans="1:10" x14ac:dyDescent="0.25">
      <c r="A17" s="28" t="s">
        <v>15</v>
      </c>
      <c r="B17" s="28" t="s">
        <v>23</v>
      </c>
      <c r="C17" s="19"/>
      <c r="D17" s="29">
        <v>110</v>
      </c>
      <c r="E17" s="29">
        <f t="shared" si="0"/>
        <v>0</v>
      </c>
    </row>
    <row r="18" spans="1:10" x14ac:dyDescent="0.25">
      <c r="A18" s="28" t="s">
        <v>15</v>
      </c>
      <c r="B18" s="28" t="s">
        <v>24</v>
      </c>
      <c r="C18" s="19"/>
      <c r="D18" s="33">
        <v>110</v>
      </c>
      <c r="E18" s="29">
        <f t="shared" si="0"/>
        <v>0</v>
      </c>
    </row>
    <row r="19" spans="1:10" x14ac:dyDescent="0.25">
      <c r="A19" s="28" t="s">
        <v>15</v>
      </c>
      <c r="B19" s="28" t="s">
        <v>25</v>
      </c>
      <c r="C19" s="19"/>
      <c r="D19" s="33">
        <v>110</v>
      </c>
      <c r="E19" s="29">
        <f t="shared" si="0"/>
        <v>0</v>
      </c>
      <c r="I19" t="s">
        <v>85</v>
      </c>
      <c r="J19">
        <v>84360</v>
      </c>
    </row>
    <row r="20" spans="1:10" x14ac:dyDescent="0.25">
      <c r="A20" s="28" t="s">
        <v>15</v>
      </c>
      <c r="B20" s="28" t="s">
        <v>26</v>
      </c>
      <c r="C20" s="19"/>
      <c r="D20" s="29">
        <v>300</v>
      </c>
      <c r="E20" s="29">
        <f t="shared" si="0"/>
        <v>0</v>
      </c>
    </row>
    <row r="21" spans="1:10" x14ac:dyDescent="0.25">
      <c r="A21" s="28" t="s">
        <v>15</v>
      </c>
      <c r="B21" s="28" t="s">
        <v>27</v>
      </c>
      <c r="C21" s="19"/>
      <c r="D21" s="29">
        <v>89.2</v>
      </c>
      <c r="E21" s="29">
        <f>D21*C21</f>
        <v>0</v>
      </c>
    </row>
    <row r="22" spans="1:10" x14ac:dyDescent="0.25">
      <c r="A22" s="28" t="s">
        <v>15</v>
      </c>
      <c r="B22" s="28" t="s">
        <v>28</v>
      </c>
      <c r="C22" s="19"/>
      <c r="D22" s="29">
        <v>110</v>
      </c>
      <c r="E22" s="29">
        <f t="shared" si="0"/>
        <v>0</v>
      </c>
    </row>
    <row r="23" spans="1:10" x14ac:dyDescent="0.25">
      <c r="A23" s="28" t="s">
        <v>29</v>
      </c>
      <c r="B23" s="34" t="s">
        <v>30</v>
      </c>
      <c r="C23" s="31"/>
      <c r="D23" s="32">
        <v>8.81</v>
      </c>
      <c r="E23" s="35">
        <f t="shared" si="0"/>
        <v>0</v>
      </c>
    </row>
    <row r="24" spans="1:10" x14ac:dyDescent="0.25">
      <c r="A24" s="28" t="s">
        <v>29</v>
      </c>
      <c r="B24" s="34" t="s">
        <v>55</v>
      </c>
      <c r="C24" s="31"/>
      <c r="D24" s="32">
        <v>13.56</v>
      </c>
      <c r="E24" s="35">
        <f t="shared" si="0"/>
        <v>0</v>
      </c>
    </row>
    <row r="25" spans="1:10" x14ac:dyDescent="0.25">
      <c r="A25" s="28" t="s">
        <v>29</v>
      </c>
      <c r="B25" s="34" t="s">
        <v>56</v>
      </c>
      <c r="C25" s="31"/>
      <c r="D25" s="32">
        <v>13.56</v>
      </c>
      <c r="E25" s="35">
        <f t="shared" si="0"/>
        <v>0</v>
      </c>
    </row>
    <row r="26" spans="1:10" x14ac:dyDescent="0.25">
      <c r="A26" s="28" t="s">
        <v>29</v>
      </c>
      <c r="B26" s="34" t="s">
        <v>31</v>
      </c>
      <c r="C26" s="31"/>
      <c r="D26" s="32">
        <v>8.81</v>
      </c>
      <c r="E26" s="35">
        <f t="shared" si="0"/>
        <v>0</v>
      </c>
    </row>
    <row r="27" spans="1:10" x14ac:dyDescent="0.25">
      <c r="A27" s="28" t="s">
        <v>29</v>
      </c>
      <c r="B27" s="34" t="s">
        <v>32</v>
      </c>
      <c r="C27" s="31"/>
      <c r="D27" s="32">
        <v>9.65</v>
      </c>
      <c r="E27" s="35">
        <f>D27*C27</f>
        <v>0</v>
      </c>
    </row>
    <row r="28" spans="1:10" x14ac:dyDescent="0.25">
      <c r="A28" s="28" t="s">
        <v>29</v>
      </c>
      <c r="B28" s="28" t="s">
        <v>33</v>
      </c>
      <c r="C28" s="19"/>
      <c r="D28" s="29">
        <v>9.65</v>
      </c>
      <c r="E28" s="36">
        <f t="shared" si="0"/>
        <v>0</v>
      </c>
    </row>
    <row r="29" spans="1:10" x14ac:dyDescent="0.25">
      <c r="A29" s="28" t="s">
        <v>29</v>
      </c>
      <c r="B29" s="28" t="s">
        <v>34</v>
      </c>
      <c r="C29" s="19"/>
      <c r="D29" s="29">
        <v>9.74</v>
      </c>
      <c r="E29" s="36">
        <f t="shared" si="0"/>
        <v>0</v>
      </c>
    </row>
    <row r="30" spans="1:10" x14ac:dyDescent="0.25">
      <c r="A30" s="28" t="s">
        <v>29</v>
      </c>
      <c r="B30" s="34" t="s">
        <v>35</v>
      </c>
      <c r="C30" s="31"/>
      <c r="D30" s="55">
        <v>18.63</v>
      </c>
      <c r="E30" s="35">
        <f t="shared" si="0"/>
        <v>0</v>
      </c>
    </row>
    <row r="31" spans="1:10" x14ac:dyDescent="0.25">
      <c r="A31" s="28" t="s">
        <v>29</v>
      </c>
      <c r="B31" s="53" t="s">
        <v>50</v>
      </c>
      <c r="C31" s="54">
        <v>5000</v>
      </c>
      <c r="D31" s="55">
        <v>18.63</v>
      </c>
      <c r="E31" s="56">
        <f t="shared" si="0"/>
        <v>93150</v>
      </c>
    </row>
    <row r="32" spans="1:10" x14ac:dyDescent="0.25">
      <c r="A32" s="28" t="s">
        <v>29</v>
      </c>
      <c r="B32" s="53" t="s">
        <v>86</v>
      </c>
      <c r="C32" s="54">
        <v>500</v>
      </c>
      <c r="D32" s="32">
        <v>27.97</v>
      </c>
      <c r="E32" s="35">
        <f>D32*C32</f>
        <v>13985</v>
      </c>
    </row>
    <row r="33" spans="1:7" x14ac:dyDescent="0.25">
      <c r="A33" s="28" t="s">
        <v>29</v>
      </c>
      <c r="B33" s="53" t="s">
        <v>88</v>
      </c>
      <c r="C33" s="31"/>
      <c r="D33" s="32">
        <v>27.9468</v>
      </c>
      <c r="E33" s="35">
        <f>D33*C33</f>
        <v>0</v>
      </c>
    </row>
    <row r="34" spans="1:7" x14ac:dyDescent="0.25">
      <c r="A34" s="28" t="s">
        <v>29</v>
      </c>
      <c r="B34" s="34" t="s">
        <v>36</v>
      </c>
      <c r="C34" s="31"/>
      <c r="D34" s="32">
        <v>19.48</v>
      </c>
      <c r="E34" s="35">
        <f t="shared" si="0"/>
        <v>0</v>
      </c>
    </row>
    <row r="35" spans="1:7" x14ac:dyDescent="0.25">
      <c r="A35" s="28" t="s">
        <v>29</v>
      </c>
      <c r="B35" s="28" t="s">
        <v>89</v>
      </c>
      <c r="C35" s="19"/>
      <c r="D35" s="29">
        <v>47.162500000000001</v>
      </c>
      <c r="E35" s="36">
        <f t="shared" si="0"/>
        <v>0</v>
      </c>
    </row>
    <row r="36" spans="1:7" x14ac:dyDescent="0.25">
      <c r="A36" s="28" t="s">
        <v>29</v>
      </c>
      <c r="B36" s="28" t="s">
        <v>37</v>
      </c>
      <c r="C36" s="19"/>
      <c r="D36" s="29">
        <v>48.7</v>
      </c>
      <c r="E36" s="36">
        <f t="shared" si="0"/>
        <v>0</v>
      </c>
    </row>
    <row r="37" spans="1:7" x14ac:dyDescent="0.25">
      <c r="A37" s="28" t="s">
        <v>29</v>
      </c>
      <c r="B37" s="28" t="s">
        <v>38</v>
      </c>
      <c r="C37" s="19"/>
      <c r="D37" s="29">
        <v>55.825000000000003</v>
      </c>
      <c r="E37" s="36">
        <f t="shared" si="0"/>
        <v>0</v>
      </c>
    </row>
    <row r="38" spans="1:7" x14ac:dyDescent="0.25">
      <c r="A38" s="28" t="s">
        <v>29</v>
      </c>
      <c r="B38" s="28" t="s">
        <v>39</v>
      </c>
      <c r="C38" s="19"/>
      <c r="D38" s="29">
        <v>72.1874775</v>
      </c>
      <c r="E38" s="36">
        <f t="shared" si="0"/>
        <v>0</v>
      </c>
    </row>
    <row r="39" spans="1:7" x14ac:dyDescent="0.25">
      <c r="A39" s="28" t="s">
        <v>29</v>
      </c>
      <c r="B39" s="28" t="s">
        <v>40</v>
      </c>
      <c r="C39" s="19"/>
      <c r="D39" s="29">
        <v>3.85</v>
      </c>
      <c r="E39" s="36">
        <f t="shared" si="0"/>
        <v>0</v>
      </c>
    </row>
    <row r="40" spans="1:7" x14ac:dyDescent="0.25">
      <c r="A40" s="28" t="s">
        <v>29</v>
      </c>
      <c r="B40" s="28" t="s">
        <v>41</v>
      </c>
      <c r="C40" s="19"/>
      <c r="D40" s="29">
        <v>480.28750000000002</v>
      </c>
      <c r="E40" s="36">
        <f t="shared" si="0"/>
        <v>0</v>
      </c>
    </row>
    <row r="41" spans="1:7" x14ac:dyDescent="0.25">
      <c r="A41" s="28" t="s">
        <v>29</v>
      </c>
      <c r="B41" s="28" t="s">
        <v>42</v>
      </c>
      <c r="C41" s="19"/>
      <c r="D41" s="29">
        <v>961.53750000000002</v>
      </c>
      <c r="E41" s="36">
        <f t="shared" si="0"/>
        <v>0</v>
      </c>
    </row>
    <row r="42" spans="1:7" x14ac:dyDescent="0.25">
      <c r="A42" s="28" t="s">
        <v>29</v>
      </c>
      <c r="B42" s="28" t="s">
        <v>87</v>
      </c>
      <c r="C42" s="19"/>
      <c r="D42" s="29">
        <v>66.412499999999994</v>
      </c>
      <c r="E42" s="36">
        <f t="shared" si="0"/>
        <v>0</v>
      </c>
      <c r="G42">
        <v>67.099999999999994</v>
      </c>
    </row>
    <row r="43" spans="1:7" x14ac:dyDescent="0.25">
      <c r="A43" s="28" t="s">
        <v>43</v>
      </c>
      <c r="B43" s="34" t="s">
        <v>44</v>
      </c>
      <c r="C43" s="65">
        <v>315964</v>
      </c>
      <c r="D43" s="37">
        <v>0.96250000000000002</v>
      </c>
      <c r="E43" s="32">
        <f>C43*D43</f>
        <v>304115.35000000003</v>
      </c>
    </row>
    <row r="44" spans="1:7" x14ac:dyDescent="0.25">
      <c r="A44" s="28" t="s">
        <v>45</v>
      </c>
      <c r="B44" s="38" t="s">
        <v>46</v>
      </c>
      <c r="C44" s="19"/>
      <c r="D44" s="39">
        <v>1</v>
      </c>
      <c r="E44" s="36">
        <f>D44*C44</f>
        <v>0</v>
      </c>
    </row>
    <row r="45" spans="1:7" x14ac:dyDescent="0.25">
      <c r="A45" s="28" t="s">
        <v>53</v>
      </c>
      <c r="B45" s="38" t="s">
        <v>54</v>
      </c>
      <c r="C45" s="19"/>
      <c r="D45" s="39">
        <v>3330</v>
      </c>
      <c r="E45" s="36">
        <f>D45*C45</f>
        <v>0</v>
      </c>
    </row>
    <row r="46" spans="1:7" x14ac:dyDescent="0.25">
      <c r="A46" s="40"/>
      <c r="B46" s="40"/>
      <c r="C46" s="41" t="s">
        <v>47</v>
      </c>
      <c r="D46" s="42"/>
      <c r="E46" s="43">
        <f>SUM(E7:E45)</f>
        <v>423000.35000000003</v>
      </c>
    </row>
    <row r="47" spans="1:7" ht="15.75" thickBot="1" x14ac:dyDescent="0.3">
      <c r="A47" s="44"/>
      <c r="B47" s="44"/>
      <c r="C47" s="45"/>
      <c r="D47" s="46" t="s">
        <v>51</v>
      </c>
      <c r="E47" s="47"/>
    </row>
    <row r="48" spans="1:7" ht="15.75" thickBot="1" x14ac:dyDescent="0.3">
      <c r="A48" s="48" t="s">
        <v>48</v>
      </c>
      <c r="B48" s="49" t="s">
        <v>49</v>
      </c>
      <c r="C48" s="50"/>
      <c r="D48" s="51">
        <v>1.0389614</v>
      </c>
      <c r="E48" s="52">
        <f>C48*D48</f>
        <v>0</v>
      </c>
    </row>
  </sheetData>
  <mergeCells count="26">
    <mergeCell ref="P10:P11"/>
    <mergeCell ref="I16:J16"/>
    <mergeCell ref="I8:J8"/>
    <mergeCell ref="I7:J7"/>
    <mergeCell ref="L15:M15"/>
    <mergeCell ref="L14:M14"/>
    <mergeCell ref="L13:M13"/>
    <mergeCell ref="L12:M12"/>
    <mergeCell ref="L11:M11"/>
    <mergeCell ref="L10:M10"/>
    <mergeCell ref="L8:M8"/>
    <mergeCell ref="L7:M7"/>
    <mergeCell ref="I15:J15"/>
    <mergeCell ref="N7:O7"/>
    <mergeCell ref="L16:M16"/>
    <mergeCell ref="N5:O6"/>
    <mergeCell ref="L5:M6"/>
    <mergeCell ref="I14:J14"/>
    <mergeCell ref="I13:J13"/>
    <mergeCell ref="I12:J12"/>
    <mergeCell ref="I11:J11"/>
    <mergeCell ref="O10:O11"/>
    <mergeCell ref="N10:N11"/>
    <mergeCell ref="I10:J10"/>
    <mergeCell ref="I5:J6"/>
    <mergeCell ref="K5:K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5" sqref="D15"/>
    </sheetView>
  </sheetViews>
  <sheetFormatPr defaultRowHeight="15" x14ac:dyDescent="0.25"/>
  <cols>
    <col min="2" max="2" width="29.5703125" customWidth="1"/>
    <col min="3" max="3" width="13" customWidth="1"/>
    <col min="4" max="4" width="17.85546875" bestFit="1" customWidth="1"/>
    <col min="5" max="5" width="14.140625" bestFit="1" customWidth="1"/>
  </cols>
  <sheetData>
    <row r="1" spans="1:7" ht="37.5" x14ac:dyDescent="0.3">
      <c r="A1" s="58"/>
      <c r="B1" s="59" t="s">
        <v>7</v>
      </c>
      <c r="C1" s="60" t="s">
        <v>80</v>
      </c>
      <c r="D1" s="59" t="s">
        <v>69</v>
      </c>
      <c r="E1" s="59" t="s">
        <v>70</v>
      </c>
      <c r="F1" s="74" t="s">
        <v>81</v>
      </c>
      <c r="G1" s="68"/>
    </row>
    <row r="2" spans="1:7" ht="18.75" x14ac:dyDescent="0.3">
      <c r="A2" s="75" t="s">
        <v>71</v>
      </c>
      <c r="B2" s="61" t="s">
        <v>72</v>
      </c>
      <c r="C2" s="62">
        <v>523854</v>
      </c>
      <c r="D2" s="63">
        <v>1</v>
      </c>
      <c r="E2" s="62">
        <f>C2*D2</f>
        <v>523854</v>
      </c>
    </row>
    <row r="3" spans="1:7" ht="18.75" x14ac:dyDescent="0.3">
      <c r="A3" s="75"/>
      <c r="B3" s="61" t="s">
        <v>78</v>
      </c>
      <c r="C3" s="62">
        <v>11030</v>
      </c>
      <c r="D3" s="63">
        <v>18.5</v>
      </c>
      <c r="E3" s="62">
        <f>C3*D3</f>
        <v>204055</v>
      </c>
    </row>
    <row r="4" spans="1:7" ht="18.75" x14ac:dyDescent="0.3">
      <c r="A4" s="75"/>
      <c r="B4" s="61" t="s">
        <v>77</v>
      </c>
      <c r="C4" s="62">
        <v>910</v>
      </c>
      <c r="D4" s="63">
        <v>28.2</v>
      </c>
      <c r="E4" s="62">
        <f>C4*D4</f>
        <v>25662</v>
      </c>
    </row>
    <row r="5" spans="1:7" ht="18.75" x14ac:dyDescent="0.3">
      <c r="A5" s="75"/>
      <c r="B5" s="61" t="s">
        <v>76</v>
      </c>
      <c r="C5" s="64">
        <v>0</v>
      </c>
      <c r="D5" s="63">
        <v>13.66</v>
      </c>
      <c r="E5" s="62">
        <f>C5*D5</f>
        <v>0</v>
      </c>
    </row>
    <row r="6" spans="1:7" ht="18.75" x14ac:dyDescent="0.3">
      <c r="A6" s="75"/>
      <c r="B6" s="61" t="s">
        <v>73</v>
      </c>
      <c r="C6" s="62">
        <v>436</v>
      </c>
      <c r="D6" s="63">
        <v>241</v>
      </c>
      <c r="E6" s="62">
        <f>C6*D6</f>
        <v>105076</v>
      </c>
    </row>
    <row r="7" spans="1:7" ht="18.75" x14ac:dyDescent="0.3">
      <c r="A7" s="75"/>
      <c r="B7" s="61" t="s">
        <v>75</v>
      </c>
      <c r="C7" s="62">
        <v>200</v>
      </c>
      <c r="D7" s="63"/>
      <c r="E7" s="62"/>
    </row>
    <row r="8" spans="1:7" ht="18.75" x14ac:dyDescent="0.3">
      <c r="A8" s="75"/>
      <c r="B8" s="61" t="s">
        <v>74</v>
      </c>
      <c r="C8" s="62">
        <v>32</v>
      </c>
      <c r="D8" s="63">
        <v>100</v>
      </c>
      <c r="E8" s="62">
        <f>C8*D8</f>
        <v>3200</v>
      </c>
    </row>
    <row r="9" spans="1:7" x14ac:dyDescent="0.25">
      <c r="B9" s="76" t="s">
        <v>79</v>
      </c>
      <c r="C9" s="79"/>
      <c r="D9" s="79"/>
      <c r="E9" s="77">
        <f>SUM(E2:E8)</f>
        <v>861847</v>
      </c>
    </row>
    <row r="10" spans="1:7" x14ac:dyDescent="0.25">
      <c r="B10" s="68"/>
      <c r="C10" s="70"/>
      <c r="D10" s="70"/>
      <c r="E10" s="78"/>
    </row>
  </sheetData>
  <mergeCells count="6">
    <mergeCell ref="F1:G1"/>
    <mergeCell ref="A2:A8"/>
    <mergeCell ref="B9:B10"/>
    <mergeCell ref="E9:E10"/>
    <mergeCell ref="D9:D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2025-02-20T10:12:25Z</dcterms:modified>
</cp:coreProperties>
</file>