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6.xml" ContentType="application/vnd.openxmlformats-officedocument.spreadsheetml.pivotTable+xml"/>
  <Override PartName="/xl/drawings/drawing7.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ocuments\"/>
    </mc:Choice>
  </mc:AlternateContent>
  <xr:revisionPtr revIDLastSave="0" documentId="13_ncr:1_{68EF0C6C-4BAA-4EE7-81F1-4AA20D831350}" xr6:coauthVersionLast="47" xr6:coauthVersionMax="47" xr10:uidLastSave="{00000000-0000-0000-0000-000000000000}"/>
  <bookViews>
    <workbookView xWindow="-108" yWindow="-108" windowWidth="23256" windowHeight="12456" tabRatio="599" firstSheet="1" activeTab="4" xr2:uid="{250583CB-D803-4774-BED8-3BDB7FC7BAE6}"/>
  </bookViews>
  <sheets>
    <sheet name="All_India_Index_Upto_April23 (1" sheetId="1" r:id="rId1"/>
    <sheet name="3rd" sheetId="13" r:id="rId2"/>
    <sheet name="1st" sheetId="12" r:id="rId3"/>
    <sheet name="4th" sheetId="28" r:id="rId4"/>
    <sheet name="Sheet4" sheetId="8" r:id="rId5"/>
    <sheet name="Sheet3" sheetId="31" r:id="rId6"/>
    <sheet name="Sheet10" sheetId="19" r:id="rId7"/>
    <sheet name="Sheet6" sheetId="30" r:id="rId8"/>
    <sheet name="Sheet8" sheetId="21" r:id="rId9"/>
    <sheet name="Sheet5" sheetId="14" r:id="rId10"/>
    <sheet name="Sheet9" sheetId="17" r:id="rId11"/>
    <sheet name="Sheet2" sheetId="9" r:id="rId12"/>
    <sheet name="Sheet1" sheetId="2" r:id="rId13"/>
  </sheets>
  <definedNames>
    <definedName name="_xlnm._FilterDatabase" localSheetId="12" hidden="1">Sheet1!$A$55:$AD$179</definedName>
  </definedNames>
  <calcPr calcId="191029"/>
  <pivotCaches>
    <pivotCache cacheId="0" r:id="rId14"/>
    <pivotCache cacheId="1" r:id="rId15"/>
    <pivotCache cacheId="2" r:id="rId16"/>
    <pivotCache cacheId="3" r:id="rId17"/>
    <pivotCache cacheId="4" r:id="rId18"/>
    <pivotCache cacheId="5" r:id="rId19"/>
  </pivotCaches>
</workbook>
</file>

<file path=xl/calcChain.xml><?xml version="1.0" encoding="utf-8"?>
<calcChain xmlns="http://schemas.openxmlformats.org/spreadsheetml/2006/main">
  <c r="J101" i="21" l="1"/>
  <c r="F96" i="21"/>
  <c r="B184" i="19"/>
  <c r="C184" i="19"/>
  <c r="D184" i="19"/>
  <c r="E184" i="19"/>
  <c r="F184" i="19"/>
  <c r="G184" i="19"/>
  <c r="H184" i="19"/>
  <c r="I184" i="19"/>
  <c r="J184" i="19"/>
  <c r="K184" i="19"/>
  <c r="L184" i="19"/>
  <c r="M184" i="19"/>
  <c r="N184" i="19"/>
  <c r="O184" i="19"/>
  <c r="P184" i="19"/>
  <c r="Q184" i="19"/>
  <c r="R184" i="19"/>
  <c r="S184" i="19"/>
  <c r="T184" i="19"/>
  <c r="U184" i="19"/>
  <c r="V184" i="19"/>
  <c r="W184" i="19"/>
  <c r="X184" i="19"/>
  <c r="Y184" i="19"/>
  <c r="Z184" i="19"/>
  <c r="B185" i="19"/>
  <c r="C185" i="19"/>
  <c r="D185" i="19"/>
  <c r="E185" i="19"/>
  <c r="F185" i="19"/>
  <c r="G185" i="19"/>
  <c r="H185" i="19"/>
  <c r="I185" i="19"/>
  <c r="J185" i="19"/>
  <c r="K185" i="19"/>
  <c r="L185" i="19"/>
  <c r="M185" i="19"/>
  <c r="N185" i="19"/>
  <c r="O185" i="19"/>
  <c r="P185" i="19"/>
  <c r="Q185" i="19"/>
  <c r="R185" i="19"/>
  <c r="S185" i="19"/>
  <c r="T185" i="19"/>
  <c r="U185" i="19"/>
  <c r="V185" i="19"/>
  <c r="W185" i="19"/>
  <c r="X185" i="19"/>
  <c r="Y185" i="19"/>
  <c r="Z185" i="19"/>
  <c r="B186" i="19"/>
  <c r="C186" i="19"/>
  <c r="D186" i="19"/>
  <c r="E186" i="19"/>
  <c r="F186" i="19"/>
  <c r="G186" i="19"/>
  <c r="H186" i="19"/>
  <c r="I186" i="19"/>
  <c r="J186" i="19"/>
  <c r="K186" i="19"/>
  <c r="L186" i="19"/>
  <c r="M186" i="19"/>
  <c r="N186" i="19"/>
  <c r="O186" i="19"/>
  <c r="P186" i="19"/>
  <c r="Q186" i="19"/>
  <c r="R186" i="19"/>
  <c r="S186" i="19"/>
  <c r="T186" i="19"/>
  <c r="U186" i="19"/>
  <c r="V186" i="19"/>
  <c r="W186" i="19"/>
  <c r="X186" i="19"/>
  <c r="Y186" i="19"/>
  <c r="Z186" i="19"/>
  <c r="BD3" i="19"/>
  <c r="BD4" i="19"/>
  <c r="BD5" i="19"/>
  <c r="BD6" i="19"/>
  <c r="BD7" i="19"/>
  <c r="BD8" i="19"/>
  <c r="BD9" i="19"/>
  <c r="BD10" i="19"/>
  <c r="BD11" i="19"/>
  <c r="BD12" i="19"/>
  <c r="BD13" i="19"/>
  <c r="BD14" i="19"/>
  <c r="BD15" i="19"/>
  <c r="BD16" i="19"/>
  <c r="BD17" i="19"/>
  <c r="BD18" i="19"/>
  <c r="BD19" i="19"/>
  <c r="BD20" i="19"/>
  <c r="BD21" i="19"/>
  <c r="BD22" i="19"/>
  <c r="BD23" i="19"/>
  <c r="BD24" i="19"/>
  <c r="BD25" i="19"/>
  <c r="BD26" i="19"/>
  <c r="BD27" i="19"/>
  <c r="BD28" i="19"/>
  <c r="BD29" i="19"/>
  <c r="BD30" i="19"/>
  <c r="BD32" i="19"/>
  <c r="BD33" i="19"/>
  <c r="BD34" i="19"/>
  <c r="BD35" i="19"/>
  <c r="BD36" i="19"/>
  <c r="BD37" i="19"/>
  <c r="BD38" i="19"/>
  <c r="BD39" i="19"/>
  <c r="BD40" i="19"/>
  <c r="BD41" i="19"/>
  <c r="BD42" i="19"/>
  <c r="BD43" i="19"/>
  <c r="BD44" i="19"/>
  <c r="BD45" i="19"/>
  <c r="BD46" i="19"/>
  <c r="BD47" i="19"/>
  <c r="BD48" i="19"/>
  <c r="BD49" i="19"/>
  <c r="BD50" i="19"/>
  <c r="BD51" i="19"/>
  <c r="BD52" i="19"/>
  <c r="BD53" i="19"/>
  <c r="BD54" i="19"/>
  <c r="BD55" i="19"/>
  <c r="BD56" i="19"/>
  <c r="BD57" i="19"/>
  <c r="BD58" i="19"/>
  <c r="BD59" i="19"/>
  <c r="BD61" i="19"/>
  <c r="BD62" i="19"/>
  <c r="BD63" i="19"/>
  <c r="BD64" i="19"/>
  <c r="BD65" i="19"/>
  <c r="BD66" i="19"/>
  <c r="BD67" i="19"/>
  <c r="BD68" i="19"/>
  <c r="BD69" i="19"/>
  <c r="BD70" i="19"/>
  <c r="BD71" i="19"/>
  <c r="BD72" i="19"/>
  <c r="BD73" i="19"/>
  <c r="BD74" i="19"/>
  <c r="BD75" i="19"/>
  <c r="BD76" i="19"/>
  <c r="BD77" i="19"/>
  <c r="BD78" i="19"/>
  <c r="BD79" i="19"/>
  <c r="BD80" i="19"/>
  <c r="BD81" i="19"/>
  <c r="BD82" i="19"/>
  <c r="BD83" i="19"/>
  <c r="BD84" i="19"/>
  <c r="BD85" i="19"/>
  <c r="BD86" i="19"/>
  <c r="BD87" i="19"/>
  <c r="BD88" i="19"/>
  <c r="BB3" i="19"/>
  <c r="BB4" i="19"/>
  <c r="BB5" i="19"/>
  <c r="BB6" i="19"/>
  <c r="BB7" i="19"/>
  <c r="BB8" i="19"/>
  <c r="BB9" i="19"/>
  <c r="BB10" i="19"/>
  <c r="BB11" i="19"/>
  <c r="BB12" i="19"/>
  <c r="BB13" i="19"/>
  <c r="BB14" i="19"/>
  <c r="BB15" i="19"/>
  <c r="BB16" i="19"/>
  <c r="BB17" i="19"/>
  <c r="BB18" i="19"/>
  <c r="BB19" i="19"/>
  <c r="BB20" i="19"/>
  <c r="BB21" i="19"/>
  <c r="BB22" i="19"/>
  <c r="BB23" i="19"/>
  <c r="BB24" i="19"/>
  <c r="BB25" i="19"/>
  <c r="BB26" i="19"/>
  <c r="BB27" i="19"/>
  <c r="BB28" i="19"/>
  <c r="BB29" i="19"/>
  <c r="BB30" i="19"/>
  <c r="BB32" i="19"/>
  <c r="BB33" i="19"/>
  <c r="BB34" i="19"/>
  <c r="BB35" i="19"/>
  <c r="BB36" i="19"/>
  <c r="BB37" i="19"/>
  <c r="BB38" i="19"/>
  <c r="BB39" i="19"/>
  <c r="BB40" i="19"/>
  <c r="BB41" i="19"/>
  <c r="BB42" i="19"/>
  <c r="BB43" i="19"/>
  <c r="BB44" i="19"/>
  <c r="BB45" i="19"/>
  <c r="BB46" i="19"/>
  <c r="BB47" i="19"/>
  <c r="BB48" i="19"/>
  <c r="BB49" i="19"/>
  <c r="BB50" i="19"/>
  <c r="BB51" i="19"/>
  <c r="BB52" i="19"/>
  <c r="BB53" i="19"/>
  <c r="BB54" i="19"/>
  <c r="BB55" i="19"/>
  <c r="BB56" i="19"/>
  <c r="BB57" i="19"/>
  <c r="BB58" i="19"/>
  <c r="BB59" i="19"/>
  <c r="BB61" i="19"/>
  <c r="BB62" i="19"/>
  <c r="BB63" i="19"/>
  <c r="BB64" i="19"/>
  <c r="BB65" i="19"/>
  <c r="BB66" i="19"/>
  <c r="BB67" i="19"/>
  <c r="BB68" i="19"/>
  <c r="BB69" i="19"/>
  <c r="BB70" i="19"/>
  <c r="BB71" i="19"/>
  <c r="BB72" i="19"/>
  <c r="BB73" i="19"/>
  <c r="BB74" i="19"/>
  <c r="BB75" i="19"/>
  <c r="BB76" i="19"/>
  <c r="BB77" i="19"/>
  <c r="BB78" i="19"/>
  <c r="BB79" i="19"/>
  <c r="BB80" i="19"/>
  <c r="BB81" i="19"/>
  <c r="BB82" i="19"/>
  <c r="BB83" i="19"/>
  <c r="BB84" i="19"/>
  <c r="BB85" i="19"/>
  <c r="BB86" i="19"/>
  <c r="BB87" i="19"/>
  <c r="BB88" i="19"/>
  <c r="AZ3" i="19"/>
  <c r="AZ4" i="19"/>
  <c r="AZ5" i="19"/>
  <c r="AZ6" i="19"/>
  <c r="AZ7" i="19"/>
  <c r="AZ8" i="19"/>
  <c r="AZ9" i="19"/>
  <c r="AZ10" i="19"/>
  <c r="AZ11" i="19"/>
  <c r="AZ12" i="19"/>
  <c r="AZ13" i="19"/>
  <c r="AZ14" i="19"/>
  <c r="AZ15" i="19"/>
  <c r="AZ16" i="19"/>
  <c r="AZ17" i="19"/>
  <c r="AZ18" i="19"/>
  <c r="AZ19" i="19"/>
  <c r="AZ20" i="19"/>
  <c r="AZ21" i="19"/>
  <c r="AZ22" i="19"/>
  <c r="AZ23" i="19"/>
  <c r="AZ24" i="19"/>
  <c r="AZ25" i="19"/>
  <c r="AZ26" i="19"/>
  <c r="AZ27" i="19"/>
  <c r="AZ28" i="19"/>
  <c r="AZ29" i="19"/>
  <c r="AZ30" i="19"/>
  <c r="AZ32" i="19"/>
  <c r="AZ33" i="19"/>
  <c r="AZ34" i="19"/>
  <c r="AZ35" i="19"/>
  <c r="AZ36" i="19"/>
  <c r="AZ37" i="19"/>
  <c r="AZ38" i="19"/>
  <c r="AZ39" i="19"/>
  <c r="AZ40" i="19"/>
  <c r="AZ41" i="19"/>
  <c r="AZ42" i="19"/>
  <c r="AZ43" i="19"/>
  <c r="AZ44" i="19"/>
  <c r="AZ45" i="19"/>
  <c r="AZ46" i="19"/>
  <c r="AZ47" i="19"/>
  <c r="AZ48" i="19"/>
  <c r="AZ49" i="19"/>
  <c r="AZ50" i="19"/>
  <c r="AZ51" i="19"/>
  <c r="AZ52" i="19"/>
  <c r="AZ53" i="19"/>
  <c r="AZ54" i="19"/>
  <c r="AZ55" i="19"/>
  <c r="AZ56" i="19"/>
  <c r="AZ57" i="19"/>
  <c r="AZ58" i="19"/>
  <c r="AZ59" i="19"/>
  <c r="AZ61" i="19"/>
  <c r="AZ62" i="19"/>
  <c r="AZ63" i="19"/>
  <c r="AZ64" i="19"/>
  <c r="AZ65" i="19"/>
  <c r="AZ66" i="19"/>
  <c r="AZ67" i="19"/>
  <c r="AZ68" i="19"/>
  <c r="AZ69" i="19"/>
  <c r="AZ70" i="19"/>
  <c r="AZ71" i="19"/>
  <c r="AZ72" i="19"/>
  <c r="AZ73" i="19"/>
  <c r="AZ74" i="19"/>
  <c r="AZ75" i="19"/>
  <c r="AZ76" i="19"/>
  <c r="AZ77" i="19"/>
  <c r="AZ78" i="19"/>
  <c r="AZ79" i="19"/>
  <c r="AZ80" i="19"/>
  <c r="AZ81" i="19"/>
  <c r="AZ82" i="19"/>
  <c r="AZ83" i="19"/>
  <c r="AZ84" i="19"/>
  <c r="AZ85" i="19"/>
  <c r="AZ86" i="19"/>
  <c r="AZ87" i="19"/>
  <c r="AZ88" i="19"/>
  <c r="AX3" i="19"/>
  <c r="AX4" i="19"/>
  <c r="AX5" i="19"/>
  <c r="AX6" i="19"/>
  <c r="AX7" i="19"/>
  <c r="AX8" i="19"/>
  <c r="AX9" i="19"/>
  <c r="AX10" i="19"/>
  <c r="AX11" i="19"/>
  <c r="AX12" i="19"/>
  <c r="AX13" i="19"/>
  <c r="AX14" i="19"/>
  <c r="AX15" i="19"/>
  <c r="AX16" i="19"/>
  <c r="AX17" i="19"/>
  <c r="AX18" i="19"/>
  <c r="AX19" i="19"/>
  <c r="AX20" i="19"/>
  <c r="AX21" i="19"/>
  <c r="AX22" i="19"/>
  <c r="AX23" i="19"/>
  <c r="AX24" i="19"/>
  <c r="AX25" i="19"/>
  <c r="AX26" i="19"/>
  <c r="AX27" i="19"/>
  <c r="AX28" i="19"/>
  <c r="AX29" i="19"/>
  <c r="AX30" i="19"/>
  <c r="AX32" i="19"/>
  <c r="AX33" i="19"/>
  <c r="AX34" i="19"/>
  <c r="AX35" i="19"/>
  <c r="AX36" i="19"/>
  <c r="AX37" i="19"/>
  <c r="AX38" i="19"/>
  <c r="AX39" i="19"/>
  <c r="AX40" i="19"/>
  <c r="AX41" i="19"/>
  <c r="AX42" i="19"/>
  <c r="AX43" i="19"/>
  <c r="AX44" i="19"/>
  <c r="AX45" i="19"/>
  <c r="AX46" i="19"/>
  <c r="AX47" i="19"/>
  <c r="AX48" i="19"/>
  <c r="AX49" i="19"/>
  <c r="AX50" i="19"/>
  <c r="AX51" i="19"/>
  <c r="AX52" i="19"/>
  <c r="AX53" i="19"/>
  <c r="AX54" i="19"/>
  <c r="AX55" i="19"/>
  <c r="AX56" i="19"/>
  <c r="AX57" i="19"/>
  <c r="AX58" i="19"/>
  <c r="AX59" i="19"/>
  <c r="AX61" i="19"/>
  <c r="AX62" i="19"/>
  <c r="AX63" i="19"/>
  <c r="AX64" i="19"/>
  <c r="AX65" i="19"/>
  <c r="AX66" i="19"/>
  <c r="AX67" i="19"/>
  <c r="AX68" i="19"/>
  <c r="AX69" i="19"/>
  <c r="AX70" i="19"/>
  <c r="AX71" i="19"/>
  <c r="AX72" i="19"/>
  <c r="AX73" i="19"/>
  <c r="AX74" i="19"/>
  <c r="AX75" i="19"/>
  <c r="AX76" i="19"/>
  <c r="AX77" i="19"/>
  <c r="AX78" i="19"/>
  <c r="AX79" i="19"/>
  <c r="AX80" i="19"/>
  <c r="AX81" i="19"/>
  <c r="AX82" i="19"/>
  <c r="AX83" i="19"/>
  <c r="AX84" i="19"/>
  <c r="AX85" i="19"/>
  <c r="AX86" i="19"/>
  <c r="AX87" i="19"/>
  <c r="AX88" i="19"/>
  <c r="AV3" i="19"/>
  <c r="AV4" i="19"/>
  <c r="AV5" i="19"/>
  <c r="AV6" i="19"/>
  <c r="AV7" i="19"/>
  <c r="AV8" i="19"/>
  <c r="AV9" i="19"/>
  <c r="AV10" i="19"/>
  <c r="AV11" i="19"/>
  <c r="AV12" i="19"/>
  <c r="AV13" i="19"/>
  <c r="AV14" i="19"/>
  <c r="AV15" i="19"/>
  <c r="AV16" i="19"/>
  <c r="AV17" i="19"/>
  <c r="AV18" i="19"/>
  <c r="AV19" i="19"/>
  <c r="AV20" i="19"/>
  <c r="AV21" i="19"/>
  <c r="AV22" i="19"/>
  <c r="AV23" i="19"/>
  <c r="AV24" i="19"/>
  <c r="AV25" i="19"/>
  <c r="AV26" i="19"/>
  <c r="AV27" i="19"/>
  <c r="AV28" i="19"/>
  <c r="AV29" i="19"/>
  <c r="AV30" i="19"/>
  <c r="AV32" i="19"/>
  <c r="AV33" i="19"/>
  <c r="AV34" i="19"/>
  <c r="AV35" i="19"/>
  <c r="AV36" i="19"/>
  <c r="AV37" i="19"/>
  <c r="AV38" i="19"/>
  <c r="AV39" i="19"/>
  <c r="AV40" i="19"/>
  <c r="AV41" i="19"/>
  <c r="AV42" i="19"/>
  <c r="AV43" i="19"/>
  <c r="AV44" i="19"/>
  <c r="AV45" i="19"/>
  <c r="AV46" i="19"/>
  <c r="AV47" i="19"/>
  <c r="AV48" i="19"/>
  <c r="AV49" i="19"/>
  <c r="AV50" i="19"/>
  <c r="AV51" i="19"/>
  <c r="AV52" i="19"/>
  <c r="AV53" i="19"/>
  <c r="AV54" i="19"/>
  <c r="AV55" i="19"/>
  <c r="AV56" i="19"/>
  <c r="AV57" i="19"/>
  <c r="AV58" i="19"/>
  <c r="AV59" i="19"/>
  <c r="AV61" i="19"/>
  <c r="AV62" i="19"/>
  <c r="AV63" i="19"/>
  <c r="AV64" i="19"/>
  <c r="AV65" i="19"/>
  <c r="AV66" i="19"/>
  <c r="AV67" i="19"/>
  <c r="AV68" i="19"/>
  <c r="AV69" i="19"/>
  <c r="AV70" i="19"/>
  <c r="AV71" i="19"/>
  <c r="AV72" i="19"/>
  <c r="AV73" i="19"/>
  <c r="AV74" i="19"/>
  <c r="AV75" i="19"/>
  <c r="AV76" i="19"/>
  <c r="AV77" i="19"/>
  <c r="AV78" i="19"/>
  <c r="AV79" i="19"/>
  <c r="AV80" i="19"/>
  <c r="AV81" i="19"/>
  <c r="AV82" i="19"/>
  <c r="AV83" i="19"/>
  <c r="AV84" i="19"/>
  <c r="AV85" i="19"/>
  <c r="AV86" i="19"/>
  <c r="AV87" i="19"/>
  <c r="AV88" i="19"/>
  <c r="AT3" i="19"/>
  <c r="AT4" i="19"/>
  <c r="AT5" i="19"/>
  <c r="AT6" i="19"/>
  <c r="AT7" i="19"/>
  <c r="AT8" i="19"/>
  <c r="AT9" i="19"/>
  <c r="AT10" i="19"/>
  <c r="AT11" i="19"/>
  <c r="AT12" i="19"/>
  <c r="AT13" i="19"/>
  <c r="AT14" i="19"/>
  <c r="AT15" i="19"/>
  <c r="AT16" i="19"/>
  <c r="AT17" i="19"/>
  <c r="AT18" i="19"/>
  <c r="AT19" i="19"/>
  <c r="AT20" i="19"/>
  <c r="AT21" i="19"/>
  <c r="AT22" i="19"/>
  <c r="AT23" i="19"/>
  <c r="AT24" i="19"/>
  <c r="AT25" i="19"/>
  <c r="AT26" i="19"/>
  <c r="AT27" i="19"/>
  <c r="AT28" i="19"/>
  <c r="AT29" i="19"/>
  <c r="AT30" i="19"/>
  <c r="AT32" i="19"/>
  <c r="AT33" i="19"/>
  <c r="AT34" i="19"/>
  <c r="AT35" i="19"/>
  <c r="AT36" i="19"/>
  <c r="AT37" i="19"/>
  <c r="AT38" i="19"/>
  <c r="AT39" i="19"/>
  <c r="AT40" i="19"/>
  <c r="AT41" i="19"/>
  <c r="AT42" i="19"/>
  <c r="AT43" i="19"/>
  <c r="AT44" i="19"/>
  <c r="AT45" i="19"/>
  <c r="AT46" i="19"/>
  <c r="AT47" i="19"/>
  <c r="AT48" i="19"/>
  <c r="AT49" i="19"/>
  <c r="AT50" i="19"/>
  <c r="AT51" i="19"/>
  <c r="AT52" i="19"/>
  <c r="AT53" i="19"/>
  <c r="AT54" i="19"/>
  <c r="AT55" i="19"/>
  <c r="AT56" i="19"/>
  <c r="AT57" i="19"/>
  <c r="AT58" i="19"/>
  <c r="AT59" i="19"/>
  <c r="AT61" i="19"/>
  <c r="AT62" i="19"/>
  <c r="AT63" i="19"/>
  <c r="AT64" i="19"/>
  <c r="AT65" i="19"/>
  <c r="AT66" i="19"/>
  <c r="AT67" i="19"/>
  <c r="AT68" i="19"/>
  <c r="AT69" i="19"/>
  <c r="AT70" i="19"/>
  <c r="AT71" i="19"/>
  <c r="AT72" i="19"/>
  <c r="AT73" i="19"/>
  <c r="AT74" i="19"/>
  <c r="AT75" i="19"/>
  <c r="AT76" i="19"/>
  <c r="AT77" i="19"/>
  <c r="AT78" i="19"/>
  <c r="AT79" i="19"/>
  <c r="AT80" i="19"/>
  <c r="AT81" i="19"/>
  <c r="AT82" i="19"/>
  <c r="AT83" i="19"/>
  <c r="AT84" i="19"/>
  <c r="AT85" i="19"/>
  <c r="AT86" i="19"/>
  <c r="AT87" i="19"/>
  <c r="AT88" i="19"/>
  <c r="AR3" i="19"/>
  <c r="AR4" i="19"/>
  <c r="AR5" i="19"/>
  <c r="AR6" i="19"/>
  <c r="AR7" i="19"/>
  <c r="AR8" i="19"/>
  <c r="AR9" i="19"/>
  <c r="AR10" i="19"/>
  <c r="AR11" i="19"/>
  <c r="AR12" i="19"/>
  <c r="AR13" i="19"/>
  <c r="AR14" i="19"/>
  <c r="AR15" i="19"/>
  <c r="AR16" i="19"/>
  <c r="AR17" i="19"/>
  <c r="AR18" i="19"/>
  <c r="AR19" i="19"/>
  <c r="AR20" i="19"/>
  <c r="AR21" i="19"/>
  <c r="AR22" i="19"/>
  <c r="AR23" i="19"/>
  <c r="AR24" i="19"/>
  <c r="AR25" i="19"/>
  <c r="AR26" i="19"/>
  <c r="AR27" i="19"/>
  <c r="AR28" i="19"/>
  <c r="AR29" i="19"/>
  <c r="AR30" i="19"/>
  <c r="AR32" i="19"/>
  <c r="AR33" i="19"/>
  <c r="AR34" i="19"/>
  <c r="AR35" i="19"/>
  <c r="AR36" i="19"/>
  <c r="AR37" i="19"/>
  <c r="AR38" i="19"/>
  <c r="AR39" i="19"/>
  <c r="AR40" i="19"/>
  <c r="AR41" i="19"/>
  <c r="AR42" i="19"/>
  <c r="AR43" i="19"/>
  <c r="AR44" i="19"/>
  <c r="AR45" i="19"/>
  <c r="AR46" i="19"/>
  <c r="AR47" i="19"/>
  <c r="AR48" i="19"/>
  <c r="AR49" i="19"/>
  <c r="AR50" i="19"/>
  <c r="AR51" i="19"/>
  <c r="AR52" i="19"/>
  <c r="AR53" i="19"/>
  <c r="AR54" i="19"/>
  <c r="AR55" i="19"/>
  <c r="AR56" i="19"/>
  <c r="AR57" i="19"/>
  <c r="AR58" i="19"/>
  <c r="AR59" i="19"/>
  <c r="AR61" i="19"/>
  <c r="AR62" i="19"/>
  <c r="AR63" i="19"/>
  <c r="AR64" i="19"/>
  <c r="AR65" i="19"/>
  <c r="AR66" i="19"/>
  <c r="AR67" i="19"/>
  <c r="AR68" i="19"/>
  <c r="AR69" i="19"/>
  <c r="AR70" i="19"/>
  <c r="AR71" i="19"/>
  <c r="AR72" i="19"/>
  <c r="AR73" i="19"/>
  <c r="AR74" i="19"/>
  <c r="AR75" i="19"/>
  <c r="AR76" i="19"/>
  <c r="AR77" i="19"/>
  <c r="AR78" i="19"/>
  <c r="AR79" i="19"/>
  <c r="AR80" i="19"/>
  <c r="AR81" i="19"/>
  <c r="AR82" i="19"/>
  <c r="AR83" i="19"/>
  <c r="AR84" i="19"/>
  <c r="AR85" i="19"/>
  <c r="AR86" i="19"/>
  <c r="AR87" i="19"/>
  <c r="AR88" i="19"/>
  <c r="AP3" i="19"/>
  <c r="AP4" i="19"/>
  <c r="AP5" i="19"/>
  <c r="AP6" i="19"/>
  <c r="AP7" i="19"/>
  <c r="AP8" i="19"/>
  <c r="AP9" i="19"/>
  <c r="AP10" i="19"/>
  <c r="AP11" i="19"/>
  <c r="AP12" i="19"/>
  <c r="AP13" i="19"/>
  <c r="AP14" i="19"/>
  <c r="AP15" i="19"/>
  <c r="AP16" i="19"/>
  <c r="AP17" i="19"/>
  <c r="AP18" i="19"/>
  <c r="AP19" i="19"/>
  <c r="AP20" i="19"/>
  <c r="AP21" i="19"/>
  <c r="AP22" i="19"/>
  <c r="AP23" i="19"/>
  <c r="AP24" i="19"/>
  <c r="AP25" i="19"/>
  <c r="AP26" i="19"/>
  <c r="AP27" i="19"/>
  <c r="AP28" i="19"/>
  <c r="AP29" i="19"/>
  <c r="AP30" i="19"/>
  <c r="AP32" i="19"/>
  <c r="AP33" i="19"/>
  <c r="AP34" i="19"/>
  <c r="AP35" i="19"/>
  <c r="AP36" i="19"/>
  <c r="AP37" i="19"/>
  <c r="AP38" i="19"/>
  <c r="AP39" i="19"/>
  <c r="AP40" i="19"/>
  <c r="AP41" i="19"/>
  <c r="AP42" i="19"/>
  <c r="AP43" i="19"/>
  <c r="AP44" i="19"/>
  <c r="AP45" i="19"/>
  <c r="AP46" i="19"/>
  <c r="AP47" i="19"/>
  <c r="AP48" i="19"/>
  <c r="AP49" i="19"/>
  <c r="AP50" i="19"/>
  <c r="AP51" i="19"/>
  <c r="AP52" i="19"/>
  <c r="AP53" i="19"/>
  <c r="AP54" i="19"/>
  <c r="AP55" i="19"/>
  <c r="AP56" i="19"/>
  <c r="AP57" i="19"/>
  <c r="AP58" i="19"/>
  <c r="AP59" i="19"/>
  <c r="AP61" i="19"/>
  <c r="AP62" i="19"/>
  <c r="AP63" i="19"/>
  <c r="AP64" i="19"/>
  <c r="AP65" i="19"/>
  <c r="AP66" i="19"/>
  <c r="AP67" i="19"/>
  <c r="AP68" i="19"/>
  <c r="AP69" i="19"/>
  <c r="AP70" i="19"/>
  <c r="AP71" i="19"/>
  <c r="AP72" i="19"/>
  <c r="AP73" i="19"/>
  <c r="AP74" i="19"/>
  <c r="AP75" i="19"/>
  <c r="AP76" i="19"/>
  <c r="AP77" i="19"/>
  <c r="AP78" i="19"/>
  <c r="AP79" i="19"/>
  <c r="AP80" i="19"/>
  <c r="AP81" i="19"/>
  <c r="AP82" i="19"/>
  <c r="AP83" i="19"/>
  <c r="AP84" i="19"/>
  <c r="AP85" i="19"/>
  <c r="AP86" i="19"/>
  <c r="AP87" i="19"/>
  <c r="AP88" i="19"/>
  <c r="AN2" i="19"/>
  <c r="AN3" i="19"/>
  <c r="AN4" i="19"/>
  <c r="AN5" i="19"/>
  <c r="AN6" i="19"/>
  <c r="AN7" i="19"/>
  <c r="AN8" i="19"/>
  <c r="AN9" i="19"/>
  <c r="AN10" i="19"/>
  <c r="AN11" i="19"/>
  <c r="AN12" i="19"/>
  <c r="AN13" i="19"/>
  <c r="AN14" i="19"/>
  <c r="AN15" i="19"/>
  <c r="AN16" i="19"/>
  <c r="AN17" i="19"/>
  <c r="AN18" i="19"/>
  <c r="AN19" i="19"/>
  <c r="AN20" i="19"/>
  <c r="AN21" i="19"/>
  <c r="AN22" i="19"/>
  <c r="AN23" i="19"/>
  <c r="AN24" i="19"/>
  <c r="AN25" i="19"/>
  <c r="AN26" i="19"/>
  <c r="AN27" i="19"/>
  <c r="AN28" i="19"/>
  <c r="AN29" i="19"/>
  <c r="AN30" i="19"/>
  <c r="AN32" i="19"/>
  <c r="AN33" i="19"/>
  <c r="AN34" i="19"/>
  <c r="AN35" i="19"/>
  <c r="AN36" i="19"/>
  <c r="AN37" i="19"/>
  <c r="AN38" i="19"/>
  <c r="AN39" i="19"/>
  <c r="AN40" i="19"/>
  <c r="AN41" i="19"/>
  <c r="AN42" i="19"/>
  <c r="AN43" i="19"/>
  <c r="AN44" i="19"/>
  <c r="AN45" i="19"/>
  <c r="AN46" i="19"/>
  <c r="AN47" i="19"/>
  <c r="AN48" i="19"/>
  <c r="AN49" i="19"/>
  <c r="AN50" i="19"/>
  <c r="AN51" i="19"/>
  <c r="AN52" i="19"/>
  <c r="AN53" i="19"/>
  <c r="AN54" i="19"/>
  <c r="AN55" i="19"/>
  <c r="AN56" i="19"/>
  <c r="AN57" i="19"/>
  <c r="AN58" i="19"/>
  <c r="AN59" i="19"/>
  <c r="AN61" i="19"/>
  <c r="AN62" i="19"/>
  <c r="AN63" i="19"/>
  <c r="AN64" i="19"/>
  <c r="AN65" i="19"/>
  <c r="AN66" i="19"/>
  <c r="AN67" i="19"/>
  <c r="AN68" i="19"/>
  <c r="AN69" i="19"/>
  <c r="AN70" i="19"/>
  <c r="AN71" i="19"/>
  <c r="AN72" i="19"/>
  <c r="AN73" i="19"/>
  <c r="AN74" i="19"/>
  <c r="AN75" i="19"/>
  <c r="AN76" i="19"/>
  <c r="AN77" i="19"/>
  <c r="AN78" i="19"/>
  <c r="AN79" i="19"/>
  <c r="AN80" i="19"/>
  <c r="AN81" i="19"/>
  <c r="AN82" i="19"/>
  <c r="AN83" i="19"/>
  <c r="AN84" i="19"/>
  <c r="AN85" i="19"/>
  <c r="AN86" i="19"/>
  <c r="AN87" i="19"/>
  <c r="AN88" i="19"/>
  <c r="AL3" i="19"/>
  <c r="AL4" i="19"/>
  <c r="AL5" i="19"/>
  <c r="AL6" i="19"/>
  <c r="AL7" i="19"/>
  <c r="AL8" i="19"/>
  <c r="AL9" i="19"/>
  <c r="AL10" i="19"/>
  <c r="AL11" i="19"/>
  <c r="AL12" i="19"/>
  <c r="AL13" i="19"/>
  <c r="AL14" i="19"/>
  <c r="AL15" i="19"/>
  <c r="AL16" i="19"/>
  <c r="AL17" i="19"/>
  <c r="AL18" i="19"/>
  <c r="AL19" i="19"/>
  <c r="AL20" i="19"/>
  <c r="AL21" i="19"/>
  <c r="AL22" i="19"/>
  <c r="AL23" i="19"/>
  <c r="AL24" i="19"/>
  <c r="AL25" i="19"/>
  <c r="AL26" i="19"/>
  <c r="AL27" i="19"/>
  <c r="AL28" i="19"/>
  <c r="AL29" i="19"/>
  <c r="AL30" i="19"/>
  <c r="AL32" i="19"/>
  <c r="AL33" i="19"/>
  <c r="AL34" i="19"/>
  <c r="AL35" i="19"/>
  <c r="AL36" i="19"/>
  <c r="AL37" i="19"/>
  <c r="AL38" i="19"/>
  <c r="AL39" i="19"/>
  <c r="AL40" i="19"/>
  <c r="AL41" i="19"/>
  <c r="AL42" i="19"/>
  <c r="AL43" i="19"/>
  <c r="AL44" i="19"/>
  <c r="AL45" i="19"/>
  <c r="AL46" i="19"/>
  <c r="AL47" i="19"/>
  <c r="AL48" i="19"/>
  <c r="AL49" i="19"/>
  <c r="AL50" i="19"/>
  <c r="AL51" i="19"/>
  <c r="AL52" i="19"/>
  <c r="AL53" i="19"/>
  <c r="AL54" i="19"/>
  <c r="AL55" i="19"/>
  <c r="AL56" i="19"/>
  <c r="AL57" i="19"/>
  <c r="AL58" i="19"/>
  <c r="AL59" i="19"/>
  <c r="AL61" i="19"/>
  <c r="AL62" i="19"/>
  <c r="AL63" i="19"/>
  <c r="AL64" i="19"/>
  <c r="AL65" i="19"/>
  <c r="AL66" i="19"/>
  <c r="AL67" i="19"/>
  <c r="AL68" i="19"/>
  <c r="AL69" i="19"/>
  <c r="AL70" i="19"/>
  <c r="AL71" i="19"/>
  <c r="AL72" i="19"/>
  <c r="AL73" i="19"/>
  <c r="AL74" i="19"/>
  <c r="AL75" i="19"/>
  <c r="AL76" i="19"/>
  <c r="AL77" i="19"/>
  <c r="AL78" i="19"/>
  <c r="AL79" i="19"/>
  <c r="AL80" i="19"/>
  <c r="AL81" i="19"/>
  <c r="AL82" i="19"/>
  <c r="AL83" i="19"/>
  <c r="AL84" i="19"/>
  <c r="AL85" i="19"/>
  <c r="AL86" i="19"/>
  <c r="AL87" i="19"/>
  <c r="AL88" i="19"/>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1" i="19"/>
  <c r="AJ62" i="19"/>
  <c r="AJ63" i="19"/>
  <c r="AJ64" i="19"/>
  <c r="AJ65" i="19"/>
  <c r="AJ66" i="19"/>
  <c r="AJ67" i="19"/>
  <c r="AJ68" i="19"/>
  <c r="AJ69" i="19"/>
  <c r="AJ70" i="19"/>
  <c r="AJ71" i="19"/>
  <c r="AJ72" i="19"/>
  <c r="AJ73" i="19"/>
  <c r="AJ74" i="19"/>
  <c r="AJ75" i="19"/>
  <c r="AJ76" i="19"/>
  <c r="AJ77" i="19"/>
  <c r="AJ78" i="19"/>
  <c r="AJ79" i="19"/>
  <c r="AJ80" i="19"/>
  <c r="AJ81" i="19"/>
  <c r="AJ82" i="19"/>
  <c r="AJ83" i="19"/>
  <c r="AJ84" i="19"/>
  <c r="AJ85" i="19"/>
  <c r="AJ86" i="19"/>
  <c r="AJ87" i="19"/>
  <c r="AJ88" i="19"/>
  <c r="AH3" i="19"/>
  <c r="AH4" i="19"/>
  <c r="AH5" i="19"/>
  <c r="AH6"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1" i="19"/>
  <c r="AH62" i="19"/>
  <c r="AH63" i="19"/>
  <c r="AH64" i="19"/>
  <c r="AH65" i="19"/>
  <c r="AH66" i="19"/>
  <c r="AH67" i="19"/>
  <c r="AH68" i="19"/>
  <c r="AH69" i="19"/>
  <c r="AH70" i="19"/>
  <c r="AH71" i="19"/>
  <c r="AH72" i="19"/>
  <c r="AH73" i="19"/>
  <c r="AH74" i="19"/>
  <c r="AH75" i="19"/>
  <c r="AH76" i="19"/>
  <c r="AH77" i="19"/>
  <c r="AH78" i="19"/>
  <c r="AH79" i="19"/>
  <c r="AH80" i="19"/>
  <c r="AH81" i="19"/>
  <c r="AH82" i="19"/>
  <c r="AH83" i="19"/>
  <c r="AH84" i="19"/>
  <c r="AH85" i="19"/>
  <c r="AH86" i="19"/>
  <c r="AH87" i="19"/>
  <c r="AH88" i="19"/>
  <c r="AF3" i="19"/>
  <c r="AF4" i="19"/>
  <c r="AF5" i="19"/>
  <c r="AF6" i="19"/>
  <c r="AF7" i="19"/>
  <c r="AF8" i="19"/>
  <c r="AF9" i="19"/>
  <c r="AF10" i="19"/>
  <c r="AF11" i="19"/>
  <c r="AF12" i="19"/>
  <c r="AF13" i="19"/>
  <c r="AF14" i="19"/>
  <c r="AF15" i="19"/>
  <c r="AF16" i="19"/>
  <c r="AF17" i="19"/>
  <c r="AF18" i="19"/>
  <c r="AF19" i="19"/>
  <c r="AF20" i="19"/>
  <c r="AF21" i="19"/>
  <c r="AF22" i="19"/>
  <c r="AF23" i="19"/>
  <c r="AF24" i="19"/>
  <c r="AF25" i="19"/>
  <c r="AF26" i="19"/>
  <c r="AF27" i="19"/>
  <c r="AF28" i="19"/>
  <c r="AF29" i="19"/>
  <c r="AF30" i="19"/>
  <c r="AF32" i="19"/>
  <c r="AF33" i="19"/>
  <c r="AF34" i="19"/>
  <c r="AF35" i="19"/>
  <c r="AF36" i="19"/>
  <c r="AF37" i="19"/>
  <c r="AF38" i="19"/>
  <c r="AF39" i="19"/>
  <c r="AF40" i="19"/>
  <c r="AF41" i="19"/>
  <c r="AF42" i="19"/>
  <c r="AF43" i="19"/>
  <c r="AF44" i="19"/>
  <c r="AF45" i="19"/>
  <c r="AF46" i="19"/>
  <c r="AF47" i="19"/>
  <c r="AF48" i="19"/>
  <c r="AF49" i="19"/>
  <c r="AF50" i="19"/>
  <c r="AF51" i="19"/>
  <c r="AF52" i="19"/>
  <c r="AF53" i="19"/>
  <c r="AF54" i="19"/>
  <c r="AF55" i="19"/>
  <c r="AF56" i="19"/>
  <c r="AF57" i="19"/>
  <c r="AF58" i="19"/>
  <c r="AF59" i="19"/>
  <c r="AF61" i="19"/>
  <c r="AF62" i="19"/>
  <c r="AF63" i="19"/>
  <c r="AF64" i="19"/>
  <c r="AF65" i="19"/>
  <c r="AF66" i="19"/>
  <c r="AF67" i="19"/>
  <c r="AF68" i="19"/>
  <c r="AF69" i="19"/>
  <c r="AF70" i="19"/>
  <c r="AF71" i="19"/>
  <c r="AF72" i="19"/>
  <c r="AF73" i="19"/>
  <c r="AF74" i="19"/>
  <c r="AF75" i="19"/>
  <c r="AF76" i="19"/>
  <c r="AF77" i="19"/>
  <c r="AF78" i="19"/>
  <c r="AF79" i="19"/>
  <c r="AF80" i="19"/>
  <c r="AF81" i="19"/>
  <c r="AF82" i="19"/>
  <c r="AF83" i="19"/>
  <c r="AF84" i="19"/>
  <c r="AF85" i="19"/>
  <c r="AF86" i="19"/>
  <c r="AF87" i="19"/>
  <c r="AF88" i="19"/>
  <c r="AD3" i="19"/>
  <c r="AD4" i="19"/>
  <c r="AD5" i="19"/>
  <c r="AD6"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1" i="19"/>
  <c r="AD62" i="19"/>
  <c r="AD63" i="19"/>
  <c r="AD64" i="19"/>
  <c r="AD65" i="19"/>
  <c r="AD66" i="19"/>
  <c r="AD67" i="19"/>
  <c r="AD68" i="19"/>
  <c r="AD69" i="19"/>
  <c r="AD70" i="19"/>
  <c r="AD71" i="19"/>
  <c r="AD72" i="19"/>
  <c r="AD73" i="19"/>
  <c r="AD74" i="19"/>
  <c r="AD75" i="19"/>
  <c r="AD76" i="19"/>
  <c r="AD77" i="19"/>
  <c r="AD78" i="19"/>
  <c r="AD79" i="19"/>
  <c r="AD80" i="19"/>
  <c r="AD81" i="19"/>
  <c r="AD82" i="19"/>
  <c r="AD83" i="19"/>
  <c r="AD84" i="19"/>
  <c r="AD85" i="19"/>
  <c r="AD86" i="19"/>
  <c r="AD87" i="19"/>
  <c r="AD88" i="19"/>
  <c r="AB3" i="19"/>
  <c r="AB4" i="19"/>
  <c r="AB5" i="19"/>
  <c r="AB6" i="19"/>
  <c r="AB7" i="19"/>
  <c r="AB8" i="19"/>
  <c r="AB9" i="19"/>
  <c r="AB10" i="19"/>
  <c r="AB11" i="19"/>
  <c r="AB12" i="19"/>
  <c r="AB13" i="19"/>
  <c r="AB14" i="19"/>
  <c r="AB15" i="19"/>
  <c r="AB16" i="19"/>
  <c r="AB17" i="19"/>
  <c r="AB18" i="19"/>
  <c r="AB19" i="19"/>
  <c r="AB20" i="19"/>
  <c r="AB21" i="19"/>
  <c r="AB22" i="19"/>
  <c r="AB23" i="19"/>
  <c r="AB24" i="19"/>
  <c r="AB25" i="19"/>
  <c r="AB26" i="19"/>
  <c r="AB27" i="19"/>
  <c r="AB28" i="19"/>
  <c r="AB29" i="19"/>
  <c r="AB30" i="19"/>
  <c r="AB32" i="19"/>
  <c r="AB33" i="19"/>
  <c r="AB34" i="19"/>
  <c r="AB35" i="19"/>
  <c r="AB36" i="19"/>
  <c r="AB37" i="19"/>
  <c r="AB38" i="19"/>
  <c r="AB39" i="19"/>
  <c r="AB40" i="19"/>
  <c r="AB41" i="19"/>
  <c r="AB42" i="19"/>
  <c r="AB43" i="19"/>
  <c r="AB44" i="19"/>
  <c r="AB45" i="19"/>
  <c r="AB46" i="19"/>
  <c r="AB47" i="19"/>
  <c r="AB48" i="19"/>
  <c r="AB49" i="19"/>
  <c r="AB50" i="19"/>
  <c r="AB51" i="19"/>
  <c r="AB52" i="19"/>
  <c r="AB53" i="19"/>
  <c r="AB54" i="19"/>
  <c r="AB55" i="19"/>
  <c r="AB56" i="19"/>
  <c r="AB57" i="19"/>
  <c r="AB58" i="19"/>
  <c r="AB59" i="19"/>
  <c r="AB61" i="19"/>
  <c r="AB62" i="19"/>
  <c r="AB63" i="19"/>
  <c r="AB64" i="19"/>
  <c r="AB65" i="19"/>
  <c r="AB66" i="19"/>
  <c r="AB67" i="19"/>
  <c r="AB68" i="19"/>
  <c r="AB69" i="19"/>
  <c r="AB70" i="19"/>
  <c r="AB71" i="19"/>
  <c r="AB72" i="19"/>
  <c r="AB73" i="19"/>
  <c r="AB74" i="19"/>
  <c r="AB75" i="19"/>
  <c r="AB76" i="19"/>
  <c r="AB77" i="19"/>
  <c r="AB78" i="19"/>
  <c r="AB79" i="19"/>
  <c r="AB80" i="19"/>
  <c r="AB81" i="19"/>
  <c r="AB82" i="19"/>
  <c r="AB83" i="19"/>
  <c r="AB84" i="19"/>
  <c r="AB85" i="19"/>
  <c r="AB86" i="19"/>
  <c r="AB87" i="19"/>
  <c r="AB88" i="19"/>
  <c r="Z3" i="19"/>
  <c r="Z4" i="19"/>
  <c r="Z5" i="19"/>
  <c r="Z6" i="19"/>
  <c r="Z7" i="19"/>
  <c r="Z8" i="19"/>
  <c r="Z9" i="19"/>
  <c r="Z10" i="19"/>
  <c r="Z11" i="19"/>
  <c r="Z12" i="19"/>
  <c r="Z13" i="19"/>
  <c r="Z14" i="19"/>
  <c r="Z15" i="19"/>
  <c r="Z16" i="19"/>
  <c r="Z17" i="19"/>
  <c r="Z18" i="19"/>
  <c r="Z19" i="19"/>
  <c r="Z20" i="19"/>
  <c r="Z21" i="19"/>
  <c r="Z22" i="19"/>
  <c r="Z23" i="19"/>
  <c r="Z24" i="19"/>
  <c r="Z25" i="19"/>
  <c r="Z26" i="19"/>
  <c r="Z27" i="19"/>
  <c r="Z28" i="19"/>
  <c r="Z29" i="19"/>
  <c r="Z30"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X3" i="19"/>
  <c r="X4" i="19"/>
  <c r="X5" i="19"/>
  <c r="X6" i="19"/>
  <c r="X7" i="19"/>
  <c r="X8" i="19"/>
  <c r="X9" i="19"/>
  <c r="X10" i="19"/>
  <c r="X11" i="19"/>
  <c r="X12" i="19"/>
  <c r="X13" i="19"/>
  <c r="X14" i="19"/>
  <c r="X15" i="19"/>
  <c r="X16" i="19"/>
  <c r="X17" i="19"/>
  <c r="X18" i="19"/>
  <c r="X19" i="19"/>
  <c r="X20" i="19"/>
  <c r="X21" i="19"/>
  <c r="X22" i="19"/>
  <c r="X23" i="19"/>
  <c r="X24" i="19"/>
  <c r="X25" i="19"/>
  <c r="X26" i="19"/>
  <c r="X27" i="19"/>
  <c r="X28" i="19"/>
  <c r="X29" i="19"/>
  <c r="X30" i="19"/>
  <c r="X32" i="19"/>
  <c r="X33" i="19"/>
  <c r="X34" i="19"/>
  <c r="X35" i="19"/>
  <c r="X36" i="19"/>
  <c r="X37" i="19"/>
  <c r="X38" i="19"/>
  <c r="X39" i="19"/>
  <c r="X40" i="19"/>
  <c r="X41" i="19"/>
  <c r="X42" i="19"/>
  <c r="X43" i="19"/>
  <c r="X44" i="19"/>
  <c r="X45" i="19"/>
  <c r="X46" i="19"/>
  <c r="X47" i="19"/>
  <c r="X48" i="19"/>
  <c r="X49" i="19"/>
  <c r="X50" i="19"/>
  <c r="X51" i="19"/>
  <c r="X52" i="19"/>
  <c r="X53" i="19"/>
  <c r="X54" i="19"/>
  <c r="X55" i="19"/>
  <c r="X56" i="19"/>
  <c r="X57" i="19"/>
  <c r="X58" i="19"/>
  <c r="X59" i="19"/>
  <c r="X61" i="19"/>
  <c r="X62" i="19"/>
  <c r="X63" i="19"/>
  <c r="X64" i="19"/>
  <c r="X65" i="19"/>
  <c r="X66" i="19"/>
  <c r="X67" i="19"/>
  <c r="X68" i="19"/>
  <c r="X69" i="19"/>
  <c r="X70" i="19"/>
  <c r="X71" i="19"/>
  <c r="X72" i="19"/>
  <c r="X73" i="19"/>
  <c r="X74" i="19"/>
  <c r="X75" i="19"/>
  <c r="X76" i="19"/>
  <c r="X77" i="19"/>
  <c r="X78" i="19"/>
  <c r="X79" i="19"/>
  <c r="X80" i="19"/>
  <c r="X81" i="19"/>
  <c r="X82" i="19"/>
  <c r="X83" i="19"/>
  <c r="X84" i="19"/>
  <c r="X85" i="19"/>
  <c r="X86" i="19"/>
  <c r="X87" i="19"/>
  <c r="X88" i="19"/>
  <c r="V3" i="19"/>
  <c r="V4" i="19"/>
  <c r="V5" i="19"/>
  <c r="V6" i="19"/>
  <c r="V7" i="19"/>
  <c r="V8" i="19"/>
  <c r="V9" i="19"/>
  <c r="V10" i="19"/>
  <c r="V11" i="19"/>
  <c r="V12" i="19"/>
  <c r="V13" i="19"/>
  <c r="V14" i="19"/>
  <c r="V15" i="19"/>
  <c r="V16" i="19"/>
  <c r="V17" i="19"/>
  <c r="V18" i="19"/>
  <c r="V19" i="19"/>
  <c r="V20" i="19"/>
  <c r="V21" i="19"/>
  <c r="V22" i="19"/>
  <c r="V23" i="19"/>
  <c r="V24" i="19"/>
  <c r="V25" i="19"/>
  <c r="V26" i="19"/>
  <c r="V27" i="19"/>
  <c r="V28" i="19"/>
  <c r="V29" i="19"/>
  <c r="V30" i="19"/>
  <c r="V32" i="19"/>
  <c r="V33" i="19"/>
  <c r="V34" i="19"/>
  <c r="V35" i="19"/>
  <c r="V36" i="19"/>
  <c r="V37" i="19"/>
  <c r="V38" i="19"/>
  <c r="V39" i="19"/>
  <c r="V40" i="19"/>
  <c r="V41" i="19"/>
  <c r="V42" i="19"/>
  <c r="V43" i="19"/>
  <c r="V44" i="19"/>
  <c r="V45" i="19"/>
  <c r="V46" i="19"/>
  <c r="V47" i="19"/>
  <c r="V48" i="19"/>
  <c r="V49" i="19"/>
  <c r="V50" i="19"/>
  <c r="V51" i="19"/>
  <c r="V52" i="19"/>
  <c r="V53" i="19"/>
  <c r="V54" i="19"/>
  <c r="V55" i="19"/>
  <c r="V56" i="19"/>
  <c r="V57" i="19"/>
  <c r="V58" i="19"/>
  <c r="V59" i="19"/>
  <c r="V61" i="19"/>
  <c r="V62" i="19"/>
  <c r="V63" i="19"/>
  <c r="V64" i="19"/>
  <c r="V65" i="19"/>
  <c r="V66" i="19"/>
  <c r="V67" i="19"/>
  <c r="V68" i="19"/>
  <c r="V69" i="19"/>
  <c r="V70" i="19"/>
  <c r="V71" i="19"/>
  <c r="V72" i="19"/>
  <c r="V73" i="19"/>
  <c r="V74" i="19"/>
  <c r="V75" i="19"/>
  <c r="V76" i="19"/>
  <c r="V77" i="19"/>
  <c r="V78" i="19"/>
  <c r="V79" i="19"/>
  <c r="V80" i="19"/>
  <c r="V81" i="19"/>
  <c r="V82" i="19"/>
  <c r="V83" i="19"/>
  <c r="V84" i="19"/>
  <c r="V85" i="19"/>
  <c r="V86" i="19"/>
  <c r="V87" i="19"/>
  <c r="V88" i="19"/>
  <c r="T3" i="19"/>
  <c r="T4" i="19"/>
  <c r="T5"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2" i="19"/>
  <c r="T33" i="19"/>
  <c r="T34" i="19"/>
  <c r="T35" i="19"/>
  <c r="T36" i="19"/>
  <c r="T37" i="19"/>
  <c r="T38" i="19"/>
  <c r="T39" i="19"/>
  <c r="T40" i="19"/>
  <c r="T41" i="19"/>
  <c r="T42" i="19"/>
  <c r="T43" i="19"/>
  <c r="T44" i="19"/>
  <c r="T45" i="19"/>
  <c r="T46" i="19"/>
  <c r="T47" i="19"/>
  <c r="T48" i="19"/>
  <c r="T49" i="19"/>
  <c r="T50" i="19"/>
  <c r="T51" i="19"/>
  <c r="T52" i="19"/>
  <c r="T53" i="19"/>
  <c r="T54" i="19"/>
  <c r="T55" i="19"/>
  <c r="T56" i="19"/>
  <c r="T57" i="19"/>
  <c r="T58" i="19"/>
  <c r="T59" i="19"/>
  <c r="T61" i="19"/>
  <c r="T62" i="19"/>
  <c r="T63" i="19"/>
  <c r="T64" i="19"/>
  <c r="T65" i="19"/>
  <c r="T66" i="19"/>
  <c r="T67" i="19"/>
  <c r="T68" i="19"/>
  <c r="T69" i="19"/>
  <c r="T70" i="19"/>
  <c r="T71" i="19"/>
  <c r="T72" i="19"/>
  <c r="T73" i="19"/>
  <c r="T74" i="19"/>
  <c r="T75" i="19"/>
  <c r="T76" i="19"/>
  <c r="T77" i="19"/>
  <c r="T78" i="19"/>
  <c r="T79" i="19"/>
  <c r="T80" i="19"/>
  <c r="T81" i="19"/>
  <c r="T82" i="19"/>
  <c r="T83" i="19"/>
  <c r="T84" i="19"/>
  <c r="T85" i="19"/>
  <c r="T86" i="19"/>
  <c r="T87" i="19"/>
  <c r="T88" i="19"/>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2" i="19"/>
  <c r="R33" i="19"/>
  <c r="R34" i="19"/>
  <c r="R35" i="19"/>
  <c r="R36" i="19"/>
  <c r="R37" i="19"/>
  <c r="R38" i="19"/>
  <c r="R39" i="19"/>
  <c r="R40" i="19"/>
  <c r="R41" i="19"/>
  <c r="R42" i="19"/>
  <c r="R43" i="19"/>
  <c r="R44" i="19"/>
  <c r="R45" i="19"/>
  <c r="R46" i="19"/>
  <c r="R47" i="19"/>
  <c r="R48" i="19"/>
  <c r="R49" i="19"/>
  <c r="R50" i="19"/>
  <c r="R51" i="19"/>
  <c r="R52" i="19"/>
  <c r="R53" i="19"/>
  <c r="R54" i="19"/>
  <c r="R55" i="19"/>
  <c r="R56" i="19"/>
  <c r="R57" i="19"/>
  <c r="R58" i="19"/>
  <c r="R59" i="19"/>
  <c r="R61" i="19"/>
  <c r="R62" i="19"/>
  <c r="R63" i="19"/>
  <c r="R64" i="19"/>
  <c r="R65" i="19"/>
  <c r="R66" i="19"/>
  <c r="R67" i="19"/>
  <c r="R68" i="19"/>
  <c r="R69" i="19"/>
  <c r="R70" i="19"/>
  <c r="R71" i="19"/>
  <c r="R72" i="19"/>
  <c r="R73" i="19"/>
  <c r="R74" i="19"/>
  <c r="R75" i="19"/>
  <c r="R76" i="19"/>
  <c r="R77" i="19"/>
  <c r="R78" i="19"/>
  <c r="R79" i="19"/>
  <c r="R80" i="19"/>
  <c r="R81" i="19"/>
  <c r="R82" i="19"/>
  <c r="R83" i="19"/>
  <c r="R84" i="19"/>
  <c r="R85" i="19"/>
  <c r="R86" i="19"/>
  <c r="R87" i="19"/>
  <c r="R88" i="19"/>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1" i="19"/>
  <c r="L62" i="19"/>
  <c r="L63" i="19"/>
  <c r="L64" i="19"/>
  <c r="L65" i="19"/>
  <c r="L66" i="19"/>
  <c r="L67" i="19"/>
  <c r="L68" i="19"/>
  <c r="L69" i="19"/>
  <c r="L70" i="19"/>
  <c r="L71" i="19"/>
  <c r="L72" i="19"/>
  <c r="L73" i="19"/>
  <c r="L74" i="19"/>
  <c r="L75" i="19"/>
  <c r="L76" i="19"/>
  <c r="L77" i="19"/>
  <c r="L78" i="19"/>
  <c r="L79" i="19"/>
  <c r="L80" i="19"/>
  <c r="L81" i="19"/>
  <c r="L82" i="19"/>
  <c r="L83" i="19"/>
  <c r="L84" i="19"/>
  <c r="L85" i="19"/>
  <c r="L86" i="19"/>
  <c r="L87" i="19"/>
  <c r="L88"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Z51" i="21"/>
  <c r="Z52" i="21"/>
  <c r="Z53" i="21"/>
  <c r="Z54" i="21"/>
  <c r="Z55" i="21"/>
  <c r="Z56" i="21"/>
  <c r="Z57" i="21"/>
  <c r="Z58" i="21"/>
  <c r="Z59" i="21"/>
  <c r="Z60" i="21"/>
  <c r="Z61" i="21"/>
  <c r="Z63" i="21"/>
  <c r="Z64" i="21"/>
  <c r="Z65" i="21"/>
  <c r="Z66" i="21"/>
  <c r="Z67" i="21"/>
  <c r="Z68" i="21"/>
  <c r="Z69" i="21"/>
  <c r="Z70" i="21"/>
  <c r="Z71" i="21"/>
  <c r="Z72" i="21"/>
  <c r="Z73" i="21"/>
  <c r="Z74" i="21"/>
  <c r="Z76" i="21"/>
  <c r="Z77" i="21"/>
  <c r="Z78" i="21"/>
  <c r="Z79" i="21"/>
  <c r="Z80" i="21"/>
  <c r="Z81" i="21"/>
  <c r="Z82" i="21"/>
  <c r="Z83" i="21"/>
  <c r="Z84" i="21"/>
  <c r="Z85" i="21"/>
  <c r="Z86" i="21"/>
  <c r="Z87" i="21"/>
  <c r="Z50" i="21"/>
  <c r="U64" i="9"/>
  <c r="U65" i="9"/>
  <c r="U66" i="9"/>
  <c r="U67" i="9"/>
  <c r="U68" i="9"/>
  <c r="U69" i="9"/>
  <c r="U70" i="9"/>
  <c r="U71" i="9"/>
  <c r="U72" i="9"/>
  <c r="U73" i="9"/>
  <c r="U74" i="9"/>
  <c r="U75" i="9"/>
  <c r="U63" i="9"/>
  <c r="T64" i="9"/>
  <c r="T65" i="9"/>
  <c r="T66" i="9"/>
  <c r="T67" i="9"/>
  <c r="T68" i="9"/>
  <c r="T69" i="9"/>
  <c r="T70" i="9"/>
  <c r="T71" i="9"/>
  <c r="T72" i="9"/>
  <c r="T73" i="9"/>
  <c r="T74" i="9"/>
  <c r="T75" i="9"/>
  <c r="T63" i="9"/>
  <c r="H59" i="9"/>
  <c r="F59" i="9"/>
  <c r="F60" i="9"/>
  <c r="F61" i="9"/>
  <c r="F62" i="9"/>
  <c r="F63" i="9"/>
  <c r="F64" i="9"/>
  <c r="F65" i="9"/>
  <c r="F66" i="9"/>
  <c r="F67" i="9"/>
  <c r="F68" i="9"/>
  <c r="F69" i="9"/>
  <c r="F70" i="9"/>
  <c r="U54" i="9"/>
  <c r="U43" i="9"/>
  <c r="U44" i="9"/>
  <c r="U45" i="9"/>
  <c r="U46" i="9"/>
  <c r="U47" i="9"/>
  <c r="U48" i="9"/>
  <c r="U49" i="9"/>
  <c r="U50" i="9"/>
  <c r="U51" i="9"/>
  <c r="U52" i="9"/>
  <c r="U53" i="9"/>
  <c r="U42" i="9"/>
  <c r="C19" i="2"/>
  <c r="D19" i="2"/>
  <c r="E19" i="2"/>
  <c r="F19" i="2"/>
  <c r="G19" i="2"/>
  <c r="H19" i="2"/>
  <c r="I19" i="2"/>
  <c r="J19" i="2"/>
  <c r="K19" i="2"/>
  <c r="L19" i="2"/>
  <c r="M19" i="2"/>
  <c r="N19" i="2"/>
  <c r="O19" i="2"/>
  <c r="P19" i="2"/>
  <c r="Q19" i="2"/>
  <c r="R19" i="2"/>
  <c r="S19" i="2"/>
  <c r="T19" i="2"/>
  <c r="U19" i="2"/>
  <c r="V19" i="2"/>
  <c r="W19" i="2"/>
  <c r="X19" i="2"/>
  <c r="Y19" i="2"/>
  <c r="Z19" i="2"/>
  <c r="AA19" i="2"/>
  <c r="AB19" i="2"/>
  <c r="AC19" i="2"/>
  <c r="D18" i="2"/>
  <c r="E18" i="2"/>
  <c r="F18" i="2"/>
  <c r="G18" i="2"/>
  <c r="H18" i="2"/>
  <c r="I18" i="2"/>
  <c r="J18" i="2"/>
  <c r="K18" i="2"/>
  <c r="L18" i="2"/>
  <c r="M18" i="2"/>
  <c r="N18" i="2"/>
  <c r="O18" i="2"/>
  <c r="P18" i="2"/>
  <c r="Q18" i="2"/>
  <c r="R18" i="2"/>
  <c r="S18" i="2"/>
  <c r="T18" i="2"/>
  <c r="U18" i="2"/>
  <c r="V18" i="2"/>
  <c r="W18" i="2"/>
  <c r="X18" i="2"/>
  <c r="Y18" i="2"/>
  <c r="Z18" i="2"/>
  <c r="AA18" i="2"/>
  <c r="AB18" i="2"/>
  <c r="AC18" i="2"/>
  <c r="C18" i="2"/>
  <c r="H15" i="8"/>
  <c r="H16" i="8"/>
  <c r="H17" i="8"/>
  <c r="H18" i="8"/>
  <c r="H19" i="8"/>
  <c r="H20" i="8"/>
  <c r="H14" i="8"/>
  <c r="D27" i="8"/>
  <c r="D28" i="8"/>
  <c r="D29" i="8"/>
  <c r="D30" i="8"/>
  <c r="D31" i="8"/>
  <c r="D32" i="8"/>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210" i="2"/>
  <c r="C50" i="2" l="1"/>
  <c r="E20" i="2"/>
  <c r="I20" i="2"/>
  <c r="AB20" i="2"/>
  <c r="T20" i="2"/>
  <c r="L20" i="2"/>
  <c r="W20" i="2"/>
  <c r="AA20" i="2"/>
  <c r="S20" i="2"/>
  <c r="K20" i="2"/>
  <c r="AC20" i="2"/>
  <c r="N20" i="2"/>
  <c r="F20" i="2"/>
  <c r="Z20" i="2"/>
  <c r="J20" i="2"/>
  <c r="X20" i="2"/>
  <c r="P20" i="2"/>
  <c r="H20" i="2"/>
  <c r="V20" i="2"/>
  <c r="C20" i="2"/>
  <c r="R20" i="2"/>
  <c r="G20" i="2"/>
  <c r="M20" i="2"/>
  <c r="D20" i="2"/>
  <c r="U20" i="2"/>
  <c r="O20" i="2"/>
  <c r="Q20" i="2"/>
  <c r="Y20" i="2"/>
</calcChain>
</file>

<file path=xl/sharedStrings.xml><?xml version="1.0" encoding="utf-8"?>
<sst xmlns="http://schemas.openxmlformats.org/spreadsheetml/2006/main" count="3291" uniqueCount="136">
  <si>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</si>
  <si>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</si>
  <si>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</si>
  <si>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</si>
  <si>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</si>
  <si>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</si>
  <si>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</si>
  <si>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</si>
  <si>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</si>
  <si>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</si>
  <si>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</si>
  <si>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</si>
  <si>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</si>
  <si>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</si>
  <si>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</si>
  <si>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</si>
  <si>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</si>
  <si>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</si>
  <si>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</si>
  <si>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</si>
  <si>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</si>
  <si>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</si>
  <si>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</si>
  <si>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</si>
  <si>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</si>
  <si>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</si>
  <si>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</si>
  <si>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</si>
  <si>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</si>
  <si>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</si>
  <si>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</si>
  <si>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</si>
  <si>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</si>
  <si>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</si>
  <si>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</si>
  <si>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</si>
  <si>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</si>
  <si>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</si>
  <si>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</si>
  <si>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</si>
  <si>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</si>
  <si>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</si>
  <si>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</si>
  <si>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</si>
  <si>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</si>
  <si>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</si>
  <si>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</si>
  <si>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</si>
  <si>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</si>
  <si>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Column1</t>
  </si>
  <si>
    <t>Grand Total</t>
  </si>
  <si>
    <t>bucket</t>
  </si>
  <si>
    <t>Row Labels</t>
  </si>
  <si>
    <t>Total</t>
  </si>
  <si>
    <t>Average of Total</t>
  </si>
  <si>
    <t>Column Labels</t>
  </si>
  <si>
    <t xml:space="preserve">Inflation </t>
  </si>
  <si>
    <t>average</t>
  </si>
  <si>
    <t>percentage</t>
  </si>
  <si>
    <t>percent decimal</t>
  </si>
  <si>
    <t>Foods &amp; Bevs</t>
  </si>
  <si>
    <t>Essential</t>
  </si>
  <si>
    <t>Sum of percentage</t>
  </si>
  <si>
    <t>Average</t>
  </si>
  <si>
    <t>Inflation</t>
  </si>
  <si>
    <t xml:space="preserve">Annual Inflation </t>
  </si>
  <si>
    <t>2023 May</t>
  </si>
  <si>
    <t>2022 June</t>
  </si>
  <si>
    <t>Absolute Changes</t>
  </si>
  <si>
    <t>inflation</t>
  </si>
  <si>
    <t>Food Products</t>
  </si>
  <si>
    <t>Average of Oils and fats</t>
  </si>
  <si>
    <t>Average of Cereals and products</t>
  </si>
  <si>
    <t>Average of Meat and fish</t>
  </si>
  <si>
    <t>Average of Milk and products</t>
  </si>
  <si>
    <t>Average of Egg</t>
  </si>
  <si>
    <t>Average of Spices</t>
  </si>
  <si>
    <t>Average of Sugar and Confectionery</t>
  </si>
  <si>
    <t>Average of Vegetables</t>
  </si>
  <si>
    <t>Average of Pulses and products</t>
  </si>
  <si>
    <t>Average of Fruits</t>
  </si>
  <si>
    <t>Average of Non-alcoholic beverages</t>
  </si>
  <si>
    <t>Average of Food and beverages</t>
  </si>
  <si>
    <t>CPI Index</t>
  </si>
  <si>
    <t>INFLATION</t>
  </si>
  <si>
    <t>Cpi index</t>
  </si>
  <si>
    <t>Average of Prepared meals, snacks, sweets etc.</t>
  </si>
  <si>
    <t>2019</t>
  </si>
  <si>
    <t>2020</t>
  </si>
  <si>
    <t>Jan</t>
  </si>
  <si>
    <t>Feb</t>
  </si>
  <si>
    <t>Mar</t>
  </si>
  <si>
    <t>Apr</t>
  </si>
  <si>
    <t>Jun</t>
  </si>
  <si>
    <t>Jul</t>
  </si>
  <si>
    <t>Aug</t>
  </si>
  <si>
    <t>Sep</t>
  </si>
  <si>
    <t>Oct</t>
  </si>
  <si>
    <t>Nov</t>
  </si>
  <si>
    <t>Dec</t>
  </si>
  <si>
    <t>Date</t>
  </si>
  <si>
    <t>Average of Inflation</t>
  </si>
  <si>
    <t>Inflation Cereals and products</t>
  </si>
  <si>
    <t>Inflation Meat and fish</t>
  </si>
  <si>
    <t>Inflation Egg</t>
  </si>
  <si>
    <t>Milk and products2</t>
  </si>
  <si>
    <t>Oils and fats2</t>
  </si>
  <si>
    <t>Fruits2</t>
  </si>
  <si>
    <t>Vegetables2</t>
  </si>
  <si>
    <t>Pulses and products2</t>
  </si>
  <si>
    <t>Sugar and Confectionery2</t>
  </si>
  <si>
    <t>Spices2</t>
  </si>
  <si>
    <t>Non-alcoholic beverages2</t>
  </si>
  <si>
    <t>Prepared meals, snacks, sweets etc.2</t>
  </si>
  <si>
    <t>Food and beverages2</t>
  </si>
  <si>
    <t>Pan, tobacco and intoxicants2</t>
  </si>
  <si>
    <t>Clothing2</t>
  </si>
  <si>
    <t>Footwear2</t>
  </si>
  <si>
    <t>Clothing and footwear2</t>
  </si>
  <si>
    <t>Housing2</t>
  </si>
  <si>
    <t>Fuel and light2</t>
  </si>
  <si>
    <t>Household goods and services2</t>
  </si>
  <si>
    <t>Health2</t>
  </si>
  <si>
    <t>Transport and communication2</t>
  </si>
  <si>
    <t>Recreation and amusement2</t>
  </si>
  <si>
    <t>Education2</t>
  </si>
  <si>
    <t>Personal care and effects2</t>
  </si>
  <si>
    <t>Miscellaneous2</t>
  </si>
  <si>
    <t>rural</t>
  </si>
  <si>
    <t>Column2</t>
  </si>
  <si>
    <t>Sum</t>
  </si>
  <si>
    <t>Running Total</t>
  </si>
  <si>
    <t>Count</t>
  </si>
  <si>
    <t>Column3</t>
  </si>
  <si>
    <t>before 2020 march</t>
  </si>
  <si>
    <t>INFLATION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</si>
</sst>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
    <numFmt numFmtId="165" formatCode="0.0"/>
  </numFmts>
  <fonts count="19" x14ac:knownFonts="1">
    <font>
      <sz val="11"/>
      <color theme="1"/>
      <name val="Rockwell"/>
      <family val="2"/>
      <scheme val="minor"/>
    </font>
    <font>
      <sz val="11"/>
      <color theme="1"/>
      <name val="Rockwell"/>
      <family val="2"/>
      <scheme val="minor"/>
    </font>
    <font>
      <sz val="18"/>
      <color theme="3"/>
      <name val="Bookman Old Style"/>
      <family val="2"/>
      <scheme val="major"/>
    </font>
    <font>
      <b/>
      <sz val="15"/>
      <color theme="3"/>
      <name val="Rockwell"/>
      <family val="2"/>
      <scheme val="minor"/>
    </font>
    <font>
      <b/>
      <sz val="13"/>
      <color theme="3"/>
      <name val="Rockwell"/>
      <family val="2"/>
      <scheme val="minor"/>
    </font>
    <font>
      <b/>
      <sz val="11"/>
      <color theme="3"/>
      <name val="Rockwell"/>
      <family val="2"/>
      <scheme val="minor"/>
    </font>
    <font>
      <sz val="11"/>
      <color rgb="FF006100"/>
      <name val="Rockwell"/>
      <family val="2"/>
      <scheme val="minor"/>
    </font>
    <font>
      <sz val="11"/>
      <color rgb="FF9C0006"/>
      <name val="Rockwell"/>
      <family val="2"/>
      <scheme val="minor"/>
    </font>
    <font>
      <sz val="11"/>
      <color rgb="FF9C5700"/>
      <name val="Rockwell"/>
      <family val="2"/>
      <scheme val="minor"/>
    </font>
    <font>
      <sz val="11"/>
      <color rgb="FF3F3F76"/>
      <name val="Rockwell"/>
      <family val="2"/>
      <scheme val="minor"/>
    </font>
    <font>
      <b/>
      <sz val="11"/>
      <color rgb="FF3F3F3F"/>
      <name val="Rockwell"/>
      <family val="2"/>
      <scheme val="minor"/>
    </font>
    <font>
      <b/>
      <sz val="11"/>
      <color rgb="FFFA7D00"/>
      <name val="Rockwell"/>
      <family val="2"/>
      <scheme val="minor"/>
    </font>
    <font>
      <sz val="11"/>
      <color rgb="FFFA7D00"/>
      <name val="Rockwell"/>
      <family val="2"/>
      <scheme val="minor"/>
    </font>
    <font>
      <b/>
      <sz val="11"/>
      <color theme="0"/>
      <name val="Rockwell"/>
      <family val="2"/>
      <scheme val="minor"/>
    </font>
    <font>
      <sz val="11"/>
      <color rgb="FFFF0000"/>
      <name val="Rockwell"/>
      <family val="2"/>
      <scheme val="minor"/>
    </font>
    <font>
      <i/>
      <sz val="11"/>
      <color rgb="FF7F7F7F"/>
      <name val="Rockwell"/>
      <family val="2"/>
      <scheme val="minor"/>
    </font>
    <font>
      <b/>
      <sz val="11"/>
      <color theme="1"/>
      <name val="Rockwell"/>
      <family val="2"/>
      <scheme val="minor"/>
    </font>
    <font>
      <sz val="11"/>
      <color theme="0"/>
      <name val="Rockwell"/>
      <family val="2"/>
      <scheme val="minor"/>
    </font>
    <font>
      <sz val="8"/>
      <name val="Rockwel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13" fillId="33" borderId="10" xfId="0" applyFont="1" applyFill="1" applyBorder="1"/>
    <xf numFmtId="0" fontId="13" fillId="33" borderId="11" xfId="0" applyFont="1" applyFill="1" applyBorder="1"/>
    <xf numFmtId="0" fontId="0" fillId="34" borderId="10" xfId="0" applyFill="1" applyBorder="1"/>
    <xf numFmtId="0" fontId="0" fillId="34" borderId="11" xfId="0" applyFill="1" applyBorder="1"/>
    <xf numFmtId="0" fontId="0" fillId="0" borderId="10" xfId="0" applyBorder="1"/>
    <xf numFmtId="0" fontId="0" fillId="0" borderId="11" xfId="0" applyBorder="1"/>
    <xf numFmtId="164" fontId="0" fillId="0" borderId="0" xfId="0" applyNumberFormat="1"/>
    <xf numFmtId="0" fontId="13" fillId="33" borderId="12" xfId="0" applyFont="1" applyFill="1" applyBorder="1"/>
    <xf numFmtId="164" fontId="0" fillId="34" borderId="11" xfId="0" applyNumberFormat="1" applyFill="1" applyBorder="1"/>
    <xf numFmtId="164" fontId="0" fillId="0" borderId="11" xfId="0" applyNumberFormat="1" applyBorder="1"/>
    <xf numFmtId="0" fontId="16" fillId="0" borderId="0" xfId="0" applyFont="1"/>
    <xf numFmtId="10" fontId="16" fillId="0" borderId="0" xfId="0" applyNumberFormat="1" applyFont="1"/>
    <xf numFmtId="0" fontId="0" fillId="0" borderId="0" xfId="0" applyAlignment="1">
      <alignment horizontal="left"/>
    </xf>
    <xf numFmtId="10" fontId="0" fillId="0" borderId="0" xfId="0" applyNumberFormat="1"/>
    <xf numFmtId="165" fontId="16" fillId="0" borderId="0" xfId="0" applyNumberFormat="1" applyFont="1"/>
    <xf numFmtId="165" fontId="0" fillId="0" borderId="11" xfId="0" applyNumberFormat="1" applyBorder="1"/>
    <xf numFmtId="0" fontId="0" fillId="0" borderId="0" xfId="0" pivotButton="1"/>
    <xf numFmtId="0" fontId="13" fillId="33" borderId="0" xfId="0" applyFont="1" applyFill="1"/>
    <xf numFmtId="0" fontId="16" fillId="34" borderId="13" xfId="0" applyFont="1" applyFill="1" applyBorder="1"/>
    <xf numFmtId="0" fontId="0" fillId="34" borderId="12" xfId="0" applyFill="1" applyBorder="1"/>
    <xf numFmtId="0" fontId="13" fillId="33" borderId="13" xfId="0" applyFont="1" applyFill="1" applyBorder="1"/>
    <xf numFmtId="0" fontId="0" fillId="34" borderId="14" xfId="0" applyFill="1" applyBorder="1"/>
    <xf numFmtId="164" fontId="0" fillId="34" borderId="14" xfId="0" applyNumberFormat="1" applyFill="1" applyBorder="1"/>
    <xf numFmtId="165" fontId="0" fillId="0" borderId="0" xfId="0" applyNumberFormat="1"/>
    <xf numFmtId="0" fontId="0" fillId="0" borderId="12" xfId="0" applyBorder="1"/>
    <xf numFmtId="0" fontId="0" fillId="0" borderId="14" xfId="0" applyBorder="1"/>
    <xf numFmtId="164" fontId="0" fillId="0" borderId="14" xfId="0" applyNumberFormat="1" applyBorder="1"/>
    <xf numFmtId="0" fontId="0" fillId="0" borderId="0" xfId="0" applyAlignment="1">
      <alignment horizontal="left" indent="1"/>
    </xf>
    <xf numFmtId="0" fontId="16" fillId="34" borderId="0" xfId="0" applyFont="1" applyFill="1"/>
    <xf numFmtId="0" fontId="0" fillId="34" borderId="13" xfId="0" applyFill="1" applyBorder="1"/>
    <xf numFmtId="14" fontId="16" fillId="34" borderId="13" xfId="0" applyNumberFormat="1" applyFont="1" applyFill="1" applyBorder="1"/>
    <xf numFmtId="0" fontId="0" fillId="34" borderId="0" xfId="0" applyFill="1"/>
    <xf numFmtId="0" fontId="16" fillId="0" borderId="13" xfId="0" applyFont="1" applyBorder="1"/>
    <xf numFmtId="0" fontId="0" fillId="34" borderId="11" xfId="0" applyFont="1" applyFill="1" applyBorder="1"/>
    <xf numFmtId="0" fontId="0" fillId="0" borderId="11" xfId="0" applyFont="1" applyBorder="1"/>
    <xf numFmtId="164" fontId="0" fillId="34" borderId="11" xfId="0" applyNumberFormat="1" applyFont="1" applyFill="1" applyBorder="1"/>
    <xf numFmtId="164" fontId="0" fillId="0" borderId="11" xfId="0" applyNumberFormat="1" applyFont="1" applyBorder="1"/>
    <xf numFmtId="0" fontId="0" fillId="0" borderId="14" xfId="0" applyFont="1" applyBorder="1"/>
    <xf numFmtId="0" fontId="0" fillId="34" borderId="14" xfId="0" applyFont="1" applyFill="1" applyBorder="1"/>
    <xf numFmtId="164" fontId="0" fillId="34" borderId="14" xfId="0" applyNumberFormat="1" applyFont="1" applyFill="1" applyBorder="1"/>
    <xf numFmtId="0" fontId="0" fillId="0" borderId="13" xfId="0" applyFont="1" applyBorder="1"/>
    <xf numFmtId="0" fontId="16" fillId="0" borderId="11" xfId="0" applyFont="1" applyBorder="1"/>
    <xf numFmtId="0" fontId="16" fillId="0" borderId="14" xfId="0" applyFont="1"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4">
    <dxf>
      <fill>
        <patternFill>
          <bgColor theme="8"/>
        </patternFill>
      </fill>
    </dxf>
    <dxf>
      <fill>
        <patternFill>
          <bgColor theme="8"/>
        </patternFill>
      </fill>
    </dxf>
    <dxf>
      <fill>
        <patternFill>
          <bgColor theme="8"/>
        </patternFill>
      </fill>
    </dxf>
    <dxf>
      <fill>
        <patternFill>
          <bgColor theme="8"/>
        </patternFill>
      </fill>
    </dxf>
    <dxf>
      <fill>
        <patternFill>
          <bgColor theme="8"/>
        </patternFill>
      </fill>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numFmt numFmtId="0" formatCode="Genera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Rockwell"/>
        <family val="2"/>
        <scheme val="minor"/>
      </font>
      <fill>
        <patternFill patternType="solid">
          <fgColor theme="4"/>
          <bgColor theme="4"/>
        </patternFill>
      </fill>
    </dxf>
    <dxf>
      <font>
        <b val="0"/>
        <i val="0"/>
        <strike val="0"/>
        <condense val="0"/>
        <extend val="0"/>
        <outline val="0"/>
        <shadow val="0"/>
        <u val="none"/>
        <vertAlign val="baseline"/>
        <sz val="11"/>
        <color theme="1"/>
        <name val="Rockwell"/>
        <family val="2"/>
        <scheme val="minor"/>
      </font>
    </dxf>
    <dxf>
      <font>
        <b val="0"/>
        <i val="0"/>
        <strike val="0"/>
        <condense val="0"/>
        <extend val="0"/>
        <outline val="0"/>
        <shadow val="0"/>
        <u val="none"/>
        <vertAlign val="baseline"/>
        <sz val="11"/>
        <color theme="1"/>
        <name val="Rockwell"/>
        <family val="2"/>
        <scheme val="minor"/>
      </font>
      <numFmt numFmtId="164" formatCode="mm/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1"/>
        <name val="Rockwell"/>
        <family val="2"/>
        <scheme val="minor"/>
      </font>
      <numFmt numFmtId="14" formatCode="0.00%"/>
    </dxf>
    <dxf>
      <numFmt numFmtId="165" formatCode="0.0"/>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4" formatCode="mm/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Rockwell"/>
        <family val="2"/>
        <scheme val="minor"/>
      </font>
      <fill>
        <patternFill patternType="solid">
          <fgColor theme="4"/>
          <bgColor theme="4"/>
        </patternFill>
      </fill>
    </dxf>
    <dxf>
      <numFmt numFmtId="0" formatCode="General"/>
    </dxf>
    <dxf>
      <font>
        <b val="0"/>
        <i val="0"/>
        <strike val="0"/>
        <condense val="0"/>
        <extend val="0"/>
        <outline val="0"/>
        <shadow val="0"/>
        <u val="none"/>
        <vertAlign val="baseline"/>
        <sz val="11"/>
        <color theme="1"/>
        <name val="Rockwell"/>
        <family val="2"/>
        <scheme val="minor"/>
      </font>
      <numFmt numFmtId="164" formatCode="mm/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0"/>
        <name val="Rockwell"/>
        <family val="2"/>
        <scheme val="minor"/>
      </font>
      <fill>
        <patternFill patternType="solid">
          <fgColor theme="4"/>
          <bgColor theme="4"/>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4" formatCode="mm/yy"/>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Rockwell"/>
        <family val="2"/>
        <scheme val="minor"/>
      </font>
      <fill>
        <patternFill patternType="solid">
          <fgColor theme="4"/>
          <bgColor theme="4"/>
        </patternFill>
      </fill>
    </dxf>
    <dxf>
      <font>
        <b/>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numFmt numFmtId="164" formatCode="mm/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Rockwell"/>
        <family val="2"/>
        <scheme val="minor"/>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m/yy"/>
    </dxf>
    <dxf>
      <font>
        <b/>
        <i val="0"/>
        <strike val="0"/>
        <condense val="0"/>
        <extend val="0"/>
        <outline val="0"/>
        <shadow val="0"/>
        <u val="none"/>
        <vertAlign val="baseline"/>
        <sz val="11"/>
        <color theme="1"/>
        <name val="Rockwell"/>
        <family val="2"/>
        <scheme val="minor"/>
      </font>
    </dxf>
    <dxf>
      <font>
        <b val="0"/>
        <i val="0"/>
        <strike val="0"/>
        <condense val="0"/>
        <extend val="0"/>
        <outline val="0"/>
        <shadow val="0"/>
        <u val="none"/>
        <vertAlign val="baseline"/>
        <sz val="11"/>
        <color theme="1"/>
        <name val="Rockwell"/>
        <family val="2"/>
        <scheme val="minor"/>
      </font>
      <numFmt numFmtId="164" formatCode="mm/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i val="0"/>
        <strike val="0"/>
        <condense val="0"/>
        <extend val="0"/>
        <outline val="0"/>
        <shadow val="0"/>
        <u val="none"/>
        <vertAlign val="baseline"/>
        <sz val="11"/>
        <color theme="0"/>
        <name val="Rockwell"/>
        <family val="2"/>
        <scheme val="minor"/>
      </font>
      <fill>
        <patternFill patternType="solid">
          <fgColor theme="4"/>
          <bgColor theme="4"/>
        </patternFill>
      </fill>
    </dxf>
    <dxf>
      <font>
        <b val="0"/>
        <i val="0"/>
        <strike val="0"/>
        <condense val="0"/>
        <extend val="0"/>
        <outline val="0"/>
        <shadow val="0"/>
        <u val="none"/>
        <vertAlign val="baseline"/>
        <sz val="11"/>
        <color theme="1"/>
        <name val="Rockwell"/>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numFmt numFmtId="164" formatCode="mm/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Rockwell"/>
        <family val="2"/>
        <scheme val="minor"/>
      </font>
      <fill>
        <patternFill patternType="solid">
          <fgColor theme="4"/>
          <bgColor theme="4"/>
        </patternFill>
      </fil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4" formatCode="mm/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Rockwell"/>
        <family val="2"/>
        <scheme val="minor"/>
      </font>
      <fill>
        <patternFill patternType="solid">
          <fgColor theme="4"/>
          <bgColor theme="4"/>
        </patternFill>
      </fill>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numFmt numFmtId="164" formatCode="mm/yy"/>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1"/>
        <color theme="1"/>
        <name val="Rockwell"/>
        <family val="2"/>
        <scheme val="minor"/>
      </font>
    </dxf>
    <dxf>
      <border outline="0">
        <bottom style="thin">
          <color theme="4" tint="0.39997558519241921"/>
        </bottom>
      </border>
    </dxf>
    <dxf>
      <font>
        <b/>
        <i val="0"/>
        <strike val="0"/>
        <condense val="0"/>
        <extend val="0"/>
        <outline val="0"/>
        <shadow val="0"/>
        <u val="none"/>
        <vertAlign val="baseline"/>
        <sz val="11"/>
        <color theme="0"/>
        <name val="Rockwell"/>
        <family val="2"/>
        <scheme val="minor"/>
      </font>
      <fill>
        <patternFill patternType="solid">
          <fgColor theme="4"/>
          <bgColor theme="4"/>
        </patternFill>
      </fill>
    </dxf>
    <dxf>
      <font>
        <b/>
        <i val="0"/>
        <strike val="0"/>
        <condense val="0"/>
        <extend val="0"/>
        <outline val="0"/>
        <shadow val="0"/>
        <u val="none"/>
        <vertAlign val="baseline"/>
        <sz val="11"/>
        <color theme="1"/>
        <name val="Rockwell"/>
        <family val="2"/>
        <scheme val="minor"/>
      </font>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Rockwell"/>
        <family val="2"/>
        <scheme val="minor"/>
      </font>
      <numFmt numFmtId="164" formatCode="mm/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Rockwell"/>
        <family val="2"/>
        <scheme val="minor"/>
      </font>
      <numFmt numFmtId="19" formatCode="dd/mm/yyyy"/>
      <fill>
        <patternFill patternType="solid">
          <fgColor theme="4" tint="0.79998168889431442"/>
          <bgColor theme="4" tint="0.79998168889431442"/>
        </patternFill>
      </fill>
      <border diagonalUp="0" diagonalDown="0" outline="0">
        <left/>
        <right/>
        <top/>
        <bottom style="thin">
          <color theme="4" tint="0.39997558519241921"/>
        </bottom>
      </border>
    </dxf>
    <dxf>
      <font>
        <b/>
        <i val="0"/>
        <strike val="0"/>
        <condense val="0"/>
        <extend val="0"/>
        <outline val="0"/>
        <shadow val="0"/>
        <u val="none"/>
        <vertAlign val="baseline"/>
        <sz val="11"/>
        <color theme="1"/>
        <name val="Rockwell"/>
        <family val="2"/>
        <scheme val="minor"/>
      </font>
      <fill>
        <patternFill patternType="solid">
          <fgColor theme="4" tint="0.79998168889431442"/>
          <bgColor theme="4" tint="0.79998168889431442"/>
        </patternFill>
      </fill>
    </dxf>
    <dxf>
      <numFmt numFmtId="164" formatCode="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6199543691106154E-2"/>
          <c:y val="0.13963042144186902"/>
          <c:w val="0.92654591101013561"/>
          <c:h val="0.79948005634991393"/>
        </c:manualLayout>
      </c:layout>
      <c:scatterChart>
        <c:scatterStyle val="lineMarker"/>
        <c:varyColors val="0"/>
        <c:ser>
          <c:idx val="0"/>
          <c:order val="0"/>
          <c:tx>
            <c:strRef>
              <c:f>Sheet2!$F$57</c:f>
              <c:strCache>
                <c:ptCount val="1"/>
                <c:pt idx="0">
                  <c:v>Inflation</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3"/>
              <c:layout>
                <c:manualLayout>
                  <c:x val="-6.5022771363065834E-2"/>
                  <c:y val="6.4158142721356032E-2"/>
                </c:manualLayout>
              </c:layout>
              <c:dLblPos val="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9272-48A0-8499-A0BA4DC32EBA}"/>
                </c:ext>
              </c:extLst>
            </c:dLbl>
            <c:dLbl>
              <c:idx val="10"/>
              <c:layout>
                <c:manualLayout>
                  <c:x val="6.2901184512667392E-3"/>
                  <c:y val="7.194244604316534E-2"/>
                </c:manualLayout>
              </c:layout>
              <c:dLblPos val="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272-48A0-8499-A0BA4DC32EBA}"/>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dLblPos val="l"/>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multiLvlStrRef>
              <c:f>Sheet2!$B$58:$C$70</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1">
                    <c:v>2022</c:v>
                  </c:pt>
                  <c:pt idx="2">
                    <c:v>2022</c:v>
                  </c:pt>
                  <c:pt idx="3">
                    <c:v>2022</c:v>
                  </c:pt>
                  <c:pt idx="4">
                    <c:v>2022</c:v>
                  </c:pt>
                  <c:pt idx="5">
                    <c:v>2022</c:v>
                  </c:pt>
                  <c:pt idx="6">
                    <c:v>2022</c:v>
                  </c:pt>
                  <c:pt idx="7">
                    <c:v>2022</c:v>
                  </c:pt>
                  <c:pt idx="8">
                    <c:v>2023</c:v>
                  </c:pt>
                  <c:pt idx="9">
                    <c:v>2023</c:v>
                  </c:pt>
                  <c:pt idx="10">
                    <c:v>2023</c:v>
                  </c:pt>
                  <c:pt idx="11">
                    <c:v>2023</c:v>
                  </c:pt>
                  <c:pt idx="12">
                    <c:v>2023</c:v>
                  </c:pt>
                </c:lvl>
              </c:multiLvlStrCache>
            </c:multiLvlStrRef>
          </c:xVal>
          <c:yVal>
            <c:numRef>
              <c:f>Sheet2!$F$58:$F$70</c:f>
              <c:numCache>
                <c:formatCode>0.00%</c:formatCode>
                <c:ptCount val="13"/>
                <c:pt idx="1">
                  <c:v>1.0272901871454425E-2</c:v>
                </c:pt>
                <c:pt idx="2">
                  <c:v>1.9452672531943328E-3</c:v>
                </c:pt>
                <c:pt idx="3">
                  <c:v>1.2796187618585007E-3</c:v>
                </c:pt>
                <c:pt idx="4">
                  <c:v>5.1560021152829514E-3</c:v>
                </c:pt>
                <c:pt idx="5">
                  <c:v>7.1901442413082701E-3</c:v>
                </c:pt>
                <c:pt idx="6">
                  <c:v>-2.176468027685168E-4</c:v>
                </c:pt>
                <c:pt idx="7">
                  <c:v>-5.8342041100662182E-3</c:v>
                </c:pt>
                <c:pt idx="8">
                  <c:v>4.0728737847069707E-3</c:v>
                </c:pt>
                <c:pt idx="9">
                  <c:v>-5.9318707201117182E-3</c:v>
                </c:pt>
                <c:pt idx="10">
                  <c:v>4.3876968978992914E-5</c:v>
                </c:pt>
                <c:pt idx="11">
                  <c:v>4.5630045630047902E-3</c:v>
                </c:pt>
                <c:pt idx="12">
                  <c:v>7.555904961565281E-3</c:v>
                </c:pt>
              </c:numCache>
            </c:numRef>
          </c:yVal>
          <c:smooth val="0"/>
          <c:extLst>
            <c:ext xmlns:c16="http://schemas.microsoft.com/office/drawing/2014/chart" uri="{C3380CC4-5D6E-409C-BE32-E72D297353CC}">
              <c16:uniqueId val="{00000002-9272-48A0-8499-A0BA4DC32EBA}"/>
            </c:ext>
          </c:extLst>
        </c:ser>
        <c:dLbls>
          <c:showLegendKey val="0"/>
          <c:showVal val="0"/>
          <c:showCatName val="0"/>
          <c:showSerName val="0"/>
          <c:showPercent val="0"/>
          <c:showBubbleSize val="0"/>
        </c:dLbls>
        <c:axId val="1047118447"/>
        <c:axId val="1047118927"/>
      </c:scatterChart>
      <c:valAx>
        <c:axId val="1047118447"/>
        <c:scaling>
          <c:orientation val="minMax"/>
        </c:scaling>
        <c:delete val="1"/>
        <c:axPos val="b"/>
        <c:majorTickMark val="out"/>
        <c:minorTickMark val="none"/>
        <c:tickLblPos val="nextTo"/>
        <c:crossAx val="1047118927"/>
        <c:crosses val="autoZero"/>
        <c:crossBetween val="midCat"/>
      </c:valAx>
      <c:valAx>
        <c:axId val="104711892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711844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Sheet2!$P$62</c:f>
              <c:strCache>
                <c:ptCount val="1"/>
                <c:pt idx="0">
                  <c:v>2023 May</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Sheet2!$O$63:$O$75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Sheet2!$P$63:$P$75</c:f>
              <c:numCache>
                <c:formatCode>General</c:formatCode>
                <c:ptCount val="13"/>
                <c:pt idx="0">
                  <c:v>173.7</c:v>
                </c:pt>
                <c:pt idx="1">
                  <c:v>214.3</c:v>
                </c:pt>
                <c:pt idx="2">
                  <c:v>173.2</c:v>
                </c:pt>
                <c:pt idx="3">
                  <c:v>179.5</c:v>
                </c:pt>
                <c:pt idx="4">
                  <c:v>170</c:v>
                </c:pt>
                <c:pt idx="5">
                  <c:v>172.2</c:v>
                </c:pt>
                <c:pt idx="6">
                  <c:v>161</c:v>
                </c:pt>
                <c:pt idx="7">
                  <c:v>175.6</c:v>
                </c:pt>
                <c:pt idx="8">
                  <c:v>122.7</c:v>
                </c:pt>
                <c:pt idx="9">
                  <c:v>218</c:v>
                </c:pt>
                <c:pt idx="10">
                  <c:v>173.4</c:v>
                </c:pt>
                <c:pt idx="11">
                  <c:v>194.2</c:v>
                </c:pt>
                <c:pt idx="12">
                  <c:v>179.1</c:v>
                </c:pt>
              </c:numCache>
            </c:numRef>
          </c:val>
          <c:extLst>
            <c:ext xmlns:c16="http://schemas.microsoft.com/office/drawing/2014/chart" uri="{C3380CC4-5D6E-409C-BE32-E72D297353CC}">
              <c16:uniqueId val="{00000000-5D23-40DD-860E-F61C3D5CB748}"/>
            </c:ext>
          </c:extLst>
        </c:ser>
        <c:ser>
          <c:idx val="1"/>
          <c:order val="1"/>
          <c:tx>
            <c:strRef>
              <c:f>Sheet2!$R$62</c:f>
              <c:strCache>
                <c:ptCount val="1"/>
                <c:pt idx="0">
                  <c:v>2022 June</c:v>
                </c:pt>
              </c:strCache>
            </c:strRef>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Sheet2!$O$63:$O$75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Sheet2!$R$63:$R$75</c:f>
              <c:numCache>
                <c:formatCode>General</c:formatCode>
                <c:ptCount val="13"/>
                <c:pt idx="0">
                  <c:v>155</c:v>
                </c:pt>
                <c:pt idx="1">
                  <c:v>219.4</c:v>
                </c:pt>
                <c:pt idx="2">
                  <c:v>170.8</c:v>
                </c:pt>
                <c:pt idx="3">
                  <c:v>165.8</c:v>
                </c:pt>
                <c:pt idx="4">
                  <c:v>200.9</c:v>
                </c:pt>
                <c:pt idx="5">
                  <c:v>169.7</c:v>
                </c:pt>
                <c:pt idx="6">
                  <c:v>182.3</c:v>
                </c:pt>
                <c:pt idx="7">
                  <c:v>164.3</c:v>
                </c:pt>
                <c:pt idx="8">
                  <c:v>119.9</c:v>
                </c:pt>
                <c:pt idx="9">
                  <c:v>187.1</c:v>
                </c:pt>
                <c:pt idx="10">
                  <c:v>167.9</c:v>
                </c:pt>
                <c:pt idx="11">
                  <c:v>183.9</c:v>
                </c:pt>
                <c:pt idx="12">
                  <c:v>174.9</c:v>
                </c:pt>
              </c:numCache>
            </c:numRef>
          </c:val>
          <c:extLst>
            <c:ext xmlns:c16="http://schemas.microsoft.com/office/drawing/2014/chart" uri="{C3380CC4-5D6E-409C-BE32-E72D297353CC}">
              <c16:uniqueId val="{00000001-5D23-40DD-860E-F61C3D5CB748}"/>
            </c:ext>
          </c:extLst>
        </c:ser>
        <c:dLbls>
          <c:showLegendKey val="0"/>
          <c:showVal val="0"/>
          <c:showCatName val="0"/>
          <c:showSerName val="0"/>
          <c:showPercent val="0"/>
          <c:showBubbleSize val="0"/>
        </c:dLbls>
        <c:gapWidth val="100"/>
        <c:overlap val="-24"/>
        <c:axId val="1352468416"/>
        <c:axId val="1352468896"/>
      </c:barChart>
      <c:catAx>
        <c:axId val="1352468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468896"/>
        <c:crosses val="autoZero"/>
        <c:auto val="1"/>
        <c:lblAlgn val="ctr"/>
        <c:lblOffset val="100"/>
        <c:noMultiLvlLbl val="0"/>
      </c:catAx>
      <c:valAx>
        <c:axId val="1352468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4684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Sheet2!$T$62</c:f>
              <c:strCache>
                <c:ptCount val="1"/>
                <c:pt idx="0">
                  <c:v>Absolute Changes</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7"/>
              <c:dLblPos val="l"/>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55-4B1A-B275-AE01C01509D1}"/>
                </c:ext>
              </c:extLst>
            </c:dLbl>
            <c:dLbl>
              <c:idx val="8"/>
              <c:tx>
                <c:rich>
                  <a:bodyPr/>
                  <a:lstStyle/>
                  <a:p>
                    <a:fld id="{26FE149E-2358-4DB9-8199-D6B2C712F38A}" type="XVALUE">
                      <a:rPr lang="en-US" sz="1400"/>
                      <a:pPr/>
                      <a:t>[X VALUE]</a:t>
                    </a:fld>
                    <a:endParaRPr lang="en-IN"/>
                  </a:p>
                </c:rich>
              </c:tx>
              <c:dLblPos val="l"/>
              <c:showLegendKey val="0"/>
              <c:showVal val="0"/>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5455-4B1A-B275-AE01C01509D1}"/>
                </c:ext>
              </c:extLst>
            </c:dLbl>
            <c:dLbl>
              <c:idx val="11"/>
              <c:layout>
                <c:manualLayout>
                  <c:x val="-5.5124694324220229E-2"/>
                  <c:y val="5.2289701775057172E-2"/>
                </c:manualLayout>
              </c:layout>
              <c:tx>
                <c:rich>
                  <a:bodyPr/>
                  <a:lstStyle/>
                  <a:p>
                    <a:fld id="{51F24624-6605-4368-B043-C010BCEE23EC}" type="XVALUE">
                      <a:rPr lang="en-US" sz="1400" b="0" i="0" u="none" strike="noStrike" kern="1200" baseline="0">
                        <a:solidFill>
                          <a:sysClr val="window" lastClr="FFFFFF">
                            <a:lumMod val="75000"/>
                          </a:sysClr>
                        </a:solidFill>
                        <a:latin typeface="+mn-lt"/>
                        <a:ea typeface="+mn-ea"/>
                        <a:cs typeface="+mn-cs"/>
                      </a:rPr>
                      <a:pPr/>
                      <a:t>[X VALUE]</a:t>
                    </a:fld>
                    <a:endParaRPr lang="en-IN"/>
                  </a:p>
                </c:rich>
              </c:tx>
              <c:dLblPos val="r"/>
              <c:showLegendKey val="0"/>
              <c:showVal val="0"/>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5455-4B1A-B275-AE01C01509D1}"/>
                </c:ext>
              </c:extLst>
            </c:dLbl>
            <c:dLbl>
              <c:idx val="12"/>
              <c:layout>
                <c:manualLayout>
                  <c:x val="-1.4862595370270263E-2"/>
                  <c:y val="-8.8665146488140528E-2"/>
                </c:manualLayout>
              </c:layout>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455-4B1A-B275-AE01C01509D1}"/>
                </c:ext>
              </c:extLst>
            </c:dLbl>
            <c:spPr>
              <a:noFill/>
              <a:ln>
                <a:noFill/>
              </a:ln>
              <a:effectLst/>
            </c:spPr>
            <c:txPr>
              <a:bodyPr rot="0" spcFirstLastPara="1" vertOverflow="ellipsis" vert="horz" wrap="square" lIns="38100" tIns="19050" rIns="38100" bIns="19050" anchor="ctr" anchorCtr="0">
                <a:spAutoFit/>
              </a:bodyPr>
              <a:lstStyle/>
              <a:p>
                <a:pPr algn="ctr" rtl="0">
                  <a:defRPr lang="en-US" sz="1400" b="0" i="0" u="none" strike="noStrike" kern="1200" baseline="0">
                    <a:solidFill>
                      <a:sysClr val="window" lastClr="FFFFFF">
                        <a:lumMod val="75000"/>
                      </a:sysClr>
                    </a:solidFill>
                    <a:latin typeface="+mn-lt"/>
                    <a:ea typeface="+mn-ea"/>
                    <a:cs typeface="+mn-cs"/>
                  </a:defRPr>
                </a:pPr>
                <a:endParaRPr lang="en-US"/>
              </a:p>
            </c:txPr>
            <c:dLblPos val="l"/>
            <c:showLegendKey val="0"/>
            <c:showVal val="0"/>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strRef>
              <c:f>Sheet2!$O$63:$O$75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xVal>
          <c:yVal>
            <c:numRef>
              <c:f>Sheet2!$T$63:$T$75</c:f>
              <c:numCache>
                <c:formatCode>General</c:formatCode>
                <c:ptCount val="13"/>
                <c:pt idx="0">
                  <c:v>-0.6415737393485037</c:v>
                </c:pt>
                <c:pt idx="1">
                  <c:v>1.2829246489835533</c:v>
                </c:pt>
                <c:pt idx="2">
                  <c:v>-3.0497722836694932</c:v>
                </c:pt>
                <c:pt idx="3">
                  <c:v>7.0806603812060498E-2</c:v>
                </c:pt>
                <c:pt idx="4">
                  <c:v>-2.0604941954408762</c:v>
                </c:pt>
                <c:pt idx="5">
                  <c:v>-1.5653474772201887</c:v>
                </c:pt>
                <c:pt idx="6">
                  <c:v>-0.6273855330459166</c:v>
                </c:pt>
                <c:pt idx="7">
                  <c:v>1.5116086078704287</c:v>
                </c:pt>
                <c:pt idx="8">
                  <c:v>0.98707885404635753</c:v>
                </c:pt>
                <c:pt idx="9">
                  <c:v>1.2056584989639361</c:v>
                </c:pt>
                <c:pt idx="10">
                  <c:v>-0.18957073667458929</c:v>
                </c:pt>
                <c:pt idx="11">
                  <c:v>-0.40536618172808936</c:v>
                </c:pt>
                <c:pt idx="12">
                  <c:v>-0.24871821569007457</c:v>
                </c:pt>
              </c:numCache>
            </c:numRef>
          </c:yVal>
          <c:smooth val="0"/>
          <c:extLst>
            <c:ext xmlns:c16="http://schemas.microsoft.com/office/drawing/2014/chart" uri="{C3380CC4-5D6E-409C-BE32-E72D297353CC}">
              <c16:uniqueId val="{00000004-5455-4B1A-B275-AE01C01509D1}"/>
            </c:ext>
          </c:extLst>
        </c:ser>
        <c:dLbls>
          <c:dLblPos val="t"/>
          <c:showLegendKey val="0"/>
          <c:showVal val="1"/>
          <c:showCatName val="0"/>
          <c:showSerName val="0"/>
          <c:showPercent val="0"/>
          <c:showBubbleSize val="0"/>
        </c:dLbls>
        <c:axId val="1873932512"/>
        <c:axId val="1873943552"/>
      </c:scatterChart>
      <c:valAx>
        <c:axId val="1873932512"/>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3943552"/>
        <c:crosses val="autoZero"/>
        <c:crossBetween val="midCat"/>
      </c:valAx>
      <c:valAx>
        <c:axId val="187394355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3932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final.xlsx]1st!PivotTable6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5300829052539716"/>
              <c:y val="9.9582154232627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8.2022319628182572E-2"/>
              <c:y val="-0.193986273641438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0446756183184906"/>
              <c:y val="-0.19346484215688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0.15062889651388034"/>
              <c:y val="5.65542986821600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dLbl>
          <c:idx val="0"/>
          <c:layout>
            <c:manualLayout>
              <c:x val="7.9888699365979754E-2"/>
              <c:y val="0.168576997465402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'1st'!$B$7</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B06C-4268-B082-1E0417B0E5D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B06C-4268-B082-1E0417B0E5D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B06C-4268-B082-1E0417B0E5D8}"/>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B06C-4268-B082-1E0417B0E5D8}"/>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B06C-4268-B082-1E0417B0E5D8}"/>
              </c:ext>
            </c:extLst>
          </c:dPt>
          <c:dLbls>
            <c:dLbl>
              <c:idx val="0"/>
              <c:layout>
                <c:manualLayout>
                  <c:x val="-0.15300829052539716"/>
                  <c:y val="9.958215423262749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6C-4268-B082-1E0417B0E5D8}"/>
                </c:ext>
              </c:extLst>
            </c:dLbl>
            <c:dLbl>
              <c:idx val="1"/>
              <c:layout>
                <c:manualLayout>
                  <c:x val="-8.2022319628182572E-2"/>
                  <c:y val="-0.193986273641438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6C-4268-B082-1E0417B0E5D8}"/>
                </c:ext>
              </c:extLst>
            </c:dLbl>
            <c:dLbl>
              <c:idx val="2"/>
              <c:layout>
                <c:manualLayout>
                  <c:x val="0.10446756183184906"/>
                  <c:y val="-0.1934648421568848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6C-4268-B082-1E0417B0E5D8}"/>
                </c:ext>
              </c:extLst>
            </c:dLbl>
            <c:dLbl>
              <c:idx val="3"/>
              <c:layout>
                <c:manualLayout>
                  <c:x val="0.15062889651388034"/>
                  <c:y val="5.655429868216006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6C-4268-B082-1E0417B0E5D8}"/>
                </c:ext>
              </c:extLst>
            </c:dLbl>
            <c:dLbl>
              <c:idx val="4"/>
              <c:layout>
                <c:manualLayout>
                  <c:x val="7.9888699365979754E-2"/>
                  <c:y val="0.1685769974654026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6C-4268-B082-1E0417B0E5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'1st'!$A$8:$A$13</c:f>
              <c:strCache>
                <c:ptCount val="5"/>
                <c:pt idx="0">
                  <c:v>Foods &amp; Bevs</c:v>
                </c:pt>
                <c:pt idx="1">
                  <c:v>Clothing and footwear</c:v>
                </c:pt>
                <c:pt idx="2">
                  <c:v>Essential</c:v>
                </c:pt>
                <c:pt idx="3">
                  <c:v>Miscellaneous</c:v>
                </c:pt>
                <c:pt idx="4">
                  <c:v>Household goods and services</c:v>
                </c:pt>
              </c:strCache>
            </c:strRef>
          </c:cat>
          <c:val>
            <c:numRef>
              <c:f>'1st'!$B$8:$B$13</c:f>
              <c:numCache>
                <c:formatCode>0.00%</c:formatCode>
                <c:ptCount val="5"/>
                <c:pt idx="0">
                  <c:v>0.37162301992402624</c:v>
                </c:pt>
                <c:pt idx="1">
                  <c:v>0.11408848795461016</c:v>
                </c:pt>
                <c:pt idx="2">
                  <c:v>0.18339548740598766</c:v>
                </c:pt>
                <c:pt idx="3">
                  <c:v>0.1885164274255714</c:v>
                </c:pt>
                <c:pt idx="4">
                  <c:v>0.14237657728980466</c:v>
                </c:pt>
              </c:numCache>
            </c:numRef>
          </c:val>
          <c:extLst>
            <c:ext xmlns:c16="http://schemas.microsoft.com/office/drawing/2014/chart" uri="{C3380CC4-5D6E-409C-BE32-E72D297353CC}">
              <c16:uniqueId val="{00000000-2E4C-4491-8BA8-6AAEFE3E34A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final.xlsx]1st!PivotTable6</c:name>
    <c:fmtId val="2"/>
  </c:pivotSource>
  <c:chart>
    <c:title>
      <c:layout>
        <c:manualLayout>
          <c:xMode val="edge"/>
          <c:yMode val="edge"/>
          <c:x val="0.22802077865266843"/>
          <c:y val="9.1571886847477399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'1st'!$B$7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'1st'!$A$8:$A$13</c:f>
              <c:strCache>
                <c:ptCount val="5"/>
                <c:pt idx="0">
                  <c:v>Foods &amp; Bevs</c:v>
                </c:pt>
                <c:pt idx="1">
                  <c:v>Clothing and footwear</c:v>
                </c:pt>
                <c:pt idx="2">
                  <c:v>Essential</c:v>
                </c:pt>
                <c:pt idx="3">
                  <c:v>Miscellaneous</c:v>
                </c:pt>
                <c:pt idx="4">
                  <c:v>Household goods and services</c:v>
                </c:pt>
              </c:strCache>
            </c:strRef>
          </c:cat>
          <c:val>
            <c:numRef>
              <c:f>'1st'!$B$8:$B$13</c:f>
              <c:numCache>
                <c:formatCode>0.00%</c:formatCode>
                <c:ptCount val="5"/>
                <c:pt idx="0">
                  <c:v>0.37162301992402624</c:v>
                </c:pt>
                <c:pt idx="1">
                  <c:v>0.11408848795461016</c:v>
                </c:pt>
                <c:pt idx="2">
                  <c:v>0.18339548740598766</c:v>
                </c:pt>
                <c:pt idx="3">
                  <c:v>0.1885164274255714</c:v>
                </c:pt>
                <c:pt idx="4">
                  <c:v>0.14237657728980466</c:v>
                </c:pt>
              </c:numCache>
            </c:numRef>
          </c:val>
          <c:extLst>
            <c:ext xmlns:c16="http://schemas.microsoft.com/office/drawing/2014/chart" uri="{C3380CC4-5D6E-409C-BE32-E72D297353CC}">
              <c16:uniqueId val="{00000000-CF6D-4B48-901E-BB2AB8B511F8}"/>
            </c:ext>
          </c:extLst>
        </c:ser>
        <c:dLbls>
          <c:showLegendKey val="0"/>
          <c:showVal val="0"/>
          <c:showCatName val="0"/>
          <c:showSerName val="0"/>
          <c:showPercent val="0"/>
          <c:showBubbleSize val="0"/>
        </c:dLbls>
        <c:gapWidth val="315"/>
        <c:overlap val="-40"/>
        <c:axId val="1426560544"/>
        <c:axId val="1426561024"/>
      </c:barChart>
      <c:catAx>
        <c:axId val="14265605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6561024"/>
        <c:crosses val="autoZero"/>
        <c:auto val="1"/>
        <c:lblAlgn val="ctr"/>
        <c:lblOffset val="100"/>
        <c:noMultiLvlLbl val="0"/>
      </c:catAx>
      <c:valAx>
        <c:axId val="14265610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656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'4th'!$F$21:$F$33</c:f>
              <c:strCache>
                <c:ptCount val="13"/>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strCache>
            </c:strRef>
          </c:cat>
          <c:val>
            <c:numRef>
              <c:f>'4th'!$G$21:$G$33</c:f>
              <c:numCache>
                <c:formatCode>General</c:formatCode>
                <c:ptCount val="13"/>
                <c:pt idx="1">
                  <c:v>1.6553355010345512</c:v>
                </c:pt>
                <c:pt idx="2">
                  <c:v>1.5934864786275469</c:v>
                </c:pt>
                <c:pt idx="3">
                  <c:v>2.0493445532085119</c:v>
                </c:pt>
                <c:pt idx="4">
                  <c:v>-0.1570651259325653</c:v>
                </c:pt>
                <c:pt idx="5">
                  <c:v>-1.6461598966234225</c:v>
                </c:pt>
                <c:pt idx="6">
                  <c:v>-0.91397235233632912</c:v>
                </c:pt>
                <c:pt idx="7">
                  <c:v>-6.9064914101233628</c:v>
                </c:pt>
                <c:pt idx="8">
                  <c:v>0</c:v>
                </c:pt>
                <c:pt idx="9">
                  <c:v>0</c:v>
                </c:pt>
                <c:pt idx="10">
                  <c:v>0</c:v>
                </c:pt>
                <c:pt idx="11">
                  <c:v>1.5593561368209561</c:v>
                </c:pt>
                <c:pt idx="12">
                  <c:v>0.4787848770017934</c:v>
                </c:pt>
              </c:numCache>
            </c:numRef>
          </c:val>
          <c:extLst>
            <c:ext xmlns:c16="http://schemas.microsoft.com/office/drawing/2014/chart" uri="{C3380CC4-5D6E-409C-BE32-E72D297353CC}">
              <c16:uniqueId val="{00000000-BDBE-4EA2-B1AD-F896B30D95E3}"/>
            </c:ext>
          </c:extLst>
        </c:ser>
        <c:dLbls>
          <c:showLegendKey val="0"/>
          <c:showVal val="0"/>
          <c:showCatName val="0"/>
          <c:showSerName val="0"/>
          <c:showPercent val="0"/>
          <c:showBubbleSize val="0"/>
        </c:dLbls>
        <c:gapWidth val="219"/>
        <c:overlap val="-27"/>
        <c:axId val="1523194976"/>
        <c:axId val="1523197856"/>
      </c:barChart>
      <c:catAx>
        <c:axId val="152319497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197856"/>
        <c:crosses val="autoZero"/>
        <c:auto val="1"/>
        <c:lblAlgn val="ctr"/>
        <c:lblOffset val="100"/>
        <c:noMultiLvlLbl val="0"/>
      </c:catAx>
      <c:valAx>
        <c:axId val="152319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19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Sheet4!$B$12</c:f>
              <c:strCache>
                <c:ptCount val="1"/>
                <c:pt idx="0">
                  <c:v>Inflation </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xVal>
            <c:numRef>
              <c:f>Sheet4!$A$13:$A$19</c:f>
              <c:numCache>
                <c:formatCode>General</c:formatCode>
                <c:ptCount val="7"/>
                <c:pt idx="0">
                  <c:v>2017</c:v>
                </c:pt>
                <c:pt idx="1">
                  <c:v>2018</c:v>
                </c:pt>
                <c:pt idx="2">
                  <c:v>2019</c:v>
                </c:pt>
                <c:pt idx="3">
                  <c:v>2020</c:v>
                </c:pt>
                <c:pt idx="4">
                  <c:v>2021</c:v>
                </c:pt>
                <c:pt idx="5">
                  <c:v>2022</c:v>
                </c:pt>
                <c:pt idx="6">
                  <c:v>2023</c:v>
                </c:pt>
              </c:numCache>
            </c:numRef>
          </c:xVal>
          <c:yVal>
            <c:numRef>
              <c:f>Sheet4!$B$13:$B$19</c:f>
              <c:numCache>
                <c:formatCode>General</c:formatCode>
                <c:ptCount val="7"/>
                <c:pt idx="0">
                  <c:v>3.421060619858503</c:v>
                </c:pt>
                <c:pt idx="1">
                  <c:v>4.0651599647784558</c:v>
                </c:pt>
                <c:pt idx="2">
                  <c:v>1.6894655196727917</c:v>
                </c:pt>
                <c:pt idx="3">
                  <c:v>7.1226493592943934</c:v>
                </c:pt>
                <c:pt idx="4">
                  <c:v>5.9784578737507132</c:v>
                </c:pt>
                <c:pt idx="5">
                  <c:v>5.6607461337372351</c:v>
                </c:pt>
                <c:pt idx="6">
                  <c:v>6.4858490566038149</c:v>
                </c:pt>
              </c:numCache>
            </c:numRef>
          </c:yVal>
          <c:smooth val="0"/>
          <c:extLst>
            <c:ext xmlns:c16="http://schemas.microsoft.com/office/drawing/2014/chart" uri="{C3380CC4-5D6E-409C-BE32-E72D297353CC}">
              <c16:uniqueId val="{00000000-2496-44E1-80E2-8BDD10A55CDC}"/>
            </c:ext>
          </c:extLst>
        </c:ser>
        <c:dLbls>
          <c:showLegendKey val="0"/>
          <c:showVal val="0"/>
          <c:showCatName val="0"/>
          <c:showSerName val="0"/>
          <c:showPercent val="0"/>
          <c:showBubbleSize val="0"/>
        </c:dLbls>
        <c:axId val="1273417727"/>
        <c:axId val="1273417247"/>
      </c:scatterChart>
      <c:valAx>
        <c:axId val="1273417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273417247"/>
        <c:crosses val="autoZero"/>
        <c:crossBetween val="midCat"/>
      </c:valAx>
      <c:valAx>
        <c:axId val="127341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17727"/>
        <c:crosses val="autoZero"/>
        <c:crossBetween val="midCat"/>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final.xlsx]Sheet6!PivotTable31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CPI Index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Sheet6!$C$3:$C$4</c:f>
              <c:strCache>
                <c:ptCount val="1"/>
                <c:pt idx="0">
                  <c:v>Rural</c:v>
                </c:pt>
              </c:strCache>
            </c:strRef>
          </c:tx>
          <c:spPr>
            <a:ln w="28575" cap="rnd">
              <a:solidFill>
                <a:schemeClr val="accent1"/>
              </a:solidFill>
              <a:round/>
            </a:ln>
            <a:effectLst/>
          </c:spPr>
          <c:marker>
            <c:symbol val="none"/>
          </c:marker>
          <c:cat>
            <c:multiLvlStrRef>
              <c:f>Sheet6!$A$5:$B$17</c:f>
              <c:multiLvlStrCache>
                <c:ptCount val="13"/>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lvl>
                <c:lvl>
                  <c:pt idx="0">
                    <c:v>2019</c:v>
                  </c:pt>
                  <c:pt idx="4">
                    <c:v>2020</c:v>
                  </c:pt>
                </c:lvl>
              </c:multiLvlStrCache>
            </c:multiLvlStrRef>
          </c:cat>
          <c:val>
            <c:numRef>
              <c:f>Sheet6!$C$5:$C$17</c:f>
              <c:numCache>
                <c:formatCode>General</c:formatCode>
                <c:ptCount val="13"/>
                <c:pt idx="1">
                  <c:v>1.6553355010345512</c:v>
                </c:pt>
                <c:pt idx="2">
                  <c:v>1.5934864786275469</c:v>
                </c:pt>
                <c:pt idx="3">
                  <c:v>2.0493445532085119</c:v>
                </c:pt>
                <c:pt idx="4">
                  <c:v>-0.1570651259325653</c:v>
                </c:pt>
                <c:pt idx="5">
                  <c:v>-1.6461598966234225</c:v>
                </c:pt>
                <c:pt idx="6">
                  <c:v>-0.91397235233632912</c:v>
                </c:pt>
                <c:pt idx="7">
                  <c:v>-6.9064914101233628</c:v>
                </c:pt>
                <c:pt idx="8">
                  <c:v>-100</c:v>
                </c:pt>
                <c:pt idx="9">
                  <c:v>#N/A</c:v>
                </c:pt>
                <c:pt idx="10">
                  <c:v>0</c:v>
                </c:pt>
                <c:pt idx="11">
                  <c:v>1.5593561368209561</c:v>
                </c:pt>
                <c:pt idx="12">
                  <c:v>0.4787848770017934</c:v>
                </c:pt>
              </c:numCache>
            </c:numRef>
          </c:val>
          <c:smooth val="0"/>
          <c:extLst>
            <c:ext xmlns:c16="http://schemas.microsoft.com/office/drawing/2014/chart" uri="{C3380CC4-5D6E-409C-BE32-E72D297353CC}">
              <c16:uniqueId val="{00000000-FE87-45D9-89AF-0459A1DD34A9}"/>
            </c:ext>
          </c:extLst>
        </c:ser>
        <c:ser>
          <c:idx val="1"/>
          <c:order val="1"/>
          <c:tx>
            <c:strRef>
              <c:f>Sheet6!$D$3:$D$4</c:f>
              <c:strCache>
                <c:ptCount val="1"/>
                <c:pt idx="0">
                  <c:v>Rural+Urban</c:v>
                </c:pt>
              </c:strCache>
            </c:strRef>
          </c:tx>
          <c:spPr>
            <a:ln w="28575" cap="rnd">
              <a:solidFill>
                <a:schemeClr val="accent2"/>
              </a:solidFill>
              <a:round/>
            </a:ln>
            <a:effectLst/>
          </c:spPr>
          <c:marker>
            <c:symbol val="none"/>
          </c:marker>
          <c:cat>
            <c:multiLvlStrRef>
              <c:f>Sheet6!$A$5:$B$17</c:f>
              <c:multiLvlStrCache>
                <c:ptCount val="13"/>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lvl>
                <c:lvl>
                  <c:pt idx="0">
                    <c:v>2019</c:v>
                  </c:pt>
                  <c:pt idx="4">
                    <c:v>2020</c:v>
                  </c:pt>
                </c:lvl>
              </c:multiLvlStrCache>
            </c:multiLvlStrRef>
          </c:cat>
          <c:val>
            <c:numRef>
              <c:f>Sheet6!$D$5:$D$17</c:f>
              <c:numCache>
                <c:formatCode>General</c:formatCode>
                <c:ptCount val="13"/>
                <c:pt idx="1">
                  <c:v>1.6226703509906601</c:v>
                </c:pt>
                <c:pt idx="2">
                  <c:v>1.4405553948510388</c:v>
                </c:pt>
                <c:pt idx="3">
                  <c:v>1.9790122048591203</c:v>
                </c:pt>
                <c:pt idx="4">
                  <c:v>-0.35232928807114078</c:v>
                </c:pt>
                <c:pt idx="5">
                  <c:v>-1.6444045347401479</c:v>
                </c:pt>
                <c:pt idx="6">
                  <c:v>-0.95292439372324211</c:v>
                </c:pt>
                <c:pt idx="7">
                  <c:v>-5.7091830856089354</c:v>
                </c:pt>
                <c:pt idx="8">
                  <c:v>-100</c:v>
                </c:pt>
                <c:pt idx="9">
                  <c:v>#N/A</c:v>
                </c:pt>
                <c:pt idx="10">
                  <c:v>0</c:v>
                </c:pt>
                <c:pt idx="11">
                  <c:v>1.5457063711910899</c:v>
                </c:pt>
                <c:pt idx="12">
                  <c:v>0.61105352174152372</c:v>
                </c:pt>
              </c:numCache>
            </c:numRef>
          </c:val>
          <c:smooth val="0"/>
          <c:extLst>
            <c:ext xmlns:c16="http://schemas.microsoft.com/office/drawing/2014/chart" uri="{C3380CC4-5D6E-409C-BE32-E72D297353CC}">
              <c16:uniqueId val="{00000085-FE87-45D9-89AF-0459A1DD34A9}"/>
            </c:ext>
          </c:extLst>
        </c:ser>
        <c:ser>
          <c:idx val="2"/>
          <c:order val="2"/>
          <c:tx>
            <c:strRef>
              <c:f>Sheet6!$E$3:$E$4</c:f>
              <c:strCache>
                <c:ptCount val="1"/>
                <c:pt idx="0">
                  <c:v>Urban</c:v>
                </c:pt>
              </c:strCache>
            </c:strRef>
          </c:tx>
          <c:spPr>
            <a:ln w="28575" cap="rnd">
              <a:solidFill>
                <a:schemeClr val="accent3"/>
              </a:solidFill>
              <a:round/>
            </a:ln>
            <a:effectLst/>
          </c:spPr>
          <c:marker>
            <c:symbol val="none"/>
          </c:marker>
          <c:cat>
            <c:multiLvlStrRef>
              <c:f>Sheet6!$A$5:$B$17</c:f>
              <c:multiLvlStrCache>
                <c:ptCount val="13"/>
                <c:lvl>
                  <c:pt idx="0">
                    <c:v>September</c:v>
                  </c:pt>
                  <c:pt idx="1">
                    <c:v>October</c:v>
                  </c:pt>
                  <c:pt idx="2">
                    <c:v>November</c:v>
                  </c:pt>
                  <c:pt idx="3">
                    <c:v>December</c:v>
                  </c:pt>
                  <c:pt idx="4">
                    <c:v>January</c:v>
                  </c:pt>
                  <c:pt idx="5">
                    <c:v>February</c:v>
                  </c:pt>
                  <c:pt idx="6">
                    <c:v>March</c:v>
                  </c:pt>
                  <c:pt idx="7">
                    <c:v>April</c:v>
                  </c:pt>
                  <c:pt idx="8">
                    <c:v>May</c:v>
                  </c:pt>
                  <c:pt idx="9">
                    <c:v>June</c:v>
                  </c:pt>
                  <c:pt idx="10">
                    <c:v>July</c:v>
                  </c:pt>
                  <c:pt idx="11">
                    <c:v>August</c:v>
                  </c:pt>
                  <c:pt idx="12">
                    <c:v>September</c:v>
                  </c:pt>
                </c:lvl>
                <c:lvl>
                  <c:pt idx="0">
                    <c:v>2019</c:v>
                  </c:pt>
                  <c:pt idx="4">
                    <c:v>2020</c:v>
                  </c:pt>
                </c:lvl>
              </c:multiLvlStrCache>
            </c:multiLvlStrRef>
          </c:cat>
          <c:val>
            <c:numRef>
              <c:f>Sheet6!$E$5:$E$17</c:f>
              <c:numCache>
                <c:formatCode>General</c:formatCode>
                <c:ptCount val="13"/>
                <c:pt idx="1">
                  <c:v>1.5885947046843418</c:v>
                </c:pt>
                <c:pt idx="2">
                  <c:v>1.2028869286286892</c:v>
                </c:pt>
                <c:pt idx="3">
                  <c:v>1.8225039619651373</c:v>
                </c:pt>
                <c:pt idx="4">
                  <c:v>-0.67259588660366376</c:v>
                </c:pt>
                <c:pt idx="5">
                  <c:v>-1.6397112317421205</c:v>
                </c:pt>
                <c:pt idx="6">
                  <c:v>-1.0355029585798714</c:v>
                </c:pt>
                <c:pt idx="7">
                  <c:v>1.7717708300667905</c:v>
                </c:pt>
                <c:pt idx="8">
                  <c:v>-100</c:v>
                </c:pt>
                <c:pt idx="9">
                  <c:v>#N/A</c:v>
                </c:pt>
                <c:pt idx="10">
                  <c:v>0</c:v>
                </c:pt>
                <c:pt idx="11">
                  <c:v>1.5436644302623785</c:v>
                </c:pt>
                <c:pt idx="12">
                  <c:v>0.8379888268156499</c:v>
                </c:pt>
              </c:numCache>
            </c:numRef>
          </c:val>
          <c:smooth val="0"/>
          <c:extLst>
            <c:ext xmlns:c16="http://schemas.microsoft.com/office/drawing/2014/chart" uri="{C3380CC4-5D6E-409C-BE32-E72D297353CC}">
              <c16:uniqueId val="{00000086-FE87-45D9-89AF-0459A1DD34A9}"/>
            </c:ext>
          </c:extLst>
        </c:ser>
        <c:dLbls>
          <c:showLegendKey val="0"/>
          <c:showVal val="0"/>
          <c:showCatName val="0"/>
          <c:showSerName val="0"/>
          <c:showPercent val="0"/>
          <c:showBubbleSize val="0"/>
        </c:dLbls>
        <c:smooth val="0"/>
        <c:axId val="439771231"/>
        <c:axId val="439765471"/>
      </c:lineChart>
      <c:catAx>
        <c:axId val="43977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65471"/>
        <c:crosses val="autoZero"/>
        <c:auto val="1"/>
        <c:lblAlgn val="ctr"/>
        <c:lblOffset val="100"/>
        <c:noMultiLvlLbl val="0"/>
      </c:catAx>
      <c:valAx>
        <c:axId val="439765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771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4.6199543691106154E-2"/>
          <c:y val="0.13963042144186902"/>
          <c:w val="0.92654591101013561"/>
          <c:h val="0.79948005634991393"/>
        </c:manualLayout>
      </c:layout>
      <c:scatterChart>
        <c:scatterStyle val="lineMarker"/>
        <c:varyColors val="0"/>
        <c:ser>
          <c:idx val="0"/>
          <c:order val="0"/>
          <c:tx>
            <c:strRef>
              <c:f>Sheet2!$F$57</c:f>
              <c:strCache>
                <c:ptCount val="1"/>
                <c:pt idx="0">
                  <c:v>Inflation</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3"/>
              <c:layout>
                <c:manualLayout>
                  <c:x val="-6.5022771363065834E-2"/>
                  <c:y val="6.4158142721356032E-2"/>
                </c:manualLayout>
              </c:layout>
              <c:dLblPos val="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BFBB-46F3-966A-9C3993F3F621}"/>
                </c:ext>
              </c:extLst>
            </c:dLbl>
            <c:dLbl>
              <c:idx val="10"/>
              <c:layout>
                <c:manualLayout>
                  <c:x val="6.2901184512667392E-3"/>
                  <c:y val="7.194244604316534E-2"/>
                </c:manualLayout>
              </c:layout>
              <c:dLblPos val="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FBB-46F3-966A-9C3993F3F621}"/>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dLblPos val="l"/>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xVal>
            <c:multiLvlStrRef>
              <c:f>Sheet2!$B$58:$C$70</c:f>
              <c:multiLvlStrCache>
                <c:ptCount val="13"/>
                <c:lvl>
                  <c:pt idx="0">
                    <c:v>May</c:v>
                  </c:pt>
                  <c:pt idx="1">
                    <c:v>June</c:v>
                  </c:pt>
                  <c:pt idx="2">
                    <c:v>July</c:v>
                  </c:pt>
                  <c:pt idx="3">
                    <c:v>August</c:v>
                  </c:pt>
                  <c:pt idx="4">
                    <c:v>September</c:v>
                  </c:pt>
                  <c:pt idx="5">
                    <c:v>October</c:v>
                  </c:pt>
                  <c:pt idx="6">
                    <c:v>November</c:v>
                  </c:pt>
                  <c:pt idx="7">
                    <c:v>December</c:v>
                  </c:pt>
                  <c:pt idx="8">
                    <c:v>January</c:v>
                  </c:pt>
                  <c:pt idx="9">
                    <c:v>February</c:v>
                  </c:pt>
                  <c:pt idx="10">
                    <c:v>March</c:v>
                  </c:pt>
                  <c:pt idx="11">
                    <c:v>April</c:v>
                  </c:pt>
                  <c:pt idx="12">
                    <c:v>May</c:v>
                  </c:pt>
                </c:lvl>
                <c:lvl>
                  <c:pt idx="0">
                    <c:v>2022</c:v>
                  </c:pt>
                  <c:pt idx="1">
                    <c:v>2022</c:v>
                  </c:pt>
                  <c:pt idx="2">
                    <c:v>2022</c:v>
                  </c:pt>
                  <c:pt idx="3">
                    <c:v>2022</c:v>
                  </c:pt>
                  <c:pt idx="4">
                    <c:v>2022</c:v>
                  </c:pt>
                  <c:pt idx="5">
                    <c:v>2022</c:v>
                  </c:pt>
                  <c:pt idx="6">
                    <c:v>2022</c:v>
                  </c:pt>
                  <c:pt idx="7">
                    <c:v>2022</c:v>
                  </c:pt>
                  <c:pt idx="8">
                    <c:v>2023</c:v>
                  </c:pt>
                  <c:pt idx="9">
                    <c:v>2023</c:v>
                  </c:pt>
                  <c:pt idx="10">
                    <c:v>2023</c:v>
                  </c:pt>
                  <c:pt idx="11">
                    <c:v>2023</c:v>
                  </c:pt>
                  <c:pt idx="12">
                    <c:v>2023</c:v>
                  </c:pt>
                </c:lvl>
              </c:multiLvlStrCache>
            </c:multiLvlStrRef>
          </c:xVal>
          <c:yVal>
            <c:numRef>
              <c:f>Sheet2!$F$58:$F$70</c:f>
              <c:numCache>
                <c:formatCode>0.00%</c:formatCode>
                <c:ptCount val="13"/>
                <c:pt idx="1">
                  <c:v>1.0272901871454425E-2</c:v>
                </c:pt>
                <c:pt idx="2">
                  <c:v>1.9452672531943328E-3</c:v>
                </c:pt>
                <c:pt idx="3">
                  <c:v>1.2796187618585007E-3</c:v>
                </c:pt>
                <c:pt idx="4">
                  <c:v>5.1560021152829514E-3</c:v>
                </c:pt>
                <c:pt idx="5">
                  <c:v>7.1901442413082701E-3</c:v>
                </c:pt>
                <c:pt idx="6">
                  <c:v>-2.176468027685168E-4</c:v>
                </c:pt>
                <c:pt idx="7">
                  <c:v>-5.8342041100662182E-3</c:v>
                </c:pt>
                <c:pt idx="8">
                  <c:v>4.0728737847069707E-3</c:v>
                </c:pt>
                <c:pt idx="9">
                  <c:v>-5.9318707201117182E-3</c:v>
                </c:pt>
                <c:pt idx="10">
                  <c:v>4.3876968978992914E-5</c:v>
                </c:pt>
                <c:pt idx="11">
                  <c:v>4.5630045630047902E-3</c:v>
                </c:pt>
                <c:pt idx="12">
                  <c:v>7.555904961565281E-3</c:v>
                </c:pt>
              </c:numCache>
            </c:numRef>
          </c:yVal>
          <c:smooth val="0"/>
          <c:extLst>
            <c:ext xmlns:c16="http://schemas.microsoft.com/office/drawing/2014/chart" uri="{C3380CC4-5D6E-409C-BE32-E72D297353CC}">
              <c16:uniqueId val="{00000000-BFBB-46F3-966A-9C3993F3F621}"/>
            </c:ext>
          </c:extLst>
        </c:ser>
        <c:dLbls>
          <c:showLegendKey val="0"/>
          <c:showVal val="0"/>
          <c:showCatName val="0"/>
          <c:showSerName val="0"/>
          <c:showPercent val="0"/>
          <c:showBubbleSize val="0"/>
        </c:dLbls>
        <c:axId val="1047118447"/>
        <c:axId val="1047118927"/>
      </c:scatterChart>
      <c:valAx>
        <c:axId val="1047118447"/>
        <c:scaling>
          <c:orientation val="minMax"/>
        </c:scaling>
        <c:delete val="1"/>
        <c:axPos val="b"/>
        <c:majorTickMark val="out"/>
        <c:minorTickMark val="none"/>
        <c:tickLblPos val="nextTo"/>
        <c:crossAx val="1047118927"/>
        <c:crosses val="autoZero"/>
        <c:crossBetween val="midCat"/>
      </c:valAx>
      <c:valAx>
        <c:axId val="1047118927"/>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out"/>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711844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Sheet2!$T$62</c:f>
              <c:strCache>
                <c:ptCount val="1"/>
                <c:pt idx="0">
                  <c:v>Absolute Changes</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9"/>
              <c:layout>
                <c:manualLayout>
                  <c:x val="-3.2327370068989399E-2"/>
                  <c:y val="-3.6963844356505182E-2"/>
                </c:manualLayout>
              </c:layout>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86A-4306-AFE9-AABECAB24138}"/>
                </c:ext>
              </c:extLst>
            </c:dLbl>
            <c:dLbl>
              <c:idx val="10"/>
              <c:layout>
                <c:manualLayout>
                  <c:x val="-0.15101880916672494"/>
                  <c:y val="0.15857646439135073"/>
                </c:manualLayout>
              </c:layout>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A86A-4306-AFE9-AABECAB24138}"/>
                </c:ext>
              </c:extLst>
            </c:dLbl>
            <c:dLbl>
              <c:idx val="11"/>
              <c:layout>
                <c:manualLayout>
                  <c:x val="-5.6353391781406019E-2"/>
                  <c:y val="-0.15969125214408236"/>
                </c:manualLayout>
              </c:layout>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A86A-4306-AFE9-AABECAB24138}"/>
                </c:ext>
              </c:extLst>
            </c:dLbl>
            <c:dLbl>
              <c:idx val="12"/>
              <c:layout>
                <c:manualLayout>
                  <c:x val="-2.0227026767226871E-2"/>
                  <c:y val="0.134562742264421"/>
                </c:manualLayout>
              </c:layout>
              <c:dLblPos val="r"/>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A86A-4306-AFE9-AABECAB241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Sheet2!$O$63:$O$75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xVal>
          <c:yVal>
            <c:numRef>
              <c:f>Sheet2!$T$63:$T$75</c:f>
              <c:numCache>
                <c:formatCode>General</c:formatCode>
                <c:ptCount val="13"/>
                <c:pt idx="0">
                  <c:v>-0.6415737393485037</c:v>
                </c:pt>
                <c:pt idx="1">
                  <c:v>1.2829246489835533</c:v>
                </c:pt>
                <c:pt idx="2">
                  <c:v>-3.0497722836694932</c:v>
                </c:pt>
                <c:pt idx="3">
                  <c:v>7.0806603812060498E-2</c:v>
                </c:pt>
                <c:pt idx="4">
                  <c:v>-2.0604941954408762</c:v>
                </c:pt>
                <c:pt idx="5">
                  <c:v>-1.5653474772201887</c:v>
                </c:pt>
                <c:pt idx="6">
                  <c:v>-0.6273855330459166</c:v>
                </c:pt>
                <c:pt idx="7">
                  <c:v>1.5116086078704287</c:v>
                </c:pt>
                <c:pt idx="8">
                  <c:v>0.98707885404635753</c:v>
                </c:pt>
                <c:pt idx="9">
                  <c:v>1.2056584989639361</c:v>
                </c:pt>
                <c:pt idx="10">
                  <c:v>-0.18957073667458929</c:v>
                </c:pt>
                <c:pt idx="11">
                  <c:v>-0.40536618172808936</c:v>
                </c:pt>
                <c:pt idx="12">
                  <c:v>-0.24871821569007457</c:v>
                </c:pt>
              </c:numCache>
            </c:numRef>
          </c:yVal>
          <c:smooth val="0"/>
          <c:extLst>
            <c:ext xmlns:c16="http://schemas.microsoft.com/office/drawing/2014/chart" uri="{C3380CC4-5D6E-409C-BE32-E72D297353CC}">
              <c16:uniqueId val="{00000000-A86A-4306-AFE9-AABECAB24138}"/>
            </c:ext>
          </c:extLst>
        </c:ser>
        <c:dLbls>
          <c:dLblPos val="t"/>
          <c:showLegendKey val="0"/>
          <c:showVal val="1"/>
          <c:showCatName val="0"/>
          <c:showSerName val="0"/>
          <c:showPercent val="0"/>
          <c:showBubbleSize val="0"/>
        </c:dLbls>
        <c:axId val="1873932512"/>
        <c:axId val="1873943552"/>
      </c:scatterChart>
      <c:valAx>
        <c:axId val="187393251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43552"/>
        <c:crosses val="autoZero"/>
        <c:crossBetween val="midCat"/>
      </c:valAx>
      <c:valAx>
        <c:axId val="187394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32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Sheet2!$P$62</c:f>
              <c:strCache>
                <c:ptCount val="1"/>
                <c:pt idx="0">
                  <c:v>2023 May</c:v>
                </c:pt>
              </c:strCache>
            </c:strRef>
          </c:tx>
          <c:spPr>
            <a:gradFill rotWithShape="1">
              <a:gsLst>
                <a:gs pos="0">
                  <a:schemeClr val="accent1">
                    <a:tint val="94000"/>
                    <a:satMod val="100000"/>
                    <a:lumMod val="104000"/>
                  </a:schemeClr>
                </a:gs>
                <a:gs pos="69000">
                  <a:schemeClr val="accent1">
                    <a:shade val="86000"/>
                    <a:satMod val="130000"/>
                    <a:lumMod val="102000"/>
                  </a:schemeClr>
                </a:gs>
                <a:gs pos="100000">
                  <a:schemeClr val="accent1">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Sheet2!$O$63:$O$75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Sheet2!$P$63:$P$75</c:f>
              <c:numCache>
                <c:formatCode>General</c:formatCode>
                <c:ptCount val="13"/>
                <c:pt idx="0">
                  <c:v>173.7</c:v>
                </c:pt>
                <c:pt idx="1">
                  <c:v>214.3</c:v>
                </c:pt>
                <c:pt idx="2">
                  <c:v>173.2</c:v>
                </c:pt>
                <c:pt idx="3">
                  <c:v>179.5</c:v>
                </c:pt>
                <c:pt idx="4">
                  <c:v>170</c:v>
                </c:pt>
                <c:pt idx="5">
                  <c:v>172.2</c:v>
                </c:pt>
                <c:pt idx="6">
                  <c:v>161</c:v>
                </c:pt>
                <c:pt idx="7">
                  <c:v>175.6</c:v>
                </c:pt>
                <c:pt idx="8">
                  <c:v>122.7</c:v>
                </c:pt>
                <c:pt idx="9">
                  <c:v>218</c:v>
                </c:pt>
                <c:pt idx="10">
                  <c:v>173.4</c:v>
                </c:pt>
                <c:pt idx="11">
                  <c:v>194.2</c:v>
                </c:pt>
                <c:pt idx="12">
                  <c:v>179.1</c:v>
                </c:pt>
              </c:numCache>
            </c:numRef>
          </c:val>
          <c:extLst>
            <c:ext xmlns:c16="http://schemas.microsoft.com/office/drawing/2014/chart" uri="{C3380CC4-5D6E-409C-BE32-E72D297353CC}">
              <c16:uniqueId val="{00000000-3914-4670-A676-A17951AEB1A9}"/>
            </c:ext>
          </c:extLst>
        </c:ser>
        <c:ser>
          <c:idx val="1"/>
          <c:order val="1"/>
          <c:tx>
            <c:strRef>
              <c:f>Sheet2!$R$62</c:f>
              <c:strCache>
                <c:ptCount val="1"/>
                <c:pt idx="0">
                  <c:v>2022 June</c:v>
                </c:pt>
              </c:strCache>
            </c:strRef>
          </c:tx>
          <c:spPr>
            <a:gradFill rotWithShape="1">
              <a:gsLst>
                <a:gs pos="0">
                  <a:schemeClr val="accent2">
                    <a:tint val="94000"/>
                    <a:satMod val="100000"/>
                    <a:lumMod val="104000"/>
                  </a:schemeClr>
                </a:gs>
                <a:gs pos="69000">
                  <a:schemeClr val="accent2">
                    <a:shade val="86000"/>
                    <a:satMod val="130000"/>
                    <a:lumMod val="102000"/>
                  </a:schemeClr>
                </a:gs>
                <a:gs pos="100000">
                  <a:schemeClr val="accent2">
                    <a:shade val="72000"/>
                    <a:satMod val="130000"/>
                    <a:lumMod val="100000"/>
                  </a:schemeClr>
                </a:gs>
              </a:gsLst>
              <a:lin ang="5400000" scaled="0"/>
            </a:gradFill>
            <a:ln>
              <a:noFill/>
            </a:ln>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c:spPr>
          <c:invertIfNegative val="0"/>
          <c:cat>
            <c:strRef>
              <c:f>Sheet2!$O$63:$O$75</c:f>
              <c:strCache>
                <c:ptCount val="13"/>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strCache>
            </c:strRef>
          </c:cat>
          <c:val>
            <c:numRef>
              <c:f>Sheet2!$R$63:$R$75</c:f>
              <c:numCache>
                <c:formatCode>General</c:formatCode>
                <c:ptCount val="13"/>
                <c:pt idx="0">
                  <c:v>155</c:v>
                </c:pt>
                <c:pt idx="1">
                  <c:v>219.4</c:v>
                </c:pt>
                <c:pt idx="2">
                  <c:v>170.8</c:v>
                </c:pt>
                <c:pt idx="3">
                  <c:v>165.8</c:v>
                </c:pt>
                <c:pt idx="4">
                  <c:v>200.9</c:v>
                </c:pt>
                <c:pt idx="5">
                  <c:v>169.7</c:v>
                </c:pt>
                <c:pt idx="6">
                  <c:v>182.3</c:v>
                </c:pt>
                <c:pt idx="7">
                  <c:v>164.3</c:v>
                </c:pt>
                <c:pt idx="8">
                  <c:v>119.9</c:v>
                </c:pt>
                <c:pt idx="9">
                  <c:v>187.1</c:v>
                </c:pt>
                <c:pt idx="10">
                  <c:v>167.9</c:v>
                </c:pt>
                <c:pt idx="11">
                  <c:v>183.9</c:v>
                </c:pt>
                <c:pt idx="12">
                  <c:v>174.9</c:v>
                </c:pt>
              </c:numCache>
            </c:numRef>
          </c:val>
          <c:extLst>
            <c:ext xmlns:c16="http://schemas.microsoft.com/office/drawing/2014/chart" uri="{C3380CC4-5D6E-409C-BE32-E72D297353CC}">
              <c16:uniqueId val="{00000001-3914-4670-A676-A17951AEB1A9}"/>
            </c:ext>
          </c:extLst>
        </c:ser>
        <c:dLbls>
          <c:showLegendKey val="0"/>
          <c:showVal val="0"/>
          <c:showCatName val="0"/>
          <c:showSerName val="0"/>
          <c:showPercent val="0"/>
          <c:showBubbleSize val="0"/>
        </c:dLbls>
        <c:gapWidth val="100"/>
        <c:overlap val="-24"/>
        <c:axId val="1352468416"/>
        <c:axId val="1352468896"/>
      </c:barChart>
      <c:catAx>
        <c:axId val="13524684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468896"/>
        <c:crosses val="autoZero"/>
        <c:auto val="1"/>
        <c:lblAlgn val="ctr"/>
        <c:lblOffset val="100"/>
        <c:noMultiLvlLbl val="0"/>
      </c:catAx>
      <c:valAx>
        <c:axId val="1352468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246841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330200</xdr:colOff>
      <xdr:row>64</xdr:row>
      <xdr:rowOff>165100</xdr:rowOff>
    </xdr:to>
    <xdr:sp macro="" textlink="">
      <xdr:nvSpPr>
        <xdr:cNvPr id="10" name="Rectangle: Rounded Corners 9">
          <a:extLst>
            <a:ext uri="{FF2B5EF4-FFF2-40B4-BE49-F238E27FC236}">
              <a16:creationId xmlns:a16="http://schemas.microsoft.com/office/drawing/2014/main" id="{CA60BD1B-3BE4-1D74-2639-3D117DFDBB6A}"/>
            </a:ext>
          </a:extLst>
        </xdr:cNvPr>
        <xdr:cNvSpPr/>
      </xdr:nvSpPr>
      <xdr:spPr>
        <a:xfrm>
          <a:off x="0" y="0"/>
          <a:ext cx="22275800" cy="115443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25400</xdr:colOff>
      <xdr:row>4</xdr:row>
      <xdr:rowOff>101600</xdr:rowOff>
    </xdr:from>
    <xdr:to>
      <xdr:col>17</xdr:col>
      <xdr:colOff>111124</xdr:colOff>
      <xdr:row>31</xdr:row>
      <xdr:rowOff>0</xdr:rowOff>
    </xdr:to>
    <xdr:graphicFrame macro="">
      <xdr:nvGraphicFramePr>
        <xdr:cNvPr id="2" name="Chart 1">
          <a:extLst>
            <a:ext uri="{FF2B5EF4-FFF2-40B4-BE49-F238E27FC236}">
              <a16:creationId xmlns:a16="http://schemas.microsoft.com/office/drawing/2014/main" id="{85E222FB-6F62-4701-BE64-51E2CF62F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269876</xdr:colOff>
      <xdr:row>7</xdr:row>
      <xdr:rowOff>76200</xdr:rowOff>
    </xdr:from>
    <xdr:to>
      <xdr:col>26</xdr:col>
      <xdr:colOff>45357</xdr:colOff>
      <xdr:row>19</xdr:row>
      <xdr:rowOff>130628</xdr:rowOff>
    </xdr:to>
    <xdr:sp macro="" textlink="">
      <xdr:nvSpPr>
        <xdr:cNvPr id="3" name="TextBox 2">
          <a:extLst>
            <a:ext uri="{FF2B5EF4-FFF2-40B4-BE49-F238E27FC236}">
              <a16:creationId xmlns:a16="http://schemas.microsoft.com/office/drawing/2014/main" id="{A418D1FF-D86F-EF9D-0F6F-D0195DBC84ED}"/>
            </a:ext>
          </a:extLst>
        </xdr:cNvPr>
        <xdr:cNvSpPr txBox="1"/>
      </xdr:nvSpPr>
      <xdr:spPr>
        <a:xfrm>
          <a:off x="10633076" y="1320800"/>
          <a:ext cx="5261881" cy="2188028"/>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accent1">
                  <a:lumMod val="40000"/>
                  <a:lumOff val="60000"/>
                </a:schemeClr>
              </a:solidFill>
              <a:latin typeface="Century" panose="02040604050505020304" pitchFamily="18" charset="0"/>
            </a:rPr>
            <a:t>Month with Highest</a:t>
          </a:r>
          <a:r>
            <a:rPr lang="en-IN" sz="3600" baseline="0">
              <a:solidFill>
                <a:schemeClr val="accent1">
                  <a:lumMod val="40000"/>
                  <a:lumOff val="60000"/>
                </a:schemeClr>
              </a:solidFill>
              <a:latin typeface="Century" panose="02040604050505020304" pitchFamily="18" charset="0"/>
            </a:rPr>
            <a:t> Inflation</a:t>
          </a:r>
        </a:p>
        <a:p>
          <a:pPr algn="ctr"/>
          <a:r>
            <a:rPr lang="en-IN" sz="6000" b="1" u="none" baseline="0">
              <a:solidFill>
                <a:schemeClr val="accent2">
                  <a:lumMod val="60000"/>
                  <a:lumOff val="40000"/>
                </a:schemeClr>
              </a:solidFill>
              <a:latin typeface="Calibri" panose="020F0502020204030204" pitchFamily="34" charset="0"/>
              <a:ea typeface="Calibri" panose="020F0502020204030204" pitchFamily="34" charset="0"/>
              <a:cs typeface="Calibri" panose="020F0502020204030204" pitchFamily="34" charset="0"/>
            </a:rPr>
            <a:t>June 2022</a:t>
          </a:r>
          <a:endParaRPr lang="en-IN" sz="6000" b="1" u="none">
            <a:solidFill>
              <a:schemeClr val="accent2">
                <a:lumMod val="60000"/>
                <a:lumOff val="4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26</xdr:col>
      <xdr:colOff>261257</xdr:colOff>
      <xdr:row>7</xdr:row>
      <xdr:rowOff>71664</xdr:rowOff>
    </xdr:from>
    <xdr:to>
      <xdr:col>34</xdr:col>
      <xdr:colOff>587828</xdr:colOff>
      <xdr:row>19</xdr:row>
      <xdr:rowOff>136070</xdr:rowOff>
    </xdr:to>
    <xdr:sp macro="" textlink="">
      <xdr:nvSpPr>
        <xdr:cNvPr id="6" name="TextBox 5">
          <a:extLst>
            <a:ext uri="{FF2B5EF4-FFF2-40B4-BE49-F238E27FC236}">
              <a16:creationId xmlns:a16="http://schemas.microsoft.com/office/drawing/2014/main" id="{5C2C92AC-690F-4FBF-ADBE-90F1A9703A23}"/>
            </a:ext>
          </a:extLst>
        </xdr:cNvPr>
        <xdr:cNvSpPr txBox="1"/>
      </xdr:nvSpPr>
      <xdr:spPr>
        <a:xfrm>
          <a:off x="16110857" y="1316264"/>
          <a:ext cx="5203371" cy="2198006"/>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accent1">
                  <a:lumMod val="40000"/>
                  <a:lumOff val="60000"/>
                </a:schemeClr>
              </a:solidFill>
              <a:latin typeface="Century" panose="02040604050505020304" pitchFamily="18" charset="0"/>
            </a:rPr>
            <a:t>Month with Lowest</a:t>
          </a:r>
          <a:r>
            <a:rPr lang="en-IN" sz="3600" baseline="0">
              <a:solidFill>
                <a:schemeClr val="accent1">
                  <a:lumMod val="40000"/>
                  <a:lumOff val="60000"/>
                </a:schemeClr>
              </a:solidFill>
              <a:latin typeface="Century" panose="02040604050505020304" pitchFamily="18" charset="0"/>
            </a:rPr>
            <a:t> Inflation</a:t>
          </a:r>
        </a:p>
        <a:p>
          <a:pPr algn="ctr"/>
          <a:r>
            <a:rPr lang="en-IN" sz="6000" b="1" u="none" baseline="0">
              <a:solidFill>
                <a:schemeClr val="accent2">
                  <a:lumMod val="60000"/>
                  <a:lumOff val="40000"/>
                </a:schemeClr>
              </a:solidFill>
              <a:latin typeface="Calibri" panose="020F0502020204030204" pitchFamily="34" charset="0"/>
              <a:ea typeface="Calibri" panose="020F0502020204030204" pitchFamily="34" charset="0"/>
              <a:cs typeface="Calibri" panose="020F0502020204030204" pitchFamily="34" charset="0"/>
            </a:rPr>
            <a:t>February 2023</a:t>
          </a:r>
          <a:endParaRPr lang="en-IN" sz="6000" b="1" u="none">
            <a:solidFill>
              <a:schemeClr val="accent2">
                <a:lumMod val="60000"/>
                <a:lumOff val="4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558800</xdr:colOff>
      <xdr:row>31</xdr:row>
      <xdr:rowOff>152400</xdr:rowOff>
    </xdr:from>
    <xdr:to>
      <xdr:col>17</xdr:col>
      <xdr:colOff>38100</xdr:colOff>
      <xdr:row>60</xdr:row>
      <xdr:rowOff>63500</xdr:rowOff>
    </xdr:to>
    <xdr:graphicFrame macro="">
      <xdr:nvGraphicFramePr>
        <xdr:cNvPr id="7" name="Chart 6">
          <a:extLst>
            <a:ext uri="{FF2B5EF4-FFF2-40B4-BE49-F238E27FC236}">
              <a16:creationId xmlns:a16="http://schemas.microsoft.com/office/drawing/2014/main" id="{1C7A9592-7B7D-46C8-8973-6A4ABC396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350156</xdr:colOff>
      <xdr:row>26</xdr:row>
      <xdr:rowOff>52614</xdr:rowOff>
    </xdr:from>
    <xdr:to>
      <xdr:col>34</xdr:col>
      <xdr:colOff>457200</xdr:colOff>
      <xdr:row>57</xdr:row>
      <xdr:rowOff>127000</xdr:rowOff>
    </xdr:to>
    <xdr:graphicFrame macro="">
      <xdr:nvGraphicFramePr>
        <xdr:cNvPr id="9" name="Chart 8">
          <a:extLst>
            <a:ext uri="{FF2B5EF4-FFF2-40B4-BE49-F238E27FC236}">
              <a16:creationId xmlns:a16="http://schemas.microsoft.com/office/drawing/2014/main" id="{5BAC9F23-43F7-4F58-9295-56F531C87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59266</xdr:rowOff>
    </xdr:from>
    <xdr:to>
      <xdr:col>4</xdr:col>
      <xdr:colOff>128693</xdr:colOff>
      <xdr:row>24</xdr:row>
      <xdr:rowOff>139276</xdr:rowOff>
    </xdr:to>
    <xdr:graphicFrame macro="">
      <xdr:nvGraphicFramePr>
        <xdr:cNvPr id="2" name="Chart 1">
          <a:extLst>
            <a:ext uri="{FF2B5EF4-FFF2-40B4-BE49-F238E27FC236}">
              <a16:creationId xmlns:a16="http://schemas.microsoft.com/office/drawing/2014/main" id="{D345F04C-2325-2EC1-36FA-6D2F939B2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110067</xdr:colOff>
      <xdr:row>11</xdr:row>
      <xdr:rowOff>152399</xdr:rowOff>
    </xdr:from>
    <xdr:to>
      <xdr:col>14</xdr:col>
      <xdr:colOff>372534</xdr:colOff>
      <xdr:row>30</xdr:row>
      <xdr:rowOff>93131</xdr:rowOff>
    </xdr:to>
    <xdr:graphicFrame macro="">
      <xdr:nvGraphicFramePr>
        <xdr:cNvPr id="3" name="Chart 2">
          <a:extLst>
            <a:ext uri="{FF2B5EF4-FFF2-40B4-BE49-F238E27FC236}">
              <a16:creationId xmlns:a16="http://schemas.microsoft.com/office/drawing/2014/main" id="{9C1B6FDC-EFA9-67CD-742F-C77251629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314113</xdr:colOff>
      <xdr:row>0</xdr:row>
      <xdr:rowOff>30481</xdr:rowOff>
    </xdr:from>
    <xdr:to>
      <xdr:col>12</xdr:col>
      <xdr:colOff>6774</xdr:colOff>
      <xdr:row>11</xdr:row>
      <xdr:rowOff>31264</xdr:rowOff>
    </xdr:to>
    <xdr:sp macro="" textlink="">
      <xdr:nvSpPr>
        <xdr:cNvPr id="5" name="TextBox 4">
          <a:extLst>
            <a:ext uri="{FF2B5EF4-FFF2-40B4-BE49-F238E27FC236}">
              <a16:creationId xmlns:a16="http://schemas.microsoft.com/office/drawing/2014/main" id="{54081F16-0B90-4057-9348-D4C5FE61C22C}"/>
            </a:ext>
          </a:extLst>
        </xdr:cNvPr>
        <xdr:cNvSpPr txBox="1"/>
      </xdr:nvSpPr>
      <xdr:spPr>
        <a:xfrm>
          <a:off x="5825913" y="30481"/>
          <a:ext cx="5043594" cy="1956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Cascadia Code SemiBold" panose="020B0609020000020004" pitchFamily="49" charset="0"/>
              <a:ea typeface="Cascadia Code SemiBold" panose="020B0609020000020004" pitchFamily="49" charset="0"/>
              <a:cs typeface="Cascadia Code SemiBold" panose="020B0609020000020004" pitchFamily="49" charset="0"/>
            </a:rPr>
            <a:t>Highest contribution to CPI</a:t>
          </a:r>
        </a:p>
        <a:p>
          <a:pPr algn="ctr"/>
          <a:r>
            <a:rPr lang="en-IN" sz="4000" b="1" i="1" u="none" strike="noStrike"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latin typeface="+mn-lt"/>
              <a:ea typeface="+mn-ea"/>
              <a:cs typeface="+mn-cs"/>
            </a:rPr>
            <a:t>37.16%</a:t>
          </a:r>
          <a:r>
            <a:rPr lang="en-IN" sz="4000" b="1" i="1" u="none"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 </a:t>
          </a:r>
          <a:endParaRPr lang="en-IN" sz="1100" b="0" i="0" u="none" strike="noStrike" cap="none" spc="0">
            <a:ln>
              <a:noFill/>
            </a:ln>
            <a:solidFill>
              <a:schemeClr val="dk1"/>
            </a:solidFill>
            <a:effectLst/>
            <a:latin typeface="+mn-lt"/>
            <a:ea typeface="+mn-ea"/>
            <a:cs typeface="+mn-cs"/>
          </a:endParaRPr>
        </a:p>
        <a:p>
          <a:pPr algn="ctr"/>
          <a:r>
            <a:rPr lang="en-IN" sz="4000" b="1" i="1" u="none" cap="none" spc="0">
              <a:ln w="12700">
                <a:solidFill>
                  <a:schemeClr val="tx2">
                    <a:lumMod val="75000"/>
                  </a:schemeClr>
                </a:solidFill>
                <a:prstDash val="solid"/>
              </a:ln>
              <a:pattFill prst="dkUpDiag">
                <a:fgClr>
                  <a:schemeClr val="tx2"/>
                </a:fgClr>
                <a:bgClr>
                  <a:schemeClr val="tx2">
                    <a:lumMod val="20000"/>
                    <a:lumOff val="80000"/>
                  </a:schemeClr>
                </a:bgClr>
              </a:pattFill>
              <a:effectLst>
                <a:outerShdw dist="38100" dir="2640000" algn="bl" rotWithShape="0">
                  <a:schemeClr val="tx2">
                    <a:lumMod val="75000"/>
                  </a:schemeClr>
                </a:outerShdw>
              </a:effectLst>
            </a:rPr>
            <a:t>Foods &amp; Bevs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167640</xdr:colOff>
      <xdr:row>0</xdr:row>
      <xdr:rowOff>0</xdr:rowOff>
    </xdr:from>
    <xdr:to>
      <xdr:col>15</xdr:col>
      <xdr:colOff>45720</xdr:colOff>
      <xdr:row>32</xdr:row>
      <xdr:rowOff>114300</xdr:rowOff>
    </xdr:to>
    <xdr:sp macro="" textlink="">
      <xdr:nvSpPr>
        <xdr:cNvPr id="6" name="Rectangle 5">
          <a:extLst>
            <a:ext uri="{FF2B5EF4-FFF2-40B4-BE49-F238E27FC236}">
              <a16:creationId xmlns:a16="http://schemas.microsoft.com/office/drawing/2014/main" id="{EE74ECA3-42E6-4236-6A04-891D99F3E659}"/>
            </a:ext>
          </a:extLst>
        </xdr:cNvPr>
        <xdr:cNvSpPr/>
      </xdr:nvSpPr>
      <xdr:spPr>
        <a:xfrm>
          <a:off x="2476500" y="0"/>
          <a:ext cx="8595360" cy="5722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15240</xdr:colOff>
      <xdr:row>3</xdr:row>
      <xdr:rowOff>15240</xdr:rowOff>
    </xdr:from>
    <xdr:to>
      <xdr:col>14</xdr:col>
      <xdr:colOff>350520</xdr:colOff>
      <xdr:row>19</xdr:row>
      <xdr:rowOff>72390</xdr:rowOff>
    </xdr:to>
    <xdr:graphicFrame macro="">
      <xdr:nvGraphicFramePr>
        <xdr:cNvPr id="4" name="Chart 3">
          <a:extLst>
            <a:ext uri="{FF2B5EF4-FFF2-40B4-BE49-F238E27FC236}">
              <a16:creationId xmlns:a16="http://schemas.microsoft.com/office/drawing/2014/main" id="{98D27F5B-E7F4-5EA4-E239-5F4FA0B99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426720</xdr:colOff>
      <xdr:row>23</xdr:row>
      <xdr:rowOff>0</xdr:rowOff>
    </xdr:from>
    <xdr:to>
      <xdr:col>14</xdr:col>
      <xdr:colOff>0</xdr:colOff>
      <xdr:row>27</xdr:row>
      <xdr:rowOff>15240</xdr:rowOff>
    </xdr:to>
    <xdr:sp macro="" textlink="">
      <xdr:nvSpPr>
        <xdr:cNvPr id="5" name="TextBox 4">
          <a:extLst>
            <a:ext uri="{FF2B5EF4-FFF2-40B4-BE49-F238E27FC236}">
              <a16:creationId xmlns:a16="http://schemas.microsoft.com/office/drawing/2014/main" id="{F872B5E5-B72D-79C8-07CA-1FACCFD47050}"/>
            </a:ext>
          </a:extLst>
        </xdr:cNvPr>
        <xdr:cNvSpPr txBox="1"/>
      </xdr:nvSpPr>
      <xdr:spPr>
        <a:xfrm>
          <a:off x="2735580" y="4030980"/>
          <a:ext cx="7620000" cy="716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Bahnschrift Condensed" panose="020B0502040204020203" pitchFamily="34" charset="0"/>
            </a:rPr>
            <a:t>Data for April and May 2020 represents a statistical break due to MoSPI data-collection constraints during the national lockdown</a:t>
          </a:r>
        </a:p>
      </xdr:txBody>
    </xdr:sp>
    <xdr:clientData/>
  </xdr:twoCellAnchor>
  <xdr:twoCellAnchor>
    <xdr:from>
      <xdr:col>5</xdr:col>
      <xdr:colOff>144780</xdr:colOff>
      <xdr:row>0</xdr:row>
      <xdr:rowOff>60960</xdr:rowOff>
    </xdr:from>
    <xdr:to>
      <xdr:col>12</xdr:col>
      <xdr:colOff>358140</xdr:colOff>
      <xdr:row>2</xdr:row>
      <xdr:rowOff>144780</xdr:rowOff>
    </xdr:to>
    <xdr:sp macro="" textlink="">
      <xdr:nvSpPr>
        <xdr:cNvPr id="7" name="TextBox 6">
          <a:extLst>
            <a:ext uri="{FF2B5EF4-FFF2-40B4-BE49-F238E27FC236}">
              <a16:creationId xmlns:a16="http://schemas.microsoft.com/office/drawing/2014/main" id="{DF7C8320-750C-60A9-9D36-274BCEA1092F}"/>
            </a:ext>
          </a:extLst>
        </xdr:cNvPr>
        <xdr:cNvSpPr txBox="1"/>
      </xdr:nvSpPr>
      <xdr:spPr>
        <a:xfrm>
          <a:off x="4465320" y="60960"/>
          <a:ext cx="490728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541020</xdr:colOff>
      <xdr:row>33</xdr:row>
      <xdr:rowOff>129540</xdr:rowOff>
    </xdr:to>
    <xdr:sp macro="" textlink="">
      <xdr:nvSpPr>
        <xdr:cNvPr id="3" name="Rectangle 2">
          <a:extLst>
            <a:ext uri="{FF2B5EF4-FFF2-40B4-BE49-F238E27FC236}">
              <a16:creationId xmlns:a16="http://schemas.microsoft.com/office/drawing/2014/main" id="{3C1EAD69-ED47-E271-E711-911EF492EFA0}"/>
            </a:ext>
          </a:extLst>
        </xdr:cNvPr>
        <xdr:cNvSpPr/>
      </xdr:nvSpPr>
      <xdr:spPr>
        <a:xfrm>
          <a:off x="0" y="0"/>
          <a:ext cx="10104120" cy="5981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160020</xdr:colOff>
      <xdr:row>0</xdr:row>
      <xdr:rowOff>133350</xdr:rowOff>
    </xdr:from>
    <xdr:to>
      <xdr:col>6</xdr:col>
      <xdr:colOff>739140</xdr:colOff>
      <xdr:row>15</xdr:row>
      <xdr:rowOff>171450</xdr:rowOff>
    </xdr:to>
    <xdr:graphicFrame macro="">
      <xdr:nvGraphicFramePr>
        <xdr:cNvPr id="2" name="Chart 1">
          <a:extLst>
            <a:ext uri="{FF2B5EF4-FFF2-40B4-BE49-F238E27FC236}">
              <a16:creationId xmlns:a16="http://schemas.microsoft.com/office/drawing/2014/main" id="{416F04C0-D901-C56B-493B-73015CE4F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17</xdr:row>
      <xdr:rowOff>30480</xdr:rowOff>
    </xdr:from>
    <xdr:to>
      <xdr:col>9</xdr:col>
      <xdr:colOff>396240</xdr:colOff>
      <xdr:row>24</xdr:row>
      <xdr:rowOff>121920</xdr:rowOff>
    </xdr:to>
    <xdr:sp macro="" textlink="">
      <xdr:nvSpPr>
        <xdr:cNvPr id="4" name="TextBox 3">
          <a:extLst>
            <a:ext uri="{FF2B5EF4-FFF2-40B4-BE49-F238E27FC236}">
              <a16:creationId xmlns:a16="http://schemas.microsoft.com/office/drawing/2014/main" id="{02A5D0FE-27F1-467E-879E-C6CB5DA39348}"/>
            </a:ext>
          </a:extLst>
        </xdr:cNvPr>
        <xdr:cNvSpPr txBox="1"/>
      </xdr:nvSpPr>
      <xdr:spPr>
        <a:xfrm>
          <a:off x="281940" y="3055620"/>
          <a:ext cx="8770620" cy="13411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100"/>
            <a:t>The inflation can</a:t>
          </a:r>
          <a:r>
            <a:rPr lang="en-IN" sz="1100" baseline="0"/>
            <a:t> be seen to be rising gradually since the 2020 whih was due to the global outbreak of corona virus which caused the countries around the world to take a drastic step by implementing lockdown. the lockdown resulted in global showdown of most of the services and businesses. the highest rate of inflation </a:t>
          </a:r>
        </a:p>
        <a:p>
          <a:pPr algn="ctr"/>
          <a:r>
            <a:rPr lang="en-IN" sz="1100" baseline="0"/>
            <a:t>y-o-y as shown is in year 2022 the reason for it was the war that caused the energy and oil crisis also the supply chain blockades and the economic shutdown caused by lockdown which we were still recovering from is the reason for the inflation being the highest in the year 2022.</a:t>
          </a:r>
        </a:p>
        <a:p>
          <a:r>
            <a:rPr lang="en-IN" sz="1100" baseline="0"/>
            <a:t> </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60960</xdr:colOff>
      <xdr:row>0</xdr:row>
      <xdr:rowOff>76200</xdr:rowOff>
    </xdr:from>
    <xdr:to>
      <xdr:col>7</xdr:col>
      <xdr:colOff>533400</xdr:colOff>
      <xdr:row>2</xdr:row>
      <xdr:rowOff>121920</xdr:rowOff>
    </xdr:to>
    <xdr:sp macro="" textlink="">
      <xdr:nvSpPr>
        <xdr:cNvPr id="2" name="TextBox 1">
          <a:extLst>
            <a:ext uri="{FF2B5EF4-FFF2-40B4-BE49-F238E27FC236}">
              <a16:creationId xmlns:a16="http://schemas.microsoft.com/office/drawing/2014/main" id="{9638F79D-1A92-CF24-ABAA-27B30DEB4562}"/>
            </a:ext>
          </a:extLst>
        </xdr:cNvPr>
        <xdr:cNvSpPr txBox="1"/>
      </xdr:nvSpPr>
      <xdr:spPr>
        <a:xfrm>
          <a:off x="60960" y="76200"/>
          <a:ext cx="725424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Imported crude oil's influence on the indian Inflation and</a:t>
          </a:r>
          <a:r>
            <a:rPr lang="en-IN" sz="1100" baseline="0"/>
            <a:t> correlation with other categories</a:t>
          </a:r>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68580</xdr:colOff>
      <xdr:row>2</xdr:row>
      <xdr:rowOff>106680</xdr:rowOff>
    </xdr:from>
    <xdr:to>
      <xdr:col>15</xdr:col>
      <xdr:colOff>243840</xdr:colOff>
      <xdr:row>25</xdr:row>
      <xdr:rowOff>114300</xdr:rowOff>
    </xdr:to>
    <xdr:graphicFrame macro="">
      <xdr:nvGraphicFramePr>
        <xdr:cNvPr id="2" name="Chart 1">
          <a:extLst>
            <a:ext uri="{FF2B5EF4-FFF2-40B4-BE49-F238E27FC236}">
              <a16:creationId xmlns:a16="http://schemas.microsoft.com/office/drawing/2014/main" id="{C7A6C312-BDF0-292B-5BE0-2DC5D496B3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368709</xdr:colOff>
      <xdr:row>40</xdr:row>
      <xdr:rowOff>147484</xdr:rowOff>
    </xdr:from>
    <xdr:to>
      <xdr:col>11</xdr:col>
      <xdr:colOff>406809</xdr:colOff>
      <xdr:row>64</xdr:row>
      <xdr:rowOff>166534</xdr:rowOff>
    </xdr:to>
    <xdr:graphicFrame macro="">
      <xdr:nvGraphicFramePr>
        <xdr:cNvPr id="2" name="Chart 1">
          <a:extLst>
            <a:ext uri="{FF2B5EF4-FFF2-40B4-BE49-F238E27FC236}">
              <a16:creationId xmlns:a16="http://schemas.microsoft.com/office/drawing/2014/main" id="{1D9C62A3-CFC3-23C4-8B2C-1E77B3AB9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1216660</xdr:colOff>
      <xdr:row>71</xdr:row>
      <xdr:rowOff>111585</xdr:rowOff>
    </xdr:from>
    <xdr:to>
      <xdr:col>10</xdr:col>
      <xdr:colOff>683873</xdr:colOff>
      <xdr:row>80</xdr:row>
      <xdr:rowOff>34334</xdr:rowOff>
    </xdr:to>
    <xdr:sp macro="" textlink="">
      <xdr:nvSpPr>
        <xdr:cNvPr id="3" name="TextBox 2">
          <a:extLst>
            <a:ext uri="{FF2B5EF4-FFF2-40B4-BE49-F238E27FC236}">
              <a16:creationId xmlns:a16="http://schemas.microsoft.com/office/drawing/2014/main" id="{5BEFA3CA-5DFF-3B04-E86B-70CC6DCA2D2F}"/>
            </a:ext>
          </a:extLst>
        </xdr:cNvPr>
        <xdr:cNvSpPr txBox="1"/>
      </xdr:nvSpPr>
      <xdr:spPr>
        <a:xfrm>
          <a:off x="5079212" y="8756344"/>
          <a:ext cx="4328247" cy="15781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p>
      </xdr:txBody>
    </xdr:sp>
    <xdr:clientData/>
  </xdr:twoCellAnchor>
  <xdr:twoCellAnchor>
    <xdr:from>
      <xdr:col>1</xdr:col>
      <xdr:colOff>414457</xdr:colOff>
      <xdr:row>48</xdr:row>
      <xdr:rowOff>109588</xdr:rowOff>
    </xdr:from>
    <xdr:to>
      <xdr:col>9</xdr:col>
      <xdr:colOff>367548</xdr:colOff>
      <xdr:row>68</xdr:row>
      <xdr:rowOff>128639</xdr:rowOff>
    </xdr:to>
    <xdr:graphicFrame macro="">
      <xdr:nvGraphicFramePr>
        <xdr:cNvPr id="4" name="Chart 3">
          <a:extLst>
            <a:ext uri="{FF2B5EF4-FFF2-40B4-BE49-F238E27FC236}">
              <a16:creationId xmlns:a16="http://schemas.microsoft.com/office/drawing/2014/main" id="{6D93D8C5-9432-08B2-431A-42EF23F70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490520</xdr:colOff>
      <xdr:row>4</xdr:row>
      <xdr:rowOff>4643</xdr:rowOff>
    </xdr:from>
    <xdr:to>
      <xdr:col>16</xdr:col>
      <xdr:colOff>1111865</xdr:colOff>
      <xdr:row>50</xdr:row>
      <xdr:rowOff>169743</xdr:rowOff>
    </xdr:to>
    <xdr:graphicFrame macro="">
      <xdr:nvGraphicFramePr>
        <xdr:cNvPr id="5" name="Chart 4">
          <a:extLst>
            <a:ext uri="{FF2B5EF4-FFF2-40B4-BE49-F238E27FC236}">
              <a16:creationId xmlns:a16="http://schemas.microsoft.com/office/drawing/2014/main" id="{77FB147F-062E-8651-8186-8463734B5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024599189812" createdVersion="8" refreshedVersion="8" minRefreshableVersion="3" recordCount="124" xr:uid="{3D739068-ACA0-4341-B919-5E9605D566BD}">
  <cacheSource type="worksheet">
    <worksheetSource ref="C184:F308" sheet="Sheet1"/>
  </cacheSource>
  <cacheFields count="4">
    <cacheField name="Sector" numFmtId="0">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3">
        <s v="January"/>
        <s v="February"/>
        <s v="March"/>
        <s v="April"/>
        <s v="May"/>
        <s v="June"/>
        <s v="July"/>
        <s v="August"/>
        <s v="September"/>
        <s v="October"/>
        <s v="November"/>
        <s v="December"/>
        <s v="Marcrh"/>
      </sharedItems>
    </cacheField>
    <cacheField name="Total" numFmtId="0">
      <sharedItems containsSemiMixedTypes="0" containsString="0" containsNumber="1" minValue="104.97307692307692" maxValue="179.0153846153845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024599189812" createdVersion="8" refreshedVersion="8" minRefreshableVersion="3" recordCount="27" xr:uid="{29C0388F-7398-4054-AE31-50AE430598EF}">
  <cacheSource type="worksheet">
    <worksheetSource name="Table4"/>
  </cacheSource>
  <cacheFields count="5">
    <cacheField name="bucket"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fieldGroup par="4"/>
    </cacheField>
    <cacheField name="average" numFmtId="165">
      <sharedItems containsSemiMixedTypes="0" containsString="0" containsNumber="1" minValue="121.31333333333332" maxValue="210.90000000000003"/>
    </cacheField>
    <cacheField name="percentage" numFmtId="10">
      <sharedItems containsSemiMixedTypes="0" containsString="0" containsNumber="1" minValue="2.5274137655645602E-2" maxValue="4.3938415383653839E-2"/>
    </cacheField>
    <cacheField name="percent decimal" numFmtId="0">
      <sharedItems containsSemiMixedTypes="0" containsString="0" containsNumber="1" minValue="2.5274137655645602E-2" maxValue="4.3938415383653839E-2"/>
    </cacheField>
    <cacheField name="bucket2" numFmtId="0" databaseField="0">
      <fieldGroup base="0">
        <discretePr count="27">
          <x v="0"/>
          <x v="0"/>
          <x v="0"/>
          <x v="0"/>
          <x v="3"/>
          <x v="0"/>
          <x v="0"/>
          <x v="0"/>
          <x v="3"/>
          <x v="3"/>
          <x v="0"/>
          <x v="0"/>
          <x v="0"/>
          <x v="4"/>
          <x v="1"/>
          <x v="1"/>
          <x v="1"/>
          <x v="2"/>
          <x v="2"/>
          <x v="3"/>
          <x v="2"/>
          <x v="2"/>
          <x v="4"/>
          <x v="2"/>
          <x v="4"/>
          <x v="4"/>
          <x v="4"/>
        </discretePr>
        <groupItems count="5">
          <s v="Group1"/>
          <s v="Group2"/>
          <s v="Group3"/>
          <s v="Group4"/>
          <s v="Group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024599421296" createdVersion="8" refreshedVersion="8" minRefreshableVersion="3" recordCount="36" xr:uid="{9E9E23CB-0745-4CE9-8032-700148F92CFB}">
  <cacheSource type="worksheet">
    <worksheetSource name="Table6"/>
  </cacheSource>
  <cacheFields count="17">
    <cacheField name="Sector" numFmtId="0">
      <sharedItems count="3">
        <s v="Rural"/>
        <s v="Urban"/>
        <s v="Rural+Urban"/>
      </sharedItems>
    </cacheField>
    <cacheField name="Year" numFmtId="0">
      <sharedItems containsSemiMixedTypes="0" containsString="0" containsNumber="1" containsInteger="1" minValue="2022" maxValue="2023" count="2">
        <n v="2023"/>
        <n v="2022"/>
      </sharedItems>
    </cacheField>
    <cacheField name="Month" numFmtId="0">
      <sharedItems/>
    </cacheField>
    <cacheField name="Column1" numFmtId="164">
      <sharedItems containsSemiMixedTypes="0" containsNonDate="0" containsDate="1" containsString="0" minDate="2022-06-01T00:00:00" maxDate="2023-05-02T00:00:00"/>
    </cacheField>
    <cacheField name="Cereals and products" numFmtId="0">
      <sharedItems containsSemiMixedTypes="0" containsString="0" containsNumber="1" minValue="153.80000000000001" maxValue="174.8"/>
    </cacheField>
    <cacheField name="Meat and fish" numFmtId="0">
      <sharedItems containsSemiMixedTypes="0" containsString="0" containsNumber="1" minValue="204.1" maxValue="223.4"/>
    </cacheField>
    <cacheField name="Egg" numFmtId="0">
      <sharedItems containsSemiMixedTypes="0" containsString="0" containsNumber="1" minValue="167.9" maxValue="197"/>
    </cacheField>
    <cacheField name="Milk and products" numFmtId="0">
      <sharedItems containsSemiMixedTypes="0" containsString="0" containsNumber="1" minValue="165.4" maxValue="179.6"/>
    </cacheField>
    <cacheField name="Oils and fats" numFmtId="0">
      <sharedItems containsSemiMixedTypes="0" containsString="0" containsNumber="1" minValue="164.4" maxValue="208.1"/>
    </cacheField>
    <cacheField name="Fruits" numFmtId="0">
      <sharedItems containsSemiMixedTypes="0" containsString="0" containsNumber="1" minValue="156.30000000000001" maxValue="179.5"/>
    </cacheField>
    <cacheField name="Vegetables" numFmtId="0">
      <sharedItems containsSemiMixedTypes="0" containsString="0" containsNumber="1" minValue="140.9" maxValue="228.6"/>
    </cacheField>
    <cacheField name="Pulses and products" numFmtId="0">
      <sharedItems containsSemiMixedTypes="0" containsString="0" containsNumber="1" minValue="163.6" maxValue="176.9"/>
    </cacheField>
    <cacheField name="Sugar and Confectionery" numFmtId="0">
      <sharedItems containsSemiMixedTypes="0" containsString="0" containsNumber="1" minValue="119.1" maxValue="124.2"/>
    </cacheField>
    <cacheField name="Spices" numFmtId="0">
      <sharedItems containsSemiMixedTypes="0" containsString="0" containsNumber="1" minValue="183.5" maxValue="221"/>
    </cacheField>
    <cacheField name="Non-alcoholic beverages" numFmtId="0">
      <sharedItems containsSemiMixedTypes="0" containsString="0" containsNumber="1" minValue="159.1" maxValue="178.7"/>
    </cacheField>
    <cacheField name="Prepared meals, snacks, sweets etc." numFmtId="0">
      <sharedItems containsSemiMixedTypes="0" containsString="0" containsNumber="1" minValue="181.9" maxValue="197.7"/>
    </cacheField>
    <cacheField name="Food and beverages" numFmtId="0">
      <sharedItems containsSemiMixedTypes="0" containsString="0" containsNumber="1" minValue="172.4" maxValue="183.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024599652781" createdVersion="8" refreshedVersion="8" minRefreshableVersion="3" recordCount="39" xr:uid="{E3D021AD-43F2-439F-9852-52D43CB0F947}">
  <cacheSource type="worksheet">
    <worksheetSource name="Table8"/>
  </cacheSource>
  <cacheFields count="23">
    <cacheField name="Sector" numFmtId="0">
      <sharedItems count="3">
        <s v="Rural"/>
        <s v="Rural+Urban"/>
        <s v="Urban"/>
      </sharedItems>
    </cacheField>
    <cacheField name="Year" numFmtId="0">
      <sharedItems containsSemiMixedTypes="0" containsString="0" containsNumber="1" containsInteger="1" minValue="2019" maxValue="2020" count="2">
        <n v="2020"/>
        <n v="2019"/>
      </sharedItems>
    </cacheField>
    <cacheField name="Month" numFmtId="0">
      <sharedItems count="12">
        <s v="September"/>
        <s v="August"/>
        <s v="July"/>
        <s v="June"/>
        <s v="May"/>
        <s v="April"/>
        <s v="March"/>
        <s v="February"/>
        <s v="January"/>
        <s v="December"/>
        <s v="November"/>
        <s v="October"/>
      </sharedItems>
    </cacheField>
    <cacheField name="Column1" numFmtId="164">
      <sharedItems containsSemiMixedTypes="0" containsNonDate="0" containsDate="1" containsString="0" minDate="2019-09-01T00:00:00" maxDate="2020-09-02T00:00:00" count="13">
        <d v="2020-09-01T00:00:00"/>
        <d v="2020-08-01T00:00:00"/>
        <d v="2020-07-01T00:00:00"/>
        <d v="2020-06-01T00:00:00"/>
        <d v="2020-05-01T00:00:00"/>
        <d v="2020-04-01T00:00:00"/>
        <d v="2020-03-01T00:00:00"/>
        <d v="2020-02-01T00:00:00"/>
        <d v="2020-01-01T00:00:00"/>
        <d v="2019-12-01T00:00:00"/>
        <d v="2019-11-01T00:00:00"/>
        <d v="2019-10-01T00:00:00"/>
        <d v="2019-09-01T00:00:00"/>
      </sharedItems>
      <fieldGroup par="22"/>
    </cacheField>
    <cacheField name="Cereals and products" numFmtId="0">
      <sharedItems containsSemiMixedTypes="0" containsString="0" containsNumber="1" minValue="0" maxValue="152.69999999999999"/>
    </cacheField>
    <cacheField name="Meat and fish" numFmtId="0">
      <sharedItems containsSemiMixedTypes="0" containsString="0" containsNumber="1" minValue="0" maxValue="197.8"/>
    </cacheField>
    <cacheField name="Egg" numFmtId="0">
      <sharedItems containsSemiMixedTypes="0" containsString="0" containsNumber="1" minValue="0" maxValue="157.30000000000001"/>
    </cacheField>
    <cacheField name="Milk and products" numFmtId="0">
      <sharedItems containsSemiMixedTypes="0" containsString="0" containsNumber="1" minValue="0" maxValue="155.6"/>
    </cacheField>
    <cacheField name="Oils and fats" numFmtId="0">
      <sharedItems containsSemiMixedTypes="0" containsString="0" containsNumber="1" minValue="0" maxValue="140.4"/>
    </cacheField>
    <cacheField name="Fruits" numFmtId="0">
      <sharedItems containsSemiMixedTypes="0" containsString="0" containsNumber="1" minValue="0" maxValue="155.4"/>
    </cacheField>
    <cacheField name="Vegetables" numFmtId="0">
      <sharedItems containsSemiMixedTypes="0" containsString="0" containsNumber="1" minValue="0" maxValue="231.5"/>
    </cacheField>
    <cacheField name="Pulses and products" numFmtId="0">
      <sharedItems containsSemiMixedTypes="0" containsString="0" containsNumber="1" minValue="0" maxValue="152"/>
    </cacheField>
    <cacheField name="Sugar and Confectionery" numFmtId="0">
      <sharedItems containsSemiMixedTypes="0" containsString="0" containsNumber="1" minValue="0" maxValue="121.2"/>
    </cacheField>
    <cacheField name="Spices" numFmtId="0">
      <sharedItems containsSemiMixedTypes="0" containsString="0" containsNumber="1" minValue="0" maxValue="160.9"/>
    </cacheField>
    <cacheField name="Non-alcoholic beverages" numFmtId="0">
      <sharedItems containsSemiMixedTypes="0" containsString="0" containsNumber="1" minValue="0" maxValue="145.4"/>
    </cacheField>
    <cacheField name="Food and beverages" numFmtId="0">
      <sharedItems containsSemiMixedTypes="0" containsString="0" containsNumber="1" minValue="0" maxValue="161.30000000000001"/>
    </cacheField>
    <cacheField name="Fuel and light" numFmtId="0">
      <sharedItems containsSemiMixedTypes="0" containsString="0" containsNumber="1" minValue="0" maxValue="153.4"/>
    </cacheField>
    <cacheField name="Household goods and services" numFmtId="0">
      <sharedItems containsSemiMixedTypes="0" containsString="0" containsNumber="1" minValue="0" maxValue="151.9"/>
    </cacheField>
    <cacheField name="Health" numFmtId="0">
      <sharedItems containsSemiMixedTypes="0" containsString="0" containsNumber="1" minValue="0" maxValue="159.1"/>
    </cacheField>
    <cacheField name="Transport and communication" numFmtId="0">
      <sharedItems containsSemiMixedTypes="0" containsString="0" containsNumber="1" minValue="0" maxValue="144.6"/>
    </cacheField>
    <cacheField name="Months (Column1)" numFmtId="0" databaseField="0">
      <fieldGroup base="3">
        <rangePr groupBy="months" startDate="2019-09-01T00:00:00" endDate="2020-09-02T00:00:00"/>
        <groupItems count="14">
          <s v="&lt;01-09-2019"/>
          <s v="Jan"/>
          <s v="Feb"/>
          <s v="Mar"/>
          <s v="Apr"/>
          <s v="May"/>
          <s v="Jun"/>
          <s v="Jul"/>
          <s v="Aug"/>
          <s v="Sep"/>
          <s v="Oct"/>
          <s v="Nov"/>
          <s v="Dec"/>
          <s v="&gt;02-09-2020"/>
        </groupItems>
      </fieldGroup>
    </cacheField>
    <cacheField name="Quarters (Column1)" numFmtId="0" databaseField="0">
      <fieldGroup base="3">
        <rangePr groupBy="quarters" startDate="2019-09-01T00:00:00" endDate="2020-09-02T00:00:00"/>
        <groupItems count="6">
          <s v="&lt;01-09-2019"/>
          <s v="Qtr1"/>
          <s v="Qtr2"/>
          <s v="Qtr3"/>
          <s v="Qtr4"/>
          <s v="&gt;02-09-2020"/>
        </groupItems>
      </fieldGroup>
    </cacheField>
    <cacheField name="Years (Column1)" numFmtId="0" databaseField="0">
      <fieldGroup base="3">
        <rangePr groupBy="years" startDate="2019-09-01T00:00:00" endDate="2020-09-02T00:00:00"/>
        <groupItems count="4">
          <s v="&lt;01-09-2019"/>
          <s v="2019"/>
          <s v="2020"/>
          <s v="&gt;02-09-2020"/>
        </groupItems>
      </fieldGroup>
    </cacheField>
  </cacheFields>
  <extLst>
    <ext xmlns:x14="http://schemas.microsoft.com/office/spreadsheetml/2009/9/main" uri="{725AE2AE-9491-48be-B2B4-4EB974FC3084}">
      <x14:pivotCacheDefinition pivotCacheId="178421283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032054629628" createdVersion="8" refreshedVersion="8" minRefreshableVersion="3" recordCount="13" xr:uid="{A0FB9153-FCFB-4BDC-A4A7-17F4E35FC718}">
  <cacheSource type="worksheet">
    <worksheetSource name="Table12"/>
  </cacheSource>
  <cacheFields count="3">
    <cacheField name="Year" numFmtId="0">
      <sharedItems containsSemiMixedTypes="0" containsString="0" containsNumber="1" containsInteger="1" minValue="2019" maxValue="2020" count="2">
        <n v="2019"/>
        <n v="2020"/>
      </sharedItems>
    </cacheField>
    <cacheField name="Month" numFmtId="0">
      <sharedItems count="12">
        <s v="September"/>
        <s v="October"/>
        <s v="November"/>
        <s v="December"/>
        <s v="January"/>
        <s v="February"/>
        <s v="March"/>
        <s v="April"/>
        <s v="May"/>
        <s v="June"/>
        <s v="July"/>
        <s v="August"/>
      </sharedItems>
    </cacheField>
    <cacheField name="INFLATION" numFmtId="0">
      <sharedItems containsBlank="1" containsMixedTypes="1" containsNumber="1" minValue="-6.9064914101233628" maxValue="2.0493445532085119" count="12">
        <m/>
        <n v="1.6553355010345512"/>
        <n v="1.5934864786275469"/>
        <n v="2.0493445532085119"/>
        <n v="-0.1570651259325653"/>
        <n v="-1.6461598966234225"/>
        <n v="-0.91397235233632912"/>
        <n v="-6.9064914101233628"/>
        <e v="#VALUE!"/>
        <n v="0"/>
        <n v="1.5593561368209561"/>
        <n v="0.4787848770017934"/>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9.37672847222" createdVersion="8" refreshedVersion="8" minRefreshableVersion="3" recordCount="39" xr:uid="{91AA2AC7-D718-48E3-9537-8057FC698F10}">
  <cacheSource type="worksheet">
    <worksheetSource name="Table16"/>
  </cacheSource>
  <cacheFields count="6">
    <cacheField name="Date" numFmtId="164">
      <sharedItems containsSemiMixedTypes="0" containsNonDate="0" containsDate="1" containsString="0" minDate="2019-09-01T00:00:00" maxDate="2020-09-02T00:00:00"/>
    </cacheField>
    <cacheField name="Sector" numFmtId="0">
      <sharedItems count="3">
        <s v="Rural"/>
        <s v="Rural+Urban"/>
        <s v="Urban"/>
      </sharedItems>
    </cacheField>
    <cacheField name="Year" numFmtId="0">
      <sharedItems containsSemiMixedTypes="0" containsString="0" containsNumber="1" containsInteger="1" minValue="2019" maxValue="2020" count="2">
        <n v="2019"/>
        <n v="2020"/>
      </sharedItems>
    </cacheField>
    <cacheField name="Month" numFmtId="0">
      <sharedItems count="12">
        <s v="September"/>
        <s v="October"/>
        <s v="November"/>
        <s v="December"/>
        <s v="January"/>
        <s v="February"/>
        <s v="March"/>
        <s v="April"/>
        <s v="May"/>
        <s v="June"/>
        <s v="July"/>
        <s v="August"/>
      </sharedItems>
    </cacheField>
    <cacheField name="CPI Index" numFmtId="0">
      <sharedItems containsSemiMixedTypes="0" containsString="0" containsNumber="1" minValue="0" maxValue="156.43333333333334" count="34">
        <n v="140.95833333333334"/>
        <n v="143.29166666666663"/>
        <n v="145.57500000000002"/>
        <n v="148.55833333333331"/>
        <n v="148.32499999999999"/>
        <n v="145.8833333333333"/>
        <n v="144.54999999999998"/>
        <n v="134.56666666666666"/>
        <n v="0"/>
        <n v="149.1"/>
        <n v="151.42500000000004"/>
        <n v="152.15"/>
        <n v="141.74166666666665"/>
        <n v="144.04166666666666"/>
        <n v="146.11666666666667"/>
        <n v="149.00833333333333"/>
        <n v="148.48333333333332"/>
        <n v="146.04166666666666"/>
        <n v="144.65"/>
        <n v="136.39166666666668"/>
        <n v="150.41666666666671"/>
        <n v="152.74166666666665"/>
        <n v="153.67500000000001"/>
        <n v="143.20833333333331"/>
        <n v="145.48333333333335"/>
        <n v="147.23333333333332"/>
        <n v="149.91666666666666"/>
        <n v="148.90833333333333"/>
        <n v="146.46666666666667"/>
        <n v="144.95000000000002"/>
        <n v="147.51818181818183"/>
        <n v="152.77499999999998"/>
        <n v="155.13333333333333"/>
        <n v="156.43333333333334"/>
      </sharedItems>
    </cacheField>
    <cacheField name="Inflation" numFmtId="0">
      <sharedItems containsBlank="1" containsMixedTypes="1" containsNumber="1" minValue="-100" maxValue="2.0493445532085119" count="31">
        <m/>
        <n v="1.6553355010345512"/>
        <n v="1.5934864786275469"/>
        <n v="2.0493445532085119"/>
        <n v="-0.1570651259325653"/>
        <n v="-1.6461598966234225"/>
        <n v="-0.91397235233632912"/>
        <n v="-6.9064914101233628"/>
        <n v="-100"/>
        <e v="#DIV/0!"/>
        <n v="0"/>
        <n v="1.5593561368209561"/>
        <n v="0.4787848770017934"/>
        <n v="1.6226703509906601"/>
        <n v="1.4405553948510388"/>
        <n v="1.9790122048591203"/>
        <n v="-0.35232928807114078"/>
        <n v="-1.6444045347401479"/>
        <n v="-0.95292439372324211"/>
        <n v="-5.7091830856089354"/>
        <n v="1.5457063711910899"/>
        <n v="0.61105352174152372"/>
        <n v="1.5885947046843418"/>
        <n v="1.2028869286286892"/>
        <n v="1.8225039619651373"/>
        <n v="-0.67259588660366376"/>
        <n v="-1.6397112317421205"/>
        <n v="-1.0355029585798714"/>
        <n v="1.7717708300667905"/>
        <n v="1.5436644302623785"/>
        <n v="0.837988826815649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s v="Rural+Urban"/>
    <x v="0"/>
    <x v="0"/>
    <n v="104.97307692307692"/>
  </r>
  <r>
    <s v="Rural+Urban"/>
    <x v="0"/>
    <x v="1"/>
    <n v="105.62692307692308"/>
  </r>
  <r>
    <s v="Rural+Urban"/>
    <x v="0"/>
    <x v="2"/>
    <n v="105.79230769230769"/>
  </r>
  <r>
    <s v="Rural+Urban"/>
    <x v="0"/>
    <x v="3"/>
    <n v="106.1846153846154"/>
  </r>
  <r>
    <s v="Rural+Urban"/>
    <x v="0"/>
    <x v="4"/>
    <n v="106.83076923076925"/>
  </r>
  <r>
    <s v="Rural+Urban"/>
    <x v="0"/>
    <x v="5"/>
    <n v="108.76153846153846"/>
  </r>
  <r>
    <s v="Rural+Urban"/>
    <x v="0"/>
    <x v="6"/>
    <n v="110.18461538461537"/>
  </r>
  <r>
    <s v="Rural+Urban"/>
    <x v="0"/>
    <x v="7"/>
    <n v="111.2423076923077"/>
  </r>
  <r>
    <s v="Rural+Urban"/>
    <x v="0"/>
    <x v="8"/>
    <n v="112.30384615384615"/>
  </r>
  <r>
    <s v="Rural+Urban"/>
    <x v="0"/>
    <x v="9"/>
    <n v="113.27692307692311"/>
  </r>
  <r>
    <s v="Rural+Urban"/>
    <x v="0"/>
    <x v="10"/>
    <n v="114.69230769230768"/>
  </r>
  <r>
    <s v="Rural+Urban"/>
    <x v="0"/>
    <x v="11"/>
    <n v="113.70000000000002"/>
  </r>
  <r>
    <s v="Rural+Urban"/>
    <x v="1"/>
    <x v="0"/>
    <n v="113.14999999999996"/>
  </r>
  <r>
    <s v="Rural+Urban"/>
    <x v="1"/>
    <x v="1"/>
    <n v="113.13076923076923"/>
  </r>
  <r>
    <s v="Rural+Urban"/>
    <x v="1"/>
    <x v="12"/>
    <n v="113.64615384615384"/>
  </r>
  <r>
    <s v="Rural+Urban"/>
    <x v="1"/>
    <x v="3"/>
    <n v="114.4576923076923"/>
  </r>
  <r>
    <s v="Rural+Urban"/>
    <x v="1"/>
    <x v="4"/>
    <n v="115.20000000000003"/>
  </r>
  <r>
    <s v="Rural+Urban"/>
    <x v="1"/>
    <x v="5"/>
    <n v="116.03846153846156"/>
  </r>
  <r>
    <s v="Rural+Urban"/>
    <x v="1"/>
    <x v="6"/>
    <n v="118.12307692307692"/>
  </r>
  <r>
    <s v="Rural+Urban"/>
    <x v="1"/>
    <x v="7"/>
    <n v="119.08461538461538"/>
  </r>
  <r>
    <s v="Rural+Urban"/>
    <x v="1"/>
    <x v="8"/>
    <n v="118.92307692307689"/>
  </r>
  <r>
    <s v="Rural+Urban"/>
    <x v="1"/>
    <x v="9"/>
    <n v="119.0076923076923"/>
  </r>
  <r>
    <s v="Rural+Urban"/>
    <x v="1"/>
    <x v="10"/>
    <n v="119.17307692307693"/>
  </r>
  <r>
    <s v="Rural+Urban"/>
    <x v="1"/>
    <x v="11"/>
    <n v="118.83846153846153"/>
  </r>
  <r>
    <s v="Rural+Urban"/>
    <x v="2"/>
    <x v="0"/>
    <n v="118.98846153846154"/>
  </r>
  <r>
    <s v="Rural+Urban"/>
    <x v="2"/>
    <x v="1"/>
    <n v="119.27692307692304"/>
  </r>
  <r>
    <s v="Rural+Urban"/>
    <x v="2"/>
    <x v="2"/>
    <n v="119.50769230769228"/>
  </r>
  <r>
    <s v="Rural+Urban"/>
    <x v="2"/>
    <x v="3"/>
    <n v="120.02692307692305"/>
  </r>
  <r>
    <s v="Rural+Urban"/>
    <x v="2"/>
    <x v="4"/>
    <n v="120.94230769230769"/>
  </r>
  <r>
    <s v="Rural+Urban"/>
    <x v="2"/>
    <x v="5"/>
    <n v="122.61153846153849"/>
  </r>
  <r>
    <s v="Rural+Urban"/>
    <x v="2"/>
    <x v="6"/>
    <n v="123.08461538461539"/>
  </r>
  <r>
    <s v="Rural+Urban"/>
    <x v="2"/>
    <x v="7"/>
    <n v="124.01923076923077"/>
  </r>
  <r>
    <s v="Rural+Urban"/>
    <x v="2"/>
    <x v="8"/>
    <n v="124.59230769230771"/>
  </r>
  <r>
    <s v="Rural+Urban"/>
    <x v="2"/>
    <x v="9"/>
    <n v="125.61538461538463"/>
  </r>
  <r>
    <s v="Rural+Urban"/>
    <x v="2"/>
    <x v="10"/>
    <n v="126.37692307692308"/>
  </r>
  <r>
    <s v="Rural+Urban"/>
    <x v="2"/>
    <x v="11"/>
    <n v="126.26153846153846"/>
  </r>
  <r>
    <s v="Rural+Urban"/>
    <x v="3"/>
    <x v="0"/>
    <n v="126.70384615384616"/>
  </r>
  <r>
    <s v="Rural+Urban"/>
    <x v="3"/>
    <x v="1"/>
    <n v="126.51923076923077"/>
  </r>
  <r>
    <s v="Rural+Urban"/>
    <x v="3"/>
    <x v="2"/>
    <n v="126.53461538461541"/>
  </r>
  <r>
    <s v="Rural+Urban"/>
    <x v="3"/>
    <x v="3"/>
    <n v="127.81538461538459"/>
  </r>
  <r>
    <s v="Rural+Urban"/>
    <x v="3"/>
    <x v="4"/>
    <n v="129.21538461538461"/>
  </r>
  <r>
    <s v="Rural+Urban"/>
    <x v="3"/>
    <x v="5"/>
    <n v="130.66153846153844"/>
  </r>
  <r>
    <s v="Rural+Urban"/>
    <x v="3"/>
    <x v="6"/>
    <n v="131.81923076923078"/>
  </r>
  <r>
    <s v="Rural+Urban"/>
    <x v="3"/>
    <x v="7"/>
    <n v="131.83846153846153"/>
  </r>
  <r>
    <s v="Rural+Urban"/>
    <x v="3"/>
    <x v="8"/>
    <n v="131.57307692307694"/>
  </r>
  <r>
    <s v="Rural+Urban"/>
    <x v="3"/>
    <x v="9"/>
    <n v="131.99230769230766"/>
  </r>
  <r>
    <s v="Rural+Urban"/>
    <x v="3"/>
    <x v="10"/>
    <n v="131.91923076923078"/>
  </r>
  <r>
    <s v="Rural+Urban"/>
    <x v="3"/>
    <x v="11"/>
    <n v="131.33846153846153"/>
  </r>
  <r>
    <s v="Rural+Urban"/>
    <x v="4"/>
    <x v="0"/>
    <n v="131.03846153846149"/>
  </r>
  <r>
    <s v="Rural+Urban"/>
    <x v="4"/>
    <x v="1"/>
    <n v="131.07692307692309"/>
  </r>
  <r>
    <s v="Rural+Urban"/>
    <x v="4"/>
    <x v="2"/>
    <n v="131.17307692307693"/>
  </r>
  <r>
    <s v="Rural+Urban"/>
    <x v="4"/>
    <x v="3"/>
    <n v="131.31923076923076"/>
  </r>
  <r>
    <s v="Rural+Urban"/>
    <x v="4"/>
    <x v="4"/>
    <n v="131.49615384615385"/>
  </r>
  <r>
    <s v="Rural+Urban"/>
    <x v="4"/>
    <x v="5"/>
    <n v="132.13461538461542"/>
  </r>
  <r>
    <s v="Rural+Urban"/>
    <x v="4"/>
    <x v="6"/>
    <n v="133.82692307692309"/>
  </r>
  <r>
    <s v="Rural+Urban"/>
    <x v="4"/>
    <x v="7"/>
    <n v="134.88076923076926"/>
  </r>
  <r>
    <s v="Rural+Urban"/>
    <x v="4"/>
    <x v="8"/>
    <n v="134.71923076923076"/>
  </r>
  <r>
    <s v="Rural+Urban"/>
    <x v="4"/>
    <x v="9"/>
    <n v="135.40769230769232"/>
  </r>
  <r>
    <s v="Rural+Urban"/>
    <x v="4"/>
    <x v="10"/>
    <n v="137.03461538461542"/>
  </r>
  <r>
    <s v="Rural+Urban"/>
    <x v="4"/>
    <x v="11"/>
    <n v="136.69230769230765"/>
  </r>
  <r>
    <s v="Rural+Urban"/>
    <x v="5"/>
    <x v="0"/>
    <n v="136.36538461538464"/>
  </r>
  <r>
    <s v="Rural+Urban"/>
    <x v="5"/>
    <x v="1"/>
    <n v="135.79615384615383"/>
  </r>
  <r>
    <s v="Rural+Urban"/>
    <x v="5"/>
    <x v="2"/>
    <n v="135.92307692307693"/>
  </r>
  <r>
    <s v="Rural+Urban"/>
    <x v="5"/>
    <x v="3"/>
    <n v="136.39615384615385"/>
  </r>
  <r>
    <s v="Rural+Urban"/>
    <x v="5"/>
    <x v="4"/>
    <n v="136.85"/>
  </r>
  <r>
    <s v="Rural+Urban"/>
    <x v="5"/>
    <x v="5"/>
    <n v="137.63846153846151"/>
  </r>
  <r>
    <s v="Rural+Urban"/>
    <x v="5"/>
    <x v="6"/>
    <n v="138.73846153846151"/>
  </r>
  <r>
    <s v="Rural+Urban"/>
    <x v="5"/>
    <x v="7"/>
    <n v="139.20384615384617"/>
  </r>
  <r>
    <s v="Rural+Urban"/>
    <x v="5"/>
    <x v="8"/>
    <n v="138.84615384615384"/>
  </r>
  <r>
    <s v="Rural+Urban"/>
    <x v="5"/>
    <x v="9"/>
    <n v="139.51538461538465"/>
  </r>
  <r>
    <s v="Rural+Urban"/>
    <x v="5"/>
    <x v="10"/>
    <n v="139.48076923076923"/>
  </r>
  <r>
    <s v="Rural+Urban"/>
    <x v="5"/>
    <x v="11"/>
    <n v="139.11153846153846"/>
  </r>
  <r>
    <s v="Rural+Urban"/>
    <x v="6"/>
    <x v="0"/>
    <n v="138.66923076923075"/>
  </r>
  <r>
    <s v="Rural+Urban"/>
    <x v="6"/>
    <x v="1"/>
    <n v="138.97692307692307"/>
  </r>
  <r>
    <s v="Rural+Urban"/>
    <x v="6"/>
    <x v="2"/>
    <n v="139.3576923076923"/>
  </r>
  <r>
    <s v="Rural+Urban"/>
    <x v="6"/>
    <x v="4"/>
    <n v="140.78461538461539"/>
  </r>
  <r>
    <s v="Rural+Urban"/>
    <x v="6"/>
    <x v="5"/>
    <n v="141.80000000000001"/>
  </r>
  <r>
    <s v="Rural+Urban"/>
    <x v="6"/>
    <x v="6"/>
    <n v="142.96153846153845"/>
  </r>
  <r>
    <s v="Rural+Urban"/>
    <x v="6"/>
    <x v="7"/>
    <n v="143.5846153846154"/>
  </r>
  <r>
    <s v="Rural+Urban"/>
    <x v="6"/>
    <x v="8"/>
    <n v="144.22692307692301"/>
  </r>
  <r>
    <s v="Rural+Urban"/>
    <x v="6"/>
    <x v="9"/>
    <n v="145.51923076923077"/>
  </r>
  <r>
    <s v="Rural+Urban"/>
    <x v="6"/>
    <x v="10"/>
    <n v="146.73461538461541"/>
  </r>
  <r>
    <s v="Rural+Urban"/>
    <x v="6"/>
    <x v="11"/>
    <n v="148.40769230769234"/>
  </r>
  <r>
    <s v="Rural+Urban"/>
    <x v="7"/>
    <x v="0"/>
    <n v="148.54615384615383"/>
  </r>
  <r>
    <s v="Rural+Urban"/>
    <x v="7"/>
    <x v="1"/>
    <n v="147.71153846153845"/>
  </r>
  <r>
    <s v="Rural+Urban"/>
    <x v="7"/>
    <x v="2"/>
    <n v="147.31923076923078"/>
  </r>
  <r>
    <s v="Rural+Urban"/>
    <x v="7"/>
    <x v="3"/>
    <n v="151.26384615384615"/>
  </r>
  <r>
    <s v="Rural+Urban"/>
    <x v="7"/>
    <x v="4"/>
    <n v="152.30160839160837"/>
  </r>
  <r>
    <s v="Rural+Urban"/>
    <x v="7"/>
    <x v="5"/>
    <n v="151.31923076923078"/>
  </r>
  <r>
    <s v="Rural+Urban"/>
    <x v="7"/>
    <x v="6"/>
    <n v="151.31923076923078"/>
  </r>
  <r>
    <s v="Rural+Urban"/>
    <x v="7"/>
    <x v="7"/>
    <n v="152.85384615384615"/>
  </r>
  <r>
    <s v="Rural+Urban"/>
    <x v="7"/>
    <x v="8"/>
    <n v="153.71923076923079"/>
  </r>
  <r>
    <s v="Rural+Urban"/>
    <x v="7"/>
    <x v="9"/>
    <n v="155.42692307692309"/>
  </r>
  <r>
    <s v="Rural+Urban"/>
    <x v="7"/>
    <x v="10"/>
    <n v="157.51538461538462"/>
  </r>
  <r>
    <s v="Rural+Urban"/>
    <x v="7"/>
    <x v="11"/>
    <n v="158.32307692307691"/>
  </r>
  <r>
    <s v="Rural+Urban"/>
    <x v="8"/>
    <x v="0"/>
    <n v="157.42692307692306"/>
  </r>
  <r>
    <s v="Rural+Urban"/>
    <x v="8"/>
    <x v="1"/>
    <n v="156.83461538461543"/>
  </r>
  <r>
    <s v="Rural+Urban"/>
    <x v="8"/>
    <x v="2"/>
    <n v="157.09615384615384"/>
  </r>
  <r>
    <s v="Rural+Urban"/>
    <x v="8"/>
    <x v="3"/>
    <n v="158.40384615384619"/>
  </r>
  <r>
    <s v="Rural+Urban"/>
    <x v="8"/>
    <x v="4"/>
    <n v="161.3346153846154"/>
  </r>
  <r>
    <s v="Rural+Urban"/>
    <x v="8"/>
    <x v="5"/>
    <n v="162.48076923076925"/>
  </r>
  <r>
    <s v="Rural+Urban"/>
    <x v="8"/>
    <x v="6"/>
    <n v="163.50769230769231"/>
  </r>
  <r>
    <s v="Rural+Urban"/>
    <x v="8"/>
    <x v="7"/>
    <n v="163.96538461538464"/>
  </r>
  <r>
    <s v="Rural+Urban"/>
    <x v="8"/>
    <x v="8"/>
    <n v="163.97307692307689"/>
  </r>
  <r>
    <s v="Rural+Urban"/>
    <x v="8"/>
    <x v="9"/>
    <n v="165.76153846153844"/>
  </r>
  <r>
    <s v="Rural+Urban"/>
    <x v="8"/>
    <x v="10"/>
    <n v="166.81538461538463"/>
  </r>
  <r>
    <s v="Rural+Urban"/>
    <x v="8"/>
    <x v="11"/>
    <n v="166.58076923076922"/>
  </r>
  <r>
    <s v="Rural+Urban"/>
    <x v="9"/>
    <x v="0"/>
    <n v="166.33846153846147"/>
  </r>
  <r>
    <s v="Rural+Urban"/>
    <x v="9"/>
    <x v="1"/>
    <n v="166.70384615384617"/>
  </r>
  <r>
    <s v="Rural+Urban"/>
    <x v="9"/>
    <x v="2"/>
    <n v="168.19230769230774"/>
  </r>
  <r>
    <s v="Rural+Urban"/>
    <x v="9"/>
    <x v="3"/>
    <n v="170.31153846153848"/>
  </r>
  <r>
    <s v="Rural+Urban"/>
    <x v="9"/>
    <x v="4"/>
    <n v="171.75384615384613"/>
  </r>
  <r>
    <s v="Rural+Urban"/>
    <x v="9"/>
    <x v="5"/>
    <n v="172.94615384615386"/>
  </r>
  <r>
    <s v="Rural+Urban"/>
    <x v="9"/>
    <x v="6"/>
    <n v="173.69615384615386"/>
  </r>
  <r>
    <s v="Rural+Urban"/>
    <x v="9"/>
    <x v="7"/>
    <n v="174.20769230769233"/>
  </r>
  <r>
    <s v="Rural+Urban"/>
    <x v="9"/>
    <x v="8"/>
    <n v="175.06923076923078"/>
  </r>
  <r>
    <s v="Rural+Urban"/>
    <x v="9"/>
    <x v="9"/>
    <n v="176.14230769230772"/>
  </r>
  <r>
    <s v="Rural+Urban"/>
    <x v="9"/>
    <x v="10"/>
    <n v="176.51153846153849"/>
  </r>
  <r>
    <s v="Rural+Urban"/>
    <x v="9"/>
    <x v="11"/>
    <n v="176.33846153846156"/>
  </r>
  <r>
    <s v="Rural+Urban"/>
    <x v="10"/>
    <x v="0"/>
    <n v="177.12692307692308"/>
  </r>
  <r>
    <s v="Rural+Urban"/>
    <x v="10"/>
    <x v="1"/>
    <n v="177.2076923076923"/>
  </r>
  <r>
    <s v="Rural+Urban"/>
    <x v="10"/>
    <x v="2"/>
    <n v="177.2"/>
  </r>
  <r>
    <s v="Rural+Urban"/>
    <x v="10"/>
    <x v="3"/>
    <n v="178.04230769230767"/>
  </r>
  <r>
    <s v="Rural+Urban"/>
    <x v="10"/>
    <x v="4"/>
    <n v="179.015384615384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n v="174.08666666666667"/>
    <n v="3.6268811155787971E-2"/>
    <n v="3.6268811155787971E-2"/>
  </r>
  <r>
    <x v="1"/>
    <n v="210.6333333333333"/>
    <n v="4.3882858670666748E-2"/>
    <n v="4.3882858670666748E-2"/>
  </r>
  <r>
    <x v="2"/>
    <n v="177.85333333333335"/>
    <n v="3.7053549726730424E-2"/>
    <n v="3.7053549726730424E-2"/>
  </r>
  <r>
    <x v="3"/>
    <n v="177.49333333333334"/>
    <n v="3.6978548164197871E-2"/>
    <n v="3.6978548164197871E-2"/>
  </r>
  <r>
    <x v="4"/>
    <n v="177.14666666666668"/>
    <n v="3.6906324437314668E-2"/>
    <n v="3.6906324437314668E-2"/>
  </r>
  <r>
    <x v="5"/>
    <n v="169.26000000000005"/>
    <n v="3.5263234650721904E-2"/>
    <n v="3.5263234650721904E-2"/>
  </r>
  <r>
    <x v="6"/>
    <n v="158.9266666666667"/>
    <n v="3.3110412022472703E-2"/>
    <n v="3.3110412022472703E-2"/>
  </r>
  <r>
    <x v="7"/>
    <n v="172.56666666666666"/>
    <n v="3.5952137891761639E-2"/>
    <n v="3.5952137891761639E-2"/>
  </r>
  <r>
    <x v="8"/>
    <n v="121.31333333333332"/>
    <n v="2.5274137655645602E-2"/>
    <n v="2.5274137655645602E-2"/>
  </r>
  <r>
    <x v="9"/>
    <n v="210.90000000000003"/>
    <n v="4.3938415383653839E-2"/>
    <n v="4.3938415383653839E-2"/>
  </r>
  <r>
    <x v="10"/>
    <n v="171.7466666666667"/>
    <n v="3.5781300999326388E-2"/>
    <n v="3.5781300999326388E-2"/>
  </r>
  <r>
    <x v="11"/>
    <n v="193.13333333333333"/>
    <n v="4.0236949380889883E-2"/>
    <n v="4.0236949380889883E-2"/>
  </r>
  <r>
    <x v="12"/>
    <n v="178.05333333333331"/>
    <n v="3.7095217261470727E-2"/>
    <n v="3.7095217261470727E-2"/>
  </r>
  <r>
    <x v="13"/>
    <n v="200.43333333333334"/>
    <n v="4.1757814398911089E-2"/>
    <n v="4.1757814398911089E-2"/>
  </r>
  <r>
    <x v="14"/>
    <n v="185.58666666666664"/>
    <n v="3.8664694403355626E-2"/>
    <n v="3.8664694403355626E-2"/>
  </r>
  <r>
    <x v="15"/>
    <n v="177.63333333333335"/>
    <n v="3.7007715438516088E-2"/>
    <n v="3.7007715438516088E-2"/>
  </r>
  <r>
    <x v="16"/>
    <n v="184.39333333333332"/>
    <n v="3.8416078112738457E-2"/>
    <n v="3.8416078112738457E-2"/>
  </r>
  <r>
    <x v="17"/>
    <n v="173.98"/>
    <n v="3.6246588470593137E-2"/>
    <n v="3.6246588470593137E-2"/>
  </r>
  <r>
    <x v="18"/>
    <n v="182.11333333333332"/>
    <n v="3.7941068216698959E-2"/>
    <n v="3.7941068216698959E-2"/>
  </r>
  <r>
    <x v="19"/>
    <n v="174.0333333333333"/>
    <n v="3.6257699813190547E-2"/>
    <n v="3.6257699813190547E-2"/>
  </r>
  <r>
    <x v="20"/>
    <n v="183.9"/>
    <n v="3.8313298193712375E-2"/>
    <n v="3.8313298193712375E-2"/>
  </r>
  <r>
    <x v="21"/>
    <n v="164.41333333333333"/>
    <n v="3.4253491392181784E-2"/>
    <n v="3.4253491392181784E-2"/>
  </r>
  <r>
    <x v="22"/>
    <n v="170.60000000000002"/>
    <n v="3.5542407133481953E-2"/>
    <n v="3.5542407133481953E-2"/>
  </r>
  <r>
    <x v="23"/>
    <n v="175.87333333333336"/>
    <n v="3.6641041132801387E-2"/>
    <n v="3.6641041132801387E-2"/>
  </r>
  <r>
    <x v="24"/>
    <n v="182.00000000000003"/>
    <n v="3.7917456613679464E-2"/>
    <n v="3.7917456613679464E-2"/>
  </r>
  <r>
    <x v="25"/>
    <n v="174.25333333333336"/>
    <n v="3.6303534101404897E-2"/>
    <n v="3.6303534101404897E-2"/>
  </r>
  <r>
    <x v="26"/>
    <n v="177.57333333333335"/>
    <n v="3.6995215178093996E-2"/>
    <n v="3.6995215178093996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s v="May"/>
    <d v="2023-05-01T00:00:00"/>
    <n v="173.2"/>
    <n v="211.5"/>
    <n v="171"/>
    <n v="179.6"/>
    <n v="173.3"/>
    <n v="169"/>
    <n v="148.69999999999999"/>
    <n v="174.9"/>
    <n v="121.9"/>
    <n v="221"/>
    <n v="178.7"/>
    <n v="191.1"/>
    <n v="176.8"/>
  </r>
  <r>
    <x v="1"/>
    <x v="0"/>
    <s v="May"/>
    <d v="2023-05-01T00:00:00"/>
    <n v="174.7"/>
    <n v="219.4"/>
    <n v="176.7"/>
    <n v="179.4"/>
    <n v="164.4"/>
    <n v="175.8"/>
    <n v="185"/>
    <n v="176.9"/>
    <n v="124.2"/>
    <n v="211.9"/>
    <n v="165.9"/>
    <n v="197.7"/>
    <n v="183.1"/>
  </r>
  <r>
    <x v="2"/>
    <x v="0"/>
    <s v="May"/>
    <d v="2023-05-01T00:00:00"/>
    <n v="173.7"/>
    <n v="214.3"/>
    <n v="173.2"/>
    <n v="179.5"/>
    <n v="170"/>
    <n v="172.2"/>
    <n v="161"/>
    <n v="175.6"/>
    <n v="122.7"/>
    <n v="218"/>
    <n v="173.4"/>
    <n v="194.2"/>
    <n v="179.1"/>
  </r>
  <r>
    <x v="0"/>
    <x v="0"/>
    <s v="April"/>
    <d v="2023-04-01T00:00:00"/>
    <n v="173.3"/>
    <n v="206.9"/>
    <n v="167.9"/>
    <n v="178.2"/>
    <n v="178.5"/>
    <n v="173.7"/>
    <n v="142.80000000000001"/>
    <n v="172.8"/>
    <n v="120.4"/>
    <n v="215.5"/>
    <n v="178.2"/>
    <n v="190.5"/>
    <n v="175.5"/>
  </r>
  <r>
    <x v="1"/>
    <x v="0"/>
    <s v="April"/>
    <d v="2023-04-01T00:00:00"/>
    <n v="174.8"/>
    <n v="213.7"/>
    <n v="172.4"/>
    <n v="178.8"/>
    <n v="168.7"/>
    <n v="179.2"/>
    <n v="179.9"/>
    <n v="174.7"/>
    <n v="123.1"/>
    <n v="207.8"/>
    <n v="165.5"/>
    <n v="197"/>
    <n v="182.1"/>
  </r>
  <r>
    <x v="2"/>
    <x v="0"/>
    <s v="April"/>
    <d v="2023-04-01T00:00:00"/>
    <n v="173.8"/>
    <n v="209.3"/>
    <n v="169.6"/>
    <n v="178.4"/>
    <n v="174.9"/>
    <n v="176.3"/>
    <n v="155.4"/>
    <n v="173.4"/>
    <n v="121.3"/>
    <n v="212.9"/>
    <n v="172.9"/>
    <n v="193.5"/>
    <n v="177.9"/>
  </r>
  <r>
    <x v="0"/>
    <x v="0"/>
    <s v="March"/>
    <d v="2023-03-01T00:00:00"/>
    <n v="174.3"/>
    <n v="205.2"/>
    <n v="173.9"/>
    <n v="177"/>
    <n v="183.3"/>
    <n v="167.2"/>
    <n v="140.9"/>
    <n v="170.5"/>
    <n v="119.1"/>
    <n v="212.1"/>
    <n v="177.6"/>
    <n v="189.9"/>
    <n v="174.8"/>
  </r>
  <r>
    <x v="1"/>
    <x v="0"/>
    <s v="March"/>
    <d v="2023-03-01T00:00:00"/>
    <n v="174.7"/>
    <n v="212.2"/>
    <n v="177.2"/>
    <n v="177.9"/>
    <n v="172.2"/>
    <n v="172.1"/>
    <n v="175.9"/>
    <n v="172.2"/>
    <n v="121.9"/>
    <n v="204.8"/>
    <n v="164.9"/>
    <n v="196.6"/>
    <n v="180.8"/>
  </r>
  <r>
    <x v="2"/>
    <x v="0"/>
    <s v="March"/>
    <d v="2023-03-01T00:00:00"/>
    <n v="174.4"/>
    <n v="207.7"/>
    <n v="175.2"/>
    <n v="177.3"/>
    <n v="179.2"/>
    <n v="169.5"/>
    <n v="152.80000000000001"/>
    <n v="171.1"/>
    <n v="120"/>
    <n v="209.7"/>
    <n v="172.3"/>
    <n v="193"/>
    <n v="177"/>
  </r>
  <r>
    <x v="0"/>
    <x v="0"/>
    <s v="February"/>
    <d v="2023-02-01T00:00:00"/>
    <n v="174.2"/>
    <n v="205.2"/>
    <n v="173.9"/>
    <n v="177"/>
    <n v="183.4"/>
    <n v="167.2"/>
    <n v="140.9"/>
    <n v="170.4"/>
    <n v="119.1"/>
    <n v="212.1"/>
    <n v="177.6"/>
    <n v="189.9"/>
    <n v="174.8"/>
  </r>
  <r>
    <x v="1"/>
    <x v="0"/>
    <s v="February"/>
    <d v="2023-02-01T00:00:00"/>
    <n v="174.7"/>
    <n v="212.2"/>
    <n v="177.2"/>
    <n v="177.9"/>
    <n v="172.2"/>
    <n v="172.1"/>
    <n v="175.8"/>
    <n v="172.2"/>
    <n v="121.9"/>
    <n v="204.8"/>
    <n v="164.9"/>
    <n v="196.6"/>
    <n v="180.7"/>
  </r>
  <r>
    <x v="2"/>
    <x v="0"/>
    <s v="February"/>
    <d v="2023-02-01T00:00:00"/>
    <n v="174.4"/>
    <n v="207.7"/>
    <n v="175.2"/>
    <n v="177.3"/>
    <n v="179.3"/>
    <n v="169.5"/>
    <n v="152.69999999999999"/>
    <n v="171"/>
    <n v="120"/>
    <n v="209.7"/>
    <n v="172.3"/>
    <n v="193"/>
    <n v="177"/>
  </r>
  <r>
    <x v="0"/>
    <x v="0"/>
    <s v="January"/>
    <d v="2023-01-01T00:00:00"/>
    <n v="174"/>
    <n v="208.3"/>
    <n v="192.9"/>
    <n v="174.3"/>
    <n v="192.6"/>
    <n v="156.30000000000001"/>
    <n v="142.9"/>
    <n v="170.7"/>
    <n v="120.3"/>
    <n v="210.5"/>
    <n v="176.9"/>
    <n v="188.5"/>
    <n v="175"/>
  </r>
  <r>
    <x v="1"/>
    <x v="0"/>
    <s v="January"/>
    <d v="2023-01-01T00:00:00"/>
    <n v="173.3"/>
    <n v="215.2"/>
    <n v="197"/>
    <n v="175.2"/>
    <n v="178"/>
    <n v="160.5"/>
    <n v="175.3"/>
    <n v="171.2"/>
    <n v="122.7"/>
    <n v="204.3"/>
    <n v="163.69999999999999"/>
    <n v="194.3"/>
    <n v="179.5"/>
  </r>
  <r>
    <x v="2"/>
    <x v="0"/>
    <s v="January"/>
    <d v="2023-01-01T00:00:00"/>
    <n v="173.8"/>
    <n v="210.7"/>
    <n v="194.5"/>
    <n v="174.6"/>
    <n v="187.2"/>
    <n v="158.30000000000001"/>
    <n v="153.9"/>
    <n v="170.9"/>
    <n v="121.1"/>
    <n v="208.4"/>
    <n v="171.4"/>
    <n v="191.2"/>
    <n v="176.7"/>
  </r>
  <r>
    <x v="0"/>
    <x v="1"/>
    <s v="December"/>
    <d v="2022-12-01T00:00:00"/>
    <n v="168.8"/>
    <n v="206.9"/>
    <n v="189.1"/>
    <n v="173.4"/>
    <n v="193.9"/>
    <n v="156.69999999999999"/>
    <n v="150.19999999999999"/>
    <n v="170.5"/>
    <n v="121.2"/>
    <n v="207.5"/>
    <n v="176.8"/>
    <n v="187.7"/>
    <n v="174.4"/>
  </r>
  <r>
    <x v="1"/>
    <x v="1"/>
    <s v="December"/>
    <d v="2022-12-01T00:00:00"/>
    <n v="170.2"/>
    <n v="212.9"/>
    <n v="191.9"/>
    <n v="173.9"/>
    <n v="179.1"/>
    <n v="159.5"/>
    <n v="178.7"/>
    <n v="171.3"/>
    <n v="123.1"/>
    <n v="200.5"/>
    <n v="162.80000000000001"/>
    <n v="193.3"/>
    <n v="178.6"/>
  </r>
  <r>
    <x v="2"/>
    <x v="1"/>
    <s v="December"/>
    <d v="2022-12-01T00:00:00"/>
    <n v="169.2"/>
    <n v="209"/>
    <n v="190.2"/>
    <n v="173.6"/>
    <n v="188.5"/>
    <n v="158"/>
    <n v="159.9"/>
    <n v="170.8"/>
    <n v="121.8"/>
    <n v="205.2"/>
    <n v="171"/>
    <n v="190.3"/>
    <n v="175.9"/>
  </r>
  <r>
    <x v="0"/>
    <x v="1"/>
    <s v="November"/>
    <d v="2022-11-01T00:00:00"/>
    <n v="166.9"/>
    <n v="207.2"/>
    <n v="180.2"/>
    <n v="172.3"/>
    <n v="194"/>
    <n v="159.1"/>
    <n v="171.6"/>
    <n v="170.2"/>
    <n v="121.5"/>
    <n v="204.8"/>
    <n v="176.4"/>
    <n v="186.9"/>
    <n v="176.6"/>
  </r>
  <r>
    <x v="1"/>
    <x v="1"/>
    <s v="November"/>
    <d v="2022-11-01T00:00:00"/>
    <n v="168.4"/>
    <n v="213.4"/>
    <n v="183.2"/>
    <n v="172.3"/>
    <n v="180"/>
    <n v="162.6"/>
    <n v="205.5"/>
    <n v="171"/>
    <n v="123.4"/>
    <n v="198.8"/>
    <n v="162.1"/>
    <n v="192.4"/>
    <n v="181.3"/>
  </r>
  <r>
    <x v="2"/>
    <x v="1"/>
    <s v="November"/>
    <d v="2022-11-01T00:00:00"/>
    <n v="167.4"/>
    <n v="209.4"/>
    <n v="181.4"/>
    <n v="172.3"/>
    <n v="188.9"/>
    <n v="160.69999999999999"/>
    <n v="183.1"/>
    <n v="170.5"/>
    <n v="122.1"/>
    <n v="202.8"/>
    <n v="170.4"/>
    <n v="189.5"/>
    <n v="178.3"/>
  </r>
  <r>
    <x v="0"/>
    <x v="1"/>
    <s v="October"/>
    <d v="2022-10-01T00:00:00"/>
    <n v="164.7"/>
    <n v="208.8"/>
    <n v="170.3"/>
    <n v="170.9"/>
    <n v="191.6"/>
    <n v="162.19999999999999"/>
    <n v="184.8"/>
    <n v="169.7"/>
    <n v="121.1"/>
    <n v="201.6"/>
    <n v="175.8"/>
    <n v="185.6"/>
    <n v="177.4"/>
  </r>
  <r>
    <x v="1"/>
    <x v="1"/>
    <s v="October"/>
    <d v="2022-10-01T00:00:00"/>
    <n v="166.4"/>
    <n v="214.9"/>
    <n v="171.9"/>
    <n v="171"/>
    <n v="177.7"/>
    <n v="165.7"/>
    <n v="228.6"/>
    <n v="169.9"/>
    <n v="123.4"/>
    <n v="196.4"/>
    <n v="161.6"/>
    <n v="191.5"/>
    <n v="183.3"/>
  </r>
  <r>
    <x v="2"/>
    <x v="1"/>
    <s v="October"/>
    <d v="2022-10-01T00:00:00"/>
    <n v="165.2"/>
    <n v="210.9"/>
    <n v="170.9"/>
    <n v="170.9"/>
    <n v="186.5"/>
    <n v="163.80000000000001"/>
    <n v="199.7"/>
    <n v="169.8"/>
    <n v="121.9"/>
    <n v="199.9"/>
    <n v="169.9"/>
    <n v="188.3"/>
    <n v="179.6"/>
  </r>
  <r>
    <x v="0"/>
    <x v="1"/>
    <s v="September"/>
    <d v="2022-09-01T00:00:00"/>
    <n v="162.9"/>
    <n v="206.7"/>
    <n v="169"/>
    <n v="169.5"/>
    <n v="194.1"/>
    <n v="164.1"/>
    <n v="176.9"/>
    <n v="169"/>
    <n v="120.8"/>
    <n v="199.1"/>
    <n v="175.4"/>
    <n v="184.8"/>
    <n v="175.5"/>
  </r>
  <r>
    <x v="1"/>
    <x v="1"/>
    <s v="September"/>
    <d v="2022-09-01T00:00:00"/>
    <n v="164.9"/>
    <n v="213.7"/>
    <n v="170.9"/>
    <n v="170.1"/>
    <n v="179.3"/>
    <n v="167.5"/>
    <n v="220.8"/>
    <n v="169.2"/>
    <n v="123.1"/>
    <n v="193.6"/>
    <n v="161.1"/>
    <n v="190.4"/>
    <n v="181.8"/>
  </r>
  <r>
    <x v="2"/>
    <x v="1"/>
    <s v="September"/>
    <d v="2022-09-01T00:00:00"/>
    <n v="163.5"/>
    <n v="209.2"/>
    <n v="169.7"/>
    <n v="169.7"/>
    <n v="188.7"/>
    <n v="165.7"/>
    <n v="191.8"/>
    <n v="169.1"/>
    <n v="121.6"/>
    <n v="197.3"/>
    <n v="169.4"/>
    <n v="187.4"/>
    <n v="177.8"/>
  </r>
  <r>
    <x v="0"/>
    <x v="1"/>
    <s v="August"/>
    <d v="2022-08-01T00:00:00"/>
    <n v="159.5"/>
    <n v="204.1"/>
    <n v="168.3"/>
    <n v="167.9"/>
    <n v="198.1"/>
    <n v="169.2"/>
    <n v="173.1"/>
    <n v="167.1"/>
    <n v="120.2"/>
    <n v="195.6"/>
    <n v="174.8"/>
    <n v="184"/>
    <n v="173.9"/>
  </r>
  <r>
    <x v="1"/>
    <x v="1"/>
    <s v="August"/>
    <d v="2022-08-01T00:00:00"/>
    <n v="162.1"/>
    <n v="210.9"/>
    <n v="170.6"/>
    <n v="168.4"/>
    <n v="182.5"/>
    <n v="177.1"/>
    <n v="213.1"/>
    <n v="167.3"/>
    <n v="122.2"/>
    <n v="189.7"/>
    <n v="160.5"/>
    <n v="188.9"/>
    <n v="180.4"/>
  </r>
  <r>
    <x v="2"/>
    <x v="1"/>
    <s v="August"/>
    <d v="2022-08-01T00:00:00"/>
    <n v="160.30000000000001"/>
    <n v="206.5"/>
    <n v="169.2"/>
    <n v="168.1"/>
    <n v="192.4"/>
    <n v="172.9"/>
    <n v="186.7"/>
    <n v="167.2"/>
    <n v="120.9"/>
    <n v="193.6"/>
    <n v="168.8"/>
    <n v="186.3"/>
    <n v="176.3"/>
  </r>
  <r>
    <x v="0"/>
    <x v="1"/>
    <s v="July"/>
    <d v="2022-07-01T00:00:00"/>
    <n v="155.19999999999999"/>
    <n v="210.8"/>
    <n v="174.3"/>
    <n v="166.3"/>
    <n v="202.2"/>
    <n v="169.6"/>
    <n v="168.6"/>
    <n v="164.4"/>
    <n v="119.2"/>
    <n v="191.8"/>
    <n v="174.5"/>
    <n v="183.1"/>
    <n v="172.5"/>
  </r>
  <r>
    <x v="1"/>
    <x v="1"/>
    <s v="July"/>
    <d v="2022-07-01T00:00:00"/>
    <n v="159.30000000000001"/>
    <n v="217.1"/>
    <n v="176.6"/>
    <n v="167.1"/>
    <n v="184.8"/>
    <n v="179.5"/>
    <n v="208.5"/>
    <n v="164"/>
    <n v="121.5"/>
    <n v="186.3"/>
    <n v="159.80000000000001"/>
    <n v="187.7"/>
    <n v="179.4"/>
  </r>
  <r>
    <x v="2"/>
    <x v="1"/>
    <s v="July"/>
    <d v="2022-07-01T00:00:00"/>
    <n v="156.5"/>
    <n v="213"/>
    <n v="175.2"/>
    <n v="166.6"/>
    <n v="195.8"/>
    <n v="174.2"/>
    <n v="182.1"/>
    <n v="164.3"/>
    <n v="120"/>
    <n v="190"/>
    <n v="168.4"/>
    <n v="185.2"/>
    <n v="175"/>
  </r>
  <r>
    <x v="0"/>
    <x v="1"/>
    <s v="June"/>
    <d v="2022-06-01T00:00:00"/>
    <n v="153.80000000000001"/>
    <n v="217.2"/>
    <n v="169.6"/>
    <n v="165.4"/>
    <n v="208.1"/>
    <n v="165.8"/>
    <n v="167.3"/>
    <n v="164.6"/>
    <n v="119.1"/>
    <n v="188.9"/>
    <n v="174.2"/>
    <n v="181.9"/>
    <n v="172.4"/>
  </r>
  <r>
    <x v="1"/>
    <x v="1"/>
    <s v="June"/>
    <d v="2022-06-01T00:00:00"/>
    <n v="157.5"/>
    <n v="223.4"/>
    <n v="172.8"/>
    <n v="166.4"/>
    <n v="188.6"/>
    <n v="174.1"/>
    <n v="211.5"/>
    <n v="163.6"/>
    <n v="121.4"/>
    <n v="183.5"/>
    <n v="159.1"/>
    <n v="186.3"/>
    <n v="179.3"/>
  </r>
  <r>
    <x v="2"/>
    <x v="1"/>
    <s v="June"/>
    <d v="2022-06-01T00:00:00"/>
    <n v="155"/>
    <n v="219.4"/>
    <n v="170.8"/>
    <n v="165.8"/>
    <n v="200.9"/>
    <n v="169.7"/>
    <n v="182.3"/>
    <n v="164.3"/>
    <n v="119.9"/>
    <n v="187.1"/>
    <n v="167.9"/>
    <n v="183.9"/>
    <n v="174.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x v="0"/>
    <x v="0"/>
    <n v="146.9"/>
    <n v="183.9"/>
    <n v="149.5"/>
    <n v="153.4"/>
    <n v="140.4"/>
    <n v="147"/>
    <n v="178.8"/>
    <n v="149.30000000000001"/>
    <n v="115.1"/>
    <n v="160"/>
    <n v="145.4"/>
    <n v="156.1"/>
    <n v="146.4"/>
    <n v="151.6"/>
    <n v="159.1"/>
    <n v="144.6"/>
  </r>
  <r>
    <x v="1"/>
    <x v="0"/>
    <x v="0"/>
    <x v="0"/>
    <n v="148.4"/>
    <n v="187.1"/>
    <n v="152.5"/>
    <n v="153.6"/>
    <n v="138.19999999999999"/>
    <n v="150.9"/>
    <n v="186.7"/>
    <n v="149.80000000000001"/>
    <n v="116.4"/>
    <n v="160.30000000000001"/>
    <n v="142.19999999999999"/>
    <n v="158"/>
    <n v="142.9"/>
    <n v="148.69999999999999"/>
    <n v="155.6"/>
    <n v="139.6"/>
  </r>
  <r>
    <x v="2"/>
    <x v="0"/>
    <x v="0"/>
    <x v="0"/>
    <n v="151.5"/>
    <n v="193.1"/>
    <n v="157.30000000000001"/>
    <n v="153.9"/>
    <n v="134.4"/>
    <n v="155.4"/>
    <n v="202"/>
    <n v="150.80000000000001"/>
    <n v="118.9"/>
    <n v="160.9"/>
    <n v="137.69999999999999"/>
    <n v="161.30000000000001"/>
    <n v="137.19999999999999"/>
    <n v="145.4"/>
    <n v="150"/>
    <n v="135.1"/>
  </r>
  <r>
    <x v="0"/>
    <x v="0"/>
    <x v="1"/>
    <x v="1"/>
    <n v="147.6"/>
    <n v="187.2"/>
    <n v="148.4"/>
    <n v="153.30000000000001"/>
    <n v="139.80000000000001"/>
    <n v="146.9"/>
    <n v="171"/>
    <n v="149.9"/>
    <n v="114.2"/>
    <n v="160"/>
    <n v="143.5"/>
    <n v="155.30000000000001"/>
    <n v="145.80000000000001"/>
    <n v="151.9"/>
    <n v="158.80000000000001"/>
    <n v="143.6"/>
  </r>
  <r>
    <x v="1"/>
    <x v="0"/>
    <x v="1"/>
    <x v="1"/>
    <n v="148.9"/>
    <n v="190.9"/>
    <n v="150.80000000000001"/>
    <n v="153.30000000000001"/>
    <n v="137.4"/>
    <n v="150.4"/>
    <n v="178.1"/>
    <n v="150.4"/>
    <n v="115.1"/>
    <n v="160"/>
    <n v="140.6"/>
    <n v="157"/>
    <n v="143"/>
    <n v="148.4"/>
    <n v="155"/>
    <n v="138.5"/>
  </r>
  <r>
    <x v="2"/>
    <x v="0"/>
    <x v="1"/>
    <x v="1"/>
    <n v="151.6"/>
    <n v="197.8"/>
    <n v="154.5"/>
    <n v="153.4"/>
    <n v="133.4"/>
    <n v="154.5"/>
    <n v="191.9"/>
    <n v="151.30000000000001"/>
    <n v="116.8"/>
    <n v="160"/>
    <n v="136.5"/>
    <n v="159.9"/>
    <n v="138.30000000000001"/>
    <n v="144.5"/>
    <n v="148.69999999999999"/>
    <n v="133.9"/>
  </r>
  <r>
    <x v="0"/>
    <x v="0"/>
    <x v="2"/>
    <x v="2"/>
    <n v="148.19999999999999"/>
    <n v="190.3"/>
    <n v="149.4"/>
    <n v="153.30000000000001"/>
    <n v="138.19999999999999"/>
    <n v="143.19999999999999"/>
    <n v="148.9"/>
    <n v="150.30000000000001"/>
    <n v="113.2"/>
    <n v="159.80000000000001"/>
    <n v="142.1"/>
    <n v="152.30000000000001"/>
    <n v="144.9"/>
    <n v="151.69999999999999"/>
    <n v="158.19999999999999"/>
    <n v="141.4"/>
  </r>
  <r>
    <x v="1"/>
    <x v="0"/>
    <x v="2"/>
    <x v="2"/>
    <n v="149.6"/>
    <n v="192.7"/>
    <n v="151.4"/>
    <n v="153.30000000000001"/>
    <n v="136.30000000000001"/>
    <n v="147.19999999999999"/>
    <n v="156.5"/>
    <n v="150.9"/>
    <n v="114.2"/>
    <n v="159.5"/>
    <n v="139.4"/>
    <n v="154"/>
    <n v="141.9"/>
    <n v="146.4"/>
    <n v="154.4"/>
    <n v="135"/>
  </r>
  <r>
    <x v="2"/>
    <x v="0"/>
    <x v="2"/>
    <x v="2"/>
    <n v="152.69999999999999"/>
    <n v="197"/>
    <n v="154.6"/>
    <n v="153.4"/>
    <n v="132.9"/>
    <n v="151.80000000000001"/>
    <n v="171.2"/>
    <n v="152"/>
    <n v="116.3"/>
    <n v="158.80000000000001"/>
    <n v="135.6"/>
    <n v="157"/>
    <n v="137.1"/>
    <n v="140.4"/>
    <n v="148.1"/>
    <n v="129.30000000000001"/>
  </r>
  <r>
    <x v="0"/>
    <x v="0"/>
    <x v="3"/>
    <x v="3"/>
    <n v="148.19999999999999"/>
    <n v="190.3"/>
    <n v="149.4"/>
    <n v="153.30000000000001"/>
    <n v="138.19999999999999"/>
    <n v="143.19999999999999"/>
    <n v="148.9"/>
    <n v="150.30000000000001"/>
    <n v="113.2"/>
    <n v="159.80000000000001"/>
    <n v="142.1"/>
    <n v="152.30000000000001"/>
    <n v="144.9"/>
    <n v="151.69999999999999"/>
    <n v="158.19999999999999"/>
    <n v="141.4"/>
  </r>
  <r>
    <x v="1"/>
    <x v="0"/>
    <x v="3"/>
    <x v="3"/>
    <n v="149.6"/>
    <n v="192.7"/>
    <n v="151.4"/>
    <n v="153.30000000000001"/>
    <n v="136.30000000000001"/>
    <n v="147.19999999999999"/>
    <n v="156.5"/>
    <n v="150.9"/>
    <n v="114.2"/>
    <n v="159.5"/>
    <n v="139.4"/>
    <n v="154"/>
    <n v="141.9"/>
    <n v="146.4"/>
    <n v="154.4"/>
    <n v="135"/>
  </r>
  <r>
    <x v="2"/>
    <x v="0"/>
    <x v="3"/>
    <x v="3"/>
    <n v="152.69999999999999"/>
    <n v="197"/>
    <n v="154.6"/>
    <n v="153.4"/>
    <n v="132.9"/>
    <n v="151.80000000000001"/>
    <n v="171.2"/>
    <n v="152"/>
    <n v="116.3"/>
    <n v="158.80000000000001"/>
    <n v="135.6"/>
    <n v="157"/>
    <n v="137.1"/>
    <n v="140.4"/>
    <n v="148.1"/>
    <n v="129.30000000000001"/>
  </r>
  <r>
    <x v="0"/>
    <x v="0"/>
    <x v="4"/>
    <x v="4"/>
    <n v="0"/>
    <n v="0"/>
    <n v="0"/>
    <n v="0"/>
    <n v="0"/>
    <n v="0"/>
    <n v="0"/>
    <n v="0"/>
    <n v="0"/>
    <n v="0"/>
    <n v="0"/>
    <n v="0"/>
    <n v="0"/>
    <n v="0"/>
    <n v="0"/>
    <n v="0"/>
  </r>
  <r>
    <x v="1"/>
    <x v="0"/>
    <x v="4"/>
    <x v="4"/>
    <n v="0"/>
    <n v="0"/>
    <n v="0"/>
    <n v="0"/>
    <n v="0"/>
    <n v="0"/>
    <n v="0"/>
    <n v="0"/>
    <n v="0"/>
    <n v="0"/>
    <n v="0"/>
    <n v="0"/>
    <n v="0"/>
    <n v="0"/>
    <n v="0"/>
    <n v="0"/>
  </r>
  <r>
    <x v="2"/>
    <x v="0"/>
    <x v="4"/>
    <x v="4"/>
    <n v="0"/>
    <n v="0"/>
    <n v="0"/>
    <n v="0"/>
    <n v="0"/>
    <n v="0"/>
    <n v="0"/>
    <n v="0"/>
    <n v="0"/>
    <n v="0"/>
    <n v="0"/>
    <n v="0"/>
    <n v="0"/>
    <n v="0"/>
    <n v="0"/>
    <n v="0"/>
  </r>
  <r>
    <x v="0"/>
    <x v="0"/>
    <x v="5"/>
    <x v="5"/>
    <n v="147.19999999999999"/>
    <n v="0"/>
    <n v="146.9"/>
    <n v="155.6"/>
    <n v="137.1"/>
    <n v="147.30000000000001"/>
    <n v="162.69999999999999"/>
    <n v="150.19999999999999"/>
    <n v="119.8"/>
    <n v="158.69999999999999"/>
    <n v="139.19999999999999"/>
    <n v="150.1"/>
    <n v="148.4"/>
    <n v="0"/>
    <n v="154.30000000000001"/>
    <n v="0"/>
  </r>
  <r>
    <x v="1"/>
    <x v="0"/>
    <x v="5"/>
    <x v="5"/>
    <n v="151.80000000000001"/>
    <n v="0"/>
    <n v="151.9"/>
    <n v="155.5"/>
    <n v="131.6"/>
    <n v="152.9"/>
    <n v="180"/>
    <n v="150.80000000000001"/>
    <n v="121.2"/>
    <n v="154"/>
    <n v="133.5"/>
    <n v="153.5"/>
    <n v="137.1"/>
    <n v="0"/>
    <n v="144.80000000000001"/>
    <n v="0"/>
  </r>
  <r>
    <x v="2"/>
    <x v="0"/>
    <x v="5"/>
    <x v="5"/>
    <n v="148.69999999999999"/>
    <n v="0"/>
    <n v="148.80000000000001"/>
    <n v="155.6"/>
    <n v="135.1"/>
    <n v="149.9"/>
    <n v="168.6"/>
    <n v="150.4"/>
    <n v="120.3"/>
    <n v="157.1"/>
    <n v="136.80000000000001"/>
    <n v="151.4"/>
    <n v="144.1"/>
    <n v="0"/>
    <n v="150.69999999999999"/>
    <n v="0"/>
  </r>
  <r>
    <x v="0"/>
    <x v="0"/>
    <x v="6"/>
    <x v="6"/>
    <n v="144.4"/>
    <n v="166.8"/>
    <n v="147.6"/>
    <n v="151.69999999999999"/>
    <n v="133.30000000000001"/>
    <n v="141.80000000000001"/>
    <n v="152.30000000000001"/>
    <n v="141.80000000000001"/>
    <n v="112.6"/>
    <n v="154"/>
    <n v="140.1"/>
    <n v="148.19999999999999"/>
    <n v="153.4"/>
    <n v="151.5"/>
    <n v="156.69999999999999"/>
    <n v="135.80000000000001"/>
  </r>
  <r>
    <x v="1"/>
    <x v="0"/>
    <x v="6"/>
    <x v="6"/>
    <n v="145.1"/>
    <n v="167"/>
    <n v="148.1"/>
    <n v="151.5"/>
    <n v="131.19999999999999"/>
    <n v="142.5"/>
    <n v="157.30000000000001"/>
    <n v="141.1"/>
    <n v="113.2"/>
    <n v="153.19999999999999"/>
    <n v="136.69999999999999"/>
    <n v="148.9"/>
    <n v="148.9"/>
    <n v="146.4"/>
    <n v="152.30000000000001"/>
    <n v="129.9"/>
  </r>
  <r>
    <x v="2"/>
    <x v="0"/>
    <x v="6"/>
    <x v="6"/>
    <n v="146.5"/>
    <n v="167.5"/>
    <n v="148.9"/>
    <n v="151.1"/>
    <n v="127.5"/>
    <n v="143.30000000000001"/>
    <n v="167"/>
    <n v="139.69999999999999"/>
    <n v="114.4"/>
    <n v="151.5"/>
    <n v="131.9"/>
    <n v="150.1"/>
    <n v="141.4"/>
    <n v="140.80000000000001"/>
    <n v="145"/>
    <n v="124.6"/>
  </r>
  <r>
    <x v="0"/>
    <x v="0"/>
    <x v="7"/>
    <x v="7"/>
    <n v="144.19999999999999"/>
    <n v="167.5"/>
    <n v="150.9"/>
    <n v="150.9"/>
    <n v="133.69999999999999"/>
    <n v="140.69999999999999"/>
    <n v="165.1"/>
    <n v="141.80000000000001"/>
    <n v="113.1"/>
    <n v="152.80000000000001"/>
    <n v="140.1"/>
    <n v="149.80000000000001"/>
    <n v="152.30000000000001"/>
    <n v="151.80000000000001"/>
    <n v="156.19999999999999"/>
    <n v="136"/>
  </r>
  <r>
    <x v="1"/>
    <x v="0"/>
    <x v="7"/>
    <x v="7"/>
    <n v="144.80000000000001"/>
    <n v="167.5"/>
    <n v="151.80000000000001"/>
    <n v="150.80000000000001"/>
    <n v="131.4"/>
    <n v="141.80000000000001"/>
    <n v="170.7"/>
    <n v="141.1"/>
    <n v="113.6"/>
    <n v="152"/>
    <n v="136.5"/>
    <n v="150.5"/>
    <n v="147.19999999999999"/>
    <n v="146.4"/>
    <n v="151.69999999999999"/>
    <n v="130.30000000000001"/>
  </r>
  <r>
    <x v="2"/>
    <x v="0"/>
    <x v="7"/>
    <x v="7"/>
    <n v="146.19999999999999"/>
    <n v="167.6"/>
    <n v="153.1"/>
    <n v="150.69999999999999"/>
    <n v="127.4"/>
    <n v="143.1"/>
    <n v="181.7"/>
    <n v="139.6"/>
    <n v="114.6"/>
    <n v="150.4"/>
    <n v="131.5"/>
    <n v="151.69999999999999"/>
    <n v="138.9"/>
    <n v="140.4"/>
    <n v="144.4"/>
    <n v="125.2"/>
  </r>
  <r>
    <x v="0"/>
    <x v="0"/>
    <x v="8"/>
    <x v="8"/>
    <n v="143.69999999999999"/>
    <n v="167.3"/>
    <n v="153.5"/>
    <n v="150.5"/>
    <n v="132"/>
    <n v="142.19999999999999"/>
    <n v="191.5"/>
    <n v="141.1"/>
    <n v="113.8"/>
    <n v="151.6"/>
    <n v="139.69999999999999"/>
    <n v="153"/>
    <n v="150.4"/>
    <n v="151.69999999999999"/>
    <n v="155.69999999999999"/>
    <n v="136.30000000000001"/>
  </r>
  <r>
    <x v="1"/>
    <x v="0"/>
    <x v="8"/>
    <x v="8"/>
    <n v="144.30000000000001"/>
    <n v="167.4"/>
    <n v="154.9"/>
    <n v="150.1"/>
    <n v="129.9"/>
    <n v="143.19999999999999"/>
    <n v="197"/>
    <n v="140.4"/>
    <n v="114.1"/>
    <n v="150.9"/>
    <n v="136.1"/>
    <n v="153.5"/>
    <n v="144.6"/>
    <n v="146.19999999999999"/>
    <n v="151.19999999999999"/>
    <n v="130.9"/>
  </r>
  <r>
    <x v="2"/>
    <x v="0"/>
    <x v="8"/>
    <x v="8"/>
    <n v="145.6"/>
    <n v="167.6"/>
    <n v="157"/>
    <n v="149.30000000000001"/>
    <n v="126.3"/>
    <n v="144.4"/>
    <n v="207.8"/>
    <n v="139.1"/>
    <n v="114.8"/>
    <n v="149.5"/>
    <n v="131.1"/>
    <n v="154.4"/>
    <n v="135.1"/>
    <n v="140.1"/>
    <n v="143.80000000000001"/>
    <n v="126.1"/>
  </r>
  <r>
    <x v="0"/>
    <x v="1"/>
    <x v="9"/>
    <x v="9"/>
    <n v="142.80000000000001"/>
    <n v="165.3"/>
    <n v="149.5"/>
    <n v="148.69999999999999"/>
    <n v="127.5"/>
    <n v="144.30000000000001"/>
    <n v="209.5"/>
    <n v="138.80000000000001"/>
    <n v="113.6"/>
    <n v="149.1"/>
    <n v="139.30000000000001"/>
    <n v="154.30000000000001"/>
    <n v="149.9"/>
    <n v="151.19999999999999"/>
    <n v="154.80000000000001"/>
    <n v="135"/>
  </r>
  <r>
    <x v="1"/>
    <x v="1"/>
    <x v="9"/>
    <x v="9"/>
    <n v="143.5"/>
    <n v="165"/>
    <n v="151.1"/>
    <n v="148.30000000000001"/>
    <n v="125.7"/>
    <n v="145.69999999999999"/>
    <n v="217"/>
    <n v="138.30000000000001"/>
    <n v="114"/>
    <n v="148.69999999999999"/>
    <n v="135.80000000000001"/>
    <n v="155"/>
    <n v="143.69999999999999"/>
    <n v="145.80000000000001"/>
    <n v="150.4"/>
    <n v="129.80000000000001"/>
  </r>
  <r>
    <x v="2"/>
    <x v="1"/>
    <x v="9"/>
    <x v="9"/>
    <n v="144.9"/>
    <n v="164.5"/>
    <n v="153.69999999999999"/>
    <n v="147.5"/>
    <n v="122.7"/>
    <n v="147.19999999999999"/>
    <n v="231.5"/>
    <n v="137.19999999999999"/>
    <n v="114.7"/>
    <n v="148"/>
    <n v="130.80000000000001"/>
    <n v="156.30000000000001"/>
    <n v="133.6"/>
    <n v="139.80000000000001"/>
    <n v="143.19999999999999"/>
    <n v="125.2"/>
  </r>
  <r>
    <x v="0"/>
    <x v="1"/>
    <x v="10"/>
    <x v="10"/>
    <n v="141.80000000000001"/>
    <n v="163.69999999999999"/>
    <n v="143.80000000000001"/>
    <n v="147.1"/>
    <n v="126"/>
    <n v="146.19999999999999"/>
    <n v="191.4"/>
    <n v="136.19999999999999"/>
    <n v="113.8"/>
    <n v="147.30000000000001"/>
    <n v="138.69999999999999"/>
    <n v="150.9"/>
    <n v="148.4"/>
    <n v="150.9"/>
    <n v="154.30000000000001"/>
    <n v="132.1"/>
  </r>
  <r>
    <x v="1"/>
    <x v="1"/>
    <x v="10"/>
    <x v="10"/>
    <n v="142.5"/>
    <n v="163.19999999999999"/>
    <n v="145.6"/>
    <n v="146.69999999999999"/>
    <n v="124.3"/>
    <n v="147.4"/>
    <n v="199.6"/>
    <n v="135.69999999999999"/>
    <n v="114.2"/>
    <n v="147"/>
    <n v="135.30000000000001"/>
    <n v="151.9"/>
    <n v="142.30000000000001"/>
    <n v="145.30000000000001"/>
    <n v="149.9"/>
    <n v="126.6"/>
  </r>
  <r>
    <x v="2"/>
    <x v="1"/>
    <x v="10"/>
    <x v="10"/>
    <n v="144.1"/>
    <n v="162.4"/>
    <n v="148.4"/>
    <n v="145.9"/>
    <n v="121.5"/>
    <n v="148.80000000000001"/>
    <n v="215.7"/>
    <n v="134.6"/>
    <n v="115"/>
    <n v="146.30000000000001"/>
    <n v="130.5"/>
    <n v="153.6"/>
    <n v="132.19999999999999"/>
    <n v="139.1"/>
    <n v="142.80000000000001"/>
    <n v="121.7"/>
  </r>
  <r>
    <x v="0"/>
    <x v="1"/>
    <x v="11"/>
    <x v="11"/>
    <n v="141"/>
    <n v="161.6"/>
    <n v="141.19999999999999"/>
    <n v="146.5"/>
    <n v="125.6"/>
    <n v="145.69999999999999"/>
    <n v="178.8"/>
    <n v="133.1"/>
    <n v="113.6"/>
    <n v="145.5"/>
    <n v="138.6"/>
    <n v="148.30000000000001"/>
    <n v="147.69999999999999"/>
    <n v="150.6"/>
    <n v="153.69999999999999"/>
    <n v="131.69999999999999"/>
  </r>
  <r>
    <x v="1"/>
    <x v="1"/>
    <x v="11"/>
    <x v="11"/>
    <n v="141.80000000000001"/>
    <n v="161"/>
    <n v="142.6"/>
    <n v="146.19999999999999"/>
    <n v="123.9"/>
    <n v="148"/>
    <n v="188.4"/>
    <n v="132.5"/>
    <n v="114"/>
    <n v="145.4"/>
    <n v="135.1"/>
    <n v="149.6"/>
    <n v="140.6"/>
    <n v="145"/>
    <n v="149.4"/>
    <n v="126.3"/>
  </r>
  <r>
    <x v="2"/>
    <x v="1"/>
    <x v="11"/>
    <x v="11"/>
    <n v="143.5"/>
    <n v="159.80000000000001"/>
    <n v="144.69999999999999"/>
    <n v="145.6"/>
    <n v="121.1"/>
    <n v="150.6"/>
    <n v="207.2"/>
    <n v="131.19999999999999"/>
    <n v="114.8"/>
    <n v="145.19999999999999"/>
    <n v="130.19999999999999"/>
    <n v="151.9"/>
    <n v="128.9"/>
    <n v="138.69999999999999"/>
    <n v="142.4"/>
    <n v="121.5"/>
  </r>
  <r>
    <x v="0"/>
    <x v="1"/>
    <x v="0"/>
    <x v="12"/>
    <n v="140.1"/>
    <n v="161.9"/>
    <n v="138.30000000000001"/>
    <n v="145.69999999999999"/>
    <n v="125.1"/>
    <n v="143.80000000000001"/>
    <n v="163.4"/>
    <n v="132.19999999999999"/>
    <n v="112.8"/>
    <n v="144.19999999999999"/>
    <n v="138.5"/>
    <n v="145.5"/>
    <n v="146.9"/>
    <n v="150.30000000000001"/>
    <n v="153.4"/>
    <n v="131.6"/>
  </r>
  <r>
    <x v="1"/>
    <x v="1"/>
    <x v="0"/>
    <x v="12"/>
    <n v="140.9"/>
    <n v="160.80000000000001"/>
    <n v="139.6"/>
    <n v="145.4"/>
    <n v="123.5"/>
    <n v="146.6"/>
    <n v="173.2"/>
    <n v="131.6"/>
    <n v="113.2"/>
    <n v="144.1"/>
    <n v="135"/>
    <n v="147"/>
    <n v="139.19999999999999"/>
    <n v="144.6"/>
    <n v="149"/>
    <n v="126.1"/>
  </r>
  <r>
    <x v="2"/>
    <x v="1"/>
    <x v="0"/>
    <x v="12"/>
    <n v="142.69999999999999"/>
    <n v="158.69999999999999"/>
    <n v="141.6"/>
    <n v="144.9"/>
    <n v="120.8"/>
    <n v="149.80000000000001"/>
    <n v="192.4"/>
    <n v="130.30000000000001"/>
    <n v="114"/>
    <n v="143.80000000000001"/>
    <n v="130"/>
    <n v="149.5"/>
    <n v="126.6"/>
    <n v="138.30000000000001"/>
    <n v="141.9"/>
    <n v="121.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x v="0"/>
  </r>
  <r>
    <x v="0"/>
    <x v="1"/>
    <x v="1"/>
  </r>
  <r>
    <x v="0"/>
    <x v="2"/>
    <x v="2"/>
  </r>
  <r>
    <x v="0"/>
    <x v="3"/>
    <x v="3"/>
  </r>
  <r>
    <x v="1"/>
    <x v="4"/>
    <x v="4"/>
  </r>
  <r>
    <x v="1"/>
    <x v="5"/>
    <x v="5"/>
  </r>
  <r>
    <x v="1"/>
    <x v="6"/>
    <x v="6"/>
  </r>
  <r>
    <x v="1"/>
    <x v="7"/>
    <x v="7"/>
  </r>
  <r>
    <x v="1"/>
    <x v="8"/>
    <x v="8"/>
  </r>
  <r>
    <x v="1"/>
    <x v="9"/>
    <x v="8"/>
  </r>
  <r>
    <x v="1"/>
    <x v="10"/>
    <x v="9"/>
  </r>
  <r>
    <x v="1"/>
    <x v="11"/>
    <x v="10"/>
  </r>
  <r>
    <x v="1"/>
    <x v="0"/>
    <x v="1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d v="2019-09-01T00:00:00"/>
    <x v="0"/>
    <x v="0"/>
    <x v="0"/>
    <x v="0"/>
    <x v="0"/>
  </r>
  <r>
    <d v="2019-10-01T00:00:00"/>
    <x v="0"/>
    <x v="0"/>
    <x v="1"/>
    <x v="1"/>
    <x v="1"/>
  </r>
  <r>
    <d v="2019-11-01T00:00:00"/>
    <x v="0"/>
    <x v="0"/>
    <x v="2"/>
    <x v="2"/>
    <x v="2"/>
  </r>
  <r>
    <d v="2019-12-01T00:00:00"/>
    <x v="0"/>
    <x v="0"/>
    <x v="3"/>
    <x v="3"/>
    <x v="3"/>
  </r>
  <r>
    <d v="2020-01-01T00:00:00"/>
    <x v="0"/>
    <x v="1"/>
    <x v="4"/>
    <x v="4"/>
    <x v="4"/>
  </r>
  <r>
    <d v="2020-02-01T00:00:00"/>
    <x v="0"/>
    <x v="1"/>
    <x v="5"/>
    <x v="5"/>
    <x v="5"/>
  </r>
  <r>
    <d v="2020-03-01T00:00:00"/>
    <x v="0"/>
    <x v="1"/>
    <x v="6"/>
    <x v="6"/>
    <x v="6"/>
  </r>
  <r>
    <d v="2020-04-01T00:00:00"/>
    <x v="0"/>
    <x v="1"/>
    <x v="7"/>
    <x v="7"/>
    <x v="7"/>
  </r>
  <r>
    <d v="2020-05-01T00:00:00"/>
    <x v="0"/>
    <x v="1"/>
    <x v="8"/>
    <x v="8"/>
    <x v="8"/>
  </r>
  <r>
    <d v="2020-06-01T00:00:00"/>
    <x v="0"/>
    <x v="1"/>
    <x v="9"/>
    <x v="9"/>
    <x v="9"/>
  </r>
  <r>
    <d v="2020-07-01T00:00:00"/>
    <x v="0"/>
    <x v="1"/>
    <x v="10"/>
    <x v="9"/>
    <x v="10"/>
  </r>
  <r>
    <d v="2020-08-01T00:00:00"/>
    <x v="0"/>
    <x v="1"/>
    <x v="11"/>
    <x v="10"/>
    <x v="11"/>
  </r>
  <r>
    <d v="2020-09-01T00:00:00"/>
    <x v="0"/>
    <x v="1"/>
    <x v="0"/>
    <x v="11"/>
    <x v="12"/>
  </r>
  <r>
    <d v="2019-09-01T00:00:00"/>
    <x v="1"/>
    <x v="0"/>
    <x v="0"/>
    <x v="12"/>
    <x v="0"/>
  </r>
  <r>
    <d v="2019-10-01T00:00:00"/>
    <x v="1"/>
    <x v="0"/>
    <x v="1"/>
    <x v="13"/>
    <x v="13"/>
  </r>
  <r>
    <d v="2019-11-01T00:00:00"/>
    <x v="1"/>
    <x v="0"/>
    <x v="2"/>
    <x v="14"/>
    <x v="14"/>
  </r>
  <r>
    <d v="2019-12-01T00:00:00"/>
    <x v="1"/>
    <x v="0"/>
    <x v="3"/>
    <x v="15"/>
    <x v="15"/>
  </r>
  <r>
    <d v="2020-01-01T00:00:00"/>
    <x v="1"/>
    <x v="1"/>
    <x v="4"/>
    <x v="16"/>
    <x v="16"/>
  </r>
  <r>
    <d v="2020-02-01T00:00:00"/>
    <x v="1"/>
    <x v="1"/>
    <x v="5"/>
    <x v="17"/>
    <x v="17"/>
  </r>
  <r>
    <d v="2020-03-01T00:00:00"/>
    <x v="1"/>
    <x v="1"/>
    <x v="6"/>
    <x v="18"/>
    <x v="18"/>
  </r>
  <r>
    <d v="2020-04-01T00:00:00"/>
    <x v="1"/>
    <x v="1"/>
    <x v="7"/>
    <x v="19"/>
    <x v="19"/>
  </r>
  <r>
    <d v="2020-05-01T00:00:00"/>
    <x v="1"/>
    <x v="1"/>
    <x v="8"/>
    <x v="8"/>
    <x v="8"/>
  </r>
  <r>
    <d v="2020-06-01T00:00:00"/>
    <x v="1"/>
    <x v="1"/>
    <x v="9"/>
    <x v="20"/>
    <x v="9"/>
  </r>
  <r>
    <d v="2020-07-01T00:00:00"/>
    <x v="1"/>
    <x v="1"/>
    <x v="10"/>
    <x v="20"/>
    <x v="10"/>
  </r>
  <r>
    <d v="2020-08-01T00:00:00"/>
    <x v="1"/>
    <x v="1"/>
    <x v="11"/>
    <x v="21"/>
    <x v="20"/>
  </r>
  <r>
    <d v="2020-09-01T00:00:00"/>
    <x v="1"/>
    <x v="1"/>
    <x v="0"/>
    <x v="22"/>
    <x v="21"/>
  </r>
  <r>
    <d v="2019-09-01T00:00:00"/>
    <x v="2"/>
    <x v="0"/>
    <x v="0"/>
    <x v="23"/>
    <x v="0"/>
  </r>
  <r>
    <d v="2019-10-01T00:00:00"/>
    <x v="2"/>
    <x v="0"/>
    <x v="1"/>
    <x v="24"/>
    <x v="22"/>
  </r>
  <r>
    <d v="2019-11-01T00:00:00"/>
    <x v="2"/>
    <x v="0"/>
    <x v="2"/>
    <x v="25"/>
    <x v="23"/>
  </r>
  <r>
    <d v="2019-12-01T00:00:00"/>
    <x v="2"/>
    <x v="0"/>
    <x v="3"/>
    <x v="26"/>
    <x v="24"/>
  </r>
  <r>
    <d v="2020-01-01T00:00:00"/>
    <x v="2"/>
    <x v="1"/>
    <x v="4"/>
    <x v="27"/>
    <x v="25"/>
  </r>
  <r>
    <d v="2020-02-01T00:00:00"/>
    <x v="2"/>
    <x v="1"/>
    <x v="5"/>
    <x v="28"/>
    <x v="26"/>
  </r>
  <r>
    <d v="2020-03-01T00:00:00"/>
    <x v="2"/>
    <x v="1"/>
    <x v="6"/>
    <x v="29"/>
    <x v="27"/>
  </r>
  <r>
    <d v="2020-04-01T00:00:00"/>
    <x v="2"/>
    <x v="1"/>
    <x v="7"/>
    <x v="30"/>
    <x v="28"/>
  </r>
  <r>
    <d v="2020-05-01T00:00:00"/>
    <x v="2"/>
    <x v="1"/>
    <x v="8"/>
    <x v="8"/>
    <x v="8"/>
  </r>
  <r>
    <d v="2020-06-01T00:00:00"/>
    <x v="2"/>
    <x v="1"/>
    <x v="9"/>
    <x v="31"/>
    <x v="9"/>
  </r>
  <r>
    <d v="2020-07-01T00:00:00"/>
    <x v="2"/>
    <x v="1"/>
    <x v="10"/>
    <x v="31"/>
    <x v="10"/>
  </r>
  <r>
    <d v="2020-08-01T00:00:00"/>
    <x v="2"/>
    <x v="1"/>
    <x v="11"/>
    <x v="32"/>
    <x v="29"/>
  </r>
  <r>
    <d v="2020-09-01T00:00:00"/>
    <x v="2"/>
    <x v="1"/>
    <x v="0"/>
    <x v="33"/>
    <x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70205-4669-4EFF-B75D-54E954F28F5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13" firstHeaderRow="1" firstDataRow="1" firstDataCol="1"/>
  <pivotFields count="5">
    <pivotField showAll="0">
      <items count="28">
        <item x="0"/>
        <item x="14"/>
        <item x="16"/>
        <item x="23"/>
        <item x="2"/>
        <item x="12"/>
        <item x="15"/>
        <item x="5"/>
        <item x="18"/>
        <item x="26"/>
        <item x="20"/>
        <item x="19"/>
        <item x="17"/>
        <item x="1"/>
        <item x="3"/>
        <item x="25"/>
        <item x="10"/>
        <item x="4"/>
        <item x="13"/>
        <item x="24"/>
        <item x="11"/>
        <item x="7"/>
        <item x="22"/>
        <item x="9"/>
        <item x="8"/>
        <item x="21"/>
        <item x="6"/>
        <item t="default"/>
      </items>
    </pivotField>
    <pivotField numFmtId="165" showAll="0"/>
    <pivotField dataField="1" numFmtId="10" showAll="0"/>
    <pivotField showAll="0"/>
    <pivotField axis="axisRow" showAll="0">
      <items count="6">
        <item n="Foods &amp; Bevs" sd="0" x="0"/>
        <item n="Clothing and footwear" sd="0" x="1"/>
        <item n="Essential" sd="0" x="2"/>
        <item n="Miscellaneous" sd="0" x="4"/>
        <item n="Household goods and services" sd="0" x="3"/>
        <item t="default"/>
      </items>
    </pivotField>
  </pivotFields>
  <rowFields count="1">
    <field x="4"/>
  </rowFields>
  <rowItems count="6">
    <i>
      <x/>
    </i>
    <i>
      <x v="1"/>
    </i>
    <i>
      <x v="2"/>
    </i>
    <i>
      <x v="3"/>
    </i>
    <i>
      <x v="4"/>
    </i>
    <i t="grand">
      <x/>
    </i>
  </rowItems>
  <colItems count="1">
    <i/>
  </colItems>
  <dataFields count="1">
    <dataField name="Sum of percentage" fld="2" baseField="0" baseItem="0" numFmtId="1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0DEEF5-B0C3-42BA-8681-58FC48894E79}" name="PivotTable1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6">
  <location ref="A3:B18" firstHeaderRow="1" firstDataRow="1" firstDataCol="1"/>
  <pivotFields count="3">
    <pivotField axis="axisRow" showAll="0" defaultSubtotal="0">
      <items count="2">
        <item x="0"/>
        <item x="1"/>
      </items>
    </pivotField>
    <pivotField axis="axisRow" showAll="0" defaultSubtotal="0">
      <items count="12">
        <item x="4"/>
        <item x="5"/>
        <item x="6"/>
        <item x="7"/>
        <item x="8"/>
        <item x="9"/>
        <item x="10"/>
        <item x="11"/>
        <item x="0"/>
        <item x="1"/>
        <item x="2"/>
        <item x="3"/>
      </items>
    </pivotField>
    <pivotField dataField="1" showAll="0" defaultSubtotal="0"/>
  </pivotFields>
  <rowFields count="2">
    <field x="0"/>
    <field x="1"/>
  </rowFields>
  <rowItems count="15">
    <i>
      <x/>
    </i>
    <i r="1">
      <x v="8"/>
    </i>
    <i r="1">
      <x v="9"/>
    </i>
    <i r="1">
      <x v="10"/>
    </i>
    <i r="1">
      <x v="11"/>
    </i>
    <i>
      <x v="1"/>
    </i>
    <i r="1">
      <x/>
    </i>
    <i r="1">
      <x v="1"/>
    </i>
    <i r="1">
      <x v="2"/>
    </i>
    <i r="1">
      <x v="3"/>
    </i>
    <i r="1">
      <x v="4"/>
    </i>
    <i r="1">
      <x v="5"/>
    </i>
    <i r="1">
      <x v="6"/>
    </i>
    <i r="1">
      <x v="7"/>
    </i>
    <i r="1">
      <x v="8"/>
    </i>
  </rowItems>
  <colItems count="1">
    <i/>
  </colItems>
  <dataFields count="1">
    <dataField name="INFLATION RAT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71989-B0CB-4061-B09D-0F70986F6C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6" firstHeaderRow="1" firstDataRow="2" firstDataCol="1"/>
  <pivotFields count="4">
    <pivotField showAll="0"/>
    <pivotField axis="axisCol" showAll="0">
      <items count="12">
        <item h="1" x="0"/>
        <item h="1" x="1"/>
        <item h="1" x="2"/>
        <item x="3"/>
        <item x="4"/>
        <item x="5"/>
        <item x="6"/>
        <item x="7"/>
        <item x="8"/>
        <item x="9"/>
        <item x="10"/>
        <item t="default"/>
      </items>
    </pivotField>
    <pivotField axis="axisRow" showAll="0">
      <items count="14">
        <item x="0"/>
        <item h="1" x="1"/>
        <item h="1" x="2"/>
        <item h="1" x="3"/>
        <item h="1" x="4"/>
        <item h="1" x="5"/>
        <item h="1" x="6"/>
        <item h="1" x="7"/>
        <item h="1" x="8"/>
        <item h="1" x="9"/>
        <item h="1" x="10"/>
        <item h="1" x="11"/>
        <item h="1" x="12"/>
        <item t="default"/>
      </items>
    </pivotField>
    <pivotField dataField="1" showAll="0"/>
  </pivotFields>
  <rowFields count="1">
    <field x="2"/>
  </rowFields>
  <rowItems count="2">
    <i>
      <x/>
    </i>
    <i t="grand">
      <x/>
    </i>
  </rowItems>
  <colFields count="1">
    <field x="1"/>
  </colFields>
  <colItems count="9">
    <i>
      <x v="3"/>
    </i>
    <i>
      <x v="4"/>
    </i>
    <i>
      <x v="5"/>
    </i>
    <i>
      <x v="6"/>
    </i>
    <i>
      <x v="7"/>
    </i>
    <i>
      <x v="8"/>
    </i>
    <i>
      <x v="9"/>
    </i>
    <i>
      <x v="10"/>
    </i>
    <i t="grand">
      <x/>
    </i>
  </colItems>
  <dataFields count="1">
    <dataField name="Average of Total"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DACB2D-4633-49F4-807B-5A847E997392}" name="PivotTable3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E17" firstHeaderRow="1" firstDataRow="2" firstDataCol="2"/>
  <pivotFields count="6">
    <pivotField compact="0" numFmtId="164"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4"/>
        <item x="5"/>
        <item x="6"/>
        <item x="7"/>
        <item x="8"/>
        <item x="9"/>
        <item x="10"/>
        <item x="11"/>
        <item x="0"/>
        <item x="1"/>
        <item x="2"/>
        <item x="3"/>
      </items>
      <extLst>
        <ext xmlns:x14="http://schemas.microsoft.com/office/spreadsheetml/2009/9/main" uri="{2946ED86-A175-432a-8AC1-64E0C546D7DE}">
          <x14:pivotField fillDownLabels="1"/>
        </ext>
      </extLst>
    </pivotField>
    <pivotField compact="0" outline="0" showAll="0" defaultSubtotal="0">
      <items count="34">
        <item x="8"/>
        <item x="7"/>
        <item x="19"/>
        <item x="0"/>
        <item x="12"/>
        <item x="23"/>
        <item x="1"/>
        <item x="13"/>
        <item x="6"/>
        <item x="18"/>
        <item x="29"/>
        <item x="24"/>
        <item x="2"/>
        <item x="5"/>
        <item x="17"/>
        <item x="14"/>
        <item x="28"/>
        <item x="25"/>
        <item x="30"/>
        <item x="4"/>
        <item x="16"/>
        <item x="3"/>
        <item x="27"/>
        <item x="15"/>
        <item x="9"/>
        <item x="26"/>
        <item x="20"/>
        <item x="10"/>
        <item x="11"/>
        <item x="21"/>
        <item x="31"/>
        <item x="22"/>
        <item x="32"/>
        <item x="33"/>
      </items>
      <extLst>
        <ext xmlns:x14="http://schemas.microsoft.com/office/spreadsheetml/2009/9/main" uri="{2946ED86-A175-432a-8AC1-64E0C546D7DE}">
          <x14:pivotField fillDownLabels="1"/>
        </ext>
      </extLst>
    </pivotField>
    <pivotField dataField="1" compact="0" outline="0" showAll="0" defaultSubtotal="0">
      <items count="31">
        <item x="8"/>
        <item x="7"/>
        <item x="19"/>
        <item x="5"/>
        <item x="17"/>
        <item x="26"/>
        <item x="27"/>
        <item x="18"/>
        <item x="6"/>
        <item x="25"/>
        <item x="16"/>
        <item x="4"/>
        <item x="10"/>
        <item x="12"/>
        <item x="21"/>
        <item x="30"/>
        <item x="23"/>
        <item x="14"/>
        <item x="29"/>
        <item x="20"/>
        <item x="11"/>
        <item x="22"/>
        <item x="2"/>
        <item x="13"/>
        <item x="1"/>
        <item x="28"/>
        <item x="24"/>
        <item x="15"/>
        <item x="3"/>
        <item x="9"/>
        <item x="0"/>
      </items>
      <extLst>
        <ext xmlns:x14="http://schemas.microsoft.com/office/spreadsheetml/2009/9/main" uri="{2946ED86-A175-432a-8AC1-64E0C546D7DE}">
          <x14:pivotField fillDownLabels="1"/>
        </ext>
      </extLst>
    </pivotField>
  </pivotFields>
  <rowFields count="2">
    <field x="2"/>
    <field x="3"/>
  </rowFields>
  <rowItems count="13">
    <i>
      <x/>
      <x v="8"/>
    </i>
    <i r="1">
      <x v="9"/>
    </i>
    <i r="1">
      <x v="10"/>
    </i>
    <i r="1">
      <x v="11"/>
    </i>
    <i>
      <x v="1"/>
      <x/>
    </i>
    <i r="1">
      <x v="1"/>
    </i>
    <i r="1">
      <x v="2"/>
    </i>
    <i r="1">
      <x v="3"/>
    </i>
    <i r="1">
      <x v="4"/>
    </i>
    <i r="1">
      <x v="5"/>
    </i>
    <i r="1">
      <x v="6"/>
    </i>
    <i r="1">
      <x v="7"/>
    </i>
    <i r="1">
      <x v="8"/>
    </i>
  </rowItems>
  <colFields count="1">
    <field x="1"/>
  </colFields>
  <colItems count="3">
    <i>
      <x/>
    </i>
    <i>
      <x v="1"/>
    </i>
    <i>
      <x v="2"/>
    </i>
  </colItems>
  <dataFields count="1">
    <dataField name="Average of Inflation" fld="5" subtotal="average" baseField="3" baseItem="8"/>
  </dataFields>
  <chartFormats count="4">
    <chartFormat chart="0" format="110" series="1">
      <pivotArea type="data" outline="0" fieldPosition="0">
        <references count="1">
          <reference field="4294967294" count="1" selected="0">
            <x v="0"/>
          </reference>
        </references>
      </pivotArea>
    </chartFormat>
    <chartFormat chart="0" format="111" series="1">
      <pivotArea type="data" outline="0" fieldPosition="0">
        <references count="2">
          <reference field="4294967294" count="1" selected="0">
            <x v="0"/>
          </reference>
          <reference field="1" count="1" selected="0">
            <x v="1"/>
          </reference>
        </references>
      </pivotArea>
    </chartFormat>
    <chartFormat chart="0" format="112" series="1">
      <pivotArea type="data" outline="0" fieldPosition="0">
        <references count="2">
          <reference field="4294967294" count="1" selected="0">
            <x v="0"/>
          </reference>
          <reference field="1" count="1" selected="0">
            <x v="2"/>
          </reference>
        </references>
      </pivotArea>
    </chartFormat>
    <chartFormat chart="0" format="11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5D4D1A-51D0-4469-9A1E-32B6A0F37A64}" name="PivotTable4" cacheId="3" dataOnRows="1" dataPosition="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N46" firstHeaderRow="1" firstDataRow="4" firstDataCol="1"/>
  <pivotFields count="23">
    <pivotField axis="axisRow" multipleItemSelectionAllowed="1" showAll="0" defaultSubtotal="0">
      <items count="3">
        <item x="0"/>
        <item x="1"/>
        <item x="2"/>
      </items>
    </pivotField>
    <pivotField multipleItemSelectionAllowed="1" showAll="0" defaultSubtotal="0">
      <items count="2">
        <item x="1"/>
        <item x="0"/>
      </items>
    </pivotField>
    <pivotField showAll="0" defaultSubtotal="0">
      <items count="12">
        <item x="8"/>
        <item x="7"/>
        <item x="6"/>
        <item x="5"/>
        <item x="4"/>
        <item x="3"/>
        <item x="2"/>
        <item x="1"/>
        <item x="0"/>
        <item x="11"/>
        <item x="10"/>
        <item x="9"/>
      </items>
    </pivotField>
    <pivotField axis="axisCol" numFmtId="164" showAll="0" defaultSubtotal="0">
      <items count="13">
        <item x="12"/>
        <item x="11"/>
        <item x="10"/>
        <item x="9"/>
        <item x="8"/>
        <item x="7"/>
        <item x="6"/>
        <item x="5"/>
        <item x="4"/>
        <item x="3"/>
        <item x="2"/>
        <item x="1"/>
        <item x="0"/>
      </items>
    </pivotField>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howAll="0" defaultSubtotal="0"/>
    <pivotField showAll="0" defaultSubtotal="0"/>
    <pivotField showAll="0" defaultSubtotal="0"/>
    <pivotField showAll="0" defaultSubtotal="0"/>
    <pivotField axis="axisCol" subtotalTop="0" showAll="0" defaultSubtotal="0">
      <items count="14">
        <item sd="0" x="0"/>
        <item sd="0" x="1"/>
        <item sd="0" x="2"/>
        <item sd="0" x="3"/>
        <item sd="0" x="4"/>
        <item sd="0" x="5"/>
        <item sd="0" x="6"/>
        <item sd="0" x="7"/>
        <item sd="0" x="8"/>
        <item sd="0" x="9"/>
        <item sd="0" x="10"/>
        <item sd="0" x="11"/>
        <item sd="0" x="12"/>
        <item sd="0" x="13"/>
      </items>
    </pivotField>
    <pivotField subtotalTop="0" showAll="0" defaultSubtotal="0">
      <items count="6">
        <item sd="0" x="0"/>
        <item sd="0" x="1"/>
        <item sd="0" x="2"/>
        <item sd="0" x="3"/>
        <item sd="0" x="4"/>
        <item sd="0" x="5"/>
      </items>
    </pivotField>
    <pivotField axis="axisCol" subtotalTop="0" showAll="0" defaultSubtotal="0">
      <items count="4">
        <item sd="0" x="0"/>
        <item x="1"/>
        <item x="2"/>
        <item sd="0" x="3"/>
      </items>
    </pivotField>
  </pivotFields>
  <rowFields count="2">
    <field x="0"/>
    <field x="-2"/>
  </rowFields>
  <rowItems count="39">
    <i>
      <x/>
    </i>
    <i r="1">
      <x/>
    </i>
    <i r="1" i="1">
      <x v="1"/>
    </i>
    <i r="1" i="2">
      <x v="2"/>
    </i>
    <i r="1" i="3">
      <x v="3"/>
    </i>
    <i r="1" i="4">
      <x v="4"/>
    </i>
    <i r="1" i="5">
      <x v="5"/>
    </i>
    <i r="1" i="6">
      <x v="6"/>
    </i>
    <i r="1" i="7">
      <x v="7"/>
    </i>
    <i r="1" i="8">
      <x v="8"/>
    </i>
    <i r="1" i="9">
      <x v="9"/>
    </i>
    <i r="1" i="10">
      <x v="10"/>
    </i>
    <i r="1" i="11">
      <x v="11"/>
    </i>
    <i>
      <x v="1"/>
    </i>
    <i r="1">
      <x/>
    </i>
    <i r="1" i="1">
      <x v="1"/>
    </i>
    <i r="1" i="2">
      <x v="2"/>
    </i>
    <i r="1" i="3">
      <x v="3"/>
    </i>
    <i r="1" i="4">
      <x v="4"/>
    </i>
    <i r="1" i="5">
      <x v="5"/>
    </i>
    <i r="1" i="6">
      <x v="6"/>
    </i>
    <i r="1" i="7">
      <x v="7"/>
    </i>
    <i r="1" i="8">
      <x v="8"/>
    </i>
    <i r="1" i="9">
      <x v="9"/>
    </i>
    <i r="1" i="10">
      <x v="10"/>
    </i>
    <i r="1" i="11">
      <x v="11"/>
    </i>
    <i>
      <x v="2"/>
    </i>
    <i r="1">
      <x/>
    </i>
    <i r="1" i="1">
      <x v="1"/>
    </i>
    <i r="1" i="2">
      <x v="2"/>
    </i>
    <i r="1" i="3">
      <x v="3"/>
    </i>
    <i r="1" i="4">
      <x v="4"/>
    </i>
    <i r="1" i="5">
      <x v="5"/>
    </i>
    <i r="1" i="6">
      <x v="6"/>
    </i>
    <i r="1" i="7">
      <x v="7"/>
    </i>
    <i r="1" i="8">
      <x v="8"/>
    </i>
    <i r="1" i="9">
      <x v="9"/>
    </i>
    <i r="1" i="10">
      <x v="10"/>
    </i>
    <i r="1" i="11">
      <x v="11"/>
    </i>
  </rowItems>
  <colFields count="3">
    <field x="22"/>
    <field x="20"/>
    <field x="3"/>
  </colFields>
  <colItems count="13">
    <i>
      <x v="1"/>
      <x v="9"/>
    </i>
    <i r="1">
      <x v="10"/>
    </i>
    <i r="1">
      <x v="11"/>
    </i>
    <i r="1">
      <x v="12"/>
    </i>
    <i>
      <x v="2"/>
      <x v="1"/>
    </i>
    <i r="1">
      <x v="2"/>
    </i>
    <i r="1">
      <x v="3"/>
    </i>
    <i r="1">
      <x v="4"/>
    </i>
    <i r="1">
      <x v="5"/>
    </i>
    <i r="1">
      <x v="6"/>
    </i>
    <i r="1">
      <x v="7"/>
    </i>
    <i r="1">
      <x v="8"/>
    </i>
    <i r="1">
      <x v="9"/>
    </i>
  </colItems>
  <dataFields count="12">
    <dataField name="Average of Oils and fats" fld="8" subtotal="average" baseField="0" baseItem="0"/>
    <dataField name="Average of Vegetables" fld="10" subtotal="average" baseField="0" baseItem="0"/>
    <dataField name="Average of Fruits" fld="9" subtotal="average" baseField="0" baseItem="0"/>
    <dataField name="Average of Cereals and products" fld="4" subtotal="average" baseField="2" baseItem="0"/>
    <dataField name="Average of Milk and products" fld="7" subtotal="average" baseField="0" baseItem="0"/>
    <dataField name="Average of Meat and fish" fld="5" subtotal="average" baseField="0" baseItem="0"/>
    <dataField name="Average of Egg" fld="6" subtotal="average" baseField="0" baseItem="0"/>
    <dataField name="Average of Pulses and products" fld="11" subtotal="average" baseField="0" baseItem="0"/>
    <dataField name="Average of Sugar and Confectionery" fld="12" subtotal="average" baseField="0" baseItem="0"/>
    <dataField name="Average of Spices" fld="13" subtotal="average" baseField="0" baseItem="0"/>
    <dataField name="Average of Food and beverages" fld="15" subtotal="average" baseField="0" baseItem="0"/>
    <dataField name="Average of Non-alcoholic beverages" fld="1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BCEDF8-FD00-4F26-9625-BD83C91AA62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2" firstHeaderRow="0" firstDataRow="1" firstDataCol="1"/>
  <pivotFields count="17">
    <pivotField axis="axisRow" showAll="0">
      <items count="4">
        <item x="0"/>
        <item x="2"/>
        <item x="1"/>
        <item t="default"/>
      </items>
    </pivotField>
    <pivotField axis="axisRow" showAll="0">
      <items count="3">
        <item x="1"/>
        <item x="0"/>
        <item t="default"/>
      </items>
    </pivotField>
    <pivotField showAll="0"/>
    <pivotField numFmtId="164"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1"/>
    <field x="0"/>
  </rowFields>
  <rowItems count="9">
    <i>
      <x/>
    </i>
    <i r="1">
      <x/>
    </i>
    <i r="1">
      <x v="1"/>
    </i>
    <i r="1">
      <x v="2"/>
    </i>
    <i>
      <x v="1"/>
    </i>
    <i r="1">
      <x/>
    </i>
    <i r="1">
      <x v="1"/>
    </i>
    <i r="1">
      <x v="2"/>
    </i>
    <i t="grand">
      <x/>
    </i>
  </rowItems>
  <colFields count="1">
    <field x="-2"/>
  </colFields>
  <colItems count="13">
    <i>
      <x/>
    </i>
    <i i="1">
      <x v="1"/>
    </i>
    <i i="2">
      <x v="2"/>
    </i>
    <i i="3">
      <x v="3"/>
    </i>
    <i i="4">
      <x v="4"/>
    </i>
    <i i="5">
      <x v="5"/>
    </i>
    <i i="6">
      <x v="6"/>
    </i>
    <i i="7">
      <x v="7"/>
    </i>
    <i i="8">
      <x v="8"/>
    </i>
    <i i="9">
      <x v="9"/>
    </i>
    <i i="10">
      <x v="10"/>
    </i>
    <i i="11">
      <x v="11"/>
    </i>
    <i i="12">
      <x v="12"/>
    </i>
  </colItems>
  <dataFields count="13">
    <dataField name="Average of Cereals and products" fld="4" subtotal="average" baseField="1" baseItem="0"/>
    <dataField name="Average of Milk and products" fld="7" subtotal="average" baseField="1" baseItem="0"/>
    <dataField name="Average of Meat and fish" fld="5" subtotal="average" baseField="1" baseItem="0"/>
    <dataField name="Average of Egg" fld="6" subtotal="average" baseField="1" baseItem="0"/>
    <dataField name="Average of Oils and fats" fld="8" subtotal="average" baseField="1" baseItem="0"/>
    <dataField name="Average of Fruits" fld="9" subtotal="average" baseField="1" baseItem="0"/>
    <dataField name="Average of Vegetables" fld="10" subtotal="average" baseField="1" baseItem="0"/>
    <dataField name="Average of Pulses and products" fld="11" subtotal="average" baseField="1" baseItem="0"/>
    <dataField name="Average of Sugar and Confectionery" fld="12" subtotal="average" baseField="1" baseItem="0"/>
    <dataField name="Average of Spices" fld="13" subtotal="average" baseField="1" baseItem="0"/>
    <dataField name="Average of Non-alcoholic beverages" fld="14" subtotal="average" baseField="1" baseItem="0"/>
    <dataField name="Average of Prepared meals, snacks, sweets etc." fld="15" subtotal="average" baseField="1" baseItem="0"/>
    <dataField name="Average of Food and beverages" fld="1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145ACA-D485-40A4-905C-9B3E7A6671E1}" name="Table1" displayName="Table1" ref="A1:AE373" totalsRowShown="0">
  <autoFilter ref="A1:AE373" xr:uid="{38145ACA-D485-40A4-905C-9B3E7A6671E1}">
    <filterColumn colId="1">
      <filters>
        <filter val="2019"/>
        <filter val="2020"/>
        <filter val="2021"/>
      </filters>
    </filterColumn>
  </autoFilter>
  <sortState xmlns:xlrd2="http://schemas.microsoft.com/office/spreadsheetml/2017/richdata2" ref="A53:AE157">
    <sortCondition ref="D1:D373"/>
  </sortState>
  <tableColumns count="31">
    <tableColumn id="1" xr3:uid="{74691681-380C-497B-8D1F-EFD50BBACE83}" name="Sector"/>
    <tableColumn id="2" xr3:uid="{1CFD4DC0-BBE5-45E5-B184-77DBE45FD2DD}" name="Year"/>
    <tableColumn id="3" xr3:uid="{5A5B0298-188D-4BF6-BA0E-21AFCE1E45F7}" name="Month"/>
    <tableColumn id="31" xr3:uid="{D70D002F-4D76-418C-B9F7-13B3B23C1562}" name="Column1" dataDxfId="213"/>
    <tableColumn id="4" xr3:uid="{5B53471B-B5EC-405A-B3DA-3719DFE88587}" name="Cereals and products"/>
    <tableColumn id="5" xr3:uid="{FA16172B-6B1F-4542-BB1F-4B12B6DD9A83}" name="Meat and fish"/>
    <tableColumn id="6" xr3:uid="{9BBDA4C1-9D60-4657-B6A9-76CBD7CEA466}" name="Egg"/>
    <tableColumn id="7" xr3:uid="{1843E15F-8E10-4900-80B7-0B4369064134}" name="Milk and products"/>
    <tableColumn id="8" xr3:uid="{12D20028-EB91-42A3-B6A2-32D3EDE405AB}" name="Oils and fats"/>
    <tableColumn id="9" xr3:uid="{873E9C46-75B2-48CA-8491-A676AFFAC73C}" name="Fruits"/>
    <tableColumn id="10" xr3:uid="{D34A3429-7D11-49DB-A15C-B4A9ACEF42C3}" name="Vegetables"/>
    <tableColumn id="11" xr3:uid="{A047CE10-0368-4097-87C4-C7985E05B139}" name="Pulses and products"/>
    <tableColumn id="12" xr3:uid="{A74D46C4-B9AB-4BE4-AADD-17E1738FD8BD}" name="Sugar and Confectionery"/>
    <tableColumn id="13" xr3:uid="{FFC303F5-0AC7-4A10-9BED-61FE035A6A7E}" name="Spices"/>
    <tableColumn id="14" xr3:uid="{6A56A67D-4226-41C3-912D-E842CE4F7173}" name="Non-alcoholic beverages"/>
    <tableColumn id="15" xr3:uid="{5E0A25FF-7E66-458F-B67C-9544C06CD074}" name="Prepared meals, snacks, sweets etc."/>
    <tableColumn id="16" xr3:uid="{588D9895-7D56-4CD2-9D56-EC36B387B1B6}" name="Food and beverages"/>
    <tableColumn id="17" xr3:uid="{DBF6CD79-76B8-4604-AFF6-31DECA368B27}" name="Pan, tobacco and intoxicants"/>
    <tableColumn id="18" xr3:uid="{56C482D5-C47E-4EC9-BF49-516D431283E1}" name="Clothing"/>
    <tableColumn id="19" xr3:uid="{3119D2F3-C3AF-4EC3-8A75-797C024E872F}" name="Footwear"/>
    <tableColumn id="20" xr3:uid="{F61B9C96-EB27-4CC8-876D-EE8ABE7E4CE8}" name="Clothing and footwear"/>
    <tableColumn id="21" xr3:uid="{33195610-647D-459E-85C8-98A9DF36A752}" name="Housing"/>
    <tableColumn id="22" xr3:uid="{6C995D34-F1D6-45BD-BDFA-EA5FA1336C13}" name="Fuel and light"/>
    <tableColumn id="23" xr3:uid="{4BCB6DF2-F988-462D-8B33-D0D2507E2666}" name="Household goods and services"/>
    <tableColumn id="24" xr3:uid="{048FDCBC-9384-4ABA-8115-2DB8F6BC56FC}" name="Health"/>
    <tableColumn id="25" xr3:uid="{DC995CFC-DD2A-4884-B762-937576367735}" name="Transport and communication"/>
    <tableColumn id="26" xr3:uid="{AB0F7652-54E9-4A52-B4C9-68BBB4F43283}" name="Recreation and amusement"/>
    <tableColumn id="27" xr3:uid="{90B25F59-1B1E-45D3-A20C-2CBB9AF4EE9F}" name="Education"/>
    <tableColumn id="28" xr3:uid="{15CDE920-D05E-4320-834E-C3D8075754A9}" name="Personal care and effects"/>
    <tableColumn id="29" xr3:uid="{A9FFD844-6A6A-4D81-A823-B84F626A5647}" name="Miscellaneous"/>
    <tableColumn id="30" xr3:uid="{0E24BF0C-47A5-4AFD-9CE7-F31F317277B9}"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0D45EA-318D-421E-8AFB-8384C075C724}" name="Table2" displayName="Table2" ref="A12:B19" totalsRowShown="0">
  <autoFilter ref="A12:B19" xr:uid="{DC0D45EA-318D-421E-8AFB-8384C075C724}"/>
  <tableColumns count="2">
    <tableColumn id="1" xr3:uid="{9979FAF2-7D11-478F-8979-D5DB6BA18858}" name="Year" dataDxfId="77"/>
    <tableColumn id="2" xr3:uid="{7BD15FBC-90B5-43F4-BB2C-FA6F806D12C2}" name="Inflation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8F81615-1D20-419A-A315-FC6F17E9CF47}" name="Table14" displayName="Table14" ref="A4:D29" totalsRowShown="0">
  <autoFilter ref="A4:D29" xr:uid="{38F81615-1D20-419A-A315-FC6F17E9CF47}"/>
  <tableColumns count="4">
    <tableColumn id="1" xr3:uid="{A9088764-629E-4254-A19A-0DD36B210E40}" name="Sector"/>
    <tableColumn id="2" xr3:uid="{19626346-F514-4ADE-A1E0-466B29DE8D74}" name="rural"/>
    <tableColumn id="3" xr3:uid="{F49D00E8-B835-4192-8D79-7F8ED959E975}" name="Rural+Urban"/>
    <tableColumn id="4" xr3:uid="{0EB68E7A-8CB2-4A8E-8C43-B56E95CFAA09}" name="Urba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FAAE8D9-9608-45D3-9C63-84963A2A8842}" name="Table11" displayName="Table11" ref="A1:BD88" totalsRowShown="0">
  <autoFilter ref="A1:BD88" xr:uid="{FFAAE8D9-9608-45D3-9C63-84963A2A8842}"/>
  <sortState xmlns:xlrd2="http://schemas.microsoft.com/office/spreadsheetml/2017/richdata2" ref="A2:BD88">
    <sortCondition ref="A1:A88"/>
  </sortState>
  <tableColumns count="56">
    <tableColumn id="1" xr3:uid="{4CD9C2A5-0AAE-4315-AD85-4701AF2D5E91}" name="Sector"/>
    <tableColumn id="2" xr3:uid="{94103798-6138-4318-A05B-4FE391196314}" name="Year"/>
    <tableColumn id="3" xr3:uid="{5F47E22C-EA80-4793-8A3C-F62F3DC2977D}" name="Month"/>
    <tableColumn id="4" xr3:uid="{7900D29F-9426-411F-BC86-5433D99D6D38}" name="Column1" dataDxfId="137"/>
    <tableColumn id="5" xr3:uid="{9F184A2C-7633-467D-9595-9532BBD349D9}" name="Cereals and products"/>
    <tableColumn id="32" xr3:uid="{781855EA-1F2C-49D9-BD14-CAC2B2D77BC4}" name="Inflation Cereals and products" dataDxfId="136">
      <calculatedColumnFormula>(Table11[[#This Row],[Cereals and products]]-E1)/E1*100</calculatedColumnFormula>
    </tableColumn>
    <tableColumn id="6" xr3:uid="{F323779F-D86B-4DA0-8C2D-84A6BF280539}" name="Meat and fish"/>
    <tableColumn id="33" xr3:uid="{93C28635-FFDE-488E-9F9C-CEEDD1B5A621}" name="Inflation Meat and fish" dataDxfId="135">
      <calculatedColumnFormula>(Table11[[#This Row],[Meat and fish]]-G1)/G1*100</calculatedColumnFormula>
    </tableColumn>
    <tableColumn id="7" xr3:uid="{92FBC92A-5DA5-4740-901F-2E7D74141413}" name="Egg"/>
    <tableColumn id="34" xr3:uid="{8A46D98E-15B4-4E7C-8DEC-CA3118C64244}" name="Inflation Egg" dataDxfId="134">
      <calculatedColumnFormula>(Table11[[#This Row],[Egg]]-I1)/I1*100</calculatedColumnFormula>
    </tableColumn>
    <tableColumn id="8" xr3:uid="{12219E6E-C5ED-4CFD-9A9D-E29B377C53B5}" name="Milk and products"/>
    <tableColumn id="35" xr3:uid="{EBAC65A5-2082-4429-B97D-763453C31F3A}" name="Milk and products2" dataDxfId="133">
      <calculatedColumnFormula>(Table11[[#This Row],[Milk and products]]-K1)/K1*100</calculatedColumnFormula>
    </tableColumn>
    <tableColumn id="9" xr3:uid="{6BBDB368-D88B-4E73-ABDD-FE76A7AD2BED}" name="Oils and fats"/>
    <tableColumn id="36" xr3:uid="{003F7426-AE1F-4FCC-9F97-3D049B961979}" name="Oils and fats2" dataDxfId="132">
      <calculatedColumnFormula>(Table11[[#This Row],[Oils and fats]]-M1)/M1*100</calculatedColumnFormula>
    </tableColumn>
    <tableColumn id="10" xr3:uid="{CECBF64F-9D96-4AA1-AE25-7424CDBFEEE0}" name="Fruits"/>
    <tableColumn id="37" xr3:uid="{56750913-F0D2-4F71-B017-27503FAFE952}" name="Fruits2" dataDxfId="131">
      <calculatedColumnFormula>(Table11[[#This Row],[Fruits]]-O1)/O1*100</calculatedColumnFormula>
    </tableColumn>
    <tableColumn id="11" xr3:uid="{DA688EEA-50C5-4DD1-8B38-15D691B180CB}" name="Vegetables"/>
    <tableColumn id="38" xr3:uid="{371D4D55-D6F7-435C-86B3-3C8516CAE41B}" name="Vegetables2" dataDxfId="130">
      <calculatedColumnFormula>(Table11[[#This Row],[Vegetables]]-Q1)/Q1*100</calculatedColumnFormula>
    </tableColumn>
    <tableColumn id="12" xr3:uid="{BA5A7A26-ADDC-43A8-BEE8-34DD55DEFA62}" name="Pulses and products"/>
    <tableColumn id="39" xr3:uid="{BA465496-C167-45E5-A40C-B919C5BA8484}" name="Pulses and products2" dataDxfId="129">
      <calculatedColumnFormula>(Table11[[#This Row],[Pulses and products]]-S1)/S1*100</calculatedColumnFormula>
    </tableColumn>
    <tableColumn id="13" xr3:uid="{EE83C9C0-3E8F-4966-91CB-2D7E6EEC1B3E}" name="Sugar and Confectionery"/>
    <tableColumn id="40" xr3:uid="{29DC697F-FDE8-4AA2-9F66-8A68C8CFCCD8}" name="Sugar and Confectionery2" dataDxfId="128">
      <calculatedColumnFormula>(Table11[[#This Row],[Sugar and Confectionery]]-U1)/U1*100</calculatedColumnFormula>
    </tableColumn>
    <tableColumn id="14" xr3:uid="{E8B622D7-CA6D-412C-A9A4-63AF41CDCD98}" name="Spices"/>
    <tableColumn id="41" xr3:uid="{DA10CA55-D062-40AC-B318-A1918C8E3435}" name="Spices2" dataDxfId="127">
      <calculatedColumnFormula>(Table11[[#This Row],[Spices]]-W1)/W1*100</calculatedColumnFormula>
    </tableColumn>
    <tableColumn id="15" xr3:uid="{4DC5F685-A6E6-4908-9EC1-5BF758F42C33}" name="Non-alcoholic beverages"/>
    <tableColumn id="42" xr3:uid="{FA12BA9D-FA34-4CF3-9B79-5FE7656BDB25}" name="Non-alcoholic beverages2" dataDxfId="126">
      <calculatedColumnFormula>(Table11[[#This Row],[Non-alcoholic beverages]]-Y1)/Y1*100</calculatedColumnFormula>
    </tableColumn>
    <tableColumn id="16" xr3:uid="{B2C144E2-3377-4413-90C4-4AC556979819}" name="Prepared meals, snacks, sweets etc."/>
    <tableColumn id="43" xr3:uid="{E13BE62E-C4A4-4259-9271-4B96D3228510}" name="Prepared meals, snacks, sweets etc.2" dataDxfId="125">
      <calculatedColumnFormula>(Table11[[#This Row],[Prepared meals, snacks, sweets etc.]]-AA1)/AA1*100</calculatedColumnFormula>
    </tableColumn>
    <tableColumn id="17" xr3:uid="{7F199957-DCFF-4A81-94ED-820ACB31F697}" name="Food and beverages"/>
    <tableColumn id="44" xr3:uid="{E0D96903-0D18-411B-9258-7A7C77740DFC}" name="Food and beverages2" dataDxfId="124">
      <calculatedColumnFormula>(Table11[[#This Row],[Food and beverages]]-AC1)/AC1*100</calculatedColumnFormula>
    </tableColumn>
    <tableColumn id="18" xr3:uid="{E2CFB6DD-59E3-402F-B573-4DF6F7C72172}" name="Pan, tobacco and intoxicants"/>
    <tableColumn id="45" xr3:uid="{E5A429E7-8372-4556-A5B5-D54EE69967CE}" name="Pan, tobacco and intoxicants2" dataDxfId="123">
      <calculatedColumnFormula>(Table11[[#This Row],[Pan, tobacco and intoxicants]]-AE1)/AE1*100</calculatedColumnFormula>
    </tableColumn>
    <tableColumn id="19" xr3:uid="{C4D0EA1E-7836-4072-B35F-B891793A77FF}" name="Clothing"/>
    <tableColumn id="46" xr3:uid="{A1D418F8-A38D-41FA-BDEE-A427D9BDD800}" name="Clothing2" dataDxfId="122">
      <calculatedColumnFormula>(Table11[[#This Row],[Clothing]]-AG1)/AG1*100</calculatedColumnFormula>
    </tableColumn>
    <tableColumn id="20" xr3:uid="{20A4E19F-913C-456F-8E1A-A38ADAAB3646}" name="Footwear"/>
    <tableColumn id="47" xr3:uid="{F81D9234-5E24-4663-BF7B-38DB2AC5D83D}" name="Footwear2" dataDxfId="121">
      <calculatedColumnFormula>(Table11[[#This Row],[Footwear]]-AI1)/AI1*100</calculatedColumnFormula>
    </tableColumn>
    <tableColumn id="21" xr3:uid="{A2EDD1F1-5DA8-4679-9F97-C95EEB47301B}" name="Clothing and footwear"/>
    <tableColumn id="48" xr3:uid="{4CBB7982-A561-4454-9FAC-EB9AE67AC5BD}" name="Clothing and footwear2" dataDxfId="120">
      <calculatedColumnFormula>(Table11[[#This Row],[Clothing and footwear]]-AK1)/AK1*100</calculatedColumnFormula>
    </tableColumn>
    <tableColumn id="22" xr3:uid="{B48FDAF5-8B49-4BB6-9BE3-A5AED80113E9}" name="Housing"/>
    <tableColumn id="49" xr3:uid="{5AC895CE-5270-4902-A895-279CC21DB44B}" name="Housing2" dataDxfId="119">
      <calculatedColumnFormula>IFERROR(_xlfn.IFNA(((Table11[[#This Row],[Housing]]-AM1)/AM1*100),Table11[[#This Row],[Housing]]),Table11[[#This Row],[Housing]])</calculatedColumnFormula>
    </tableColumn>
    <tableColumn id="23" xr3:uid="{908805D2-819D-4113-AA5C-2760C3ABDEF8}" name="Fuel and light"/>
    <tableColumn id="50" xr3:uid="{A30E2D72-DE4E-4FE7-8797-2E6F34CBAFC3}" name="Fuel and light2" dataDxfId="118">
      <calculatedColumnFormula>(Table11[[#This Row],[Fuel and light]]-AO1)/AO1*100</calculatedColumnFormula>
    </tableColumn>
    <tableColumn id="24" xr3:uid="{C9ED6891-1234-4C3C-8206-BDD31CF70E5C}" name="Household goods and services"/>
    <tableColumn id="51" xr3:uid="{0432F995-1BBF-4F38-9E6B-55466BB3D984}" name="Household goods and services2" dataDxfId="117">
      <calculatedColumnFormula>(Table11[[#This Row],[Household goods and services]]-AQ1)/AQ1*100</calculatedColumnFormula>
    </tableColumn>
    <tableColumn id="25" xr3:uid="{C27EC6BD-ED0E-4FA7-B15F-DF7618D9E803}" name="Health"/>
    <tableColumn id="52" xr3:uid="{FEA8684A-5D54-4456-A3F9-67992A69E28E}" name="Health2" dataDxfId="116">
      <calculatedColumnFormula>(Table11[[#This Row],[Health]]-AS1)/AS1*100</calculatedColumnFormula>
    </tableColumn>
    <tableColumn id="26" xr3:uid="{4B3C7D7B-99CA-4D17-AE14-D5486BA6F028}" name="Transport and communication"/>
    <tableColumn id="53" xr3:uid="{F0580348-35CD-4552-A382-AE4C606F4F32}" name="Transport and communication2" dataDxfId="115">
      <calculatedColumnFormula>(Table11[[#This Row],[Transport and communication]]-AU1)/AU1*100</calculatedColumnFormula>
    </tableColumn>
    <tableColumn id="27" xr3:uid="{3E5D40D4-33E7-45C4-8A44-BEC597AAEAC0}" name="Recreation and amusement"/>
    <tableColumn id="54" xr3:uid="{78D450E2-678A-42F3-951B-AD70C9FA5AC6}" name="Recreation and amusement2" dataDxfId="114">
      <calculatedColumnFormula>(Table11[[#This Row],[Recreation and amusement]]-AW1)/AW1*100</calculatedColumnFormula>
    </tableColumn>
    <tableColumn id="28" xr3:uid="{A86273D3-E86E-44FB-A1C8-36E9BD182A18}" name="Education"/>
    <tableColumn id="55" xr3:uid="{51BFB7DE-775D-464E-A917-C025B68A7539}" name="Education2" dataDxfId="113">
      <calculatedColumnFormula>(Table11[[#This Row],[Education]]-AY1)/AY1*100</calculatedColumnFormula>
    </tableColumn>
    <tableColumn id="29" xr3:uid="{7B9B6A77-105C-4ACD-A0FD-E9D8DC47C255}" name="Personal care and effects"/>
    <tableColumn id="56" xr3:uid="{2D20CF63-5B76-4058-8AB9-965CDC845425}" name="Personal care and effects2" dataDxfId="112">
      <calculatedColumnFormula>(Table11[[#This Row],[Personal care and effects]]-BA1)/BA1*100</calculatedColumnFormula>
    </tableColumn>
    <tableColumn id="30" xr3:uid="{4F651382-A255-42C4-B9DC-2C10907F7615}" name="Miscellaneous"/>
    <tableColumn id="57" xr3:uid="{D0E5EAA8-ACA7-44CF-A253-D2764A42BB40}" name="Miscellaneous2" dataDxfId="111">
      <calculatedColumnFormula>(Table11[[#This Row],[Miscellaneous]]-BC1)/BC1*100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A4BC51-EE65-4441-86BD-D3226A2B2A1F}" name="Table17" displayName="Table17" ref="A93:AE180" totalsRowShown="0" headerRowDxfId="110" dataDxfId="109" tableBorderDxfId="108">
  <autoFilter ref="A93:AE180" xr:uid="{A2A4BC51-EE65-4441-86BD-D3226A2B2A1F}">
    <filterColumn colId="0">
      <filters>
        <filter val="Urban"/>
      </filters>
    </filterColumn>
  </autoFilter>
  <tableColumns count="31">
    <tableColumn id="1" xr3:uid="{0C0A4EEF-A5DC-40F9-89DF-77153C7F8C88}" name="Sector" dataDxfId="107"/>
    <tableColumn id="2" xr3:uid="{CFFB88F6-5DEF-42A8-9EE8-81B49CAC695D}" name="Year" dataDxfId="106"/>
    <tableColumn id="3" xr3:uid="{32026DD7-87EE-4A72-BBDD-4135D6E727AD}" name="Month" dataDxfId="105"/>
    <tableColumn id="4" xr3:uid="{2E38ADBE-4218-4DFF-BF28-A04823D8EFD3}" name="Column1" dataDxfId="104"/>
    <tableColumn id="5" xr3:uid="{D157CC92-C131-411D-A421-EEC2CF2AEAE2}" name="Oils and fats" dataDxfId="103"/>
    <tableColumn id="6" xr3:uid="{B51D26DB-0008-4DBA-960C-B20E18BF1309}" name="Inflation"/>
    <tableColumn id="7" xr3:uid="{EAA10778-8F5C-443E-9B92-0D313922DBFF}" name="Inflation Cereals and products" dataDxfId="102"/>
    <tableColumn id="9" xr3:uid="{A8469AB5-28ED-4D5A-B914-23D8AC95E2B3}" name="Inflation Meat and fish" dataDxfId="101"/>
    <tableColumn id="11" xr3:uid="{134252B0-7846-4F02-9A66-1D3C530CAF84}" name="Inflation Egg" dataDxfId="100"/>
    <tableColumn id="13" xr3:uid="{57722FB7-EB00-4A32-8424-07E282575A81}" name="Milk and products2" dataDxfId="99"/>
    <tableColumn id="17" xr3:uid="{7538FD9D-FFDD-4C3D-B758-A54B76FD8B7D}" name="Fruits2" dataDxfId="98"/>
    <tableColumn id="19" xr3:uid="{335184BF-A046-4895-986F-7135731D06D3}" name="Vegetables2" dataDxfId="97"/>
    <tableColumn id="21" xr3:uid="{58AA6172-D5DD-4281-9F21-C27137269EA9}" name="Pulses and products2" dataDxfId="96"/>
    <tableColumn id="23" xr3:uid="{5492B583-8AA7-41CB-8577-150EADD7659E}" name="Sugar and Confectionery2" dataDxfId="95"/>
    <tableColumn id="25" xr3:uid="{E7445397-604A-4D82-B24B-A1F626543AB8}" name="Spices2" dataDxfId="94"/>
    <tableColumn id="27" xr3:uid="{45627B09-9BCF-4109-8F8C-02B9054A8181}" name="Non-alcoholic beverages2" dataDxfId="93"/>
    <tableColumn id="29" xr3:uid="{9476A10F-3730-49FD-80AE-4F0AD9CBFDA6}" name="Prepared meals, snacks, sweets etc.2" dataDxfId="92"/>
    <tableColumn id="31" xr3:uid="{F278AFA5-C427-4C34-BB86-5D8EB5A78B1B}" name="Food and beverages2" dataDxfId="91"/>
    <tableColumn id="33" xr3:uid="{EF55CC60-4448-4297-8874-961F403FFD74}" name="Pan, tobacco and intoxicants2" dataDxfId="90"/>
    <tableColumn id="35" xr3:uid="{8E89915B-F7D6-4218-B8F8-21DCDE938175}" name="Clothing2" dataDxfId="89"/>
    <tableColumn id="37" xr3:uid="{5CF46FDF-6B6E-4861-A619-320F661C199B}" name="Footwear2" dataDxfId="88"/>
    <tableColumn id="39" xr3:uid="{F0264E1A-83FC-42A0-B450-54F0ED5136C0}" name="Clothing and footwear2" dataDxfId="87"/>
    <tableColumn id="41" xr3:uid="{B29E9CBF-8D7A-4846-A078-64E9C52EE234}" name="Housing2" dataDxfId="86"/>
    <tableColumn id="43" xr3:uid="{812FDFE4-AED1-468F-919F-02B9F9E0A611}" name="Fuel and light2" dataDxfId="85"/>
    <tableColumn id="45" xr3:uid="{E18748A9-1EE9-493C-9489-64DD92974514}" name="Household goods and services2" dataDxfId="84"/>
    <tableColumn id="47" xr3:uid="{882164E4-03BA-463B-ADFB-7100D39EE5A2}" name="Health2" dataDxfId="83"/>
    <tableColumn id="49" xr3:uid="{35D19C09-A840-4F86-8976-9C400249E38E}" name="Transport and communication2" dataDxfId="82"/>
    <tableColumn id="51" xr3:uid="{3558C039-8321-4BA8-ACC3-F7BF6253785E}" name="Recreation and amusement2" dataDxfId="81"/>
    <tableColumn id="53" xr3:uid="{83735EE8-1BF1-4BF0-AABB-8DBC333D8A54}" name="Education2" dataDxfId="80"/>
    <tableColumn id="55" xr3:uid="{34F0F17D-2E0C-4DBA-B029-7FF832BFD590}" name="Personal care and effects2" dataDxfId="79"/>
    <tableColumn id="57" xr3:uid="{933A6419-6E84-41AF-BFB9-3D471165F01B}" name="Miscellaneous2" dataDxfId="7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10D68B7-5DDE-4A03-B7C3-0F93D57CB58E}" name="Table15" displayName="Table15" ref="P48:S87" totalsRowShown="0">
  <autoFilter ref="P48:S87" xr:uid="{E10D68B7-5DDE-4A03-B7C3-0F93D57CB58E}"/>
  <sortState xmlns:xlrd2="http://schemas.microsoft.com/office/spreadsheetml/2017/richdata2" ref="P49:S87">
    <sortCondition ref="P48:P87"/>
  </sortState>
  <tableColumns count="4">
    <tableColumn id="1" xr3:uid="{E57A87AF-3FC8-4B12-8D4E-2D3A4BCB8FE9}" name="Year" dataDxfId="212"/>
    <tableColumn id="2" xr3:uid="{C032DA4A-0C07-4059-9122-87B72C146747}" name="Month" dataDxfId="211"/>
    <tableColumn id="3" xr3:uid="{BB4C4B91-2184-43F4-97F2-906AC3DC010E}" name="Sector"/>
    <tableColumn id="4" xr3:uid="{E61F96F7-2C06-4AE4-BBF9-25765655F42B}" name="INFL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84FD620-A672-428C-9341-80622BC6303F}" name="Table16" displayName="Table16" ref="U48:Z87" totalsRowShown="0">
  <autoFilter ref="U48:Z87" xr:uid="{884FD620-A672-428C-9341-80622BC6303F}"/>
  <tableColumns count="6">
    <tableColumn id="1" xr3:uid="{CD7FB279-3224-4990-BDB4-69870B94C076}" name="Date" dataDxfId="210"/>
    <tableColumn id="2" xr3:uid="{577C5BA0-242E-4D83-9C1E-C0F90C4B2C5D}" name="Sector" dataDxfId="209"/>
    <tableColumn id="3" xr3:uid="{C4648D1D-6D1C-440C-AD38-B4FC9C170571}" name="Year" dataDxfId="208"/>
    <tableColumn id="4" xr3:uid="{4E8672B4-8E0B-4FE7-BBB3-1F1FBA35A152}" name="Month" dataDxfId="207"/>
    <tableColumn id="5" xr3:uid="{A8978593-F46A-4A52-A37B-896984EA25C3}" name="CPI Index" dataDxfId="206"/>
    <tableColumn id="6" xr3:uid="{7B80EB6E-AAEC-4A42-99F7-CA0A3F15FC95}" name="Inflation">
      <calculatedColumnFormula>(Y49-Y48)/Y48*100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3A18C7D-B555-40EF-A15E-295960C862C5}" name="Table12" displayName="Table12" ref="A95:F167" totalsRowShown="0" headerRowDxfId="7" dataDxfId="8" headerRowBorderDxfId="14" tableBorderDxfId="15" totalsRowBorderDxfId="13">
  <autoFilter ref="A95:F167" xr:uid="{F3A18C7D-B555-40EF-A15E-295960C862C5}"/>
  <sortState xmlns:xlrd2="http://schemas.microsoft.com/office/spreadsheetml/2017/richdata2" ref="A96:D167">
    <sortCondition ref="A95:A167"/>
  </sortState>
  <tableColumns count="6">
    <tableColumn id="1" xr3:uid="{0BC544E3-051F-416A-92D7-564F111503C4}" name="Sector" dataDxfId="12"/>
    <tableColumn id="2" xr3:uid="{2B835849-E4B8-4264-AC59-25DCAF190FFF}" name="Year" dataDxfId="11"/>
    <tableColumn id="3" xr3:uid="{890A6C17-D5BD-4D0D-8315-89B747A0920F}" name="Month" dataDxfId="10"/>
    <tableColumn id="4" xr3:uid="{778E8E8F-1497-48AE-8BF7-5FC4B61CA5B6}" name="Column1" dataDxfId="9"/>
    <tableColumn id="32" xr3:uid="{B2BC5170-9B07-4B37-8D05-E464649190B4}" name="Average" dataDxfId="6"/>
    <tableColumn id="34" xr3:uid="{FCCB54DF-5BEF-49E1-BB1C-486F647361FC}" name="Column3" dataDxfId="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5404B5-9F92-47FC-B4B0-856054926675}" name="Table5" displayName="Table5" ref="A46:T67" totalsRowShown="0" headerRowDxfId="205" dataDxfId="203" headerRowBorderDxfId="204" tableBorderDxfId="202" totalsRowBorderDxfId="201">
  <autoFilter ref="A46:T67" xr:uid="{3D5404B5-9F92-47FC-B4B0-856054926675}"/>
  <sortState xmlns:xlrd2="http://schemas.microsoft.com/office/spreadsheetml/2017/richdata2" ref="A47:T67">
    <sortCondition descending="1" ref="D46:D67"/>
  </sortState>
  <tableColumns count="20">
    <tableColumn id="1" xr3:uid="{F5996304-D8CF-4A89-AF18-FDF3C2268BCD}" name="Sector" dataDxfId="200"/>
    <tableColumn id="2" xr3:uid="{F4E3961F-658E-42CA-B17B-24F1AE1E21AC}" name="Year" dataDxfId="199"/>
    <tableColumn id="3" xr3:uid="{E53B196C-F7D4-4C6F-B8F2-B3DABFB9BBCF}" name="Month" dataDxfId="198"/>
    <tableColumn id="4" xr3:uid="{C7AD812C-49CA-45EC-94FD-681F10D30F12}" name="Column1" dataDxfId="197"/>
    <tableColumn id="5" xr3:uid="{39FD2AE7-8E46-462C-8361-B18C971C6DD9}" name="Cereals and products" dataDxfId="196"/>
    <tableColumn id="6" xr3:uid="{F6BC0B4B-02C0-4A4E-BC1A-F53BDB873705}" name="Meat and fish" dataDxfId="195"/>
    <tableColumn id="7" xr3:uid="{E2DBE985-1B64-459E-876D-4EAADABB2DB7}" name="Egg" dataDxfId="194"/>
    <tableColumn id="8" xr3:uid="{7208C150-A118-4B7A-9C86-82C3B94AF05C}" name="Milk and products" dataDxfId="193"/>
    <tableColumn id="9" xr3:uid="{E0943064-D4E8-4ABB-9AD4-F626DC0C34A6}" name="Oils and fats" dataDxfId="192"/>
    <tableColumn id="10" xr3:uid="{79013D0C-9C20-4C26-BC22-26FFE3AF3E40}" name="Fruits" dataDxfId="191"/>
    <tableColumn id="11" xr3:uid="{01D70D15-83E3-4A3C-AA8F-1C9CEBF3EEF2}" name="Vegetables" dataDxfId="190"/>
    <tableColumn id="12" xr3:uid="{F9382568-A514-4EDA-8E88-9BDE194AAC10}" name="Pulses and products" dataDxfId="189"/>
    <tableColumn id="13" xr3:uid="{15E8CDB7-286F-4056-8C6F-50805BF06FEB}" name="Sugar and Confectionery" dataDxfId="188"/>
    <tableColumn id="14" xr3:uid="{8582EE10-8B52-4FEC-975E-7C32668DC266}" name="Spices" dataDxfId="187"/>
    <tableColumn id="15" xr3:uid="{AC18F01C-2E55-4986-B95E-AC14E17CDDFE}" name="Non-alcoholic beverages" dataDxfId="186"/>
    <tableColumn id="16" xr3:uid="{520EA862-6A6A-488A-BE30-17E988681B84}" name="Food and beverages" dataDxfId="185"/>
    <tableColumn id="21" xr3:uid="{E8C0B04F-94B5-439B-93A2-BA598A990339}" name="Fuel and light" dataDxfId="184"/>
    <tableColumn id="22" xr3:uid="{CBD26A60-F59A-4410-94F6-A87ECF1F5BAD}" name="Household goods and services" dataDxfId="183"/>
    <tableColumn id="23" xr3:uid="{5E25268F-95A0-472F-A35A-F320949974A3}" name="Health" dataDxfId="182"/>
    <tableColumn id="24" xr3:uid="{A41801BE-F411-436D-A3B4-584BEB188784}" name="Transport and communication" dataDxfId="18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998E2EE-1DFB-45AB-85E2-4EB11FF2BD9D}" name="Table8" displayName="Table8" ref="A1:T40" totalsRowShown="0" headerRowDxfId="180" dataDxfId="178" headerRowBorderDxfId="179" tableBorderDxfId="177" totalsRowBorderDxfId="176">
  <autoFilter ref="A1:T40" xr:uid="{E998E2EE-1DFB-45AB-85E2-4EB11FF2BD9D}"/>
  <sortState xmlns:xlrd2="http://schemas.microsoft.com/office/spreadsheetml/2017/richdata2" ref="A2:T40">
    <sortCondition ref="A1:A40"/>
  </sortState>
  <tableColumns count="20">
    <tableColumn id="1" xr3:uid="{55DBC744-2C00-4515-8BE3-F11B32BB097D}" name="Sector" dataDxfId="175"/>
    <tableColumn id="2" xr3:uid="{55104790-ED6C-4654-895F-DD471F38353D}" name="Year" dataDxfId="174"/>
    <tableColumn id="3" xr3:uid="{72796C3F-8ACF-4401-AC5C-0E7C17335822}" name="Month" dataDxfId="173"/>
    <tableColumn id="4" xr3:uid="{17AE46B4-90F4-4132-8910-1532348E44BC}" name="Column1" dataDxfId="172"/>
    <tableColumn id="5" xr3:uid="{B6824B78-77ED-40E2-989B-342057A26B2D}" name="Cereals and products" dataDxfId="171"/>
    <tableColumn id="6" xr3:uid="{421A04FC-EBFC-4130-860B-2DBF8B92B5B3}" name="Meat and fish" dataDxfId="170"/>
    <tableColumn id="7" xr3:uid="{8A40E095-95A2-42A7-A1F6-56CEBE962D99}" name="Egg" dataDxfId="169"/>
    <tableColumn id="8" xr3:uid="{68BBB4B9-4941-4FD3-BA79-0E2A5382C5F6}" name="Milk and products" dataDxfId="168"/>
    <tableColumn id="9" xr3:uid="{6758AB34-D7BA-4A42-9B7E-02622E3CE88E}" name="Oils and fats" dataDxfId="167"/>
    <tableColumn id="10" xr3:uid="{29A101EF-D8AC-4B46-9F91-A8FC25B79607}" name="Fruits" dataDxfId="166"/>
    <tableColumn id="11" xr3:uid="{D0A79BFA-E0A3-43DA-A79A-D3EFCDAFC284}" name="Vegetables" dataDxfId="165"/>
    <tableColumn id="12" xr3:uid="{EC1A4C42-4C59-4AE8-AA4F-8604BB5A253C}" name="Pulses and products" dataDxfId="164"/>
    <tableColumn id="13" xr3:uid="{89C90141-8E0B-4924-9659-DB2EEAF420EC}" name="Sugar and Confectionery" dataDxfId="163"/>
    <tableColumn id="14" xr3:uid="{9275DA05-ED20-4B47-B52C-788EBCA5650F}" name="Spices" dataDxfId="162"/>
    <tableColumn id="15" xr3:uid="{68689CA8-80E4-4FD9-BB76-93EF2FFD89DC}" name="Non-alcoholic beverages" dataDxfId="161"/>
    <tableColumn id="16" xr3:uid="{888CB277-801C-46F5-8CB9-E212A1212CB6}" name="Food and beverages" dataDxfId="160"/>
    <tableColumn id="17" xr3:uid="{A939471F-E92F-4168-AD73-A4BDF13696E4}" name="Fuel and light" dataDxfId="159"/>
    <tableColumn id="18" xr3:uid="{A1773EEE-BDD3-4ECB-876C-FFAF51866E8E}" name="Household goods and services" dataDxfId="158"/>
    <tableColumn id="19" xr3:uid="{BB811FE6-5743-4534-8C2F-60BC10F456E3}" name="Health" dataDxfId="157"/>
    <tableColumn id="20" xr3:uid="{1FA2BD66-C7D0-4030-822F-F2974A1D060A}" name="Transport and communication" dataDxfId="15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02B99F3-BC72-4425-B53E-95D4E60C1B34}" name="Table10" displayName="Table10" ref="A71:T77" totalsRowShown="0">
  <autoFilter ref="A71:T77" xr:uid="{802B99F3-BC72-4425-B53E-95D4E60C1B34}"/>
  <tableColumns count="20">
    <tableColumn id="1" xr3:uid="{9D16D3C1-9E4A-497A-86D6-CC7D62AF9B2D}" name="Sector"/>
    <tableColumn id="2" xr3:uid="{2E77C893-76B3-4F80-A4F9-0386D3A51A1D}" name="Year"/>
    <tableColumn id="3" xr3:uid="{AC87BD11-46BC-4ACD-BB88-FAA3CFE7E89A}" name="Month"/>
    <tableColumn id="4" xr3:uid="{37EF5D27-3FBC-4580-8544-7469BD724BE2}" name="Column1"/>
    <tableColumn id="5" xr3:uid="{21CE7BF8-5779-4B2D-9A86-CC26EA8B0A56}" name="Cereals and products"/>
    <tableColumn id="6" xr3:uid="{A65BD709-99D7-4F80-A1AF-2FB16293ED42}" name="Meat and fish"/>
    <tableColumn id="7" xr3:uid="{0AB05DF7-785E-450B-BBCF-8D019D974DEA}" name="Egg"/>
    <tableColumn id="8" xr3:uid="{C6E63FA6-71D1-446C-AE4C-B71104F3535F}" name="Milk and products"/>
    <tableColumn id="9" xr3:uid="{7FD6146A-6FAE-4B66-8DCA-8B21BF04FE27}" name="Oils and fats"/>
    <tableColumn id="10" xr3:uid="{158BEF47-65E6-415A-83D2-D9C79744FD20}" name="Fruits"/>
    <tableColumn id="11" xr3:uid="{CE628870-6596-4B6F-B1D4-0418D9C2BCE0}" name="Vegetables"/>
    <tableColumn id="12" xr3:uid="{8C90B5BE-5E24-40E9-8057-68D80FB8E976}" name="Pulses and products"/>
    <tableColumn id="13" xr3:uid="{D7430C8D-E5AE-4EB0-BF75-C041E953C3A2}" name="Sugar and Confectionery"/>
    <tableColumn id="14" xr3:uid="{A40C5FEF-91B3-4107-998A-EECB7467206C}" name="Spices"/>
    <tableColumn id="15" xr3:uid="{16E35109-A4A8-461C-B41E-7B4124A14EB4}" name="Non-alcoholic beverages"/>
    <tableColumn id="17" xr3:uid="{A9F78508-D148-443D-9A2B-240B724F71C9}" name="Food and beverages"/>
    <tableColumn id="23" xr3:uid="{57A4EF74-3700-41E0-BF76-242E22E99B7C}" name="Fuel and light"/>
    <tableColumn id="24" xr3:uid="{29825D50-ADAD-49D1-AF77-485478D06FD1}" name="Household goods and services"/>
    <tableColumn id="25" xr3:uid="{1ECE0CE9-6CC6-4037-A7DA-1AB3E5384565}" name="Health"/>
    <tableColumn id="26" xr3:uid="{537F4E88-7FB3-4D64-8C1E-6BFD727DE34A}" name="Transport and communica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969DD2-A1BD-4F8C-850B-BC93E9BB7CB1}" name="Table9" displayName="Table9" ref="A85:F124" totalsRowShown="0" headerRowDxfId="155" dataDxfId="153" headerRowBorderDxfId="154" tableBorderDxfId="152" totalsRowBorderDxfId="151">
  <autoFilter ref="A85:F124" xr:uid="{A0969DD2-A1BD-4F8C-850B-BC93E9BB7CB1}"/>
  <sortState xmlns:xlrd2="http://schemas.microsoft.com/office/spreadsheetml/2017/richdata2" ref="A86:E124">
    <sortCondition ref="A85:A124"/>
  </sortState>
  <tableColumns count="6">
    <tableColumn id="1" xr3:uid="{86AEE45B-043F-4407-A870-1314C21A172E}" name="Sector" dataDxfId="150"/>
    <tableColumn id="2" xr3:uid="{BAC62D35-1E1C-4034-9578-0535A85B609A}" name="Year" dataDxfId="149"/>
    <tableColumn id="3" xr3:uid="{0516C044-1903-4A7C-B0BD-4CA977301F88}" name="Month" dataDxfId="148"/>
    <tableColumn id="4" xr3:uid="{7C46E743-771C-4401-9B0C-EABA96FAA497}" name="Column1" dataDxfId="147"/>
    <tableColumn id="5" xr3:uid="{DF89B3D9-02CB-41B1-8FD6-F2BC9D1A7B47}" name="Health" dataDxfId="146"/>
    <tableColumn id="6" xr3:uid="{E8D339E2-BCDF-47CF-A6E7-88629FEFCC16}" name="Inflation" dataDxfId="145">
      <calculatedColumnFormula>(E86-E85)/E85*100</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15A8B6-3A33-461F-99D9-7DA2E5B583DE}" name="Table13" displayName="Table13" ref="H85:M124" totalsRowShown="0" headerRowDxfId="144" tableBorderDxfId="143">
  <autoFilter ref="H85:M124" xr:uid="{3615A8B6-3A33-461F-99D9-7DA2E5B583DE}"/>
  <tableColumns count="6">
    <tableColumn id="1" xr3:uid="{A9FB8EE3-7117-4249-9415-FDA8FDA894CA}" name="Sector" dataDxfId="142"/>
    <tableColumn id="2" xr3:uid="{3400CA71-68D9-4ED2-A979-03258594D4E5}" name="Year" dataDxfId="141"/>
    <tableColumn id="3" xr3:uid="{0E26CF49-C01C-41B5-A857-8E25BF53F97F}" name="Month" dataDxfId="140"/>
    <tableColumn id="4" xr3:uid="{0251B225-08E1-4E6E-B7C8-9E5E2C642C9E}" name="Column1" dataDxfId="139"/>
    <tableColumn id="5" xr3:uid="{D2AEC6F3-D592-4F08-84F7-84B4C5A14FAE}" name="Cpi index" dataDxfId="138"/>
    <tableColumn id="6" xr3:uid="{ABB61706-A55A-4651-A901-AFCECCD93095}" name="Infla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E37CDD-3DE4-4EE9-86E6-0B8385307132}" name="Table6" displayName="Table6" ref="A1:Q37" totalsRowShown="0" headerRowDxfId="76" dataDxfId="75" tableBorderDxfId="74">
  <autoFilter ref="A1:Q37" xr:uid="{F4E37CDD-3DE4-4EE9-86E6-0B8385307132}"/>
  <tableColumns count="17">
    <tableColumn id="1" xr3:uid="{C6DF0892-F79A-4582-B3F9-6146F3C30871}" name="Sector" dataDxfId="73"/>
    <tableColumn id="2" xr3:uid="{B17D5998-B7AD-47C1-ADA1-BD9A8F5ACD34}" name="Year" dataDxfId="72"/>
    <tableColumn id="3" xr3:uid="{258A49AB-280F-4CB7-BBBD-8624391B3937}" name="Month" dataDxfId="71"/>
    <tableColumn id="4" xr3:uid="{60039AC5-77C2-417D-91BB-1CDAC3438CE9}" name="Column1" dataDxfId="70"/>
    <tableColumn id="5" xr3:uid="{0F60AD34-C0FB-46F0-8082-59B9A6969C52}" name="Cereals and products" dataDxfId="69"/>
    <tableColumn id="6" xr3:uid="{75204516-30C4-43FF-910B-3CD3D79F1B83}" name="Meat and fish" dataDxfId="68"/>
    <tableColumn id="7" xr3:uid="{BA2BEEE1-F643-4873-9284-8480782C1197}" name="Egg" dataDxfId="67"/>
    <tableColumn id="8" xr3:uid="{C0792F1C-AEE9-4EC8-A59B-C0A5CE55B058}" name="Milk and products" dataDxfId="66"/>
    <tableColumn id="9" xr3:uid="{EAE0EB21-ED0F-436C-BD35-E419E188959F}" name="Oils and fats" dataDxfId="65"/>
    <tableColumn id="10" xr3:uid="{4CB1EB4D-5215-4DFB-8C8C-7FBD3A3B3DDC}" name="Fruits" dataDxfId="64"/>
    <tableColumn id="11" xr3:uid="{334C8366-5B7F-415E-9585-91760C565616}" name="Vegetables" dataDxfId="63"/>
    <tableColumn id="12" xr3:uid="{B40FBB1A-DEEA-4E5E-B31A-2123904E791C}" name="Pulses and products" dataDxfId="62"/>
    <tableColumn id="13" xr3:uid="{3CD8ADC6-A845-4391-824F-87DC6FE71933}" name="Sugar and Confectionery" dataDxfId="61"/>
    <tableColumn id="14" xr3:uid="{B1100B30-7752-4FB0-B915-AAD5963F5672}" name="Spices" dataDxfId="60"/>
    <tableColumn id="15" xr3:uid="{01A95A73-5C78-4C7D-8C7D-A4A541CAA286}" name="Non-alcoholic beverages" dataDxfId="59"/>
    <tableColumn id="16" xr3:uid="{86A75FFE-3CDB-4566-A252-8D82227A9AC0}" name="Prepared meals, snacks, sweets etc." dataDxfId="58"/>
    <tableColumn id="17" xr3:uid="{8E6318AF-0A3E-4749-8EC9-526F49136AC6}" name="Food and beverages" dataDxfId="5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A5F19A-FE11-4149-9F0E-B908F4748C3B}" name="Table7" displayName="Table7" ref="B57:F70" totalsRowShown="0" headerRowDxfId="56">
  <autoFilter ref="B57:F70" xr:uid="{91A5F19A-FE11-4149-9F0E-B908F4748C3B}"/>
  <sortState xmlns:xlrd2="http://schemas.microsoft.com/office/spreadsheetml/2017/richdata2" ref="B58:E70">
    <sortCondition ref="D57:D70"/>
  </sortState>
  <tableColumns count="5">
    <tableColumn id="1" xr3:uid="{E1A684F2-457A-410E-8B5E-176907DA3EED}" name="Year" dataDxfId="55"/>
    <tableColumn id="2" xr3:uid="{0EF40A98-FA29-446E-BD23-76A15805F0BD}" name="Month" dataDxfId="54"/>
    <tableColumn id="3" xr3:uid="{A7BE2E39-8384-410C-8CB9-B9BDE5604494}" name="Column1" dataDxfId="53"/>
    <tableColumn id="4" xr3:uid="{7C67CC7A-2075-474C-A266-F3616FFF152A}" name="Average"/>
    <tableColumn id="5" xr3:uid="{B4CCEE06-8B0F-4A02-B03B-0B3D178AEB0C}" name="Inflation" dataDxfId="52">
      <calculatedColumnFormula>(Table7[[#This Row],[Average]]-E57)/E57</calculatedColumnFormula>
    </tableColumn>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64A92F-C358-435C-B506-3D072DE4A49F}" name="Table3" displayName="Table3" ref="A2:AC17" totalsRowShown="0" headerRowDxfId="51" dataDxfId="49" headerRowBorderDxfId="50" tableBorderDxfId="48" totalsRowBorderDxfId="47">
  <autoFilter ref="A2:AC17" xr:uid="{7164A92F-C358-435C-B506-3D072DE4A49F}"/>
  <sortState xmlns:xlrd2="http://schemas.microsoft.com/office/spreadsheetml/2017/richdata2" ref="A3:AC17">
    <sortCondition descending="1" ref="B2:B17"/>
  </sortState>
  <tableColumns count="29">
    <tableColumn id="1" xr3:uid="{3C8BB0AC-1864-449A-9F8A-331E087EC37B}" name="Sector" dataDxfId="46"/>
    <tableColumn id="2" xr3:uid="{99CFB525-B35C-49DD-9DA8-B60A9CAFC0E8}" name="Column1" dataDxfId="45"/>
    <tableColumn id="3" xr3:uid="{9CB390CA-0E2A-4233-BBD8-654882FF9146}" name="Cereals and products" dataDxfId="44"/>
    <tableColumn id="4" xr3:uid="{3AAF44A5-EE75-48C9-9B28-23F36A64784D}" name="Meat and fish" dataDxfId="43"/>
    <tableColumn id="5" xr3:uid="{4E9456ED-7DE1-491F-9581-938E2A9D143B}" name="Egg" dataDxfId="42"/>
    <tableColumn id="6" xr3:uid="{8F6C3DBA-2C03-415D-B7D8-84BE48799C59}" name="Milk and products" dataDxfId="41"/>
    <tableColumn id="7" xr3:uid="{F79C9A70-D55E-4CE7-BDEA-43D943D9B55B}" name="Oils and fats" dataDxfId="40"/>
    <tableColumn id="8" xr3:uid="{97D7A100-82D7-4692-BADB-B8E5B14616A0}" name="Fruits" dataDxfId="39"/>
    <tableColumn id="9" xr3:uid="{EFADA5A1-00FE-4662-9170-C5F9831C0BF1}" name="Vegetables" dataDxfId="38"/>
    <tableColumn id="10" xr3:uid="{147070CD-56EA-462F-A52E-7E3C334C9878}" name="Pulses and products" dataDxfId="37"/>
    <tableColumn id="11" xr3:uid="{FAB05F84-DA4B-4CD1-98DB-B74B9D2B62F4}" name="Sugar and Confectionery" dataDxfId="36"/>
    <tableColumn id="12" xr3:uid="{2C917692-FFD9-402A-92E4-921C1C74EE53}" name="Spices" dataDxfId="35"/>
    <tableColumn id="13" xr3:uid="{7308D8FE-6DDA-4351-990B-8BC29B51A1CF}" name="Non-alcoholic beverages" dataDxfId="34"/>
    <tableColumn id="14" xr3:uid="{F03F6430-A278-43DB-A427-5D4312B932AD}" name="Prepared meals, snacks, sweets etc." dataDxfId="33"/>
    <tableColumn id="15" xr3:uid="{F210A838-DDCE-4341-A7AB-90AA75A8BDAD}" name="Food and beverages" dataDxfId="32"/>
    <tableColumn id="16" xr3:uid="{955383A5-CE55-4B0E-BFAC-3D39B243FF55}" name="Pan, tobacco and intoxicants" dataDxfId="31"/>
    <tableColumn id="17" xr3:uid="{40298C77-BD95-4614-936E-FB00AAADB776}" name="Clothing" dataDxfId="30"/>
    <tableColumn id="18" xr3:uid="{100F5BCC-5582-4B2A-94E9-CBF90161C3EB}" name="Footwear" dataDxfId="29"/>
    <tableColumn id="19" xr3:uid="{1FAD3F21-3F38-45CD-88AA-0C0F872BB1BF}" name="Clothing and footwear" dataDxfId="28"/>
    <tableColumn id="20" xr3:uid="{6018A7B0-B645-4ADE-9A4A-5AAFAE9DD39B}" name="Housing" dataDxfId="27"/>
    <tableColumn id="21" xr3:uid="{0ECF44D1-A96E-4FA4-9F4A-774B8B56DA87}" name="Fuel and light" dataDxfId="26"/>
    <tableColumn id="22" xr3:uid="{BFFC9FED-2577-48A6-AB12-A6815894D615}" name="Household goods and services" dataDxfId="25"/>
    <tableColumn id="23" xr3:uid="{50AE9245-6911-4348-8AB7-D8ECDA14826F}" name="Health" dataDxfId="24"/>
    <tableColumn id="24" xr3:uid="{9E6BE004-84F0-4560-BBDB-1D90B0775CD5}" name="Transport and communication" dataDxfId="23"/>
    <tableColumn id="25" xr3:uid="{A4FC399E-BF73-4580-8C42-0250548B1B25}" name="Recreation and amusement" dataDxfId="22"/>
    <tableColumn id="26" xr3:uid="{CD3DD6DC-84DC-4B21-99BE-50BDD8F0F6F6}" name="Education" dataDxfId="21"/>
    <tableColumn id="27" xr3:uid="{E86E7F3E-6851-47BD-BA15-83237BF3BC33}" name="Personal care and effects" dataDxfId="20"/>
    <tableColumn id="28" xr3:uid="{A3DF9645-BEDF-459C-859D-077770F28CF5}" name="Miscellaneous" dataDxfId="19"/>
    <tableColumn id="29" xr3:uid="{6A74C3F8-ED2F-43D0-ACEC-E0D2B2B0C22E}" name="General index" dataDxfId="1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70D7BC-F6E5-442E-9143-3C85C0C51CD0}" name="Table4" displayName="Table4" ref="A22:D49" totalsRowShown="0">
  <autoFilter ref="A22:D49" xr:uid="{CF70D7BC-F6E5-442E-9143-3C85C0C51CD0}"/>
  <tableColumns count="4">
    <tableColumn id="1" xr3:uid="{C46AA54F-D6DB-4903-AEE2-E53C48894BD3}" name="bucket"/>
    <tableColumn id="2" xr3:uid="{4DCBBF9D-399E-4A4D-91F7-28E59C37ED2C}" name="average" dataDxfId="17"/>
    <tableColumn id="3" xr3:uid="{8F11A3C2-067A-4A33-83B9-9F4CFA4C1857}" name="percentage" dataDxfId="16"/>
    <tableColumn id="4" xr3:uid="{9934602B-702A-4D60-802C-8918CA718D48}" name="percent decimal"/>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panose="02050604050505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name="Damask" id="{F9A299A0-33D0-4E0F-9F3F-7163E3744208}" vid="{746EEEEA-FB6A-406B-B510-531588D5481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5" Type="http://schemas.openxmlformats.org/officeDocument/2006/relationships/table" Target="../tables/table13.xml"/><Relationship Id="rId4"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B9A8-9771-4ACC-8D0C-CE1457401422}">
  <dimension ref="A1:AE373"/>
  <sheetViews>
    <sheetView zoomScale="77" zoomScaleNormal="145" workbookViewId="0">
      <selection sqref="A1:AE1"/>
    </sheetView>
  </sheetViews>
  <sheetFormatPr defaultRowHeight="13.8" x14ac:dyDescent="0.25"/>
  <cols>
    <col min="4" max="4" width="14.69921875" customWidth="1"/>
    <col min="5" max="5" width="20.3984375" customWidth="1"/>
    <col min="6" max="6" width="14.3984375" customWidth="1"/>
    <col min="8" max="8" width="18" customWidth="1"/>
    <col min="9" max="9" width="13" customWidth="1"/>
    <col min="11" max="11" width="12" customWidth="1"/>
    <col min="12" max="12" width="19.59765625" customWidth="1"/>
    <col min="13" max="13" width="23.59765625" customWidth="1"/>
    <col min="15" max="15" width="23.5" customWidth="1"/>
    <col min="16" max="16" width="32.59765625" customWidth="1"/>
    <col min="17" max="17" width="19.69921875" customWidth="1"/>
    <col min="18" max="18" width="27" customWidth="1"/>
    <col min="19" max="19" width="9.796875" customWidth="1"/>
    <col min="20" max="20" width="10.69921875" customWidth="1"/>
    <col min="21" max="21" width="21.59765625" customWidth="1"/>
    <col min="22" max="22" width="13.3984375" customWidth="1"/>
    <col min="23" max="23" width="14" customWidth="1"/>
    <col min="24" max="24" width="28" customWidth="1"/>
    <col min="26" max="26" width="28.296875" customWidth="1"/>
    <col min="27" max="27" width="25.8984375" customWidth="1"/>
    <col min="28" max="28" width="11.296875" customWidth="1"/>
    <col min="29" max="29" width="23.796875" customWidth="1"/>
    <col min="30" max="30" width="14.69921875" customWidth="1"/>
    <col min="31" max="31" width="14.296875" customWidth="1"/>
  </cols>
  <sheetData>
    <row r="1" spans="1:31" x14ac:dyDescent="0.25">
      <c r="A1" t="s">
        <v>0</v>
      </c>
      <c r="B1" t="s">
        <v>1</v>
      </c>
      <c r="C1" t="s">
        <v>2</v>
      </c>
      <c r="D1" t="s">
        <v>49</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row>
    <row r="2" spans="1:31" hidden="1" x14ac:dyDescent="0.25">
      <c r="A2" t="s">
        <v>30</v>
      </c>
      <c r="B2">
        <v>2023</v>
      </c>
      <c r="C2" t="s">
        <v>38</v>
      </c>
      <c r="D2" s="7">
        <v>45047</v>
      </c>
      <c r="E2">
        <v>173.2</v>
      </c>
      <c r="F2">
        <v>211.5</v>
      </c>
      <c r="G2">
        <v>171</v>
      </c>
      <c r="H2">
        <v>179.6</v>
      </c>
      <c r="I2">
        <v>173.3</v>
      </c>
      <c r="J2">
        <v>169</v>
      </c>
      <c r="K2">
        <v>148.69999999999999</v>
      </c>
      <c r="L2">
        <v>174.9</v>
      </c>
      <c r="M2">
        <v>121.9</v>
      </c>
      <c r="N2">
        <v>221</v>
      </c>
      <c r="O2">
        <v>178.7</v>
      </c>
      <c r="P2">
        <v>191.1</v>
      </c>
      <c r="Q2">
        <v>176.8</v>
      </c>
      <c r="R2">
        <v>199.9</v>
      </c>
      <c r="S2">
        <v>191.2</v>
      </c>
      <c r="T2">
        <v>187.9</v>
      </c>
      <c r="U2">
        <v>190.8</v>
      </c>
      <c r="V2" t="s">
        <v>48</v>
      </c>
      <c r="W2">
        <v>182.5</v>
      </c>
      <c r="X2">
        <v>179.8</v>
      </c>
      <c r="Y2">
        <v>187.8</v>
      </c>
      <c r="Z2">
        <v>169.7</v>
      </c>
      <c r="AA2">
        <v>173.8</v>
      </c>
      <c r="AB2">
        <v>180.3</v>
      </c>
      <c r="AC2">
        <v>184.9</v>
      </c>
      <c r="AD2">
        <v>179.5</v>
      </c>
      <c r="AE2">
        <v>179.8</v>
      </c>
    </row>
    <row r="3" spans="1:31" hidden="1" x14ac:dyDescent="0.25">
      <c r="A3" t="s">
        <v>33</v>
      </c>
      <c r="B3">
        <v>2023</v>
      </c>
      <c r="C3" t="s">
        <v>38</v>
      </c>
      <c r="D3" s="7">
        <v>45047</v>
      </c>
      <c r="E3">
        <v>174.7</v>
      </c>
      <c r="F3">
        <v>219.4</v>
      </c>
      <c r="G3">
        <v>176.7</v>
      </c>
      <c r="H3">
        <v>179.4</v>
      </c>
      <c r="I3">
        <v>164.4</v>
      </c>
      <c r="J3">
        <v>175.8</v>
      </c>
      <c r="K3">
        <v>185</v>
      </c>
      <c r="L3">
        <v>176.9</v>
      </c>
      <c r="M3">
        <v>124.2</v>
      </c>
      <c r="N3">
        <v>211.9</v>
      </c>
      <c r="O3">
        <v>165.9</v>
      </c>
      <c r="P3">
        <v>197.7</v>
      </c>
      <c r="Q3">
        <v>183.1</v>
      </c>
      <c r="R3">
        <v>204.2</v>
      </c>
      <c r="S3">
        <v>181.3</v>
      </c>
      <c r="T3">
        <v>168.1</v>
      </c>
      <c r="U3">
        <v>179.3</v>
      </c>
      <c r="V3">
        <v>175.6</v>
      </c>
      <c r="W3">
        <v>183.4</v>
      </c>
      <c r="X3">
        <v>170.1</v>
      </c>
      <c r="Y3">
        <v>182.2</v>
      </c>
      <c r="Z3">
        <v>160.4</v>
      </c>
      <c r="AA3">
        <v>169.2</v>
      </c>
      <c r="AB3">
        <v>174.8</v>
      </c>
      <c r="AC3">
        <v>185.6</v>
      </c>
      <c r="AD3">
        <v>171.6</v>
      </c>
      <c r="AE3">
        <v>178.2</v>
      </c>
    </row>
    <row r="4" spans="1:31" hidden="1" x14ac:dyDescent="0.25">
      <c r="A4" t="s">
        <v>34</v>
      </c>
      <c r="B4">
        <v>2023</v>
      </c>
      <c r="C4" t="s">
        <v>38</v>
      </c>
      <c r="D4" s="7">
        <v>45047</v>
      </c>
      <c r="E4">
        <v>173.7</v>
      </c>
      <c r="F4">
        <v>214.3</v>
      </c>
      <c r="G4">
        <v>173.2</v>
      </c>
      <c r="H4">
        <v>179.5</v>
      </c>
      <c r="I4">
        <v>170</v>
      </c>
      <c r="J4">
        <v>172.2</v>
      </c>
      <c r="K4">
        <v>161</v>
      </c>
      <c r="L4">
        <v>175.6</v>
      </c>
      <c r="M4">
        <v>122.7</v>
      </c>
      <c r="N4">
        <v>218</v>
      </c>
      <c r="O4">
        <v>173.4</v>
      </c>
      <c r="P4">
        <v>194.2</v>
      </c>
      <c r="Q4">
        <v>179.1</v>
      </c>
      <c r="R4">
        <v>201</v>
      </c>
      <c r="S4">
        <v>187.3</v>
      </c>
      <c r="T4">
        <v>179.7</v>
      </c>
      <c r="U4">
        <v>186.2</v>
      </c>
      <c r="V4">
        <v>175.6</v>
      </c>
      <c r="W4">
        <v>182.8</v>
      </c>
      <c r="X4">
        <v>175.2</v>
      </c>
      <c r="Y4">
        <v>185.7</v>
      </c>
      <c r="Z4">
        <v>164.8</v>
      </c>
      <c r="AA4">
        <v>171.2</v>
      </c>
      <c r="AB4">
        <v>177.1</v>
      </c>
      <c r="AC4">
        <v>185.2</v>
      </c>
      <c r="AD4">
        <v>175.7</v>
      </c>
      <c r="AE4">
        <v>179.1</v>
      </c>
    </row>
    <row r="5" spans="1:31" hidden="1" x14ac:dyDescent="0.25">
      <c r="A5" t="s">
        <v>30</v>
      </c>
      <c r="B5">
        <v>2023</v>
      </c>
      <c r="C5" t="s">
        <v>37</v>
      </c>
      <c r="D5" s="7">
        <v>45017</v>
      </c>
      <c r="E5">
        <v>173.3</v>
      </c>
      <c r="F5">
        <v>206.9</v>
      </c>
      <c r="G5">
        <v>167.9</v>
      </c>
      <c r="H5">
        <v>178.2</v>
      </c>
      <c r="I5">
        <v>178.5</v>
      </c>
      <c r="J5">
        <v>173.7</v>
      </c>
      <c r="K5">
        <v>142.80000000000001</v>
      </c>
      <c r="L5">
        <v>172.8</v>
      </c>
      <c r="M5">
        <v>120.4</v>
      </c>
      <c r="N5">
        <v>215.5</v>
      </c>
      <c r="O5">
        <v>178.2</v>
      </c>
      <c r="P5">
        <v>190.5</v>
      </c>
      <c r="Q5">
        <v>175.5</v>
      </c>
      <c r="R5">
        <v>199.5</v>
      </c>
      <c r="S5">
        <v>190.7</v>
      </c>
      <c r="T5">
        <v>187.3</v>
      </c>
      <c r="U5">
        <v>190.2</v>
      </c>
      <c r="V5" t="s">
        <v>48</v>
      </c>
      <c r="W5">
        <v>181.5</v>
      </c>
      <c r="X5">
        <v>179.1</v>
      </c>
      <c r="Y5">
        <v>187.2</v>
      </c>
      <c r="Z5">
        <v>169.4</v>
      </c>
      <c r="AA5">
        <v>173.2</v>
      </c>
      <c r="AB5">
        <v>179.4</v>
      </c>
      <c r="AC5">
        <v>183.8</v>
      </c>
      <c r="AD5">
        <v>178.9</v>
      </c>
      <c r="AE5">
        <v>178.8</v>
      </c>
    </row>
    <row r="6" spans="1:31" hidden="1" x14ac:dyDescent="0.25">
      <c r="A6" t="s">
        <v>33</v>
      </c>
      <c r="B6">
        <v>2023</v>
      </c>
      <c r="C6" t="s">
        <v>37</v>
      </c>
      <c r="D6" s="7">
        <v>45017</v>
      </c>
      <c r="E6">
        <v>174.8</v>
      </c>
      <c r="F6">
        <v>213.7</v>
      </c>
      <c r="G6">
        <v>172.4</v>
      </c>
      <c r="H6">
        <v>178.8</v>
      </c>
      <c r="I6">
        <v>168.7</v>
      </c>
      <c r="J6">
        <v>179.2</v>
      </c>
      <c r="K6">
        <v>179.9</v>
      </c>
      <c r="L6">
        <v>174.7</v>
      </c>
      <c r="M6">
        <v>123.1</v>
      </c>
      <c r="N6">
        <v>207.8</v>
      </c>
      <c r="O6">
        <v>165.5</v>
      </c>
      <c r="P6">
        <v>197</v>
      </c>
      <c r="Q6">
        <v>182.1</v>
      </c>
      <c r="R6">
        <v>203.5</v>
      </c>
      <c r="S6">
        <v>181</v>
      </c>
      <c r="T6">
        <v>167.7</v>
      </c>
      <c r="U6">
        <v>178.9</v>
      </c>
      <c r="V6">
        <v>175.2</v>
      </c>
      <c r="W6">
        <v>182.1</v>
      </c>
      <c r="X6">
        <v>169.6</v>
      </c>
      <c r="Y6">
        <v>181.5</v>
      </c>
      <c r="Z6">
        <v>160.1</v>
      </c>
      <c r="AA6">
        <v>168.8</v>
      </c>
      <c r="AB6">
        <v>174.2</v>
      </c>
      <c r="AC6">
        <v>184.4</v>
      </c>
      <c r="AD6">
        <v>170.9</v>
      </c>
      <c r="AE6">
        <v>177.4</v>
      </c>
    </row>
    <row r="7" spans="1:31" hidden="1" x14ac:dyDescent="0.25">
      <c r="A7" t="s">
        <v>34</v>
      </c>
      <c r="B7">
        <v>2023</v>
      </c>
      <c r="C7" t="s">
        <v>37</v>
      </c>
      <c r="D7" s="7">
        <v>45017</v>
      </c>
      <c r="E7">
        <v>173.8</v>
      </c>
      <c r="F7">
        <v>209.3</v>
      </c>
      <c r="G7">
        <v>169.6</v>
      </c>
      <c r="H7">
        <v>178.4</v>
      </c>
      <c r="I7">
        <v>174.9</v>
      </c>
      <c r="J7">
        <v>176.3</v>
      </c>
      <c r="K7">
        <v>155.4</v>
      </c>
      <c r="L7">
        <v>173.4</v>
      </c>
      <c r="M7">
        <v>121.3</v>
      </c>
      <c r="N7">
        <v>212.9</v>
      </c>
      <c r="O7">
        <v>172.9</v>
      </c>
      <c r="P7">
        <v>193.5</v>
      </c>
      <c r="Q7">
        <v>177.9</v>
      </c>
      <c r="R7">
        <v>200.6</v>
      </c>
      <c r="S7">
        <v>186.9</v>
      </c>
      <c r="T7">
        <v>179.2</v>
      </c>
      <c r="U7">
        <v>185.7</v>
      </c>
      <c r="V7">
        <v>175.2</v>
      </c>
      <c r="W7">
        <v>181.7</v>
      </c>
      <c r="X7">
        <v>174.6</v>
      </c>
      <c r="Y7">
        <v>185</v>
      </c>
      <c r="Z7">
        <v>164.5</v>
      </c>
      <c r="AA7">
        <v>170.7</v>
      </c>
      <c r="AB7">
        <v>176.4</v>
      </c>
      <c r="AC7">
        <v>184</v>
      </c>
      <c r="AD7">
        <v>175</v>
      </c>
      <c r="AE7">
        <v>178.1</v>
      </c>
    </row>
    <row r="8" spans="1:31" hidden="1" x14ac:dyDescent="0.25">
      <c r="A8" t="s">
        <v>30</v>
      </c>
      <c r="B8">
        <v>2023</v>
      </c>
      <c r="C8" t="s">
        <v>36</v>
      </c>
      <c r="D8" s="7">
        <v>44986</v>
      </c>
      <c r="E8">
        <v>174.3</v>
      </c>
      <c r="F8">
        <v>205.2</v>
      </c>
      <c r="G8">
        <v>173.9</v>
      </c>
      <c r="H8">
        <v>177</v>
      </c>
      <c r="I8">
        <v>183.3</v>
      </c>
      <c r="J8">
        <v>167.2</v>
      </c>
      <c r="K8">
        <v>140.9</v>
      </c>
      <c r="L8">
        <v>170.5</v>
      </c>
      <c r="M8">
        <v>119.1</v>
      </c>
      <c r="N8">
        <v>212.1</v>
      </c>
      <c r="O8">
        <v>177.6</v>
      </c>
      <c r="P8">
        <v>189.9</v>
      </c>
      <c r="Q8">
        <v>174.8</v>
      </c>
      <c r="R8">
        <v>198.4</v>
      </c>
      <c r="S8">
        <v>190</v>
      </c>
      <c r="T8">
        <v>187</v>
      </c>
      <c r="U8">
        <v>189.6</v>
      </c>
      <c r="V8" t="s">
        <v>32</v>
      </c>
      <c r="W8">
        <v>181.4</v>
      </c>
      <c r="X8">
        <v>178.6</v>
      </c>
      <c r="Y8">
        <v>186.6</v>
      </c>
      <c r="Z8">
        <v>169</v>
      </c>
      <c r="AA8">
        <v>172.8</v>
      </c>
      <c r="AB8">
        <v>178.5</v>
      </c>
      <c r="AC8">
        <v>180.7</v>
      </c>
      <c r="AD8">
        <v>177.9</v>
      </c>
      <c r="AE8">
        <v>178</v>
      </c>
    </row>
    <row r="9" spans="1:31" hidden="1" x14ac:dyDescent="0.25">
      <c r="A9" t="s">
        <v>33</v>
      </c>
      <c r="B9">
        <v>2023</v>
      </c>
      <c r="C9" t="s">
        <v>36</v>
      </c>
      <c r="D9" s="7">
        <v>44986</v>
      </c>
      <c r="E9">
        <v>174.7</v>
      </c>
      <c r="F9">
        <v>212.2</v>
      </c>
      <c r="G9">
        <v>177.2</v>
      </c>
      <c r="H9">
        <v>177.9</v>
      </c>
      <c r="I9">
        <v>172.2</v>
      </c>
      <c r="J9">
        <v>172.1</v>
      </c>
      <c r="K9">
        <v>175.9</v>
      </c>
      <c r="L9">
        <v>172.2</v>
      </c>
      <c r="M9">
        <v>121.9</v>
      </c>
      <c r="N9">
        <v>204.8</v>
      </c>
      <c r="O9">
        <v>164.9</v>
      </c>
      <c r="P9">
        <v>196.6</v>
      </c>
      <c r="Q9">
        <v>180.8</v>
      </c>
      <c r="R9">
        <v>202.7</v>
      </c>
      <c r="S9">
        <v>180.2</v>
      </c>
      <c r="T9">
        <v>167</v>
      </c>
      <c r="U9">
        <v>178.2</v>
      </c>
      <c r="V9">
        <v>173.5</v>
      </c>
      <c r="W9">
        <v>182.6</v>
      </c>
      <c r="X9">
        <v>169.2</v>
      </c>
      <c r="Y9">
        <v>180.8</v>
      </c>
      <c r="Z9">
        <v>159.80000000000001</v>
      </c>
      <c r="AA9">
        <v>168.4</v>
      </c>
      <c r="AB9">
        <v>172.5</v>
      </c>
      <c r="AC9">
        <v>181.5</v>
      </c>
      <c r="AD9">
        <v>170</v>
      </c>
      <c r="AE9">
        <v>176.3</v>
      </c>
    </row>
    <row r="10" spans="1:31" hidden="1" x14ac:dyDescent="0.25">
      <c r="A10" t="s">
        <v>34</v>
      </c>
      <c r="B10">
        <v>2023</v>
      </c>
      <c r="C10" t="s">
        <v>36</v>
      </c>
      <c r="D10" s="7">
        <v>44986</v>
      </c>
      <c r="E10">
        <v>174.4</v>
      </c>
      <c r="F10">
        <v>207.7</v>
      </c>
      <c r="G10">
        <v>175.2</v>
      </c>
      <c r="H10">
        <v>177.3</v>
      </c>
      <c r="I10">
        <v>179.2</v>
      </c>
      <c r="J10">
        <v>169.5</v>
      </c>
      <c r="K10">
        <v>152.80000000000001</v>
      </c>
      <c r="L10">
        <v>171.1</v>
      </c>
      <c r="M10">
        <v>120</v>
      </c>
      <c r="N10">
        <v>209.7</v>
      </c>
      <c r="O10">
        <v>172.3</v>
      </c>
      <c r="P10">
        <v>193</v>
      </c>
      <c r="Q10">
        <v>177</v>
      </c>
      <c r="R10">
        <v>199.5</v>
      </c>
      <c r="S10">
        <v>186.1</v>
      </c>
      <c r="T10">
        <v>178.7</v>
      </c>
      <c r="U10">
        <v>185.1</v>
      </c>
      <c r="V10">
        <v>173.5</v>
      </c>
      <c r="W10">
        <v>181.9</v>
      </c>
      <c r="X10">
        <v>174.2</v>
      </c>
      <c r="Y10">
        <v>184.4</v>
      </c>
      <c r="Z10">
        <v>164.2</v>
      </c>
      <c r="AA10">
        <v>170.3</v>
      </c>
      <c r="AB10">
        <v>175</v>
      </c>
      <c r="AC10">
        <v>181</v>
      </c>
      <c r="AD10">
        <v>174.1</v>
      </c>
      <c r="AE10">
        <v>177.2</v>
      </c>
    </row>
    <row r="11" spans="1:31" hidden="1" x14ac:dyDescent="0.25">
      <c r="A11" t="s">
        <v>30</v>
      </c>
      <c r="B11">
        <v>2023</v>
      </c>
      <c r="C11" t="s">
        <v>35</v>
      </c>
      <c r="D11" s="7">
        <v>44958</v>
      </c>
      <c r="E11">
        <v>174.2</v>
      </c>
      <c r="F11">
        <v>205.2</v>
      </c>
      <c r="G11">
        <v>173.9</v>
      </c>
      <c r="H11">
        <v>177</v>
      </c>
      <c r="I11">
        <v>183.4</v>
      </c>
      <c r="J11">
        <v>167.2</v>
      </c>
      <c r="K11">
        <v>140.9</v>
      </c>
      <c r="L11">
        <v>170.4</v>
      </c>
      <c r="M11">
        <v>119.1</v>
      </c>
      <c r="N11">
        <v>212.1</v>
      </c>
      <c r="O11">
        <v>177.6</v>
      </c>
      <c r="P11">
        <v>189.9</v>
      </c>
      <c r="Q11">
        <v>174.8</v>
      </c>
      <c r="R11">
        <v>198.3</v>
      </c>
      <c r="S11">
        <v>190</v>
      </c>
      <c r="T11">
        <v>187</v>
      </c>
      <c r="U11">
        <v>189.6</v>
      </c>
      <c r="V11" t="s">
        <v>32</v>
      </c>
      <c r="W11">
        <v>181.6</v>
      </c>
      <c r="X11">
        <v>178.6</v>
      </c>
      <c r="Y11">
        <v>186.6</v>
      </c>
      <c r="Z11">
        <v>169</v>
      </c>
      <c r="AA11">
        <v>172.8</v>
      </c>
      <c r="AB11">
        <v>178.5</v>
      </c>
      <c r="AC11">
        <v>180.7</v>
      </c>
      <c r="AD11">
        <v>177.9</v>
      </c>
      <c r="AE11">
        <v>178</v>
      </c>
    </row>
    <row r="12" spans="1:31" hidden="1" x14ac:dyDescent="0.25">
      <c r="A12" t="s">
        <v>33</v>
      </c>
      <c r="B12">
        <v>2023</v>
      </c>
      <c r="C12" t="s">
        <v>35</v>
      </c>
      <c r="D12" s="7">
        <v>44958</v>
      </c>
      <c r="E12">
        <v>174.7</v>
      </c>
      <c r="F12">
        <v>212.2</v>
      </c>
      <c r="G12">
        <v>177.2</v>
      </c>
      <c r="H12">
        <v>177.9</v>
      </c>
      <c r="I12">
        <v>172.2</v>
      </c>
      <c r="J12">
        <v>172.1</v>
      </c>
      <c r="K12">
        <v>175.8</v>
      </c>
      <c r="L12">
        <v>172.2</v>
      </c>
      <c r="M12">
        <v>121.9</v>
      </c>
      <c r="N12">
        <v>204.8</v>
      </c>
      <c r="O12">
        <v>164.9</v>
      </c>
      <c r="P12">
        <v>196.6</v>
      </c>
      <c r="Q12">
        <v>180.7</v>
      </c>
      <c r="R12">
        <v>202.7</v>
      </c>
      <c r="S12">
        <v>180.3</v>
      </c>
      <c r="T12">
        <v>167</v>
      </c>
      <c r="U12">
        <v>178.2</v>
      </c>
      <c r="V12">
        <v>173.5</v>
      </c>
      <c r="W12">
        <v>182.8</v>
      </c>
      <c r="X12">
        <v>169.2</v>
      </c>
      <c r="Y12">
        <v>180.8</v>
      </c>
      <c r="Z12">
        <v>159.80000000000001</v>
      </c>
      <c r="AA12">
        <v>168.4</v>
      </c>
      <c r="AB12">
        <v>172.5</v>
      </c>
      <c r="AC12">
        <v>181.4</v>
      </c>
      <c r="AD12">
        <v>170</v>
      </c>
      <c r="AE12">
        <v>176.3</v>
      </c>
    </row>
    <row r="13" spans="1:31" hidden="1" x14ac:dyDescent="0.25">
      <c r="A13" t="s">
        <v>34</v>
      </c>
      <c r="B13">
        <v>2023</v>
      </c>
      <c r="C13" t="s">
        <v>35</v>
      </c>
      <c r="D13" s="7">
        <v>44958</v>
      </c>
      <c r="E13">
        <v>174.4</v>
      </c>
      <c r="F13">
        <v>207.7</v>
      </c>
      <c r="G13">
        <v>175.2</v>
      </c>
      <c r="H13">
        <v>177.3</v>
      </c>
      <c r="I13">
        <v>179.3</v>
      </c>
      <c r="J13">
        <v>169.5</v>
      </c>
      <c r="K13">
        <v>152.69999999999999</v>
      </c>
      <c r="L13">
        <v>171</v>
      </c>
      <c r="M13">
        <v>120</v>
      </c>
      <c r="N13">
        <v>209.7</v>
      </c>
      <c r="O13">
        <v>172.3</v>
      </c>
      <c r="P13">
        <v>193</v>
      </c>
      <c r="Q13">
        <v>177</v>
      </c>
      <c r="R13">
        <v>199.5</v>
      </c>
      <c r="S13">
        <v>186.2</v>
      </c>
      <c r="T13">
        <v>178.7</v>
      </c>
      <c r="U13">
        <v>185.1</v>
      </c>
      <c r="V13">
        <v>173.5</v>
      </c>
      <c r="W13">
        <v>182.1</v>
      </c>
      <c r="X13">
        <v>174.2</v>
      </c>
      <c r="Y13">
        <v>184.4</v>
      </c>
      <c r="Z13">
        <v>164.2</v>
      </c>
      <c r="AA13">
        <v>170.3</v>
      </c>
      <c r="AB13">
        <v>175</v>
      </c>
      <c r="AC13">
        <v>181</v>
      </c>
      <c r="AD13">
        <v>174.1</v>
      </c>
      <c r="AE13">
        <v>177.2</v>
      </c>
    </row>
    <row r="14" spans="1:31" hidden="1" x14ac:dyDescent="0.25">
      <c r="A14" t="s">
        <v>30</v>
      </c>
      <c r="B14">
        <v>2023</v>
      </c>
      <c r="C14" t="s">
        <v>31</v>
      </c>
      <c r="D14" s="7">
        <v>44927</v>
      </c>
      <c r="E14">
        <v>174</v>
      </c>
      <c r="F14">
        <v>208.3</v>
      </c>
      <c r="G14">
        <v>192.9</v>
      </c>
      <c r="H14">
        <v>174.3</v>
      </c>
      <c r="I14">
        <v>192.6</v>
      </c>
      <c r="J14">
        <v>156.30000000000001</v>
      </c>
      <c r="K14">
        <v>142.9</v>
      </c>
      <c r="L14">
        <v>170.7</v>
      </c>
      <c r="M14">
        <v>120.3</v>
      </c>
      <c r="N14">
        <v>210.5</v>
      </c>
      <c r="O14">
        <v>176.9</v>
      </c>
      <c r="P14">
        <v>188.5</v>
      </c>
      <c r="Q14">
        <v>175</v>
      </c>
      <c r="R14">
        <v>196.9</v>
      </c>
      <c r="S14">
        <v>189</v>
      </c>
      <c r="T14">
        <v>186.3</v>
      </c>
      <c r="U14">
        <v>188.6</v>
      </c>
      <c r="V14" t="s">
        <v>32</v>
      </c>
      <c r="W14">
        <v>183.2</v>
      </c>
      <c r="X14">
        <v>177.2</v>
      </c>
      <c r="Y14">
        <v>184.7</v>
      </c>
      <c r="Z14">
        <v>168.2</v>
      </c>
      <c r="AA14">
        <v>171.8</v>
      </c>
      <c r="AB14">
        <v>177.8</v>
      </c>
      <c r="AC14">
        <v>178.4</v>
      </c>
      <c r="AD14">
        <v>176.5</v>
      </c>
      <c r="AE14">
        <v>177.8</v>
      </c>
    </row>
    <row r="15" spans="1:31" hidden="1" x14ac:dyDescent="0.25">
      <c r="A15" t="s">
        <v>33</v>
      </c>
      <c r="B15">
        <v>2023</v>
      </c>
      <c r="C15" t="s">
        <v>31</v>
      </c>
      <c r="D15" s="7">
        <v>44927</v>
      </c>
      <c r="E15">
        <v>173.3</v>
      </c>
      <c r="F15">
        <v>215.2</v>
      </c>
      <c r="G15">
        <v>197</v>
      </c>
      <c r="H15">
        <v>175.2</v>
      </c>
      <c r="I15">
        <v>178</v>
      </c>
      <c r="J15">
        <v>160.5</v>
      </c>
      <c r="K15">
        <v>175.3</v>
      </c>
      <c r="L15">
        <v>171.2</v>
      </c>
      <c r="M15">
        <v>122.7</v>
      </c>
      <c r="N15">
        <v>204.3</v>
      </c>
      <c r="O15">
        <v>163.69999999999999</v>
      </c>
      <c r="P15">
        <v>194.3</v>
      </c>
      <c r="Q15">
        <v>179.5</v>
      </c>
      <c r="R15">
        <v>201.6</v>
      </c>
      <c r="S15">
        <v>178.7</v>
      </c>
      <c r="T15">
        <v>165.3</v>
      </c>
      <c r="U15">
        <v>176.6</v>
      </c>
      <c r="V15">
        <v>172.1</v>
      </c>
      <c r="W15">
        <v>180.1</v>
      </c>
      <c r="X15">
        <v>168</v>
      </c>
      <c r="Y15">
        <v>178.5</v>
      </c>
      <c r="Z15">
        <v>159.5</v>
      </c>
      <c r="AA15">
        <v>167.8</v>
      </c>
      <c r="AB15">
        <v>171.8</v>
      </c>
      <c r="AC15">
        <v>178.8</v>
      </c>
      <c r="AD15">
        <v>168.9</v>
      </c>
      <c r="AE15">
        <v>174.9</v>
      </c>
    </row>
    <row r="16" spans="1:31" hidden="1" x14ac:dyDescent="0.25">
      <c r="A16" t="s">
        <v>34</v>
      </c>
      <c r="B16">
        <v>2023</v>
      </c>
      <c r="C16" t="s">
        <v>31</v>
      </c>
      <c r="D16" s="7">
        <v>44927</v>
      </c>
      <c r="E16">
        <v>173.8</v>
      </c>
      <c r="F16">
        <v>210.7</v>
      </c>
      <c r="G16">
        <v>194.5</v>
      </c>
      <c r="H16">
        <v>174.6</v>
      </c>
      <c r="I16">
        <v>187.2</v>
      </c>
      <c r="J16">
        <v>158.30000000000001</v>
      </c>
      <c r="K16">
        <v>153.9</v>
      </c>
      <c r="L16">
        <v>170.9</v>
      </c>
      <c r="M16">
        <v>121.1</v>
      </c>
      <c r="N16">
        <v>208.4</v>
      </c>
      <c r="O16">
        <v>171.4</v>
      </c>
      <c r="P16">
        <v>191.2</v>
      </c>
      <c r="Q16">
        <v>176.7</v>
      </c>
      <c r="R16">
        <v>198.2</v>
      </c>
      <c r="S16">
        <v>184.9</v>
      </c>
      <c r="T16">
        <v>177.6</v>
      </c>
      <c r="U16">
        <v>183.8</v>
      </c>
      <c r="V16">
        <v>172.1</v>
      </c>
      <c r="W16">
        <v>182</v>
      </c>
      <c r="X16">
        <v>172.9</v>
      </c>
      <c r="Y16">
        <v>182.3</v>
      </c>
      <c r="Z16">
        <v>163.6</v>
      </c>
      <c r="AA16">
        <v>169.5</v>
      </c>
      <c r="AB16">
        <v>174.3</v>
      </c>
      <c r="AC16">
        <v>178.6</v>
      </c>
      <c r="AD16">
        <v>172.8</v>
      </c>
      <c r="AE16">
        <v>176.5</v>
      </c>
    </row>
    <row r="17" spans="1:31" hidden="1" x14ac:dyDescent="0.25">
      <c r="A17" t="s">
        <v>30</v>
      </c>
      <c r="B17">
        <v>2022</v>
      </c>
      <c r="C17" t="s">
        <v>46</v>
      </c>
      <c r="D17" s="7">
        <v>44896</v>
      </c>
      <c r="E17">
        <v>168.8</v>
      </c>
      <c r="F17">
        <v>206.9</v>
      </c>
      <c r="G17">
        <v>189.1</v>
      </c>
      <c r="H17">
        <v>173.4</v>
      </c>
      <c r="I17">
        <v>193.9</v>
      </c>
      <c r="J17">
        <v>156.69999999999999</v>
      </c>
      <c r="K17">
        <v>150.19999999999999</v>
      </c>
      <c r="L17">
        <v>170.5</v>
      </c>
      <c r="M17">
        <v>121.2</v>
      </c>
      <c r="N17">
        <v>207.5</v>
      </c>
      <c r="O17">
        <v>176.8</v>
      </c>
      <c r="P17">
        <v>187.7</v>
      </c>
      <c r="Q17">
        <v>174.4</v>
      </c>
      <c r="R17">
        <v>195.9</v>
      </c>
      <c r="S17">
        <v>188.1</v>
      </c>
      <c r="T17">
        <v>185.9</v>
      </c>
      <c r="U17">
        <v>187.8</v>
      </c>
      <c r="V17" s="24">
        <v>168.1</v>
      </c>
      <c r="W17">
        <v>182.8</v>
      </c>
      <c r="X17">
        <v>176.4</v>
      </c>
      <c r="Y17">
        <v>183.5</v>
      </c>
      <c r="Z17">
        <v>167.8</v>
      </c>
      <c r="AA17">
        <v>171.2</v>
      </c>
      <c r="AB17">
        <v>177.3</v>
      </c>
      <c r="AC17">
        <v>175.7</v>
      </c>
      <c r="AD17">
        <v>175.5</v>
      </c>
      <c r="AE17">
        <v>177.1</v>
      </c>
    </row>
    <row r="18" spans="1:31" hidden="1" x14ac:dyDescent="0.25">
      <c r="A18" t="s">
        <v>33</v>
      </c>
      <c r="B18">
        <v>2022</v>
      </c>
      <c r="C18" t="s">
        <v>46</v>
      </c>
      <c r="D18" s="7">
        <v>44896</v>
      </c>
      <c r="E18">
        <v>170.2</v>
      </c>
      <c r="F18">
        <v>212.9</v>
      </c>
      <c r="G18">
        <v>191.9</v>
      </c>
      <c r="H18">
        <v>173.9</v>
      </c>
      <c r="I18">
        <v>179.1</v>
      </c>
      <c r="J18">
        <v>159.5</v>
      </c>
      <c r="K18">
        <v>178.7</v>
      </c>
      <c r="L18">
        <v>171.3</v>
      </c>
      <c r="M18">
        <v>123.1</v>
      </c>
      <c r="N18">
        <v>200.5</v>
      </c>
      <c r="O18">
        <v>162.80000000000001</v>
      </c>
      <c r="P18">
        <v>193.3</v>
      </c>
      <c r="Q18">
        <v>178.6</v>
      </c>
      <c r="R18">
        <v>201.1</v>
      </c>
      <c r="S18">
        <v>177.7</v>
      </c>
      <c r="T18">
        <v>164.5</v>
      </c>
      <c r="U18">
        <v>175.7</v>
      </c>
      <c r="V18" s="24">
        <v>170.7</v>
      </c>
      <c r="W18">
        <v>180.6</v>
      </c>
      <c r="X18">
        <v>167.3</v>
      </c>
      <c r="Y18">
        <v>177.2</v>
      </c>
      <c r="Z18">
        <v>159.4</v>
      </c>
      <c r="AA18">
        <v>167.1</v>
      </c>
      <c r="AB18">
        <v>171.8</v>
      </c>
      <c r="AC18">
        <v>176</v>
      </c>
      <c r="AD18">
        <v>168.2</v>
      </c>
      <c r="AE18">
        <v>174.1</v>
      </c>
    </row>
    <row r="19" spans="1:31" hidden="1" x14ac:dyDescent="0.25">
      <c r="A19" t="s">
        <v>34</v>
      </c>
      <c r="B19">
        <v>2022</v>
      </c>
      <c r="C19" t="s">
        <v>46</v>
      </c>
      <c r="D19" s="7">
        <v>44896</v>
      </c>
      <c r="E19">
        <v>169.2</v>
      </c>
      <c r="F19">
        <v>209</v>
      </c>
      <c r="G19">
        <v>190.2</v>
      </c>
      <c r="H19">
        <v>173.6</v>
      </c>
      <c r="I19">
        <v>188.5</v>
      </c>
      <c r="J19">
        <v>158</v>
      </c>
      <c r="K19">
        <v>159.9</v>
      </c>
      <c r="L19">
        <v>170.8</v>
      </c>
      <c r="M19">
        <v>121.8</v>
      </c>
      <c r="N19">
        <v>205.2</v>
      </c>
      <c r="O19">
        <v>171</v>
      </c>
      <c r="P19">
        <v>190.3</v>
      </c>
      <c r="Q19">
        <v>175.9</v>
      </c>
      <c r="R19">
        <v>197.3</v>
      </c>
      <c r="S19">
        <v>184</v>
      </c>
      <c r="T19">
        <v>177</v>
      </c>
      <c r="U19">
        <v>183</v>
      </c>
      <c r="V19">
        <v>170.7</v>
      </c>
      <c r="W19">
        <v>182</v>
      </c>
      <c r="X19">
        <v>172.1</v>
      </c>
      <c r="Y19">
        <v>181.1</v>
      </c>
      <c r="Z19">
        <v>163.4</v>
      </c>
      <c r="AA19">
        <v>168.9</v>
      </c>
      <c r="AB19">
        <v>174.1</v>
      </c>
      <c r="AC19">
        <v>175.8</v>
      </c>
      <c r="AD19">
        <v>172</v>
      </c>
      <c r="AE19">
        <v>175.7</v>
      </c>
    </row>
    <row r="20" spans="1:31" hidden="1" x14ac:dyDescent="0.25">
      <c r="A20" t="s">
        <v>30</v>
      </c>
      <c r="B20">
        <v>2022</v>
      </c>
      <c r="C20" t="s">
        <v>45</v>
      </c>
      <c r="D20" s="7">
        <v>44866</v>
      </c>
      <c r="E20">
        <v>166.9</v>
      </c>
      <c r="F20">
        <v>207.2</v>
      </c>
      <c r="G20">
        <v>180.2</v>
      </c>
      <c r="H20">
        <v>172.3</v>
      </c>
      <c r="I20">
        <v>194</v>
      </c>
      <c r="J20">
        <v>159.1</v>
      </c>
      <c r="K20">
        <v>171.6</v>
      </c>
      <c r="L20">
        <v>170.2</v>
      </c>
      <c r="M20">
        <v>121.5</v>
      </c>
      <c r="N20">
        <v>204.8</v>
      </c>
      <c r="O20">
        <v>176.4</v>
      </c>
      <c r="P20">
        <v>186.9</v>
      </c>
      <c r="Q20">
        <v>176.6</v>
      </c>
      <c r="R20">
        <v>195.5</v>
      </c>
      <c r="S20">
        <v>187.2</v>
      </c>
      <c r="T20">
        <v>185.2</v>
      </c>
      <c r="U20">
        <v>186.9</v>
      </c>
      <c r="V20">
        <v>168.1</v>
      </c>
      <c r="W20">
        <v>181.9</v>
      </c>
      <c r="X20">
        <v>175.5</v>
      </c>
      <c r="Y20">
        <v>182.3</v>
      </c>
      <c r="Z20">
        <v>167.5</v>
      </c>
      <c r="AA20">
        <v>170.8</v>
      </c>
      <c r="AB20">
        <v>176.9</v>
      </c>
      <c r="AC20">
        <v>173.4</v>
      </c>
      <c r="AD20">
        <v>174.6</v>
      </c>
      <c r="AE20">
        <v>177.8</v>
      </c>
    </row>
    <row r="21" spans="1:31" hidden="1" x14ac:dyDescent="0.25">
      <c r="A21" t="s">
        <v>33</v>
      </c>
      <c r="B21">
        <v>2022</v>
      </c>
      <c r="C21" t="s">
        <v>45</v>
      </c>
      <c r="D21" s="7">
        <v>44866</v>
      </c>
      <c r="E21">
        <v>168.4</v>
      </c>
      <c r="F21">
        <v>213.4</v>
      </c>
      <c r="G21">
        <v>183.2</v>
      </c>
      <c r="H21">
        <v>172.3</v>
      </c>
      <c r="I21">
        <v>180</v>
      </c>
      <c r="J21">
        <v>162.6</v>
      </c>
      <c r="K21">
        <v>205.5</v>
      </c>
      <c r="L21">
        <v>171</v>
      </c>
      <c r="M21">
        <v>123.4</v>
      </c>
      <c r="N21">
        <v>198.8</v>
      </c>
      <c r="O21">
        <v>162.1</v>
      </c>
      <c r="P21">
        <v>192.4</v>
      </c>
      <c r="Q21">
        <v>181.3</v>
      </c>
      <c r="R21">
        <v>200.6</v>
      </c>
      <c r="S21">
        <v>176.7</v>
      </c>
      <c r="T21">
        <v>163.5</v>
      </c>
      <c r="U21">
        <v>174.7</v>
      </c>
      <c r="V21">
        <v>171.8</v>
      </c>
      <c r="W21">
        <v>180.3</v>
      </c>
      <c r="X21">
        <v>166.9</v>
      </c>
      <c r="Y21">
        <v>175.8</v>
      </c>
      <c r="Z21">
        <v>158.9</v>
      </c>
      <c r="AA21">
        <v>166.7</v>
      </c>
      <c r="AB21">
        <v>171.5</v>
      </c>
      <c r="AC21">
        <v>173.8</v>
      </c>
      <c r="AD21">
        <v>167.4</v>
      </c>
      <c r="AE21">
        <v>174.1</v>
      </c>
    </row>
    <row r="22" spans="1:31" hidden="1" x14ac:dyDescent="0.25">
      <c r="A22" t="s">
        <v>34</v>
      </c>
      <c r="B22">
        <v>2022</v>
      </c>
      <c r="C22" t="s">
        <v>45</v>
      </c>
      <c r="D22" s="7">
        <v>44866</v>
      </c>
      <c r="E22">
        <v>167.4</v>
      </c>
      <c r="F22">
        <v>209.4</v>
      </c>
      <c r="G22">
        <v>181.4</v>
      </c>
      <c r="H22">
        <v>172.3</v>
      </c>
      <c r="I22">
        <v>188.9</v>
      </c>
      <c r="J22">
        <v>160.69999999999999</v>
      </c>
      <c r="K22">
        <v>183.1</v>
      </c>
      <c r="L22">
        <v>170.5</v>
      </c>
      <c r="M22">
        <v>122.1</v>
      </c>
      <c r="N22">
        <v>202.8</v>
      </c>
      <c r="O22">
        <v>170.4</v>
      </c>
      <c r="P22">
        <v>189.5</v>
      </c>
      <c r="Q22">
        <v>178.3</v>
      </c>
      <c r="R22">
        <v>196.9</v>
      </c>
      <c r="S22">
        <v>183.1</v>
      </c>
      <c r="T22">
        <v>176.2</v>
      </c>
      <c r="U22">
        <v>182.1</v>
      </c>
      <c r="V22">
        <v>171.8</v>
      </c>
      <c r="W22">
        <v>181.3</v>
      </c>
      <c r="X22">
        <v>171.4</v>
      </c>
      <c r="Y22">
        <v>179.8</v>
      </c>
      <c r="Z22">
        <v>163</v>
      </c>
      <c r="AA22">
        <v>168.5</v>
      </c>
      <c r="AB22">
        <v>173.7</v>
      </c>
      <c r="AC22">
        <v>173.6</v>
      </c>
      <c r="AD22">
        <v>171.1</v>
      </c>
      <c r="AE22">
        <v>176.5</v>
      </c>
    </row>
    <row r="23" spans="1:31" hidden="1" x14ac:dyDescent="0.25">
      <c r="A23" t="s">
        <v>30</v>
      </c>
      <c r="B23">
        <v>2022</v>
      </c>
      <c r="C23" t="s">
        <v>43</v>
      </c>
      <c r="D23" s="7">
        <v>44835</v>
      </c>
      <c r="E23">
        <v>164.7</v>
      </c>
      <c r="F23">
        <v>208.8</v>
      </c>
      <c r="G23">
        <v>170.3</v>
      </c>
      <c r="H23">
        <v>170.9</v>
      </c>
      <c r="I23">
        <v>191.6</v>
      </c>
      <c r="J23">
        <v>162.19999999999999</v>
      </c>
      <c r="K23">
        <v>184.8</v>
      </c>
      <c r="L23">
        <v>169.7</v>
      </c>
      <c r="M23">
        <v>121.1</v>
      </c>
      <c r="N23">
        <v>201.6</v>
      </c>
      <c r="O23">
        <v>175.8</v>
      </c>
      <c r="P23">
        <v>185.6</v>
      </c>
      <c r="Q23">
        <v>177.4</v>
      </c>
      <c r="R23">
        <v>194.9</v>
      </c>
      <c r="S23">
        <v>186.1</v>
      </c>
      <c r="T23">
        <v>184.4</v>
      </c>
      <c r="U23">
        <v>185.9</v>
      </c>
      <c r="V23">
        <v>168.1</v>
      </c>
      <c r="W23">
        <v>180.8</v>
      </c>
      <c r="X23">
        <v>174.4</v>
      </c>
      <c r="Y23">
        <v>181.2</v>
      </c>
      <c r="Z23">
        <v>167.4</v>
      </c>
      <c r="AA23">
        <v>170.6</v>
      </c>
      <c r="AB23">
        <v>176.5</v>
      </c>
      <c r="AC23">
        <v>172</v>
      </c>
      <c r="AD23">
        <v>173.9</v>
      </c>
      <c r="AE23">
        <v>177.9</v>
      </c>
    </row>
    <row r="24" spans="1:31" hidden="1" x14ac:dyDescent="0.25">
      <c r="A24" t="s">
        <v>33</v>
      </c>
      <c r="B24">
        <v>2022</v>
      </c>
      <c r="C24" t="s">
        <v>43</v>
      </c>
      <c r="D24" s="7">
        <v>44835</v>
      </c>
      <c r="E24">
        <v>166.4</v>
      </c>
      <c r="F24">
        <v>214.9</v>
      </c>
      <c r="G24">
        <v>171.9</v>
      </c>
      <c r="H24">
        <v>171</v>
      </c>
      <c r="I24">
        <v>177.7</v>
      </c>
      <c r="J24">
        <v>165.7</v>
      </c>
      <c r="K24">
        <v>228.6</v>
      </c>
      <c r="L24">
        <v>169.9</v>
      </c>
      <c r="M24">
        <v>123.4</v>
      </c>
      <c r="N24">
        <v>196.4</v>
      </c>
      <c r="O24">
        <v>161.6</v>
      </c>
      <c r="P24">
        <v>191.5</v>
      </c>
      <c r="Q24">
        <v>183.3</v>
      </c>
      <c r="R24">
        <v>200.1</v>
      </c>
      <c r="S24">
        <v>175.5</v>
      </c>
      <c r="T24">
        <v>162.6</v>
      </c>
      <c r="U24">
        <v>173.6</v>
      </c>
      <c r="V24">
        <v>171.2</v>
      </c>
      <c r="W24">
        <v>180</v>
      </c>
      <c r="X24">
        <v>166</v>
      </c>
      <c r="Y24">
        <v>174.7</v>
      </c>
      <c r="Z24">
        <v>158.80000000000001</v>
      </c>
      <c r="AA24">
        <v>166.3</v>
      </c>
      <c r="AB24">
        <v>171.2</v>
      </c>
      <c r="AC24">
        <v>172.3</v>
      </c>
      <c r="AD24">
        <v>166.8</v>
      </c>
      <c r="AE24">
        <v>175.3</v>
      </c>
    </row>
    <row r="25" spans="1:31" hidden="1" x14ac:dyDescent="0.25">
      <c r="A25" t="s">
        <v>34</v>
      </c>
      <c r="B25">
        <v>2022</v>
      </c>
      <c r="C25" t="s">
        <v>43</v>
      </c>
      <c r="D25" s="7">
        <v>44835</v>
      </c>
      <c r="E25">
        <v>165.2</v>
      </c>
      <c r="F25">
        <v>210.9</v>
      </c>
      <c r="G25">
        <v>170.9</v>
      </c>
      <c r="H25">
        <v>170.9</v>
      </c>
      <c r="I25">
        <v>186.5</v>
      </c>
      <c r="J25">
        <v>163.80000000000001</v>
      </c>
      <c r="K25">
        <v>199.7</v>
      </c>
      <c r="L25">
        <v>169.8</v>
      </c>
      <c r="M25">
        <v>121.9</v>
      </c>
      <c r="N25">
        <v>199.9</v>
      </c>
      <c r="O25">
        <v>169.9</v>
      </c>
      <c r="P25">
        <v>188.3</v>
      </c>
      <c r="Q25">
        <v>179.6</v>
      </c>
      <c r="R25">
        <v>196.3</v>
      </c>
      <c r="S25">
        <v>181.9</v>
      </c>
      <c r="T25">
        <v>175.3</v>
      </c>
      <c r="U25">
        <v>181</v>
      </c>
      <c r="V25">
        <v>171.2</v>
      </c>
      <c r="W25">
        <v>180.5</v>
      </c>
      <c r="X25">
        <v>170.4</v>
      </c>
      <c r="Y25">
        <v>178.7</v>
      </c>
      <c r="Z25">
        <v>162.9</v>
      </c>
      <c r="AA25">
        <v>168.2</v>
      </c>
      <c r="AB25">
        <v>173.4</v>
      </c>
      <c r="AC25">
        <v>172.1</v>
      </c>
      <c r="AD25">
        <v>170.5</v>
      </c>
      <c r="AE25">
        <v>176.7</v>
      </c>
    </row>
    <row r="26" spans="1:31" hidden="1" x14ac:dyDescent="0.25">
      <c r="A26" t="s">
        <v>30</v>
      </c>
      <c r="B26">
        <v>2022</v>
      </c>
      <c r="C26" t="s">
        <v>42</v>
      </c>
      <c r="D26" s="7">
        <v>44805</v>
      </c>
      <c r="E26">
        <v>162.9</v>
      </c>
      <c r="F26">
        <v>206.7</v>
      </c>
      <c r="G26">
        <v>169</v>
      </c>
      <c r="H26">
        <v>169.5</v>
      </c>
      <c r="I26">
        <v>194.1</v>
      </c>
      <c r="J26">
        <v>164.1</v>
      </c>
      <c r="K26">
        <v>176.9</v>
      </c>
      <c r="L26">
        <v>169</v>
      </c>
      <c r="M26">
        <v>120.8</v>
      </c>
      <c r="N26">
        <v>199.1</v>
      </c>
      <c r="O26">
        <v>175.4</v>
      </c>
      <c r="P26">
        <v>184.8</v>
      </c>
      <c r="Q26">
        <v>175.5</v>
      </c>
      <c r="R26">
        <v>194.5</v>
      </c>
      <c r="S26">
        <v>184.7</v>
      </c>
      <c r="T26">
        <v>183.3</v>
      </c>
      <c r="U26">
        <v>184.5</v>
      </c>
      <c r="V26">
        <v>168.1</v>
      </c>
      <c r="W26">
        <v>179.7</v>
      </c>
      <c r="X26">
        <v>173.6</v>
      </c>
      <c r="Y26">
        <v>180.2</v>
      </c>
      <c r="Z26">
        <v>166.9</v>
      </c>
      <c r="AA26">
        <v>170</v>
      </c>
      <c r="AB26">
        <v>176.2</v>
      </c>
      <c r="AC26">
        <v>170.8</v>
      </c>
      <c r="AD26">
        <v>173.1</v>
      </c>
      <c r="AE26">
        <v>176.4</v>
      </c>
    </row>
    <row r="27" spans="1:31" hidden="1" x14ac:dyDescent="0.25">
      <c r="A27" t="s">
        <v>33</v>
      </c>
      <c r="B27">
        <v>2022</v>
      </c>
      <c r="C27" t="s">
        <v>42</v>
      </c>
      <c r="D27" s="7">
        <v>44805</v>
      </c>
      <c r="E27">
        <v>164.9</v>
      </c>
      <c r="F27">
        <v>213.7</v>
      </c>
      <c r="G27">
        <v>170.9</v>
      </c>
      <c r="H27">
        <v>170.1</v>
      </c>
      <c r="I27">
        <v>179.3</v>
      </c>
      <c r="J27">
        <v>167.5</v>
      </c>
      <c r="K27">
        <v>220.8</v>
      </c>
      <c r="L27">
        <v>169.2</v>
      </c>
      <c r="M27">
        <v>123.1</v>
      </c>
      <c r="N27">
        <v>193.6</v>
      </c>
      <c r="O27">
        <v>161.1</v>
      </c>
      <c r="P27">
        <v>190.4</v>
      </c>
      <c r="Q27">
        <v>181.8</v>
      </c>
      <c r="R27">
        <v>199.7</v>
      </c>
      <c r="S27">
        <v>175</v>
      </c>
      <c r="T27">
        <v>161.69999999999999</v>
      </c>
      <c r="U27">
        <v>173</v>
      </c>
      <c r="V27">
        <v>169.5</v>
      </c>
      <c r="W27">
        <v>179.2</v>
      </c>
      <c r="X27">
        <v>165</v>
      </c>
      <c r="Y27">
        <v>173.8</v>
      </c>
      <c r="Z27">
        <v>158.19999999999999</v>
      </c>
      <c r="AA27">
        <v>165.8</v>
      </c>
      <c r="AB27">
        <v>170.9</v>
      </c>
      <c r="AC27">
        <v>171.1</v>
      </c>
      <c r="AD27">
        <v>166.1</v>
      </c>
      <c r="AE27">
        <v>174.1</v>
      </c>
    </row>
    <row r="28" spans="1:31" hidden="1" x14ac:dyDescent="0.25">
      <c r="A28" t="s">
        <v>34</v>
      </c>
      <c r="B28">
        <v>2022</v>
      </c>
      <c r="C28" t="s">
        <v>42</v>
      </c>
      <c r="D28" s="7">
        <v>44805</v>
      </c>
      <c r="E28">
        <v>163.5</v>
      </c>
      <c r="F28">
        <v>209.2</v>
      </c>
      <c r="G28">
        <v>169.7</v>
      </c>
      <c r="H28">
        <v>169.7</v>
      </c>
      <c r="I28">
        <v>188.7</v>
      </c>
      <c r="J28">
        <v>165.7</v>
      </c>
      <c r="K28">
        <v>191.8</v>
      </c>
      <c r="L28">
        <v>169.1</v>
      </c>
      <c r="M28">
        <v>121.6</v>
      </c>
      <c r="N28">
        <v>197.3</v>
      </c>
      <c r="O28">
        <v>169.4</v>
      </c>
      <c r="P28">
        <v>187.4</v>
      </c>
      <c r="Q28">
        <v>177.8</v>
      </c>
      <c r="R28">
        <v>195.9</v>
      </c>
      <c r="S28">
        <v>180.9</v>
      </c>
      <c r="T28">
        <v>174.3</v>
      </c>
      <c r="U28">
        <v>179.9</v>
      </c>
      <c r="V28">
        <v>169.5</v>
      </c>
      <c r="W28">
        <v>179.5</v>
      </c>
      <c r="X28">
        <v>169.5</v>
      </c>
      <c r="Y28">
        <v>177.8</v>
      </c>
      <c r="Z28">
        <v>162.30000000000001</v>
      </c>
      <c r="AA28">
        <v>167.6</v>
      </c>
      <c r="AB28">
        <v>173.1</v>
      </c>
      <c r="AC28">
        <v>170.9</v>
      </c>
      <c r="AD28">
        <v>169.7</v>
      </c>
      <c r="AE28">
        <v>175.3</v>
      </c>
    </row>
    <row r="29" spans="1:31" hidden="1" x14ac:dyDescent="0.25">
      <c r="A29" t="s">
        <v>30</v>
      </c>
      <c r="B29">
        <v>2022</v>
      </c>
      <c r="C29" t="s">
        <v>41</v>
      </c>
      <c r="D29" s="7">
        <v>44774</v>
      </c>
      <c r="E29">
        <v>159.5</v>
      </c>
      <c r="F29">
        <v>204.1</v>
      </c>
      <c r="G29">
        <v>168.3</v>
      </c>
      <c r="H29">
        <v>167.9</v>
      </c>
      <c r="I29">
        <v>198.1</v>
      </c>
      <c r="J29">
        <v>169.2</v>
      </c>
      <c r="K29">
        <v>173.1</v>
      </c>
      <c r="L29">
        <v>167.1</v>
      </c>
      <c r="M29">
        <v>120.2</v>
      </c>
      <c r="N29">
        <v>195.6</v>
      </c>
      <c r="O29">
        <v>174.8</v>
      </c>
      <c r="P29">
        <v>184</v>
      </c>
      <c r="Q29">
        <v>173.9</v>
      </c>
      <c r="R29">
        <v>193.7</v>
      </c>
      <c r="S29">
        <v>183.2</v>
      </c>
      <c r="T29">
        <v>181.7</v>
      </c>
      <c r="U29">
        <v>183</v>
      </c>
      <c r="V29">
        <v>168.1</v>
      </c>
      <c r="W29">
        <v>179.1</v>
      </c>
      <c r="X29">
        <v>172.3</v>
      </c>
      <c r="Y29">
        <v>179.4</v>
      </c>
      <c r="Z29">
        <v>166.6</v>
      </c>
      <c r="AA29">
        <v>169.3</v>
      </c>
      <c r="AB29">
        <v>175.7</v>
      </c>
      <c r="AC29">
        <v>171.1</v>
      </c>
      <c r="AD29">
        <v>172.6</v>
      </c>
      <c r="AE29">
        <v>175.3</v>
      </c>
    </row>
    <row r="30" spans="1:31" hidden="1" x14ac:dyDescent="0.25">
      <c r="A30" t="s">
        <v>33</v>
      </c>
      <c r="B30">
        <v>2022</v>
      </c>
      <c r="C30" t="s">
        <v>41</v>
      </c>
      <c r="D30" s="7">
        <v>44774</v>
      </c>
      <c r="E30">
        <v>162.1</v>
      </c>
      <c r="F30">
        <v>210.9</v>
      </c>
      <c r="G30">
        <v>170.6</v>
      </c>
      <c r="H30">
        <v>168.4</v>
      </c>
      <c r="I30">
        <v>182.5</v>
      </c>
      <c r="J30">
        <v>177.1</v>
      </c>
      <c r="K30">
        <v>213.1</v>
      </c>
      <c r="L30">
        <v>167.3</v>
      </c>
      <c r="M30">
        <v>122.2</v>
      </c>
      <c r="N30">
        <v>189.7</v>
      </c>
      <c r="O30">
        <v>160.5</v>
      </c>
      <c r="P30">
        <v>188.9</v>
      </c>
      <c r="Q30">
        <v>180.4</v>
      </c>
      <c r="R30">
        <v>198.7</v>
      </c>
      <c r="S30">
        <v>173.7</v>
      </c>
      <c r="T30">
        <v>160</v>
      </c>
      <c r="U30">
        <v>171.6</v>
      </c>
      <c r="V30">
        <v>169</v>
      </c>
      <c r="W30">
        <v>178.4</v>
      </c>
      <c r="X30">
        <v>164.2</v>
      </c>
      <c r="Y30">
        <v>172.6</v>
      </c>
      <c r="Z30">
        <v>157.69999999999999</v>
      </c>
      <c r="AA30">
        <v>165.1</v>
      </c>
      <c r="AB30">
        <v>169.9</v>
      </c>
      <c r="AC30">
        <v>171.4</v>
      </c>
      <c r="AD30">
        <v>165.4</v>
      </c>
      <c r="AE30">
        <v>173.1</v>
      </c>
    </row>
    <row r="31" spans="1:31" hidden="1" x14ac:dyDescent="0.25">
      <c r="A31" t="s">
        <v>34</v>
      </c>
      <c r="B31">
        <v>2022</v>
      </c>
      <c r="C31" t="s">
        <v>41</v>
      </c>
      <c r="D31" s="7">
        <v>44774</v>
      </c>
      <c r="E31">
        <v>160.30000000000001</v>
      </c>
      <c r="F31">
        <v>206.5</v>
      </c>
      <c r="G31">
        <v>169.2</v>
      </c>
      <c r="H31">
        <v>168.1</v>
      </c>
      <c r="I31">
        <v>192.4</v>
      </c>
      <c r="J31">
        <v>172.9</v>
      </c>
      <c r="K31">
        <v>186.7</v>
      </c>
      <c r="L31">
        <v>167.2</v>
      </c>
      <c r="M31">
        <v>120.9</v>
      </c>
      <c r="N31">
        <v>193.6</v>
      </c>
      <c r="O31">
        <v>168.8</v>
      </c>
      <c r="P31">
        <v>186.3</v>
      </c>
      <c r="Q31">
        <v>176.3</v>
      </c>
      <c r="R31">
        <v>195</v>
      </c>
      <c r="S31">
        <v>179.5</v>
      </c>
      <c r="T31">
        <v>172.7</v>
      </c>
      <c r="U31">
        <v>178.5</v>
      </c>
      <c r="V31">
        <v>169</v>
      </c>
      <c r="W31">
        <v>178.8</v>
      </c>
      <c r="X31">
        <v>168.5</v>
      </c>
      <c r="Y31">
        <v>176.8</v>
      </c>
      <c r="Z31">
        <v>161.9</v>
      </c>
      <c r="AA31">
        <v>166.9</v>
      </c>
      <c r="AB31">
        <v>172.3</v>
      </c>
      <c r="AC31">
        <v>171.2</v>
      </c>
      <c r="AD31">
        <v>169.1</v>
      </c>
      <c r="AE31">
        <v>174.3</v>
      </c>
    </row>
    <row r="32" spans="1:31" hidden="1" x14ac:dyDescent="0.25">
      <c r="A32" t="s">
        <v>30</v>
      </c>
      <c r="B32">
        <v>2022</v>
      </c>
      <c r="C32" t="s">
        <v>40</v>
      </c>
      <c r="D32" s="7">
        <v>44743</v>
      </c>
      <c r="E32">
        <v>155.19999999999999</v>
      </c>
      <c r="F32">
        <v>210.8</v>
      </c>
      <c r="G32">
        <v>174.3</v>
      </c>
      <c r="H32">
        <v>166.3</v>
      </c>
      <c r="I32">
        <v>202.2</v>
      </c>
      <c r="J32">
        <v>169.6</v>
      </c>
      <c r="K32">
        <v>168.6</v>
      </c>
      <c r="L32">
        <v>164.4</v>
      </c>
      <c r="M32">
        <v>119.2</v>
      </c>
      <c r="N32">
        <v>191.8</v>
      </c>
      <c r="O32">
        <v>174.5</v>
      </c>
      <c r="P32">
        <v>183.1</v>
      </c>
      <c r="Q32">
        <v>172.5</v>
      </c>
      <c r="R32">
        <v>193.2</v>
      </c>
      <c r="S32">
        <v>182</v>
      </c>
      <c r="T32">
        <v>180.3</v>
      </c>
      <c r="U32">
        <v>181.7</v>
      </c>
      <c r="V32">
        <v>168.1</v>
      </c>
      <c r="W32">
        <v>179.6</v>
      </c>
      <c r="X32">
        <v>171.3</v>
      </c>
      <c r="Y32">
        <v>178.8</v>
      </c>
      <c r="Z32">
        <v>166.3</v>
      </c>
      <c r="AA32">
        <v>168.6</v>
      </c>
      <c r="AB32">
        <v>174.7</v>
      </c>
      <c r="AC32">
        <v>169.7</v>
      </c>
      <c r="AD32">
        <v>171.8</v>
      </c>
      <c r="AE32">
        <v>174.3</v>
      </c>
    </row>
    <row r="33" spans="1:31" hidden="1" x14ac:dyDescent="0.25">
      <c r="A33" t="s">
        <v>33</v>
      </c>
      <c r="B33">
        <v>2022</v>
      </c>
      <c r="C33" t="s">
        <v>40</v>
      </c>
      <c r="D33" s="7">
        <v>44743</v>
      </c>
      <c r="E33">
        <v>159.30000000000001</v>
      </c>
      <c r="F33">
        <v>217.1</v>
      </c>
      <c r="G33">
        <v>176.6</v>
      </c>
      <c r="H33">
        <v>167.1</v>
      </c>
      <c r="I33">
        <v>184.8</v>
      </c>
      <c r="J33">
        <v>179.5</v>
      </c>
      <c r="K33">
        <v>208.5</v>
      </c>
      <c r="L33">
        <v>164</v>
      </c>
      <c r="M33">
        <v>121.5</v>
      </c>
      <c r="N33">
        <v>186.3</v>
      </c>
      <c r="O33">
        <v>159.80000000000001</v>
      </c>
      <c r="P33">
        <v>187.7</v>
      </c>
      <c r="Q33">
        <v>179.4</v>
      </c>
      <c r="R33">
        <v>198.6</v>
      </c>
      <c r="S33">
        <v>172.7</v>
      </c>
      <c r="T33">
        <v>158.69999999999999</v>
      </c>
      <c r="U33">
        <v>170.6</v>
      </c>
      <c r="V33">
        <v>167.8</v>
      </c>
      <c r="W33">
        <v>179.5</v>
      </c>
      <c r="X33">
        <v>163.1</v>
      </c>
      <c r="Y33">
        <v>171.7</v>
      </c>
      <c r="Z33">
        <v>157.4</v>
      </c>
      <c r="AA33">
        <v>164.6</v>
      </c>
      <c r="AB33">
        <v>169.1</v>
      </c>
      <c r="AC33">
        <v>169.8</v>
      </c>
      <c r="AD33">
        <v>164.7</v>
      </c>
      <c r="AE33">
        <v>172.3</v>
      </c>
    </row>
    <row r="34" spans="1:31" hidden="1" x14ac:dyDescent="0.25">
      <c r="A34" t="s">
        <v>34</v>
      </c>
      <c r="B34">
        <v>2022</v>
      </c>
      <c r="C34" t="s">
        <v>40</v>
      </c>
      <c r="D34" s="7">
        <v>44743</v>
      </c>
      <c r="E34">
        <v>156.5</v>
      </c>
      <c r="F34">
        <v>213</v>
      </c>
      <c r="G34">
        <v>175.2</v>
      </c>
      <c r="H34">
        <v>166.6</v>
      </c>
      <c r="I34">
        <v>195.8</v>
      </c>
      <c r="J34">
        <v>174.2</v>
      </c>
      <c r="K34">
        <v>182.1</v>
      </c>
      <c r="L34">
        <v>164.3</v>
      </c>
      <c r="M34">
        <v>120</v>
      </c>
      <c r="N34">
        <v>190</v>
      </c>
      <c r="O34">
        <v>168.4</v>
      </c>
      <c r="P34">
        <v>185.2</v>
      </c>
      <c r="Q34">
        <v>175</v>
      </c>
      <c r="R34">
        <v>194.6</v>
      </c>
      <c r="S34">
        <v>178.3</v>
      </c>
      <c r="T34">
        <v>171.3</v>
      </c>
      <c r="U34">
        <v>177.3</v>
      </c>
      <c r="V34">
        <v>167.8</v>
      </c>
      <c r="W34">
        <v>179.6</v>
      </c>
      <c r="X34">
        <v>167.4</v>
      </c>
      <c r="Y34">
        <v>176.1</v>
      </c>
      <c r="Z34">
        <v>161.6</v>
      </c>
      <c r="AA34">
        <v>166.3</v>
      </c>
      <c r="AB34">
        <v>171.4</v>
      </c>
      <c r="AC34">
        <v>169.7</v>
      </c>
      <c r="AD34">
        <v>168.4</v>
      </c>
      <c r="AE34">
        <v>173.4</v>
      </c>
    </row>
    <row r="35" spans="1:31" hidden="1" x14ac:dyDescent="0.25">
      <c r="A35" t="s">
        <v>30</v>
      </c>
      <c r="B35">
        <v>2022</v>
      </c>
      <c r="C35" t="s">
        <v>39</v>
      </c>
      <c r="D35" s="7">
        <v>44713</v>
      </c>
      <c r="E35">
        <v>153.80000000000001</v>
      </c>
      <c r="F35">
        <v>217.2</v>
      </c>
      <c r="G35">
        <v>169.6</v>
      </c>
      <c r="H35">
        <v>165.4</v>
      </c>
      <c r="I35">
        <v>208.1</v>
      </c>
      <c r="J35">
        <v>165.8</v>
      </c>
      <c r="K35">
        <v>167.3</v>
      </c>
      <c r="L35">
        <v>164.6</v>
      </c>
      <c r="M35">
        <v>119.1</v>
      </c>
      <c r="N35">
        <v>188.9</v>
      </c>
      <c r="O35">
        <v>174.2</v>
      </c>
      <c r="P35">
        <v>181.9</v>
      </c>
      <c r="Q35">
        <v>172.4</v>
      </c>
      <c r="R35">
        <v>192.9</v>
      </c>
      <c r="S35">
        <v>180.7</v>
      </c>
      <c r="T35">
        <v>178.7</v>
      </c>
      <c r="U35">
        <v>180.4</v>
      </c>
      <c r="V35">
        <v>168.1</v>
      </c>
      <c r="W35">
        <v>176.7</v>
      </c>
      <c r="X35">
        <v>170.3</v>
      </c>
      <c r="Y35">
        <v>178.2</v>
      </c>
      <c r="Z35">
        <v>165.5</v>
      </c>
      <c r="AA35">
        <v>168</v>
      </c>
      <c r="AB35">
        <v>172.6</v>
      </c>
      <c r="AC35">
        <v>169.5</v>
      </c>
      <c r="AD35">
        <v>171</v>
      </c>
      <c r="AE35">
        <v>173.6</v>
      </c>
    </row>
    <row r="36" spans="1:31" hidden="1" x14ac:dyDescent="0.25">
      <c r="A36" t="s">
        <v>33</v>
      </c>
      <c r="B36">
        <v>2022</v>
      </c>
      <c r="C36" t="s">
        <v>39</v>
      </c>
      <c r="D36" s="7">
        <v>44713</v>
      </c>
      <c r="E36">
        <v>157.5</v>
      </c>
      <c r="F36">
        <v>223.4</v>
      </c>
      <c r="G36">
        <v>172.8</v>
      </c>
      <c r="H36">
        <v>166.4</v>
      </c>
      <c r="I36">
        <v>188.6</v>
      </c>
      <c r="J36">
        <v>174.1</v>
      </c>
      <c r="K36">
        <v>211.5</v>
      </c>
      <c r="L36">
        <v>163.6</v>
      </c>
      <c r="M36">
        <v>121.4</v>
      </c>
      <c r="N36">
        <v>183.5</v>
      </c>
      <c r="O36">
        <v>159.1</v>
      </c>
      <c r="P36">
        <v>186.3</v>
      </c>
      <c r="Q36">
        <v>179.3</v>
      </c>
      <c r="R36">
        <v>198.3</v>
      </c>
      <c r="S36">
        <v>171.6</v>
      </c>
      <c r="T36">
        <v>157.4</v>
      </c>
      <c r="U36">
        <v>169.4</v>
      </c>
      <c r="V36">
        <v>166.8</v>
      </c>
      <c r="W36">
        <v>174.9</v>
      </c>
      <c r="X36">
        <v>162.1</v>
      </c>
      <c r="Y36">
        <v>170.9</v>
      </c>
      <c r="Z36">
        <v>157.19999999999999</v>
      </c>
      <c r="AA36">
        <v>164.1</v>
      </c>
      <c r="AB36">
        <v>166.5</v>
      </c>
      <c r="AC36">
        <v>169.2</v>
      </c>
      <c r="AD36">
        <v>163.80000000000001</v>
      </c>
      <c r="AE36">
        <v>171.4</v>
      </c>
    </row>
    <row r="37" spans="1:31" hidden="1" x14ac:dyDescent="0.25">
      <c r="A37" t="s">
        <v>34</v>
      </c>
      <c r="B37">
        <v>2022</v>
      </c>
      <c r="C37" t="s">
        <v>39</v>
      </c>
      <c r="D37" s="7">
        <v>44713</v>
      </c>
      <c r="E37">
        <v>155</v>
      </c>
      <c r="F37">
        <v>219.4</v>
      </c>
      <c r="G37">
        <v>170.8</v>
      </c>
      <c r="H37">
        <v>165.8</v>
      </c>
      <c r="I37">
        <v>200.9</v>
      </c>
      <c r="J37">
        <v>169.7</v>
      </c>
      <c r="K37">
        <v>182.3</v>
      </c>
      <c r="L37">
        <v>164.3</v>
      </c>
      <c r="M37">
        <v>119.9</v>
      </c>
      <c r="N37">
        <v>187.1</v>
      </c>
      <c r="O37">
        <v>167.9</v>
      </c>
      <c r="P37">
        <v>183.9</v>
      </c>
      <c r="Q37">
        <v>174.9</v>
      </c>
      <c r="R37">
        <v>194.3</v>
      </c>
      <c r="S37">
        <v>177.1</v>
      </c>
      <c r="T37">
        <v>169.9</v>
      </c>
      <c r="U37">
        <v>176</v>
      </c>
      <c r="V37">
        <v>166.8</v>
      </c>
      <c r="W37">
        <v>176</v>
      </c>
      <c r="X37">
        <v>166.4</v>
      </c>
      <c r="Y37">
        <v>175.4</v>
      </c>
      <c r="Z37">
        <v>161.1</v>
      </c>
      <c r="AA37">
        <v>165.8</v>
      </c>
      <c r="AB37">
        <v>169</v>
      </c>
      <c r="AC37">
        <v>169.4</v>
      </c>
      <c r="AD37">
        <v>167.5</v>
      </c>
      <c r="AE37">
        <v>172.6</v>
      </c>
    </row>
    <row r="38" spans="1:31" hidden="1" x14ac:dyDescent="0.25">
      <c r="A38" t="s">
        <v>30</v>
      </c>
      <c r="B38">
        <v>2022</v>
      </c>
      <c r="C38" t="s">
        <v>38</v>
      </c>
      <c r="D38" s="7">
        <v>44682</v>
      </c>
      <c r="E38">
        <v>152.9</v>
      </c>
      <c r="F38">
        <v>214.7</v>
      </c>
      <c r="G38">
        <v>161.4</v>
      </c>
      <c r="H38">
        <v>164.6</v>
      </c>
      <c r="I38">
        <v>209.9</v>
      </c>
      <c r="J38">
        <v>168</v>
      </c>
      <c r="K38">
        <v>160.4</v>
      </c>
      <c r="L38">
        <v>165</v>
      </c>
      <c r="M38">
        <v>118.9</v>
      </c>
      <c r="N38">
        <v>186.6</v>
      </c>
      <c r="O38">
        <v>173.2</v>
      </c>
      <c r="P38">
        <v>180.4</v>
      </c>
      <c r="Q38">
        <v>170.8</v>
      </c>
      <c r="R38">
        <v>192.9</v>
      </c>
      <c r="S38">
        <v>179.3</v>
      </c>
      <c r="T38">
        <v>177.2</v>
      </c>
      <c r="U38">
        <v>179</v>
      </c>
      <c r="V38">
        <v>168.1</v>
      </c>
      <c r="W38">
        <v>175.3</v>
      </c>
      <c r="X38">
        <v>168.9</v>
      </c>
      <c r="Y38">
        <v>177.7</v>
      </c>
      <c r="Z38">
        <v>167.1</v>
      </c>
      <c r="AA38">
        <v>167.6</v>
      </c>
      <c r="AB38">
        <v>171.8</v>
      </c>
      <c r="AC38">
        <v>168.5</v>
      </c>
      <c r="AD38">
        <v>170.9</v>
      </c>
      <c r="AE38">
        <v>172.5</v>
      </c>
    </row>
    <row r="39" spans="1:31" hidden="1" x14ac:dyDescent="0.25">
      <c r="A39" t="s">
        <v>33</v>
      </c>
      <c r="B39">
        <v>2022</v>
      </c>
      <c r="C39" t="s">
        <v>38</v>
      </c>
      <c r="D39" s="7">
        <v>44682</v>
      </c>
      <c r="E39">
        <v>156.69999999999999</v>
      </c>
      <c r="F39">
        <v>221.2</v>
      </c>
      <c r="G39">
        <v>164.1</v>
      </c>
      <c r="H39">
        <v>165.4</v>
      </c>
      <c r="I39">
        <v>189.5</v>
      </c>
      <c r="J39">
        <v>174.5</v>
      </c>
      <c r="K39">
        <v>203.2</v>
      </c>
      <c r="L39">
        <v>164.1</v>
      </c>
      <c r="M39">
        <v>121.2</v>
      </c>
      <c r="N39">
        <v>181.4</v>
      </c>
      <c r="O39">
        <v>158.5</v>
      </c>
      <c r="P39">
        <v>184.9</v>
      </c>
      <c r="Q39">
        <v>177.5</v>
      </c>
      <c r="R39">
        <v>197.5</v>
      </c>
      <c r="S39">
        <v>170</v>
      </c>
      <c r="T39">
        <v>155.9</v>
      </c>
      <c r="U39">
        <v>167.8</v>
      </c>
      <c r="V39">
        <v>167.5</v>
      </c>
      <c r="W39">
        <v>173.5</v>
      </c>
      <c r="X39">
        <v>161.1</v>
      </c>
      <c r="Y39">
        <v>170.1</v>
      </c>
      <c r="Z39">
        <v>159.4</v>
      </c>
      <c r="AA39">
        <v>163.19999999999999</v>
      </c>
      <c r="AB39">
        <v>165.2</v>
      </c>
      <c r="AC39">
        <v>168.2</v>
      </c>
      <c r="AD39">
        <v>163.80000000000001</v>
      </c>
      <c r="AE39">
        <v>170.8</v>
      </c>
    </row>
    <row r="40" spans="1:31" hidden="1" x14ac:dyDescent="0.25">
      <c r="A40" t="s">
        <v>34</v>
      </c>
      <c r="B40">
        <v>2022</v>
      </c>
      <c r="C40" t="s">
        <v>38</v>
      </c>
      <c r="D40" s="7">
        <v>44682</v>
      </c>
      <c r="E40">
        <v>154.1</v>
      </c>
      <c r="F40">
        <v>217</v>
      </c>
      <c r="G40">
        <v>162.4</v>
      </c>
      <c r="H40">
        <v>164.9</v>
      </c>
      <c r="I40">
        <v>202.4</v>
      </c>
      <c r="J40">
        <v>171</v>
      </c>
      <c r="K40">
        <v>174.9</v>
      </c>
      <c r="L40">
        <v>164.7</v>
      </c>
      <c r="M40">
        <v>119.7</v>
      </c>
      <c r="N40">
        <v>184.9</v>
      </c>
      <c r="O40">
        <v>167.1</v>
      </c>
      <c r="P40">
        <v>182.5</v>
      </c>
      <c r="Q40">
        <v>173.3</v>
      </c>
      <c r="R40">
        <v>194.1</v>
      </c>
      <c r="S40">
        <v>175.6</v>
      </c>
      <c r="T40">
        <v>168.4</v>
      </c>
      <c r="U40">
        <v>174.6</v>
      </c>
      <c r="V40">
        <v>167.5</v>
      </c>
      <c r="W40">
        <v>174.6</v>
      </c>
      <c r="X40">
        <v>165.2</v>
      </c>
      <c r="Y40">
        <v>174.8</v>
      </c>
      <c r="Z40">
        <v>163</v>
      </c>
      <c r="AA40">
        <v>165.1</v>
      </c>
      <c r="AB40">
        <v>167.9</v>
      </c>
      <c r="AC40">
        <v>168.4</v>
      </c>
      <c r="AD40">
        <v>167.5</v>
      </c>
      <c r="AE40">
        <v>171.7</v>
      </c>
    </row>
    <row r="41" spans="1:31" hidden="1" x14ac:dyDescent="0.25">
      <c r="A41" t="s">
        <v>30</v>
      </c>
      <c r="B41">
        <v>2022</v>
      </c>
      <c r="C41" t="s">
        <v>37</v>
      </c>
      <c r="D41" s="7">
        <v>44652</v>
      </c>
      <c r="E41">
        <v>151.80000000000001</v>
      </c>
      <c r="F41">
        <v>209.7</v>
      </c>
      <c r="G41">
        <v>164.5</v>
      </c>
      <c r="H41">
        <v>163.80000000000001</v>
      </c>
      <c r="I41">
        <v>207.4</v>
      </c>
      <c r="J41">
        <v>169.7</v>
      </c>
      <c r="K41">
        <v>153.6</v>
      </c>
      <c r="L41">
        <v>165.1</v>
      </c>
      <c r="M41">
        <v>118.2</v>
      </c>
      <c r="N41">
        <v>182.9</v>
      </c>
      <c r="O41">
        <v>172.4</v>
      </c>
      <c r="P41">
        <v>178.9</v>
      </c>
      <c r="Q41">
        <v>168.6</v>
      </c>
      <c r="R41">
        <v>192.8</v>
      </c>
      <c r="S41">
        <v>177.5</v>
      </c>
      <c r="T41">
        <v>175.1</v>
      </c>
      <c r="U41">
        <v>177.1</v>
      </c>
      <c r="V41">
        <v>168.1</v>
      </c>
      <c r="W41">
        <v>173.3</v>
      </c>
      <c r="X41">
        <v>167.7</v>
      </c>
      <c r="Y41">
        <v>177</v>
      </c>
      <c r="Z41">
        <v>166.2</v>
      </c>
      <c r="AA41">
        <v>167.2</v>
      </c>
      <c r="AB41">
        <v>170.9</v>
      </c>
      <c r="AC41">
        <v>169</v>
      </c>
      <c r="AD41">
        <v>170.2</v>
      </c>
      <c r="AE41">
        <v>170.8</v>
      </c>
    </row>
    <row r="42" spans="1:31" hidden="1" x14ac:dyDescent="0.25">
      <c r="A42" t="s">
        <v>33</v>
      </c>
      <c r="B42">
        <v>2022</v>
      </c>
      <c r="C42" t="s">
        <v>37</v>
      </c>
      <c r="D42" s="7">
        <v>44652</v>
      </c>
      <c r="E42">
        <v>155.4</v>
      </c>
      <c r="F42">
        <v>215.8</v>
      </c>
      <c r="G42">
        <v>164.6</v>
      </c>
      <c r="H42">
        <v>164.2</v>
      </c>
      <c r="I42">
        <v>186</v>
      </c>
      <c r="J42">
        <v>175.9</v>
      </c>
      <c r="K42">
        <v>190.7</v>
      </c>
      <c r="L42">
        <v>164</v>
      </c>
      <c r="M42">
        <v>120.5</v>
      </c>
      <c r="N42">
        <v>178</v>
      </c>
      <c r="O42">
        <v>157.5</v>
      </c>
      <c r="P42">
        <v>183.3</v>
      </c>
      <c r="Q42">
        <v>174.5</v>
      </c>
      <c r="R42">
        <v>197.1</v>
      </c>
      <c r="S42">
        <v>168.4</v>
      </c>
      <c r="T42">
        <v>154.5</v>
      </c>
      <c r="U42">
        <v>166.3</v>
      </c>
      <c r="V42">
        <v>167</v>
      </c>
      <c r="W42">
        <v>170.5</v>
      </c>
      <c r="X42">
        <v>159.80000000000001</v>
      </c>
      <c r="Y42">
        <v>169</v>
      </c>
      <c r="Z42">
        <v>159.30000000000001</v>
      </c>
      <c r="AA42">
        <v>162.19999999999999</v>
      </c>
      <c r="AB42">
        <v>164</v>
      </c>
      <c r="AC42">
        <v>168.4</v>
      </c>
      <c r="AD42">
        <v>163.1</v>
      </c>
      <c r="AE42">
        <v>169.2</v>
      </c>
    </row>
    <row r="43" spans="1:31" hidden="1" x14ac:dyDescent="0.25">
      <c r="A43" t="s">
        <v>34</v>
      </c>
      <c r="B43">
        <v>2022</v>
      </c>
      <c r="C43" t="s">
        <v>37</v>
      </c>
      <c r="D43" s="7">
        <v>44652</v>
      </c>
      <c r="E43">
        <v>152.9</v>
      </c>
      <c r="F43">
        <v>211.8</v>
      </c>
      <c r="G43">
        <v>164.5</v>
      </c>
      <c r="H43">
        <v>163.9</v>
      </c>
      <c r="I43">
        <v>199.5</v>
      </c>
      <c r="J43">
        <v>172.6</v>
      </c>
      <c r="K43">
        <v>166.2</v>
      </c>
      <c r="L43">
        <v>164.7</v>
      </c>
      <c r="M43">
        <v>119</v>
      </c>
      <c r="N43">
        <v>181.3</v>
      </c>
      <c r="O43">
        <v>166.2</v>
      </c>
      <c r="P43">
        <v>180.9</v>
      </c>
      <c r="Q43">
        <v>170.8</v>
      </c>
      <c r="R43">
        <v>193.9</v>
      </c>
      <c r="S43">
        <v>173.9</v>
      </c>
      <c r="T43">
        <v>166.5</v>
      </c>
      <c r="U43">
        <v>172.8</v>
      </c>
      <c r="V43">
        <v>167</v>
      </c>
      <c r="W43">
        <v>172.2</v>
      </c>
      <c r="X43">
        <v>164</v>
      </c>
      <c r="Y43">
        <v>174</v>
      </c>
      <c r="Z43">
        <v>162.6</v>
      </c>
      <c r="AA43">
        <v>164.4</v>
      </c>
      <c r="AB43">
        <v>166.9</v>
      </c>
      <c r="AC43">
        <v>168.8</v>
      </c>
      <c r="AD43">
        <v>166.8</v>
      </c>
      <c r="AE43">
        <v>170.1</v>
      </c>
    </row>
    <row r="44" spans="1:31" hidden="1" x14ac:dyDescent="0.25">
      <c r="A44" t="s">
        <v>30</v>
      </c>
      <c r="B44">
        <v>2022</v>
      </c>
      <c r="C44" t="s">
        <v>36</v>
      </c>
      <c r="D44" s="7">
        <v>44621</v>
      </c>
      <c r="E44">
        <v>150.19999999999999</v>
      </c>
      <c r="F44">
        <v>208</v>
      </c>
      <c r="G44">
        <v>167.9</v>
      </c>
      <c r="H44">
        <v>162</v>
      </c>
      <c r="I44">
        <v>203.1</v>
      </c>
      <c r="J44">
        <v>155.9</v>
      </c>
      <c r="K44">
        <v>155.80000000000001</v>
      </c>
      <c r="L44">
        <v>164.2</v>
      </c>
      <c r="M44">
        <v>118.1</v>
      </c>
      <c r="N44">
        <v>178.7</v>
      </c>
      <c r="O44">
        <v>171.2</v>
      </c>
      <c r="P44">
        <v>177.4</v>
      </c>
      <c r="Q44">
        <v>166.6</v>
      </c>
      <c r="R44">
        <v>192.3</v>
      </c>
      <c r="S44">
        <v>175.4</v>
      </c>
      <c r="T44">
        <v>173.2</v>
      </c>
      <c r="U44">
        <v>175.1</v>
      </c>
      <c r="V44">
        <v>168.1</v>
      </c>
      <c r="W44">
        <v>168.9</v>
      </c>
      <c r="X44">
        <v>166.5</v>
      </c>
      <c r="Y44">
        <v>176</v>
      </c>
      <c r="Z44">
        <v>162</v>
      </c>
      <c r="AA44">
        <v>166.6</v>
      </c>
      <c r="AB44">
        <v>170.6</v>
      </c>
      <c r="AC44">
        <v>167.4</v>
      </c>
      <c r="AD44">
        <v>168.3</v>
      </c>
      <c r="AE44">
        <v>168.7</v>
      </c>
    </row>
    <row r="45" spans="1:31" hidden="1" x14ac:dyDescent="0.25">
      <c r="A45" t="s">
        <v>33</v>
      </c>
      <c r="B45">
        <v>2022</v>
      </c>
      <c r="C45" t="s">
        <v>36</v>
      </c>
      <c r="D45" s="7">
        <v>44621</v>
      </c>
      <c r="E45">
        <v>153.69999999999999</v>
      </c>
      <c r="F45">
        <v>215.8</v>
      </c>
      <c r="G45">
        <v>167.7</v>
      </c>
      <c r="H45">
        <v>162.6</v>
      </c>
      <c r="I45">
        <v>180</v>
      </c>
      <c r="J45">
        <v>159.6</v>
      </c>
      <c r="K45">
        <v>188.4</v>
      </c>
      <c r="L45">
        <v>163.4</v>
      </c>
      <c r="M45">
        <v>120.3</v>
      </c>
      <c r="N45">
        <v>174.7</v>
      </c>
      <c r="O45">
        <v>157.1</v>
      </c>
      <c r="P45">
        <v>181.5</v>
      </c>
      <c r="Q45">
        <v>171.5</v>
      </c>
      <c r="R45">
        <v>197.5</v>
      </c>
      <c r="S45">
        <v>167.1</v>
      </c>
      <c r="T45">
        <v>152.6</v>
      </c>
      <c r="U45">
        <v>164.9</v>
      </c>
      <c r="V45">
        <v>165.3</v>
      </c>
      <c r="W45">
        <v>164.5</v>
      </c>
      <c r="X45">
        <v>158.6</v>
      </c>
      <c r="Y45">
        <v>168.2</v>
      </c>
      <c r="Z45">
        <v>154.19999999999999</v>
      </c>
      <c r="AA45">
        <v>160.80000000000001</v>
      </c>
      <c r="AB45">
        <v>162.69999999999999</v>
      </c>
      <c r="AC45">
        <v>166.8</v>
      </c>
      <c r="AD45">
        <v>160.6</v>
      </c>
      <c r="AE45">
        <v>166.5</v>
      </c>
    </row>
    <row r="46" spans="1:31" hidden="1" x14ac:dyDescent="0.25">
      <c r="A46" t="s">
        <v>34</v>
      </c>
      <c r="B46">
        <v>2022</v>
      </c>
      <c r="C46" t="s">
        <v>36</v>
      </c>
      <c r="D46" s="7">
        <v>44621</v>
      </c>
      <c r="E46">
        <v>151.30000000000001</v>
      </c>
      <c r="F46">
        <v>210.7</v>
      </c>
      <c r="G46">
        <v>167.8</v>
      </c>
      <c r="H46">
        <v>162.19999999999999</v>
      </c>
      <c r="I46">
        <v>194.6</v>
      </c>
      <c r="J46">
        <v>157.6</v>
      </c>
      <c r="K46">
        <v>166.9</v>
      </c>
      <c r="L46">
        <v>163.9</v>
      </c>
      <c r="M46">
        <v>118.8</v>
      </c>
      <c r="N46">
        <v>177.4</v>
      </c>
      <c r="O46">
        <v>165.3</v>
      </c>
      <c r="P46">
        <v>179.3</v>
      </c>
      <c r="Q46">
        <v>168.4</v>
      </c>
      <c r="R46">
        <v>193.7</v>
      </c>
      <c r="S46">
        <v>172.1</v>
      </c>
      <c r="T46">
        <v>164.6</v>
      </c>
      <c r="U46">
        <v>171.1</v>
      </c>
      <c r="V46">
        <v>165.3</v>
      </c>
      <c r="W46">
        <v>167.2</v>
      </c>
      <c r="X46">
        <v>162.80000000000001</v>
      </c>
      <c r="Y46">
        <v>173</v>
      </c>
      <c r="Z46">
        <v>157.9</v>
      </c>
      <c r="AA46">
        <v>163.30000000000001</v>
      </c>
      <c r="AB46">
        <v>166</v>
      </c>
      <c r="AC46">
        <v>167.2</v>
      </c>
      <c r="AD46">
        <v>164.6</v>
      </c>
      <c r="AE46">
        <v>167.7</v>
      </c>
    </row>
    <row r="47" spans="1:31" hidden="1" x14ac:dyDescent="0.25">
      <c r="A47" t="s">
        <v>30</v>
      </c>
      <c r="B47">
        <v>2022</v>
      </c>
      <c r="C47" t="s">
        <v>35</v>
      </c>
      <c r="D47" s="7">
        <v>44593</v>
      </c>
      <c r="E47">
        <v>148.80000000000001</v>
      </c>
      <c r="F47">
        <v>198.1</v>
      </c>
      <c r="G47">
        <v>175.5</v>
      </c>
      <c r="H47">
        <v>160.69999999999999</v>
      </c>
      <c r="I47">
        <v>192.6</v>
      </c>
      <c r="J47">
        <v>151.4</v>
      </c>
      <c r="K47">
        <v>155.19999999999999</v>
      </c>
      <c r="L47">
        <v>163.9</v>
      </c>
      <c r="M47">
        <v>118.1</v>
      </c>
      <c r="N47">
        <v>175.4</v>
      </c>
      <c r="O47">
        <v>170.5</v>
      </c>
      <c r="P47">
        <v>176.3</v>
      </c>
      <c r="Q47">
        <v>163.9</v>
      </c>
      <c r="R47">
        <v>191.5</v>
      </c>
      <c r="S47">
        <v>174.1</v>
      </c>
      <c r="T47">
        <v>171</v>
      </c>
      <c r="U47">
        <v>173.7</v>
      </c>
      <c r="V47">
        <v>168.1</v>
      </c>
      <c r="W47">
        <v>167.4</v>
      </c>
      <c r="X47">
        <v>165.7</v>
      </c>
      <c r="Y47">
        <v>175.3</v>
      </c>
      <c r="Z47">
        <v>161.19999999999999</v>
      </c>
      <c r="AA47">
        <v>165.5</v>
      </c>
      <c r="AB47">
        <v>170.3</v>
      </c>
      <c r="AC47">
        <v>164.5</v>
      </c>
      <c r="AD47">
        <v>167.3</v>
      </c>
      <c r="AE47">
        <v>166.7</v>
      </c>
    </row>
    <row r="48" spans="1:31" hidden="1" x14ac:dyDescent="0.25">
      <c r="A48" t="s">
        <v>33</v>
      </c>
      <c r="B48">
        <v>2022</v>
      </c>
      <c r="C48" t="s">
        <v>35</v>
      </c>
      <c r="D48" s="7">
        <v>44593</v>
      </c>
      <c r="E48">
        <v>152.5</v>
      </c>
      <c r="F48">
        <v>205.2</v>
      </c>
      <c r="G48">
        <v>176.4</v>
      </c>
      <c r="H48">
        <v>160.6</v>
      </c>
      <c r="I48">
        <v>171.5</v>
      </c>
      <c r="J48">
        <v>156.4</v>
      </c>
      <c r="K48">
        <v>198</v>
      </c>
      <c r="L48">
        <v>163.19999999999999</v>
      </c>
      <c r="M48">
        <v>120.6</v>
      </c>
      <c r="N48">
        <v>172.2</v>
      </c>
      <c r="O48">
        <v>156.69999999999999</v>
      </c>
      <c r="P48">
        <v>180</v>
      </c>
      <c r="Q48">
        <v>170.2</v>
      </c>
      <c r="R48">
        <v>196.5</v>
      </c>
      <c r="S48">
        <v>165.7</v>
      </c>
      <c r="T48">
        <v>150.4</v>
      </c>
      <c r="U48">
        <v>163.4</v>
      </c>
      <c r="V48">
        <v>165.5</v>
      </c>
      <c r="W48">
        <v>163</v>
      </c>
      <c r="X48">
        <v>157.4</v>
      </c>
      <c r="Y48">
        <v>167.2</v>
      </c>
      <c r="Z48">
        <v>153.1</v>
      </c>
      <c r="AA48">
        <v>159.5</v>
      </c>
      <c r="AB48">
        <v>162</v>
      </c>
      <c r="AC48">
        <v>164.2</v>
      </c>
      <c r="AD48">
        <v>159.4</v>
      </c>
      <c r="AE48">
        <v>165.5</v>
      </c>
    </row>
    <row r="49" spans="1:31" hidden="1" x14ac:dyDescent="0.25">
      <c r="A49" t="s">
        <v>34</v>
      </c>
      <c r="B49">
        <v>2022</v>
      </c>
      <c r="C49" t="s">
        <v>35</v>
      </c>
      <c r="D49" s="7">
        <v>44593</v>
      </c>
      <c r="E49">
        <v>150</v>
      </c>
      <c r="F49">
        <v>200.6</v>
      </c>
      <c r="G49">
        <v>175.8</v>
      </c>
      <c r="H49">
        <v>160.69999999999999</v>
      </c>
      <c r="I49">
        <v>184.9</v>
      </c>
      <c r="J49">
        <v>153.69999999999999</v>
      </c>
      <c r="K49">
        <v>169.7</v>
      </c>
      <c r="L49">
        <v>163.69999999999999</v>
      </c>
      <c r="M49">
        <v>118.9</v>
      </c>
      <c r="N49">
        <v>174.3</v>
      </c>
      <c r="O49">
        <v>164.7</v>
      </c>
      <c r="P49">
        <v>178</v>
      </c>
      <c r="Q49">
        <v>166.2</v>
      </c>
      <c r="R49">
        <v>192.8</v>
      </c>
      <c r="S49">
        <v>170.8</v>
      </c>
      <c r="T49">
        <v>162.4</v>
      </c>
      <c r="U49">
        <v>169.6</v>
      </c>
      <c r="V49">
        <v>165.5</v>
      </c>
      <c r="W49">
        <v>165.7</v>
      </c>
      <c r="X49">
        <v>161.80000000000001</v>
      </c>
      <c r="Y49">
        <v>172.2</v>
      </c>
      <c r="Z49">
        <v>156.9</v>
      </c>
      <c r="AA49">
        <v>162.1</v>
      </c>
      <c r="AB49">
        <v>165.4</v>
      </c>
      <c r="AC49">
        <v>164.4</v>
      </c>
      <c r="AD49">
        <v>163.5</v>
      </c>
      <c r="AE49">
        <v>166.1</v>
      </c>
    </row>
    <row r="50" spans="1:31" hidden="1" x14ac:dyDescent="0.25">
      <c r="A50" t="s">
        <v>30</v>
      </c>
      <c r="B50">
        <v>2022</v>
      </c>
      <c r="C50" t="s">
        <v>31</v>
      </c>
      <c r="D50" s="7">
        <v>44562</v>
      </c>
      <c r="E50">
        <v>148.30000000000001</v>
      </c>
      <c r="F50">
        <v>196.9</v>
      </c>
      <c r="G50">
        <v>178</v>
      </c>
      <c r="H50">
        <v>160.5</v>
      </c>
      <c r="I50">
        <v>192.6</v>
      </c>
      <c r="J50">
        <v>151.19999999999999</v>
      </c>
      <c r="K50">
        <v>159.19999999999999</v>
      </c>
      <c r="L50">
        <v>164</v>
      </c>
      <c r="M50">
        <v>119.3</v>
      </c>
      <c r="N50">
        <v>173.3</v>
      </c>
      <c r="O50">
        <v>169.8</v>
      </c>
      <c r="P50">
        <v>175.8</v>
      </c>
      <c r="Q50">
        <v>164.1</v>
      </c>
      <c r="R50">
        <v>190.7</v>
      </c>
      <c r="S50">
        <v>173.2</v>
      </c>
      <c r="T50">
        <v>169.3</v>
      </c>
      <c r="U50">
        <v>172.7</v>
      </c>
      <c r="V50">
        <v>168.1</v>
      </c>
      <c r="W50">
        <v>165.8</v>
      </c>
      <c r="X50">
        <v>164.9</v>
      </c>
      <c r="Y50">
        <v>174.7</v>
      </c>
      <c r="Z50">
        <v>160.80000000000001</v>
      </c>
      <c r="AA50">
        <v>164.9</v>
      </c>
      <c r="AB50">
        <v>169.9</v>
      </c>
      <c r="AC50">
        <v>163.19999999999999</v>
      </c>
      <c r="AD50">
        <v>166.6</v>
      </c>
      <c r="AE50">
        <v>166.4</v>
      </c>
    </row>
    <row r="51" spans="1:31" hidden="1" x14ac:dyDescent="0.25">
      <c r="A51" t="s">
        <v>33</v>
      </c>
      <c r="B51">
        <v>2022</v>
      </c>
      <c r="C51" t="s">
        <v>31</v>
      </c>
      <c r="D51" s="7">
        <v>44562</v>
      </c>
      <c r="E51">
        <v>152.19999999999999</v>
      </c>
      <c r="F51">
        <v>202.1</v>
      </c>
      <c r="G51">
        <v>180.1</v>
      </c>
      <c r="H51">
        <v>160.4</v>
      </c>
      <c r="I51">
        <v>171</v>
      </c>
      <c r="J51">
        <v>156.5</v>
      </c>
      <c r="K51">
        <v>203.6</v>
      </c>
      <c r="L51">
        <v>163.80000000000001</v>
      </c>
      <c r="M51">
        <v>121.3</v>
      </c>
      <c r="N51">
        <v>169.8</v>
      </c>
      <c r="O51">
        <v>156.6</v>
      </c>
      <c r="P51">
        <v>179</v>
      </c>
      <c r="Q51">
        <v>170.3</v>
      </c>
      <c r="R51">
        <v>196.4</v>
      </c>
      <c r="S51">
        <v>164.7</v>
      </c>
      <c r="T51">
        <v>148.5</v>
      </c>
      <c r="U51">
        <v>162.19999999999999</v>
      </c>
      <c r="V51">
        <v>164.5</v>
      </c>
      <c r="W51">
        <v>161.6</v>
      </c>
      <c r="X51">
        <v>156.80000000000001</v>
      </c>
      <c r="Y51">
        <v>166.1</v>
      </c>
      <c r="Z51">
        <v>152.69999999999999</v>
      </c>
      <c r="AA51">
        <v>158.4</v>
      </c>
      <c r="AB51">
        <v>161</v>
      </c>
      <c r="AC51">
        <v>162.80000000000001</v>
      </c>
      <c r="AD51">
        <v>158.6</v>
      </c>
      <c r="AE51">
        <v>165</v>
      </c>
    </row>
    <row r="52" spans="1:31" hidden="1" x14ac:dyDescent="0.25">
      <c r="A52" t="s">
        <v>34</v>
      </c>
      <c r="B52">
        <v>2022</v>
      </c>
      <c r="C52" t="s">
        <v>31</v>
      </c>
      <c r="D52" s="7">
        <v>44562</v>
      </c>
      <c r="E52">
        <v>149.5</v>
      </c>
      <c r="F52">
        <v>198.7</v>
      </c>
      <c r="G52">
        <v>178.8</v>
      </c>
      <c r="H52">
        <v>160.5</v>
      </c>
      <c r="I52">
        <v>184.7</v>
      </c>
      <c r="J52">
        <v>153.69999999999999</v>
      </c>
      <c r="K52">
        <v>174.3</v>
      </c>
      <c r="L52">
        <v>163.9</v>
      </c>
      <c r="M52">
        <v>120</v>
      </c>
      <c r="N52">
        <v>172.1</v>
      </c>
      <c r="O52">
        <v>164.3</v>
      </c>
      <c r="P52">
        <v>177.3</v>
      </c>
      <c r="Q52">
        <v>166.4</v>
      </c>
      <c r="R52">
        <v>192.2</v>
      </c>
      <c r="S52">
        <v>169.9</v>
      </c>
      <c r="T52">
        <v>160.69999999999999</v>
      </c>
      <c r="U52">
        <v>168.5</v>
      </c>
      <c r="V52">
        <v>164.5</v>
      </c>
      <c r="W52">
        <v>164.2</v>
      </c>
      <c r="X52">
        <v>161.1</v>
      </c>
      <c r="Y52">
        <v>171.4</v>
      </c>
      <c r="Z52">
        <v>156.5</v>
      </c>
      <c r="AA52">
        <v>161.19999999999999</v>
      </c>
      <c r="AB52">
        <v>164.7</v>
      </c>
      <c r="AC52">
        <v>163</v>
      </c>
      <c r="AD52">
        <v>162.69999999999999</v>
      </c>
      <c r="AE52">
        <v>165.7</v>
      </c>
    </row>
    <row r="53" spans="1:31" x14ac:dyDescent="0.25">
      <c r="A53" t="s">
        <v>30</v>
      </c>
      <c r="B53">
        <v>2019</v>
      </c>
      <c r="C53" t="s">
        <v>31</v>
      </c>
      <c r="D53" s="7">
        <v>43466</v>
      </c>
      <c r="E53">
        <v>136.6</v>
      </c>
      <c r="F53">
        <v>152.5</v>
      </c>
      <c r="G53">
        <v>138.19999999999999</v>
      </c>
      <c r="H53">
        <v>142.4</v>
      </c>
      <c r="I53">
        <v>123.9</v>
      </c>
      <c r="J53">
        <v>135.5</v>
      </c>
      <c r="K53">
        <v>131.69999999999999</v>
      </c>
      <c r="L53">
        <v>121.3</v>
      </c>
      <c r="M53">
        <v>108.4</v>
      </c>
      <c r="N53">
        <v>138.9</v>
      </c>
      <c r="O53">
        <v>137</v>
      </c>
      <c r="P53">
        <v>155.80000000000001</v>
      </c>
      <c r="Q53">
        <v>137.4</v>
      </c>
      <c r="R53">
        <v>162.69999999999999</v>
      </c>
      <c r="S53">
        <v>150.6</v>
      </c>
      <c r="T53">
        <v>145.1</v>
      </c>
      <c r="U53">
        <v>149.9</v>
      </c>
      <c r="V53" t="s">
        <v>32</v>
      </c>
      <c r="W53">
        <v>146.19999999999999</v>
      </c>
      <c r="X53">
        <v>150.1</v>
      </c>
      <c r="Y53">
        <v>149.6</v>
      </c>
      <c r="Z53">
        <v>128.6</v>
      </c>
      <c r="AA53">
        <v>142.9</v>
      </c>
      <c r="AB53">
        <v>155.19999999999999</v>
      </c>
      <c r="AC53">
        <v>133.5</v>
      </c>
      <c r="AD53">
        <v>141.69999999999999</v>
      </c>
      <c r="AE53">
        <v>141</v>
      </c>
    </row>
    <row r="54" spans="1:31" x14ac:dyDescent="0.25">
      <c r="A54" t="s">
        <v>33</v>
      </c>
      <c r="B54">
        <v>2019</v>
      </c>
      <c r="C54" t="s">
        <v>31</v>
      </c>
      <c r="D54" s="7">
        <v>43466</v>
      </c>
      <c r="E54">
        <v>138.30000000000001</v>
      </c>
      <c r="F54">
        <v>149.4</v>
      </c>
      <c r="G54">
        <v>143.5</v>
      </c>
      <c r="H54">
        <v>141.69999999999999</v>
      </c>
      <c r="I54">
        <v>118.1</v>
      </c>
      <c r="J54">
        <v>135.19999999999999</v>
      </c>
      <c r="K54">
        <v>130.5</v>
      </c>
      <c r="L54">
        <v>118.2</v>
      </c>
      <c r="M54">
        <v>110.4</v>
      </c>
      <c r="N54">
        <v>140.4</v>
      </c>
      <c r="O54">
        <v>128.1</v>
      </c>
      <c r="P54">
        <v>153.19999999999999</v>
      </c>
      <c r="Q54">
        <v>137.30000000000001</v>
      </c>
      <c r="R54">
        <v>164.7</v>
      </c>
      <c r="S54">
        <v>143</v>
      </c>
      <c r="T54">
        <v>130.4</v>
      </c>
      <c r="U54">
        <v>141.1</v>
      </c>
      <c r="V54">
        <v>147.69999999999999</v>
      </c>
      <c r="W54">
        <v>128.6</v>
      </c>
      <c r="X54">
        <v>136.30000000000001</v>
      </c>
      <c r="Y54">
        <v>137.80000000000001</v>
      </c>
      <c r="Z54">
        <v>118.6</v>
      </c>
      <c r="AA54">
        <v>131.9</v>
      </c>
      <c r="AB54">
        <v>146.6</v>
      </c>
      <c r="AC54">
        <v>131.69999999999999</v>
      </c>
      <c r="AD54">
        <v>131.80000000000001</v>
      </c>
      <c r="AE54">
        <v>138</v>
      </c>
    </row>
    <row r="55" spans="1:31" x14ac:dyDescent="0.25">
      <c r="A55" t="s">
        <v>34</v>
      </c>
      <c r="B55">
        <v>2019</v>
      </c>
      <c r="C55" t="s">
        <v>31</v>
      </c>
      <c r="D55" s="7">
        <v>43466</v>
      </c>
      <c r="E55">
        <v>137.1</v>
      </c>
      <c r="F55">
        <v>151.4</v>
      </c>
      <c r="G55">
        <v>140.19999999999999</v>
      </c>
      <c r="H55">
        <v>142.1</v>
      </c>
      <c r="I55">
        <v>121.8</v>
      </c>
      <c r="J55">
        <v>135.4</v>
      </c>
      <c r="K55">
        <v>131.30000000000001</v>
      </c>
      <c r="L55">
        <v>120.3</v>
      </c>
      <c r="M55">
        <v>109.1</v>
      </c>
      <c r="N55">
        <v>139.4</v>
      </c>
      <c r="O55">
        <v>133.30000000000001</v>
      </c>
      <c r="P55">
        <v>154.6</v>
      </c>
      <c r="Q55">
        <v>137.4</v>
      </c>
      <c r="R55">
        <v>163.19999999999999</v>
      </c>
      <c r="S55">
        <v>147.6</v>
      </c>
      <c r="T55">
        <v>139</v>
      </c>
      <c r="U55">
        <v>146.4</v>
      </c>
      <c r="V55">
        <v>147.69999999999999</v>
      </c>
      <c r="W55">
        <v>139.5</v>
      </c>
      <c r="X55">
        <v>143.6</v>
      </c>
      <c r="Y55">
        <v>145.1</v>
      </c>
      <c r="Z55">
        <v>123.3</v>
      </c>
      <c r="AA55">
        <v>136.69999999999999</v>
      </c>
      <c r="AB55">
        <v>150.19999999999999</v>
      </c>
      <c r="AC55">
        <v>132.80000000000001</v>
      </c>
      <c r="AD55">
        <v>136.9</v>
      </c>
      <c r="AE55">
        <v>139.6</v>
      </c>
    </row>
    <row r="56" spans="1:31" x14ac:dyDescent="0.25">
      <c r="A56" t="s">
        <v>30</v>
      </c>
      <c r="B56">
        <v>2019</v>
      </c>
      <c r="C56" t="s">
        <v>35</v>
      </c>
      <c r="D56" s="7">
        <v>43497</v>
      </c>
      <c r="E56">
        <v>136.80000000000001</v>
      </c>
      <c r="F56">
        <v>153</v>
      </c>
      <c r="G56">
        <v>139.1</v>
      </c>
      <c r="H56">
        <v>142.5</v>
      </c>
      <c r="I56">
        <v>124.1</v>
      </c>
      <c r="J56">
        <v>135.80000000000001</v>
      </c>
      <c r="K56">
        <v>128.69999999999999</v>
      </c>
      <c r="L56">
        <v>121.5</v>
      </c>
      <c r="M56">
        <v>108.3</v>
      </c>
      <c r="N56">
        <v>139.19999999999999</v>
      </c>
      <c r="O56">
        <v>137.4</v>
      </c>
      <c r="P56">
        <v>156.19999999999999</v>
      </c>
      <c r="Q56">
        <v>137.19999999999999</v>
      </c>
      <c r="R56">
        <v>162.80000000000001</v>
      </c>
      <c r="S56">
        <v>150.5</v>
      </c>
      <c r="T56">
        <v>146.1</v>
      </c>
      <c r="U56">
        <v>149.9</v>
      </c>
      <c r="V56" t="s">
        <v>32</v>
      </c>
      <c r="W56">
        <v>145.30000000000001</v>
      </c>
      <c r="X56">
        <v>150.1</v>
      </c>
      <c r="Y56">
        <v>149.9</v>
      </c>
      <c r="Z56">
        <v>129.19999999999999</v>
      </c>
      <c r="AA56">
        <v>143.4</v>
      </c>
      <c r="AB56">
        <v>155.5</v>
      </c>
      <c r="AC56">
        <v>134.9</v>
      </c>
      <c r="AD56">
        <v>142.19999999999999</v>
      </c>
      <c r="AE56">
        <v>141</v>
      </c>
    </row>
    <row r="57" spans="1:31" x14ac:dyDescent="0.25">
      <c r="A57" t="s">
        <v>33</v>
      </c>
      <c r="B57">
        <v>2019</v>
      </c>
      <c r="C57" t="s">
        <v>35</v>
      </c>
      <c r="D57" s="7">
        <v>43497</v>
      </c>
      <c r="E57">
        <v>139.4</v>
      </c>
      <c r="F57">
        <v>150.1</v>
      </c>
      <c r="G57">
        <v>145.30000000000001</v>
      </c>
      <c r="H57">
        <v>141.69999999999999</v>
      </c>
      <c r="I57">
        <v>118.4</v>
      </c>
      <c r="J57">
        <v>137</v>
      </c>
      <c r="K57">
        <v>131.6</v>
      </c>
      <c r="L57">
        <v>119.9</v>
      </c>
      <c r="M57">
        <v>110.4</v>
      </c>
      <c r="N57">
        <v>140.80000000000001</v>
      </c>
      <c r="O57">
        <v>128.30000000000001</v>
      </c>
      <c r="P57">
        <v>153.5</v>
      </c>
      <c r="Q57">
        <v>138</v>
      </c>
      <c r="R57">
        <v>164.9</v>
      </c>
      <c r="S57">
        <v>143.30000000000001</v>
      </c>
      <c r="T57">
        <v>130.80000000000001</v>
      </c>
      <c r="U57">
        <v>141.4</v>
      </c>
      <c r="V57">
        <v>148.5</v>
      </c>
      <c r="W57">
        <v>127.1</v>
      </c>
      <c r="X57">
        <v>136.6</v>
      </c>
      <c r="Y57">
        <v>138.5</v>
      </c>
      <c r="Z57">
        <v>119.2</v>
      </c>
      <c r="AA57">
        <v>132.19999999999999</v>
      </c>
      <c r="AB57">
        <v>146.6</v>
      </c>
      <c r="AC57">
        <v>133</v>
      </c>
      <c r="AD57">
        <v>132.4</v>
      </c>
      <c r="AE57">
        <v>138.6</v>
      </c>
    </row>
    <row r="58" spans="1:31" x14ac:dyDescent="0.25">
      <c r="A58" t="s">
        <v>34</v>
      </c>
      <c r="B58">
        <v>2019</v>
      </c>
      <c r="C58" t="s">
        <v>35</v>
      </c>
      <c r="D58" s="7">
        <v>43497</v>
      </c>
      <c r="E58">
        <v>137.6</v>
      </c>
      <c r="F58">
        <v>152</v>
      </c>
      <c r="G58">
        <v>141.5</v>
      </c>
      <c r="H58">
        <v>142.19999999999999</v>
      </c>
      <c r="I58">
        <v>122</v>
      </c>
      <c r="J58">
        <v>136.4</v>
      </c>
      <c r="K58">
        <v>129.69999999999999</v>
      </c>
      <c r="L58">
        <v>121</v>
      </c>
      <c r="M58">
        <v>109</v>
      </c>
      <c r="N58">
        <v>139.69999999999999</v>
      </c>
      <c r="O58">
        <v>133.6</v>
      </c>
      <c r="P58">
        <v>154.9</v>
      </c>
      <c r="Q58">
        <v>137.5</v>
      </c>
      <c r="R58">
        <v>163.4</v>
      </c>
      <c r="S58">
        <v>147.69999999999999</v>
      </c>
      <c r="T58">
        <v>139.69999999999999</v>
      </c>
      <c r="U58">
        <v>146.5</v>
      </c>
      <c r="V58">
        <v>148.5</v>
      </c>
      <c r="W58">
        <v>138.4</v>
      </c>
      <c r="X58">
        <v>143.69999999999999</v>
      </c>
      <c r="Y58">
        <v>145.6</v>
      </c>
      <c r="Z58">
        <v>123.9</v>
      </c>
      <c r="AA58">
        <v>137.1</v>
      </c>
      <c r="AB58">
        <v>150.30000000000001</v>
      </c>
      <c r="AC58">
        <v>134.1</v>
      </c>
      <c r="AD58">
        <v>137.4</v>
      </c>
      <c r="AE58">
        <v>139.9</v>
      </c>
    </row>
    <row r="59" spans="1:31" x14ac:dyDescent="0.25">
      <c r="A59" t="s">
        <v>30</v>
      </c>
      <c r="B59">
        <v>2019</v>
      </c>
      <c r="C59" t="s">
        <v>36</v>
      </c>
      <c r="D59" s="7">
        <v>43525</v>
      </c>
      <c r="E59">
        <v>136.9</v>
      </c>
      <c r="F59">
        <v>154.1</v>
      </c>
      <c r="G59">
        <v>138.69999999999999</v>
      </c>
      <c r="H59">
        <v>142.5</v>
      </c>
      <c r="I59">
        <v>124.1</v>
      </c>
      <c r="J59">
        <v>136.1</v>
      </c>
      <c r="K59">
        <v>128.19999999999999</v>
      </c>
      <c r="L59">
        <v>122.3</v>
      </c>
      <c r="M59">
        <v>108.3</v>
      </c>
      <c r="N59">
        <v>138.9</v>
      </c>
      <c r="O59">
        <v>137.4</v>
      </c>
      <c r="P59">
        <v>156.4</v>
      </c>
      <c r="Q59">
        <v>137.30000000000001</v>
      </c>
      <c r="R59">
        <v>162.9</v>
      </c>
      <c r="S59">
        <v>150.80000000000001</v>
      </c>
      <c r="T59">
        <v>146.1</v>
      </c>
      <c r="U59">
        <v>150.1</v>
      </c>
      <c r="V59" t="s">
        <v>32</v>
      </c>
      <c r="W59">
        <v>146.4</v>
      </c>
      <c r="X59">
        <v>150</v>
      </c>
      <c r="Y59">
        <v>150.4</v>
      </c>
      <c r="Z59">
        <v>129.9</v>
      </c>
      <c r="AA59">
        <v>143.80000000000001</v>
      </c>
      <c r="AB59">
        <v>155.5</v>
      </c>
      <c r="AC59">
        <v>134</v>
      </c>
      <c r="AD59">
        <v>142.4</v>
      </c>
      <c r="AE59">
        <v>141.19999999999999</v>
      </c>
    </row>
    <row r="60" spans="1:31" x14ac:dyDescent="0.25">
      <c r="A60" t="s">
        <v>33</v>
      </c>
      <c r="B60">
        <v>2019</v>
      </c>
      <c r="C60" t="s">
        <v>36</v>
      </c>
      <c r="D60" s="7">
        <v>43525</v>
      </c>
      <c r="E60">
        <v>139.69999999999999</v>
      </c>
      <c r="F60">
        <v>151.1</v>
      </c>
      <c r="G60">
        <v>142.9</v>
      </c>
      <c r="H60">
        <v>141.9</v>
      </c>
      <c r="I60">
        <v>118.4</v>
      </c>
      <c r="J60">
        <v>139.4</v>
      </c>
      <c r="K60">
        <v>141.19999999999999</v>
      </c>
      <c r="L60">
        <v>120.7</v>
      </c>
      <c r="M60">
        <v>110.4</v>
      </c>
      <c r="N60">
        <v>140.69999999999999</v>
      </c>
      <c r="O60">
        <v>128.5</v>
      </c>
      <c r="P60">
        <v>153.9</v>
      </c>
      <c r="Q60">
        <v>139.6</v>
      </c>
      <c r="R60">
        <v>165.3</v>
      </c>
      <c r="S60">
        <v>143.5</v>
      </c>
      <c r="T60">
        <v>131.19999999999999</v>
      </c>
      <c r="U60">
        <v>141.6</v>
      </c>
      <c r="V60">
        <v>149</v>
      </c>
      <c r="W60">
        <v>128.80000000000001</v>
      </c>
      <c r="X60">
        <v>136.80000000000001</v>
      </c>
      <c r="Y60">
        <v>139.19999999999999</v>
      </c>
      <c r="Z60">
        <v>119.9</v>
      </c>
      <c r="AA60">
        <v>133</v>
      </c>
      <c r="AB60">
        <v>146.69999999999999</v>
      </c>
      <c r="AC60">
        <v>132.5</v>
      </c>
      <c r="AD60">
        <v>132.80000000000001</v>
      </c>
      <c r="AE60">
        <v>139.5</v>
      </c>
    </row>
    <row r="61" spans="1:31" x14ac:dyDescent="0.25">
      <c r="A61" t="s">
        <v>34</v>
      </c>
      <c r="B61">
        <v>2019</v>
      </c>
      <c r="C61" t="s">
        <v>36</v>
      </c>
      <c r="D61" s="7">
        <v>43525</v>
      </c>
      <c r="E61">
        <v>137.80000000000001</v>
      </c>
      <c r="F61">
        <v>153</v>
      </c>
      <c r="G61">
        <v>140.30000000000001</v>
      </c>
      <c r="H61">
        <v>142.30000000000001</v>
      </c>
      <c r="I61">
        <v>122</v>
      </c>
      <c r="J61">
        <v>137.6</v>
      </c>
      <c r="K61">
        <v>132.6</v>
      </c>
      <c r="L61">
        <v>121.8</v>
      </c>
      <c r="M61">
        <v>109</v>
      </c>
      <c r="N61">
        <v>139.5</v>
      </c>
      <c r="O61">
        <v>133.69999999999999</v>
      </c>
      <c r="P61">
        <v>155.19999999999999</v>
      </c>
      <c r="Q61">
        <v>138.1</v>
      </c>
      <c r="R61">
        <v>163.5</v>
      </c>
      <c r="S61">
        <v>147.9</v>
      </c>
      <c r="T61">
        <v>139.9</v>
      </c>
      <c r="U61">
        <v>146.69999999999999</v>
      </c>
      <c r="V61">
        <v>149</v>
      </c>
      <c r="W61">
        <v>139.69999999999999</v>
      </c>
      <c r="X61">
        <v>143.80000000000001</v>
      </c>
      <c r="Y61">
        <v>146.19999999999999</v>
      </c>
      <c r="Z61">
        <v>124.6</v>
      </c>
      <c r="AA61">
        <v>137.69999999999999</v>
      </c>
      <c r="AB61">
        <v>150.30000000000001</v>
      </c>
      <c r="AC61">
        <v>133.4</v>
      </c>
      <c r="AD61">
        <v>137.69999999999999</v>
      </c>
      <c r="AE61">
        <v>140.4</v>
      </c>
    </row>
    <row r="62" spans="1:31" x14ac:dyDescent="0.25">
      <c r="A62" t="s">
        <v>30</v>
      </c>
      <c r="B62">
        <v>2019</v>
      </c>
      <c r="C62" t="s">
        <v>38</v>
      </c>
      <c r="D62" s="7">
        <v>43586</v>
      </c>
      <c r="E62">
        <v>137.4</v>
      </c>
      <c r="F62">
        <v>159.5</v>
      </c>
      <c r="G62">
        <v>134.5</v>
      </c>
      <c r="H62">
        <v>142.6</v>
      </c>
      <c r="I62">
        <v>124</v>
      </c>
      <c r="J62">
        <v>143.69999999999999</v>
      </c>
      <c r="K62">
        <v>133.4</v>
      </c>
      <c r="L62">
        <v>125.1</v>
      </c>
      <c r="M62">
        <v>109.3</v>
      </c>
      <c r="N62">
        <v>139.30000000000001</v>
      </c>
      <c r="O62">
        <v>137.69999999999999</v>
      </c>
      <c r="P62">
        <v>156.4</v>
      </c>
      <c r="Q62">
        <v>139.19999999999999</v>
      </c>
      <c r="R62">
        <v>163.30000000000001</v>
      </c>
      <c r="S62">
        <v>151.30000000000001</v>
      </c>
      <c r="T62">
        <v>146.6</v>
      </c>
      <c r="U62">
        <v>150.69999999999999</v>
      </c>
      <c r="V62" t="s">
        <v>32</v>
      </c>
      <c r="W62">
        <v>146.9</v>
      </c>
      <c r="X62">
        <v>149.5</v>
      </c>
      <c r="Y62">
        <v>151.30000000000001</v>
      </c>
      <c r="Z62">
        <v>130.19999999999999</v>
      </c>
      <c r="AA62">
        <v>145.9</v>
      </c>
      <c r="AB62">
        <v>156.69999999999999</v>
      </c>
      <c r="AC62">
        <v>133.9</v>
      </c>
      <c r="AD62">
        <v>142.9</v>
      </c>
      <c r="AE62">
        <v>142.4</v>
      </c>
    </row>
    <row r="63" spans="1:31" x14ac:dyDescent="0.25">
      <c r="A63" t="s">
        <v>33</v>
      </c>
      <c r="B63">
        <v>2019</v>
      </c>
      <c r="C63" t="s">
        <v>38</v>
      </c>
      <c r="D63" s="7">
        <v>43586</v>
      </c>
      <c r="E63">
        <v>140.4</v>
      </c>
      <c r="F63">
        <v>156.69999999999999</v>
      </c>
      <c r="G63">
        <v>138.30000000000001</v>
      </c>
      <c r="H63">
        <v>142.4</v>
      </c>
      <c r="I63">
        <v>118.6</v>
      </c>
      <c r="J63">
        <v>149.69999999999999</v>
      </c>
      <c r="K63">
        <v>161.6</v>
      </c>
      <c r="L63">
        <v>124.4</v>
      </c>
      <c r="M63">
        <v>111.2</v>
      </c>
      <c r="N63">
        <v>141</v>
      </c>
      <c r="O63">
        <v>128.9</v>
      </c>
      <c r="P63">
        <v>154.5</v>
      </c>
      <c r="Q63">
        <v>143.80000000000001</v>
      </c>
      <c r="R63">
        <v>166.2</v>
      </c>
      <c r="S63">
        <v>144</v>
      </c>
      <c r="T63">
        <v>131.69999999999999</v>
      </c>
      <c r="U63">
        <v>142.19999999999999</v>
      </c>
      <c r="V63">
        <v>150.1</v>
      </c>
      <c r="W63">
        <v>129.4</v>
      </c>
      <c r="X63">
        <v>137.19999999999999</v>
      </c>
      <c r="Y63">
        <v>139.80000000000001</v>
      </c>
      <c r="Z63">
        <v>120.1</v>
      </c>
      <c r="AA63">
        <v>134</v>
      </c>
      <c r="AB63">
        <v>148</v>
      </c>
      <c r="AC63">
        <v>132.6</v>
      </c>
      <c r="AD63">
        <v>133.30000000000001</v>
      </c>
      <c r="AE63">
        <v>141.5</v>
      </c>
    </row>
    <row r="64" spans="1:31" x14ac:dyDescent="0.25">
      <c r="A64" t="s">
        <v>34</v>
      </c>
      <c r="B64">
        <v>2019</v>
      </c>
      <c r="C64" t="s">
        <v>38</v>
      </c>
      <c r="D64" s="7">
        <v>43586</v>
      </c>
      <c r="E64">
        <v>138.30000000000001</v>
      </c>
      <c r="F64">
        <v>158.5</v>
      </c>
      <c r="G64">
        <v>136</v>
      </c>
      <c r="H64">
        <v>142.5</v>
      </c>
      <c r="I64">
        <v>122</v>
      </c>
      <c r="J64">
        <v>146.5</v>
      </c>
      <c r="K64">
        <v>143</v>
      </c>
      <c r="L64">
        <v>124.9</v>
      </c>
      <c r="M64">
        <v>109.9</v>
      </c>
      <c r="N64">
        <v>139.9</v>
      </c>
      <c r="O64">
        <v>134</v>
      </c>
      <c r="P64">
        <v>155.5</v>
      </c>
      <c r="Q64">
        <v>140.9</v>
      </c>
      <c r="R64">
        <v>164.1</v>
      </c>
      <c r="S64">
        <v>148.4</v>
      </c>
      <c r="T64">
        <v>140.4</v>
      </c>
      <c r="U64">
        <v>147.30000000000001</v>
      </c>
      <c r="V64">
        <v>150.1</v>
      </c>
      <c r="W64">
        <v>140.30000000000001</v>
      </c>
      <c r="X64">
        <v>143.69999999999999</v>
      </c>
      <c r="Y64">
        <v>146.9</v>
      </c>
      <c r="Z64">
        <v>124.9</v>
      </c>
      <c r="AA64">
        <v>139.19999999999999</v>
      </c>
      <c r="AB64">
        <v>151.6</v>
      </c>
      <c r="AC64">
        <v>133.4</v>
      </c>
      <c r="AD64">
        <v>138.19999999999999</v>
      </c>
      <c r="AE64">
        <v>142</v>
      </c>
    </row>
    <row r="65" spans="1:31" x14ac:dyDescent="0.25">
      <c r="A65" t="s">
        <v>30</v>
      </c>
      <c r="B65">
        <v>2019</v>
      </c>
      <c r="C65" t="s">
        <v>39</v>
      </c>
      <c r="D65" s="7">
        <v>43617</v>
      </c>
      <c r="E65">
        <v>137.80000000000001</v>
      </c>
      <c r="F65">
        <v>163.5</v>
      </c>
      <c r="G65">
        <v>136.19999999999999</v>
      </c>
      <c r="H65">
        <v>143.19999999999999</v>
      </c>
      <c r="I65">
        <v>124.3</v>
      </c>
      <c r="J65">
        <v>143.30000000000001</v>
      </c>
      <c r="K65">
        <v>140.6</v>
      </c>
      <c r="L65">
        <v>128.69999999999999</v>
      </c>
      <c r="M65">
        <v>110.6</v>
      </c>
      <c r="N65">
        <v>140.4</v>
      </c>
      <c r="O65">
        <v>138</v>
      </c>
      <c r="P65">
        <v>156.6</v>
      </c>
      <c r="Q65">
        <v>141</v>
      </c>
      <c r="R65">
        <v>164.2</v>
      </c>
      <c r="S65">
        <v>151.4</v>
      </c>
      <c r="T65">
        <v>146.5</v>
      </c>
      <c r="U65">
        <v>150.69999999999999</v>
      </c>
      <c r="V65" t="s">
        <v>32</v>
      </c>
      <c r="W65">
        <v>147.80000000000001</v>
      </c>
      <c r="X65">
        <v>149.6</v>
      </c>
      <c r="Y65">
        <v>151.69999999999999</v>
      </c>
      <c r="Z65">
        <v>130.19999999999999</v>
      </c>
      <c r="AA65">
        <v>146.4</v>
      </c>
      <c r="AB65">
        <v>157.69999999999999</v>
      </c>
      <c r="AC65">
        <v>134.80000000000001</v>
      </c>
      <c r="AD65">
        <v>143.30000000000001</v>
      </c>
      <c r="AE65">
        <v>143.6</v>
      </c>
    </row>
    <row r="66" spans="1:31" x14ac:dyDescent="0.25">
      <c r="A66" t="s">
        <v>33</v>
      </c>
      <c r="B66">
        <v>2019</v>
      </c>
      <c r="C66" t="s">
        <v>39</v>
      </c>
      <c r="D66" s="7">
        <v>43617</v>
      </c>
      <c r="E66">
        <v>140.69999999999999</v>
      </c>
      <c r="F66">
        <v>159.6</v>
      </c>
      <c r="G66">
        <v>140.4</v>
      </c>
      <c r="H66">
        <v>143.4</v>
      </c>
      <c r="I66">
        <v>118.6</v>
      </c>
      <c r="J66">
        <v>150.9</v>
      </c>
      <c r="K66">
        <v>169.8</v>
      </c>
      <c r="L66">
        <v>127.4</v>
      </c>
      <c r="M66">
        <v>111.8</v>
      </c>
      <c r="N66">
        <v>141</v>
      </c>
      <c r="O66">
        <v>129</v>
      </c>
      <c r="P66">
        <v>155.1</v>
      </c>
      <c r="Q66">
        <v>145.6</v>
      </c>
      <c r="R66">
        <v>166.7</v>
      </c>
      <c r="S66">
        <v>144.30000000000001</v>
      </c>
      <c r="T66">
        <v>131.69999999999999</v>
      </c>
      <c r="U66">
        <v>142.4</v>
      </c>
      <c r="V66">
        <v>149.4</v>
      </c>
      <c r="W66">
        <v>130.5</v>
      </c>
      <c r="X66">
        <v>137.4</v>
      </c>
      <c r="Y66">
        <v>140.30000000000001</v>
      </c>
      <c r="Z66">
        <v>119.6</v>
      </c>
      <c r="AA66">
        <v>134.30000000000001</v>
      </c>
      <c r="AB66">
        <v>148.9</v>
      </c>
      <c r="AC66">
        <v>133.69999999999999</v>
      </c>
      <c r="AD66">
        <v>133.6</v>
      </c>
      <c r="AE66">
        <v>142.1</v>
      </c>
    </row>
    <row r="67" spans="1:31" x14ac:dyDescent="0.25">
      <c r="A67" t="s">
        <v>34</v>
      </c>
      <c r="B67">
        <v>2019</v>
      </c>
      <c r="C67" t="s">
        <v>39</v>
      </c>
      <c r="D67" s="7">
        <v>43617</v>
      </c>
      <c r="E67">
        <v>138.69999999999999</v>
      </c>
      <c r="F67">
        <v>162.1</v>
      </c>
      <c r="G67">
        <v>137.80000000000001</v>
      </c>
      <c r="H67">
        <v>143.30000000000001</v>
      </c>
      <c r="I67">
        <v>122.2</v>
      </c>
      <c r="J67">
        <v>146.80000000000001</v>
      </c>
      <c r="K67">
        <v>150.5</v>
      </c>
      <c r="L67">
        <v>128.30000000000001</v>
      </c>
      <c r="M67">
        <v>111</v>
      </c>
      <c r="N67">
        <v>140.6</v>
      </c>
      <c r="O67">
        <v>134.19999999999999</v>
      </c>
      <c r="P67">
        <v>155.9</v>
      </c>
      <c r="Q67">
        <v>142.69999999999999</v>
      </c>
      <c r="R67">
        <v>164.9</v>
      </c>
      <c r="S67">
        <v>148.6</v>
      </c>
      <c r="T67">
        <v>140.4</v>
      </c>
      <c r="U67">
        <v>147.4</v>
      </c>
      <c r="V67">
        <v>149.4</v>
      </c>
      <c r="W67">
        <v>141.19999999999999</v>
      </c>
      <c r="X67">
        <v>143.80000000000001</v>
      </c>
      <c r="Y67">
        <v>147.4</v>
      </c>
      <c r="Z67">
        <v>124.6</v>
      </c>
      <c r="AA67">
        <v>139.6</v>
      </c>
      <c r="AB67">
        <v>152.5</v>
      </c>
      <c r="AC67">
        <v>134.30000000000001</v>
      </c>
      <c r="AD67">
        <v>138.6</v>
      </c>
      <c r="AE67">
        <v>142.9</v>
      </c>
    </row>
    <row r="68" spans="1:31" x14ac:dyDescent="0.25">
      <c r="A68" t="s">
        <v>30</v>
      </c>
      <c r="B68">
        <v>2019</v>
      </c>
      <c r="C68" t="s">
        <v>40</v>
      </c>
      <c r="D68" s="7">
        <v>43647</v>
      </c>
      <c r="E68">
        <v>138.4</v>
      </c>
      <c r="F68">
        <v>164</v>
      </c>
      <c r="G68">
        <v>138.4</v>
      </c>
      <c r="H68">
        <v>143.9</v>
      </c>
      <c r="I68">
        <v>124.4</v>
      </c>
      <c r="J68">
        <v>146.4</v>
      </c>
      <c r="K68">
        <v>150.1</v>
      </c>
      <c r="L68">
        <v>130.6</v>
      </c>
      <c r="M68">
        <v>110.8</v>
      </c>
      <c r="N68">
        <v>141.69999999999999</v>
      </c>
      <c r="O68">
        <v>138.5</v>
      </c>
      <c r="P68">
        <v>156.69999999999999</v>
      </c>
      <c r="Q68">
        <v>143</v>
      </c>
      <c r="R68">
        <v>164.5</v>
      </c>
      <c r="S68">
        <v>151.6</v>
      </c>
      <c r="T68">
        <v>146.6</v>
      </c>
      <c r="U68">
        <v>150.9</v>
      </c>
      <c r="V68" t="s">
        <v>32</v>
      </c>
      <c r="W68">
        <v>146.80000000000001</v>
      </c>
      <c r="X68">
        <v>150</v>
      </c>
      <c r="Y68">
        <v>152.19999999999999</v>
      </c>
      <c r="Z68">
        <v>131.19999999999999</v>
      </c>
      <c r="AA68">
        <v>147.5</v>
      </c>
      <c r="AB68">
        <v>159.1</v>
      </c>
      <c r="AC68">
        <v>136.1</v>
      </c>
      <c r="AD68">
        <v>144.19999999999999</v>
      </c>
      <c r="AE68">
        <v>144.9</v>
      </c>
    </row>
    <row r="69" spans="1:31" x14ac:dyDescent="0.25">
      <c r="A69" t="s">
        <v>33</v>
      </c>
      <c r="B69">
        <v>2019</v>
      </c>
      <c r="C69" t="s">
        <v>40</v>
      </c>
      <c r="D69" s="7">
        <v>43647</v>
      </c>
      <c r="E69">
        <v>141.4</v>
      </c>
      <c r="F69">
        <v>160.19999999999999</v>
      </c>
      <c r="G69">
        <v>142.5</v>
      </c>
      <c r="H69">
        <v>144.1</v>
      </c>
      <c r="I69">
        <v>119.3</v>
      </c>
      <c r="J69">
        <v>154.69999999999999</v>
      </c>
      <c r="K69">
        <v>180.1</v>
      </c>
      <c r="L69">
        <v>128.9</v>
      </c>
      <c r="M69">
        <v>111.8</v>
      </c>
      <c r="N69">
        <v>141.6</v>
      </c>
      <c r="O69">
        <v>129.5</v>
      </c>
      <c r="P69">
        <v>155.6</v>
      </c>
      <c r="Q69">
        <v>147.69999999999999</v>
      </c>
      <c r="R69">
        <v>167.2</v>
      </c>
      <c r="S69">
        <v>144.69999999999999</v>
      </c>
      <c r="T69">
        <v>131.9</v>
      </c>
      <c r="U69">
        <v>142.69999999999999</v>
      </c>
      <c r="V69">
        <v>150.6</v>
      </c>
      <c r="W69">
        <v>127</v>
      </c>
      <c r="X69">
        <v>137.69999999999999</v>
      </c>
      <c r="Y69">
        <v>140.80000000000001</v>
      </c>
      <c r="Z69">
        <v>120.6</v>
      </c>
      <c r="AA69">
        <v>135</v>
      </c>
      <c r="AB69">
        <v>150.4</v>
      </c>
      <c r="AC69">
        <v>135.1</v>
      </c>
      <c r="AD69">
        <v>134.5</v>
      </c>
      <c r="AE69">
        <v>143.30000000000001</v>
      </c>
    </row>
    <row r="70" spans="1:31" x14ac:dyDescent="0.25">
      <c r="A70" t="s">
        <v>34</v>
      </c>
      <c r="B70">
        <v>2019</v>
      </c>
      <c r="C70" t="s">
        <v>40</v>
      </c>
      <c r="D70" s="7">
        <v>43647</v>
      </c>
      <c r="E70">
        <v>139.30000000000001</v>
      </c>
      <c r="F70">
        <v>162.69999999999999</v>
      </c>
      <c r="G70">
        <v>140</v>
      </c>
      <c r="H70">
        <v>144</v>
      </c>
      <c r="I70">
        <v>122.5</v>
      </c>
      <c r="J70">
        <v>150.30000000000001</v>
      </c>
      <c r="K70">
        <v>160.30000000000001</v>
      </c>
      <c r="L70">
        <v>130</v>
      </c>
      <c r="M70">
        <v>111.1</v>
      </c>
      <c r="N70">
        <v>141.69999999999999</v>
      </c>
      <c r="O70">
        <v>134.69999999999999</v>
      </c>
      <c r="P70">
        <v>156.19999999999999</v>
      </c>
      <c r="Q70">
        <v>144.69999999999999</v>
      </c>
      <c r="R70">
        <v>165.2</v>
      </c>
      <c r="S70">
        <v>148.9</v>
      </c>
      <c r="T70">
        <v>140.5</v>
      </c>
      <c r="U70">
        <v>147.6</v>
      </c>
      <c r="V70">
        <v>150.6</v>
      </c>
      <c r="W70">
        <v>139.30000000000001</v>
      </c>
      <c r="X70">
        <v>144.19999999999999</v>
      </c>
      <c r="Y70">
        <v>147.9</v>
      </c>
      <c r="Z70">
        <v>125.6</v>
      </c>
      <c r="AA70">
        <v>140.5</v>
      </c>
      <c r="AB70">
        <v>154</v>
      </c>
      <c r="AC70">
        <v>135.69999999999999</v>
      </c>
      <c r="AD70">
        <v>139.5</v>
      </c>
      <c r="AE70">
        <v>144.19999999999999</v>
      </c>
    </row>
    <row r="71" spans="1:31" x14ac:dyDescent="0.25">
      <c r="A71" t="s">
        <v>30</v>
      </c>
      <c r="B71">
        <v>2019</v>
      </c>
      <c r="C71" t="s">
        <v>41</v>
      </c>
      <c r="D71" s="7">
        <v>43678</v>
      </c>
      <c r="E71">
        <v>139.19999999999999</v>
      </c>
      <c r="F71">
        <v>161.9</v>
      </c>
      <c r="G71">
        <v>137.1</v>
      </c>
      <c r="H71">
        <v>144.6</v>
      </c>
      <c r="I71">
        <v>124.7</v>
      </c>
      <c r="J71">
        <v>145.5</v>
      </c>
      <c r="K71">
        <v>156.19999999999999</v>
      </c>
      <c r="L71">
        <v>131.5</v>
      </c>
      <c r="M71">
        <v>111.7</v>
      </c>
      <c r="N71">
        <v>142.69999999999999</v>
      </c>
      <c r="O71">
        <v>138.5</v>
      </c>
      <c r="P71">
        <v>156.9</v>
      </c>
      <c r="Q71">
        <v>144</v>
      </c>
      <c r="R71">
        <v>165.1</v>
      </c>
      <c r="S71">
        <v>151.80000000000001</v>
      </c>
      <c r="T71">
        <v>146.6</v>
      </c>
      <c r="U71">
        <v>151.1</v>
      </c>
      <c r="V71" t="s">
        <v>32</v>
      </c>
      <c r="W71">
        <v>146.4</v>
      </c>
      <c r="X71">
        <v>150.19999999999999</v>
      </c>
      <c r="Y71">
        <v>152.69999999999999</v>
      </c>
      <c r="Z71">
        <v>131.4</v>
      </c>
      <c r="AA71">
        <v>148</v>
      </c>
      <c r="AB71">
        <v>159.69999999999999</v>
      </c>
      <c r="AC71">
        <v>138.80000000000001</v>
      </c>
      <c r="AD71">
        <v>144.9</v>
      </c>
      <c r="AE71">
        <v>145.69999999999999</v>
      </c>
    </row>
    <row r="72" spans="1:31" x14ac:dyDescent="0.25">
      <c r="A72" t="s">
        <v>33</v>
      </c>
      <c r="B72">
        <v>2019</v>
      </c>
      <c r="C72" t="s">
        <v>41</v>
      </c>
      <c r="D72" s="7">
        <v>43678</v>
      </c>
      <c r="E72">
        <v>142.1</v>
      </c>
      <c r="F72">
        <v>158.30000000000001</v>
      </c>
      <c r="G72">
        <v>140.80000000000001</v>
      </c>
      <c r="H72">
        <v>144.9</v>
      </c>
      <c r="I72">
        <v>119.9</v>
      </c>
      <c r="J72">
        <v>153.9</v>
      </c>
      <c r="K72">
        <v>189.1</v>
      </c>
      <c r="L72">
        <v>129.80000000000001</v>
      </c>
      <c r="M72">
        <v>112.7</v>
      </c>
      <c r="N72">
        <v>142.5</v>
      </c>
      <c r="O72">
        <v>129.80000000000001</v>
      </c>
      <c r="P72">
        <v>156.19999999999999</v>
      </c>
      <c r="Q72">
        <v>149.1</v>
      </c>
      <c r="R72">
        <v>167.9</v>
      </c>
      <c r="S72">
        <v>145</v>
      </c>
      <c r="T72">
        <v>132.19999999999999</v>
      </c>
      <c r="U72">
        <v>143</v>
      </c>
      <c r="V72">
        <v>151.6</v>
      </c>
      <c r="W72">
        <v>125.5</v>
      </c>
      <c r="X72">
        <v>138.1</v>
      </c>
      <c r="Y72">
        <v>141.5</v>
      </c>
      <c r="Z72">
        <v>120.8</v>
      </c>
      <c r="AA72">
        <v>135.4</v>
      </c>
      <c r="AB72">
        <v>151.5</v>
      </c>
      <c r="AC72">
        <v>137.80000000000001</v>
      </c>
      <c r="AD72">
        <v>135.30000000000001</v>
      </c>
      <c r="AE72">
        <v>144.19999999999999</v>
      </c>
    </row>
    <row r="73" spans="1:31" x14ac:dyDescent="0.25">
      <c r="A73" t="s">
        <v>34</v>
      </c>
      <c r="B73">
        <v>2019</v>
      </c>
      <c r="C73" t="s">
        <v>41</v>
      </c>
      <c r="D73" s="7">
        <v>43678</v>
      </c>
      <c r="E73">
        <v>140.1</v>
      </c>
      <c r="F73">
        <v>160.6</v>
      </c>
      <c r="G73">
        <v>138.5</v>
      </c>
      <c r="H73">
        <v>144.69999999999999</v>
      </c>
      <c r="I73">
        <v>122.9</v>
      </c>
      <c r="J73">
        <v>149.4</v>
      </c>
      <c r="K73">
        <v>167.4</v>
      </c>
      <c r="L73">
        <v>130.9</v>
      </c>
      <c r="M73">
        <v>112</v>
      </c>
      <c r="N73">
        <v>142.6</v>
      </c>
      <c r="O73">
        <v>134.9</v>
      </c>
      <c r="P73">
        <v>156.6</v>
      </c>
      <c r="Q73">
        <v>145.9</v>
      </c>
      <c r="R73">
        <v>165.8</v>
      </c>
      <c r="S73">
        <v>149.1</v>
      </c>
      <c r="T73">
        <v>140.6</v>
      </c>
      <c r="U73">
        <v>147.9</v>
      </c>
      <c r="V73">
        <v>151.6</v>
      </c>
      <c r="W73">
        <v>138.5</v>
      </c>
      <c r="X73">
        <v>144.5</v>
      </c>
      <c r="Y73">
        <v>148.5</v>
      </c>
      <c r="Z73">
        <v>125.8</v>
      </c>
      <c r="AA73">
        <v>140.9</v>
      </c>
      <c r="AB73">
        <v>154.9</v>
      </c>
      <c r="AC73">
        <v>138.4</v>
      </c>
      <c r="AD73">
        <v>140.19999999999999</v>
      </c>
      <c r="AE73">
        <v>145</v>
      </c>
    </row>
    <row r="74" spans="1:31" x14ac:dyDescent="0.25">
      <c r="A74" t="s">
        <v>30</v>
      </c>
      <c r="B74">
        <v>2019</v>
      </c>
      <c r="C74" t="s">
        <v>42</v>
      </c>
      <c r="D74" s="7">
        <v>43709</v>
      </c>
      <c r="E74">
        <v>140.1</v>
      </c>
      <c r="F74">
        <v>161.9</v>
      </c>
      <c r="G74">
        <v>138.30000000000001</v>
      </c>
      <c r="H74">
        <v>145.69999999999999</v>
      </c>
      <c r="I74">
        <v>125.1</v>
      </c>
      <c r="J74">
        <v>143.80000000000001</v>
      </c>
      <c r="K74">
        <v>163.4</v>
      </c>
      <c r="L74">
        <v>132.19999999999999</v>
      </c>
      <c r="M74">
        <v>112.8</v>
      </c>
      <c r="N74">
        <v>144.19999999999999</v>
      </c>
      <c r="O74">
        <v>138.5</v>
      </c>
      <c r="P74">
        <v>157.19999999999999</v>
      </c>
      <c r="Q74">
        <v>145.5</v>
      </c>
      <c r="R74">
        <v>165.7</v>
      </c>
      <c r="S74">
        <v>151.69999999999999</v>
      </c>
      <c r="T74">
        <v>146.6</v>
      </c>
      <c r="U74">
        <v>151</v>
      </c>
      <c r="V74" t="s">
        <v>32</v>
      </c>
      <c r="W74">
        <v>146.9</v>
      </c>
      <c r="X74">
        <v>150.30000000000001</v>
      </c>
      <c r="Y74">
        <v>153.4</v>
      </c>
      <c r="Z74">
        <v>131.6</v>
      </c>
      <c r="AA74">
        <v>148.30000000000001</v>
      </c>
      <c r="AB74">
        <v>160.19999999999999</v>
      </c>
      <c r="AC74">
        <v>140.19999999999999</v>
      </c>
      <c r="AD74">
        <v>145.4</v>
      </c>
      <c r="AE74">
        <v>146.69999999999999</v>
      </c>
    </row>
    <row r="75" spans="1:31" x14ac:dyDescent="0.25">
      <c r="A75" t="s">
        <v>33</v>
      </c>
      <c r="B75">
        <v>2019</v>
      </c>
      <c r="C75" t="s">
        <v>42</v>
      </c>
      <c r="D75" s="7">
        <v>43709</v>
      </c>
      <c r="E75">
        <v>142.69999999999999</v>
      </c>
      <c r="F75">
        <v>158.69999999999999</v>
      </c>
      <c r="G75">
        <v>141.6</v>
      </c>
      <c r="H75">
        <v>144.9</v>
      </c>
      <c r="I75">
        <v>120.8</v>
      </c>
      <c r="J75">
        <v>149.80000000000001</v>
      </c>
      <c r="K75">
        <v>192.4</v>
      </c>
      <c r="L75">
        <v>130.30000000000001</v>
      </c>
      <c r="M75">
        <v>114</v>
      </c>
      <c r="N75">
        <v>143.80000000000001</v>
      </c>
      <c r="O75">
        <v>130</v>
      </c>
      <c r="P75">
        <v>156.4</v>
      </c>
      <c r="Q75">
        <v>149.5</v>
      </c>
      <c r="R75">
        <v>168.6</v>
      </c>
      <c r="S75">
        <v>145.30000000000001</v>
      </c>
      <c r="T75">
        <v>132.19999999999999</v>
      </c>
      <c r="U75">
        <v>143.30000000000001</v>
      </c>
      <c r="V75">
        <v>152.19999999999999</v>
      </c>
      <c r="W75">
        <v>126.6</v>
      </c>
      <c r="X75">
        <v>138.30000000000001</v>
      </c>
      <c r="Y75">
        <v>141.9</v>
      </c>
      <c r="Z75">
        <v>121.2</v>
      </c>
      <c r="AA75">
        <v>135.9</v>
      </c>
      <c r="AB75">
        <v>151.6</v>
      </c>
      <c r="AC75">
        <v>139</v>
      </c>
      <c r="AD75">
        <v>135.69999999999999</v>
      </c>
      <c r="AE75">
        <v>144.69999999999999</v>
      </c>
    </row>
    <row r="76" spans="1:31" x14ac:dyDescent="0.25">
      <c r="A76" t="s">
        <v>34</v>
      </c>
      <c r="B76">
        <v>2019</v>
      </c>
      <c r="C76" t="s">
        <v>42</v>
      </c>
      <c r="D76" s="7">
        <v>43709</v>
      </c>
      <c r="E76">
        <v>140.9</v>
      </c>
      <c r="F76">
        <v>160.80000000000001</v>
      </c>
      <c r="G76">
        <v>139.6</v>
      </c>
      <c r="H76">
        <v>145.4</v>
      </c>
      <c r="I76">
        <v>123.5</v>
      </c>
      <c r="J76">
        <v>146.6</v>
      </c>
      <c r="K76">
        <v>173.2</v>
      </c>
      <c r="L76">
        <v>131.6</v>
      </c>
      <c r="M76">
        <v>113.2</v>
      </c>
      <c r="N76">
        <v>144.1</v>
      </c>
      <c r="O76">
        <v>135</v>
      </c>
      <c r="P76">
        <v>156.80000000000001</v>
      </c>
      <c r="Q76">
        <v>147</v>
      </c>
      <c r="R76">
        <v>166.5</v>
      </c>
      <c r="S76">
        <v>149.19999999999999</v>
      </c>
      <c r="T76">
        <v>140.6</v>
      </c>
      <c r="U76">
        <v>147.9</v>
      </c>
      <c r="V76">
        <v>152.19999999999999</v>
      </c>
      <c r="W76">
        <v>139.19999999999999</v>
      </c>
      <c r="X76">
        <v>144.6</v>
      </c>
      <c r="Y76">
        <v>149</v>
      </c>
      <c r="Z76">
        <v>126.1</v>
      </c>
      <c r="AA76">
        <v>141.30000000000001</v>
      </c>
      <c r="AB76">
        <v>155.19999999999999</v>
      </c>
      <c r="AC76">
        <v>139.69999999999999</v>
      </c>
      <c r="AD76">
        <v>140.69999999999999</v>
      </c>
      <c r="AE76">
        <v>145.80000000000001</v>
      </c>
    </row>
    <row r="77" spans="1:31" x14ac:dyDescent="0.25">
      <c r="A77" t="s">
        <v>30</v>
      </c>
      <c r="B77">
        <v>2019</v>
      </c>
      <c r="C77" t="s">
        <v>43</v>
      </c>
      <c r="D77" s="7">
        <v>43739</v>
      </c>
      <c r="E77">
        <v>141</v>
      </c>
      <c r="F77">
        <v>161.6</v>
      </c>
      <c r="G77">
        <v>141.19999999999999</v>
      </c>
      <c r="H77">
        <v>146.5</v>
      </c>
      <c r="I77">
        <v>125.6</v>
      </c>
      <c r="J77">
        <v>145.69999999999999</v>
      </c>
      <c r="K77">
        <v>178.8</v>
      </c>
      <c r="L77">
        <v>133.1</v>
      </c>
      <c r="M77">
        <v>113.6</v>
      </c>
      <c r="N77">
        <v>145.5</v>
      </c>
      <c r="O77">
        <v>138.6</v>
      </c>
      <c r="P77">
        <v>157.4</v>
      </c>
      <c r="Q77">
        <v>148.30000000000001</v>
      </c>
      <c r="R77">
        <v>166.3</v>
      </c>
      <c r="S77">
        <v>151.69999999999999</v>
      </c>
      <c r="T77">
        <v>146.69999999999999</v>
      </c>
      <c r="U77">
        <v>151</v>
      </c>
      <c r="V77" t="s">
        <v>32</v>
      </c>
      <c r="W77">
        <v>147.69999999999999</v>
      </c>
      <c r="X77">
        <v>150.6</v>
      </c>
      <c r="Y77">
        <v>153.69999999999999</v>
      </c>
      <c r="Z77">
        <v>131.69999999999999</v>
      </c>
      <c r="AA77">
        <v>148.69999999999999</v>
      </c>
      <c r="AB77">
        <v>160.69999999999999</v>
      </c>
      <c r="AC77">
        <v>140.30000000000001</v>
      </c>
      <c r="AD77">
        <v>145.69999999999999</v>
      </c>
      <c r="AE77">
        <v>148.30000000000001</v>
      </c>
    </row>
    <row r="78" spans="1:31" x14ac:dyDescent="0.25">
      <c r="A78" t="s">
        <v>33</v>
      </c>
      <c r="B78">
        <v>2019</v>
      </c>
      <c r="C78" t="s">
        <v>43</v>
      </c>
      <c r="D78" s="7">
        <v>43739</v>
      </c>
      <c r="E78">
        <v>143.5</v>
      </c>
      <c r="F78">
        <v>159.80000000000001</v>
      </c>
      <c r="G78">
        <v>144.69999999999999</v>
      </c>
      <c r="H78">
        <v>145.6</v>
      </c>
      <c r="I78">
        <v>121.1</v>
      </c>
      <c r="J78">
        <v>150.6</v>
      </c>
      <c r="K78">
        <v>207.2</v>
      </c>
      <c r="L78">
        <v>131.19999999999999</v>
      </c>
      <c r="M78">
        <v>114.8</v>
      </c>
      <c r="N78">
        <v>145.19999999999999</v>
      </c>
      <c r="O78">
        <v>130.19999999999999</v>
      </c>
      <c r="P78">
        <v>156.80000000000001</v>
      </c>
      <c r="Q78">
        <v>151.9</v>
      </c>
      <c r="R78">
        <v>169.3</v>
      </c>
      <c r="S78">
        <v>145.9</v>
      </c>
      <c r="T78">
        <v>132.4</v>
      </c>
      <c r="U78">
        <v>143.9</v>
      </c>
      <c r="V78">
        <v>153</v>
      </c>
      <c r="W78">
        <v>128.9</v>
      </c>
      <c r="X78">
        <v>138.69999999999999</v>
      </c>
      <c r="Y78">
        <v>142.4</v>
      </c>
      <c r="Z78">
        <v>121.5</v>
      </c>
      <c r="AA78">
        <v>136.19999999999999</v>
      </c>
      <c r="AB78">
        <v>151.69999999999999</v>
      </c>
      <c r="AC78">
        <v>139.5</v>
      </c>
      <c r="AD78">
        <v>136</v>
      </c>
      <c r="AE78">
        <v>146</v>
      </c>
    </row>
    <row r="79" spans="1:31" x14ac:dyDescent="0.25">
      <c r="A79" t="s">
        <v>34</v>
      </c>
      <c r="B79">
        <v>2019</v>
      </c>
      <c r="C79" t="s">
        <v>43</v>
      </c>
      <c r="D79" s="7">
        <v>43739</v>
      </c>
      <c r="E79">
        <v>141.80000000000001</v>
      </c>
      <c r="F79">
        <v>161</v>
      </c>
      <c r="G79">
        <v>142.6</v>
      </c>
      <c r="H79">
        <v>146.19999999999999</v>
      </c>
      <c r="I79">
        <v>123.9</v>
      </c>
      <c r="J79">
        <v>148</v>
      </c>
      <c r="K79">
        <v>188.4</v>
      </c>
      <c r="L79">
        <v>132.5</v>
      </c>
      <c r="M79">
        <v>114</v>
      </c>
      <c r="N79">
        <v>145.4</v>
      </c>
      <c r="O79">
        <v>135.1</v>
      </c>
      <c r="P79">
        <v>157.1</v>
      </c>
      <c r="Q79">
        <v>149.6</v>
      </c>
      <c r="R79">
        <v>167.1</v>
      </c>
      <c r="S79">
        <v>149.4</v>
      </c>
      <c r="T79">
        <v>140.80000000000001</v>
      </c>
      <c r="U79">
        <v>148.19999999999999</v>
      </c>
      <c r="V79">
        <v>153</v>
      </c>
      <c r="W79">
        <v>140.6</v>
      </c>
      <c r="X79">
        <v>145</v>
      </c>
      <c r="Y79">
        <v>149.4</v>
      </c>
      <c r="Z79">
        <v>126.3</v>
      </c>
      <c r="AA79">
        <v>141.69999999999999</v>
      </c>
      <c r="AB79">
        <v>155.4</v>
      </c>
      <c r="AC79">
        <v>140</v>
      </c>
      <c r="AD79">
        <v>141</v>
      </c>
      <c r="AE79">
        <v>147.19999999999999</v>
      </c>
    </row>
    <row r="80" spans="1:31" x14ac:dyDescent="0.25">
      <c r="A80" t="s">
        <v>30</v>
      </c>
      <c r="B80">
        <v>2019</v>
      </c>
      <c r="C80" t="s">
        <v>45</v>
      </c>
      <c r="D80" s="7">
        <v>43770</v>
      </c>
      <c r="E80">
        <v>141.80000000000001</v>
      </c>
      <c r="F80">
        <v>163.69999999999999</v>
      </c>
      <c r="G80">
        <v>143.80000000000001</v>
      </c>
      <c r="H80">
        <v>147.1</v>
      </c>
      <c r="I80">
        <v>126</v>
      </c>
      <c r="J80">
        <v>146.19999999999999</v>
      </c>
      <c r="K80">
        <v>191.4</v>
      </c>
      <c r="L80">
        <v>136.19999999999999</v>
      </c>
      <c r="M80">
        <v>113.8</v>
      </c>
      <c r="N80">
        <v>147.30000000000001</v>
      </c>
      <c r="O80">
        <v>138.69999999999999</v>
      </c>
      <c r="P80">
        <v>157.69999999999999</v>
      </c>
      <c r="Q80">
        <v>150.9</v>
      </c>
      <c r="R80">
        <v>167.2</v>
      </c>
      <c r="S80">
        <v>152.30000000000001</v>
      </c>
      <c r="T80">
        <v>147</v>
      </c>
      <c r="U80">
        <v>151.5</v>
      </c>
      <c r="V80" t="s">
        <v>32</v>
      </c>
      <c r="W80">
        <v>148.4</v>
      </c>
      <c r="X80">
        <v>150.9</v>
      </c>
      <c r="Y80">
        <v>154.30000000000001</v>
      </c>
      <c r="Z80">
        <v>132.1</v>
      </c>
      <c r="AA80">
        <v>149.1</v>
      </c>
      <c r="AB80">
        <v>160.80000000000001</v>
      </c>
      <c r="AC80">
        <v>140.6</v>
      </c>
      <c r="AD80">
        <v>146.1</v>
      </c>
      <c r="AE80">
        <v>149.9</v>
      </c>
    </row>
    <row r="81" spans="1:31" x14ac:dyDescent="0.25">
      <c r="A81" t="s">
        <v>33</v>
      </c>
      <c r="B81">
        <v>2019</v>
      </c>
      <c r="C81" t="s">
        <v>45</v>
      </c>
      <c r="D81" s="7">
        <v>43770</v>
      </c>
      <c r="E81">
        <v>144.1</v>
      </c>
      <c r="F81">
        <v>162.4</v>
      </c>
      <c r="G81">
        <v>148.4</v>
      </c>
      <c r="H81">
        <v>145.9</v>
      </c>
      <c r="I81">
        <v>121.5</v>
      </c>
      <c r="J81">
        <v>148.80000000000001</v>
      </c>
      <c r="K81">
        <v>215.7</v>
      </c>
      <c r="L81">
        <v>134.6</v>
      </c>
      <c r="M81">
        <v>115</v>
      </c>
      <c r="N81">
        <v>146.30000000000001</v>
      </c>
      <c r="O81">
        <v>130.5</v>
      </c>
      <c r="P81">
        <v>157.19999999999999</v>
      </c>
      <c r="Q81">
        <v>153.6</v>
      </c>
      <c r="R81">
        <v>169.9</v>
      </c>
      <c r="S81">
        <v>146.30000000000001</v>
      </c>
      <c r="T81">
        <v>132.6</v>
      </c>
      <c r="U81">
        <v>144.19999999999999</v>
      </c>
      <c r="V81">
        <v>153.5</v>
      </c>
      <c r="W81">
        <v>132.19999999999999</v>
      </c>
      <c r="X81">
        <v>139.1</v>
      </c>
      <c r="Y81">
        <v>142.80000000000001</v>
      </c>
      <c r="Z81">
        <v>121.7</v>
      </c>
      <c r="AA81">
        <v>136.69999999999999</v>
      </c>
      <c r="AB81">
        <v>151.80000000000001</v>
      </c>
      <c r="AC81">
        <v>139.80000000000001</v>
      </c>
      <c r="AD81">
        <v>136.30000000000001</v>
      </c>
      <c r="AE81">
        <v>147</v>
      </c>
    </row>
    <row r="82" spans="1:31" x14ac:dyDescent="0.25">
      <c r="A82" t="s">
        <v>34</v>
      </c>
      <c r="B82">
        <v>2019</v>
      </c>
      <c r="C82" t="s">
        <v>45</v>
      </c>
      <c r="D82" s="7">
        <v>43770</v>
      </c>
      <c r="E82">
        <v>142.5</v>
      </c>
      <c r="F82">
        <v>163.19999999999999</v>
      </c>
      <c r="G82">
        <v>145.6</v>
      </c>
      <c r="H82">
        <v>146.69999999999999</v>
      </c>
      <c r="I82">
        <v>124.3</v>
      </c>
      <c r="J82">
        <v>147.4</v>
      </c>
      <c r="K82">
        <v>199.6</v>
      </c>
      <c r="L82">
        <v>135.69999999999999</v>
      </c>
      <c r="M82">
        <v>114.2</v>
      </c>
      <c r="N82">
        <v>147</v>
      </c>
      <c r="O82">
        <v>135.30000000000001</v>
      </c>
      <c r="P82">
        <v>157.5</v>
      </c>
      <c r="Q82">
        <v>151.9</v>
      </c>
      <c r="R82">
        <v>167.9</v>
      </c>
      <c r="S82">
        <v>149.9</v>
      </c>
      <c r="T82">
        <v>141</v>
      </c>
      <c r="U82">
        <v>148.6</v>
      </c>
      <c r="V82">
        <v>153.5</v>
      </c>
      <c r="W82">
        <v>142.30000000000001</v>
      </c>
      <c r="X82">
        <v>145.30000000000001</v>
      </c>
      <c r="Y82">
        <v>149.9</v>
      </c>
      <c r="Z82">
        <v>126.6</v>
      </c>
      <c r="AA82">
        <v>142.1</v>
      </c>
      <c r="AB82">
        <v>155.5</v>
      </c>
      <c r="AC82">
        <v>140.30000000000001</v>
      </c>
      <c r="AD82">
        <v>141.30000000000001</v>
      </c>
      <c r="AE82">
        <v>148.6</v>
      </c>
    </row>
    <row r="83" spans="1:31" x14ac:dyDescent="0.25">
      <c r="A83" t="s">
        <v>30</v>
      </c>
      <c r="B83">
        <v>2019</v>
      </c>
      <c r="C83" t="s">
        <v>46</v>
      </c>
      <c r="D83" s="7">
        <v>43800</v>
      </c>
      <c r="E83">
        <v>142.80000000000001</v>
      </c>
      <c r="F83">
        <v>165.3</v>
      </c>
      <c r="G83">
        <v>149.5</v>
      </c>
      <c r="H83">
        <v>148.69999999999999</v>
      </c>
      <c r="I83">
        <v>127.5</v>
      </c>
      <c r="J83">
        <v>144.30000000000001</v>
      </c>
      <c r="K83">
        <v>209.5</v>
      </c>
      <c r="L83">
        <v>138.80000000000001</v>
      </c>
      <c r="M83">
        <v>113.6</v>
      </c>
      <c r="N83">
        <v>149.1</v>
      </c>
      <c r="O83">
        <v>139.30000000000001</v>
      </c>
      <c r="P83">
        <v>158.30000000000001</v>
      </c>
      <c r="Q83">
        <v>154.30000000000001</v>
      </c>
      <c r="R83">
        <v>167.8</v>
      </c>
      <c r="S83">
        <v>152.6</v>
      </c>
      <c r="T83">
        <v>147.30000000000001</v>
      </c>
      <c r="U83">
        <v>151.9</v>
      </c>
      <c r="V83" t="s">
        <v>32</v>
      </c>
      <c r="W83">
        <v>149.9</v>
      </c>
      <c r="X83">
        <v>151.19999999999999</v>
      </c>
      <c r="Y83">
        <v>154.80000000000001</v>
      </c>
      <c r="Z83">
        <v>135</v>
      </c>
      <c r="AA83">
        <v>149.5</v>
      </c>
      <c r="AB83">
        <v>161.1</v>
      </c>
      <c r="AC83">
        <v>140.6</v>
      </c>
      <c r="AD83">
        <v>147.1</v>
      </c>
      <c r="AE83">
        <v>152.30000000000001</v>
      </c>
    </row>
    <row r="84" spans="1:31" x14ac:dyDescent="0.25">
      <c r="A84" t="s">
        <v>33</v>
      </c>
      <c r="B84">
        <v>2019</v>
      </c>
      <c r="C84" t="s">
        <v>46</v>
      </c>
      <c r="D84" s="7">
        <v>43800</v>
      </c>
      <c r="E84">
        <v>144.9</v>
      </c>
      <c r="F84">
        <v>164.5</v>
      </c>
      <c r="G84">
        <v>153.69999999999999</v>
      </c>
      <c r="H84">
        <v>147.5</v>
      </c>
      <c r="I84">
        <v>122.7</v>
      </c>
      <c r="J84">
        <v>147.19999999999999</v>
      </c>
      <c r="K84">
        <v>231.5</v>
      </c>
      <c r="L84">
        <v>137.19999999999999</v>
      </c>
      <c r="M84">
        <v>114.7</v>
      </c>
      <c r="N84">
        <v>148</v>
      </c>
      <c r="O84">
        <v>130.80000000000001</v>
      </c>
      <c r="P84">
        <v>157.69999999999999</v>
      </c>
      <c r="Q84">
        <v>156.30000000000001</v>
      </c>
      <c r="R84">
        <v>170.4</v>
      </c>
      <c r="S84">
        <v>146.80000000000001</v>
      </c>
      <c r="T84">
        <v>132.80000000000001</v>
      </c>
      <c r="U84">
        <v>144.6</v>
      </c>
      <c r="V84">
        <v>152.80000000000001</v>
      </c>
      <c r="W84">
        <v>133.6</v>
      </c>
      <c r="X84">
        <v>139.80000000000001</v>
      </c>
      <c r="Y84">
        <v>143.19999999999999</v>
      </c>
      <c r="Z84">
        <v>125.2</v>
      </c>
      <c r="AA84">
        <v>136.80000000000001</v>
      </c>
      <c r="AB84">
        <v>151.9</v>
      </c>
      <c r="AC84">
        <v>140.19999999999999</v>
      </c>
      <c r="AD84">
        <v>137.69999999999999</v>
      </c>
      <c r="AE84">
        <v>148.30000000000001</v>
      </c>
    </row>
    <row r="85" spans="1:31" x14ac:dyDescent="0.25">
      <c r="A85" t="s">
        <v>34</v>
      </c>
      <c r="B85">
        <v>2019</v>
      </c>
      <c r="C85" t="s">
        <v>46</v>
      </c>
      <c r="D85" s="7">
        <v>43800</v>
      </c>
      <c r="E85">
        <v>143.5</v>
      </c>
      <c r="F85">
        <v>165</v>
      </c>
      <c r="G85">
        <v>151.1</v>
      </c>
      <c r="H85">
        <v>148.30000000000001</v>
      </c>
      <c r="I85">
        <v>125.7</v>
      </c>
      <c r="J85">
        <v>145.69999999999999</v>
      </c>
      <c r="K85">
        <v>217</v>
      </c>
      <c r="L85">
        <v>138.30000000000001</v>
      </c>
      <c r="M85">
        <v>114</v>
      </c>
      <c r="N85">
        <v>148.69999999999999</v>
      </c>
      <c r="O85">
        <v>135.80000000000001</v>
      </c>
      <c r="P85">
        <v>158</v>
      </c>
      <c r="Q85">
        <v>155</v>
      </c>
      <c r="R85">
        <v>168.5</v>
      </c>
      <c r="S85">
        <v>150.30000000000001</v>
      </c>
      <c r="T85">
        <v>141.30000000000001</v>
      </c>
      <c r="U85">
        <v>149</v>
      </c>
      <c r="V85">
        <v>152.80000000000001</v>
      </c>
      <c r="W85">
        <v>143.69999999999999</v>
      </c>
      <c r="X85">
        <v>145.80000000000001</v>
      </c>
      <c r="Y85">
        <v>150.4</v>
      </c>
      <c r="Z85">
        <v>129.80000000000001</v>
      </c>
      <c r="AA85">
        <v>142.30000000000001</v>
      </c>
      <c r="AB85">
        <v>155.69999999999999</v>
      </c>
      <c r="AC85">
        <v>140.4</v>
      </c>
      <c r="AD85">
        <v>142.5</v>
      </c>
      <c r="AE85">
        <v>150.4</v>
      </c>
    </row>
    <row r="86" spans="1:31" x14ac:dyDescent="0.25">
      <c r="A86" t="s">
        <v>30</v>
      </c>
      <c r="B86">
        <v>2020</v>
      </c>
      <c r="C86" t="s">
        <v>31</v>
      </c>
      <c r="D86" s="7">
        <v>43831</v>
      </c>
      <c r="E86">
        <v>143.69999999999999</v>
      </c>
      <c r="F86">
        <v>167.3</v>
      </c>
      <c r="G86">
        <v>153.5</v>
      </c>
      <c r="H86">
        <v>150.5</v>
      </c>
      <c r="I86">
        <v>132</v>
      </c>
      <c r="J86">
        <v>142.19999999999999</v>
      </c>
      <c r="K86">
        <v>191.5</v>
      </c>
      <c r="L86">
        <v>141.1</v>
      </c>
      <c r="M86">
        <v>113.8</v>
      </c>
      <c r="N86">
        <v>151.6</v>
      </c>
      <c r="O86">
        <v>139.69999999999999</v>
      </c>
      <c r="P86">
        <v>158.69999999999999</v>
      </c>
      <c r="Q86">
        <v>153</v>
      </c>
      <c r="R86">
        <v>168.6</v>
      </c>
      <c r="S86">
        <v>152.80000000000001</v>
      </c>
      <c r="T86">
        <v>147.4</v>
      </c>
      <c r="U86">
        <v>152.1</v>
      </c>
      <c r="V86" t="s">
        <v>32</v>
      </c>
      <c r="W86">
        <v>150.4</v>
      </c>
      <c r="X86">
        <v>151.69999999999999</v>
      </c>
      <c r="Y86">
        <v>155.69999999999999</v>
      </c>
      <c r="Z86">
        <v>136.30000000000001</v>
      </c>
      <c r="AA86">
        <v>150.1</v>
      </c>
      <c r="AB86">
        <v>161.69999999999999</v>
      </c>
      <c r="AC86">
        <v>142.5</v>
      </c>
      <c r="AD86">
        <v>148.1</v>
      </c>
      <c r="AE86">
        <v>151.9</v>
      </c>
    </row>
    <row r="87" spans="1:31" x14ac:dyDescent="0.25">
      <c r="A87" t="s">
        <v>33</v>
      </c>
      <c r="B87">
        <v>2020</v>
      </c>
      <c r="C87" t="s">
        <v>31</v>
      </c>
      <c r="D87" s="7">
        <v>43831</v>
      </c>
      <c r="E87">
        <v>145.6</v>
      </c>
      <c r="F87">
        <v>167.6</v>
      </c>
      <c r="G87">
        <v>157</v>
      </c>
      <c r="H87">
        <v>149.30000000000001</v>
      </c>
      <c r="I87">
        <v>126.3</v>
      </c>
      <c r="J87">
        <v>144.4</v>
      </c>
      <c r="K87">
        <v>207.8</v>
      </c>
      <c r="L87">
        <v>139.1</v>
      </c>
      <c r="M87">
        <v>114.8</v>
      </c>
      <c r="N87">
        <v>149.5</v>
      </c>
      <c r="O87">
        <v>131.1</v>
      </c>
      <c r="P87">
        <v>158.5</v>
      </c>
      <c r="Q87">
        <v>154.4</v>
      </c>
      <c r="R87">
        <v>170.8</v>
      </c>
      <c r="S87">
        <v>147</v>
      </c>
      <c r="T87">
        <v>133.19999999999999</v>
      </c>
      <c r="U87">
        <v>144.9</v>
      </c>
      <c r="V87">
        <v>153.9</v>
      </c>
      <c r="W87">
        <v>135.1</v>
      </c>
      <c r="X87">
        <v>140.1</v>
      </c>
      <c r="Y87">
        <v>143.80000000000001</v>
      </c>
      <c r="Z87">
        <v>126.1</v>
      </c>
      <c r="AA87">
        <v>137.19999999999999</v>
      </c>
      <c r="AB87">
        <v>152.1</v>
      </c>
      <c r="AC87">
        <v>142.1</v>
      </c>
      <c r="AD87">
        <v>138.4</v>
      </c>
      <c r="AE87">
        <v>148.19999999999999</v>
      </c>
    </row>
    <row r="88" spans="1:31" x14ac:dyDescent="0.25">
      <c r="A88" t="s">
        <v>34</v>
      </c>
      <c r="B88">
        <v>2020</v>
      </c>
      <c r="C88" t="s">
        <v>31</v>
      </c>
      <c r="D88" s="7">
        <v>43831</v>
      </c>
      <c r="E88">
        <v>144.30000000000001</v>
      </c>
      <c r="F88">
        <v>167.4</v>
      </c>
      <c r="G88">
        <v>154.9</v>
      </c>
      <c r="H88">
        <v>150.1</v>
      </c>
      <c r="I88">
        <v>129.9</v>
      </c>
      <c r="J88">
        <v>143.19999999999999</v>
      </c>
      <c r="K88">
        <v>197</v>
      </c>
      <c r="L88">
        <v>140.4</v>
      </c>
      <c r="M88">
        <v>114.1</v>
      </c>
      <c r="N88">
        <v>150.9</v>
      </c>
      <c r="O88">
        <v>136.1</v>
      </c>
      <c r="P88">
        <v>158.6</v>
      </c>
      <c r="Q88">
        <v>153.5</v>
      </c>
      <c r="R88">
        <v>169.2</v>
      </c>
      <c r="S88">
        <v>150.5</v>
      </c>
      <c r="T88">
        <v>141.5</v>
      </c>
      <c r="U88">
        <v>149.19999999999999</v>
      </c>
      <c r="V88">
        <v>153.9</v>
      </c>
      <c r="W88">
        <v>144.6</v>
      </c>
      <c r="X88">
        <v>146.19999999999999</v>
      </c>
      <c r="Y88">
        <v>151.19999999999999</v>
      </c>
      <c r="Z88">
        <v>130.9</v>
      </c>
      <c r="AA88">
        <v>142.80000000000001</v>
      </c>
      <c r="AB88">
        <v>156.1</v>
      </c>
      <c r="AC88">
        <v>142.30000000000001</v>
      </c>
      <c r="AD88">
        <v>143.4</v>
      </c>
      <c r="AE88">
        <v>150.19999999999999</v>
      </c>
    </row>
    <row r="89" spans="1:31" x14ac:dyDescent="0.25">
      <c r="A89" t="s">
        <v>30</v>
      </c>
      <c r="B89">
        <v>2020</v>
      </c>
      <c r="C89" t="s">
        <v>35</v>
      </c>
      <c r="D89" s="7">
        <v>43862</v>
      </c>
      <c r="E89">
        <v>144.19999999999999</v>
      </c>
      <c r="F89">
        <v>167.5</v>
      </c>
      <c r="G89">
        <v>150.9</v>
      </c>
      <c r="H89">
        <v>150.9</v>
      </c>
      <c r="I89">
        <v>133.69999999999999</v>
      </c>
      <c r="J89">
        <v>140.69999999999999</v>
      </c>
      <c r="K89">
        <v>165.1</v>
      </c>
      <c r="L89">
        <v>141.80000000000001</v>
      </c>
      <c r="M89">
        <v>113.1</v>
      </c>
      <c r="N89">
        <v>152.80000000000001</v>
      </c>
      <c r="O89">
        <v>140.1</v>
      </c>
      <c r="P89">
        <v>159.19999999999999</v>
      </c>
      <c r="Q89">
        <v>149.80000000000001</v>
      </c>
      <c r="R89">
        <v>169.4</v>
      </c>
      <c r="S89">
        <v>153</v>
      </c>
      <c r="T89">
        <v>147.5</v>
      </c>
      <c r="U89">
        <v>152.30000000000001</v>
      </c>
      <c r="V89" t="s">
        <v>32</v>
      </c>
      <c r="W89">
        <v>152.30000000000001</v>
      </c>
      <c r="X89">
        <v>151.80000000000001</v>
      </c>
      <c r="Y89">
        <v>156.19999999999999</v>
      </c>
      <c r="Z89">
        <v>136</v>
      </c>
      <c r="AA89">
        <v>150.4</v>
      </c>
      <c r="AB89">
        <v>161.9</v>
      </c>
      <c r="AC89">
        <v>143.4</v>
      </c>
      <c r="AD89">
        <v>148.4</v>
      </c>
      <c r="AE89">
        <v>150.4</v>
      </c>
    </row>
    <row r="90" spans="1:31" x14ac:dyDescent="0.25">
      <c r="A90" t="s">
        <v>33</v>
      </c>
      <c r="B90">
        <v>2020</v>
      </c>
      <c r="C90" t="s">
        <v>35</v>
      </c>
      <c r="D90" s="7">
        <v>43862</v>
      </c>
      <c r="E90">
        <v>146.19999999999999</v>
      </c>
      <c r="F90">
        <v>167.6</v>
      </c>
      <c r="G90">
        <v>153.1</v>
      </c>
      <c r="H90">
        <v>150.69999999999999</v>
      </c>
      <c r="I90">
        <v>127.4</v>
      </c>
      <c r="J90">
        <v>143.1</v>
      </c>
      <c r="K90">
        <v>181.7</v>
      </c>
      <c r="L90">
        <v>139.6</v>
      </c>
      <c r="M90">
        <v>114.6</v>
      </c>
      <c r="N90">
        <v>150.4</v>
      </c>
      <c r="O90">
        <v>131.5</v>
      </c>
      <c r="P90">
        <v>159</v>
      </c>
      <c r="Q90">
        <v>151.69999999999999</v>
      </c>
      <c r="R90">
        <v>172</v>
      </c>
      <c r="S90">
        <v>147.30000000000001</v>
      </c>
      <c r="T90">
        <v>133.5</v>
      </c>
      <c r="U90">
        <v>145.19999999999999</v>
      </c>
      <c r="V90">
        <v>154.80000000000001</v>
      </c>
      <c r="W90">
        <v>138.9</v>
      </c>
      <c r="X90">
        <v>140.4</v>
      </c>
      <c r="Y90">
        <v>144.4</v>
      </c>
      <c r="Z90">
        <v>125.2</v>
      </c>
      <c r="AA90">
        <v>137.69999999999999</v>
      </c>
      <c r="AB90">
        <v>152.19999999999999</v>
      </c>
      <c r="AC90">
        <v>143.5</v>
      </c>
      <c r="AD90">
        <v>138.4</v>
      </c>
      <c r="AE90">
        <v>147.69999999999999</v>
      </c>
    </row>
    <row r="91" spans="1:31" x14ac:dyDescent="0.25">
      <c r="A91" t="s">
        <v>34</v>
      </c>
      <c r="B91">
        <v>2020</v>
      </c>
      <c r="C91" t="s">
        <v>35</v>
      </c>
      <c r="D91" s="7">
        <v>43862</v>
      </c>
      <c r="E91">
        <v>144.80000000000001</v>
      </c>
      <c r="F91">
        <v>167.5</v>
      </c>
      <c r="G91">
        <v>151.80000000000001</v>
      </c>
      <c r="H91">
        <v>150.80000000000001</v>
      </c>
      <c r="I91">
        <v>131.4</v>
      </c>
      <c r="J91">
        <v>141.80000000000001</v>
      </c>
      <c r="K91">
        <v>170.7</v>
      </c>
      <c r="L91">
        <v>141.1</v>
      </c>
      <c r="M91">
        <v>113.6</v>
      </c>
      <c r="N91">
        <v>152</v>
      </c>
      <c r="O91">
        <v>136.5</v>
      </c>
      <c r="P91">
        <v>159.1</v>
      </c>
      <c r="Q91">
        <v>150.5</v>
      </c>
      <c r="R91">
        <v>170.1</v>
      </c>
      <c r="S91">
        <v>150.80000000000001</v>
      </c>
      <c r="T91">
        <v>141.69999999999999</v>
      </c>
      <c r="U91">
        <v>149.5</v>
      </c>
      <c r="V91">
        <v>154.80000000000001</v>
      </c>
      <c r="W91">
        <v>147.19999999999999</v>
      </c>
      <c r="X91">
        <v>146.4</v>
      </c>
      <c r="Y91">
        <v>151.69999999999999</v>
      </c>
      <c r="Z91">
        <v>130.30000000000001</v>
      </c>
      <c r="AA91">
        <v>143.19999999999999</v>
      </c>
      <c r="AB91">
        <v>156.19999999999999</v>
      </c>
      <c r="AC91">
        <v>143.4</v>
      </c>
      <c r="AD91">
        <v>143.6</v>
      </c>
      <c r="AE91">
        <v>149.1</v>
      </c>
    </row>
    <row r="92" spans="1:31" x14ac:dyDescent="0.25">
      <c r="A92" t="s">
        <v>30</v>
      </c>
      <c r="B92">
        <v>2020</v>
      </c>
      <c r="C92" t="s">
        <v>36</v>
      </c>
      <c r="D92" s="7">
        <v>43891</v>
      </c>
      <c r="E92">
        <v>144.4</v>
      </c>
      <c r="F92">
        <v>166.8</v>
      </c>
      <c r="G92">
        <v>147.6</v>
      </c>
      <c r="H92">
        <v>151.69999999999999</v>
      </c>
      <c r="I92">
        <v>133.30000000000001</v>
      </c>
      <c r="J92">
        <v>141.80000000000001</v>
      </c>
      <c r="K92">
        <v>152.30000000000001</v>
      </c>
      <c r="L92">
        <v>141.80000000000001</v>
      </c>
      <c r="M92">
        <v>112.6</v>
      </c>
      <c r="N92">
        <v>154</v>
      </c>
      <c r="O92">
        <v>140.1</v>
      </c>
      <c r="P92">
        <v>160</v>
      </c>
      <c r="Q92">
        <v>148.19999999999999</v>
      </c>
      <c r="R92">
        <v>170.5</v>
      </c>
      <c r="S92">
        <v>153.4</v>
      </c>
      <c r="T92">
        <v>147.6</v>
      </c>
      <c r="U92">
        <v>152.5</v>
      </c>
      <c r="V92" t="s">
        <v>32</v>
      </c>
      <c r="W92">
        <v>153.4</v>
      </c>
      <c r="X92">
        <v>151.5</v>
      </c>
      <c r="Y92">
        <v>156.69999999999999</v>
      </c>
      <c r="Z92">
        <v>135.80000000000001</v>
      </c>
      <c r="AA92">
        <v>151.19999999999999</v>
      </c>
      <c r="AB92">
        <v>161.19999999999999</v>
      </c>
      <c r="AC92">
        <v>145.1</v>
      </c>
      <c r="AD92">
        <v>148.6</v>
      </c>
      <c r="AE92">
        <v>149.80000000000001</v>
      </c>
    </row>
    <row r="93" spans="1:31" x14ac:dyDescent="0.25">
      <c r="A93" t="s">
        <v>33</v>
      </c>
      <c r="B93">
        <v>2020</v>
      </c>
      <c r="C93" t="s">
        <v>36</v>
      </c>
      <c r="D93" s="7">
        <v>43891</v>
      </c>
      <c r="E93">
        <v>146.5</v>
      </c>
      <c r="F93">
        <v>167.5</v>
      </c>
      <c r="G93">
        <v>148.9</v>
      </c>
      <c r="H93">
        <v>151.1</v>
      </c>
      <c r="I93">
        <v>127.5</v>
      </c>
      <c r="J93">
        <v>143.30000000000001</v>
      </c>
      <c r="K93">
        <v>167</v>
      </c>
      <c r="L93">
        <v>139.69999999999999</v>
      </c>
      <c r="M93">
        <v>114.4</v>
      </c>
      <c r="N93">
        <v>151.5</v>
      </c>
      <c r="O93">
        <v>131.9</v>
      </c>
      <c r="P93">
        <v>159.1</v>
      </c>
      <c r="Q93">
        <v>150.1</v>
      </c>
      <c r="R93">
        <v>173.3</v>
      </c>
      <c r="S93">
        <v>147.69999999999999</v>
      </c>
      <c r="T93">
        <v>133.80000000000001</v>
      </c>
      <c r="U93">
        <v>145.6</v>
      </c>
      <c r="V93">
        <v>154.5</v>
      </c>
      <c r="W93">
        <v>141.4</v>
      </c>
      <c r="X93">
        <v>140.80000000000001</v>
      </c>
      <c r="Y93">
        <v>145</v>
      </c>
      <c r="Z93">
        <v>124.6</v>
      </c>
      <c r="AA93">
        <v>137.9</v>
      </c>
      <c r="AB93">
        <v>152.5</v>
      </c>
      <c r="AC93">
        <v>145.30000000000001</v>
      </c>
      <c r="AD93">
        <v>138.69999999999999</v>
      </c>
      <c r="AE93">
        <v>147.30000000000001</v>
      </c>
    </row>
    <row r="94" spans="1:31" x14ac:dyDescent="0.25">
      <c r="A94" t="s">
        <v>34</v>
      </c>
      <c r="B94">
        <v>2020</v>
      </c>
      <c r="C94" t="s">
        <v>36</v>
      </c>
      <c r="D94" s="7">
        <v>43891</v>
      </c>
      <c r="E94">
        <v>145.1</v>
      </c>
      <c r="F94">
        <v>167</v>
      </c>
      <c r="G94">
        <v>148.1</v>
      </c>
      <c r="H94">
        <v>151.5</v>
      </c>
      <c r="I94">
        <v>131.19999999999999</v>
      </c>
      <c r="J94">
        <v>142.5</v>
      </c>
      <c r="K94">
        <v>157.30000000000001</v>
      </c>
      <c r="L94">
        <v>141.1</v>
      </c>
      <c r="M94">
        <v>113.2</v>
      </c>
      <c r="N94">
        <v>153.19999999999999</v>
      </c>
      <c r="O94">
        <v>136.69999999999999</v>
      </c>
      <c r="P94">
        <v>159.6</v>
      </c>
      <c r="Q94">
        <v>148.9</v>
      </c>
      <c r="R94">
        <v>171.2</v>
      </c>
      <c r="S94">
        <v>151.19999999999999</v>
      </c>
      <c r="T94">
        <v>141.9</v>
      </c>
      <c r="U94">
        <v>149.80000000000001</v>
      </c>
      <c r="V94">
        <v>154.5</v>
      </c>
      <c r="W94">
        <v>148.9</v>
      </c>
      <c r="X94">
        <v>146.4</v>
      </c>
      <c r="Y94">
        <v>152.30000000000001</v>
      </c>
      <c r="Z94">
        <v>129.9</v>
      </c>
      <c r="AA94">
        <v>143.69999999999999</v>
      </c>
      <c r="AB94">
        <v>156.1</v>
      </c>
      <c r="AC94">
        <v>145.19999999999999</v>
      </c>
      <c r="AD94">
        <v>143.80000000000001</v>
      </c>
      <c r="AE94">
        <v>148.6</v>
      </c>
    </row>
    <row r="95" spans="1:31" x14ac:dyDescent="0.25">
      <c r="A95" t="s">
        <v>30</v>
      </c>
      <c r="B95">
        <v>2020</v>
      </c>
      <c r="C95" t="s">
        <v>37</v>
      </c>
      <c r="D95" s="7">
        <v>43922</v>
      </c>
      <c r="E95">
        <v>147.19999999999999</v>
      </c>
      <c r="F95" t="s">
        <v>32</v>
      </c>
      <c r="G95">
        <v>146.9</v>
      </c>
      <c r="H95">
        <v>155.6</v>
      </c>
      <c r="I95">
        <v>137.1</v>
      </c>
      <c r="J95">
        <v>147.30000000000001</v>
      </c>
      <c r="K95">
        <v>162.69999999999999</v>
      </c>
      <c r="L95">
        <v>150.19999999999999</v>
      </c>
      <c r="M95">
        <v>119.8</v>
      </c>
      <c r="N95">
        <v>158.69999999999999</v>
      </c>
      <c r="O95">
        <v>139.19999999999999</v>
      </c>
      <c r="P95" t="s">
        <v>32</v>
      </c>
      <c r="Q95">
        <v>150.1</v>
      </c>
      <c r="R95" t="s">
        <v>32</v>
      </c>
      <c r="S95" t="s">
        <v>32</v>
      </c>
      <c r="T95" t="s">
        <v>32</v>
      </c>
      <c r="U95" t="s">
        <v>32</v>
      </c>
      <c r="V95" t="s">
        <v>32</v>
      </c>
      <c r="W95">
        <v>148.4</v>
      </c>
      <c r="X95" t="s">
        <v>32</v>
      </c>
      <c r="Y95">
        <v>154.30000000000001</v>
      </c>
      <c r="Z95" t="s">
        <v>32</v>
      </c>
      <c r="AA95" t="s">
        <v>32</v>
      </c>
      <c r="AB95" t="s">
        <v>32</v>
      </c>
      <c r="AC95" t="s">
        <v>32</v>
      </c>
      <c r="AD95" t="s">
        <v>32</v>
      </c>
      <c r="AE95" t="s">
        <v>32</v>
      </c>
    </row>
    <row r="96" spans="1:31" x14ac:dyDescent="0.25">
      <c r="A96" t="s">
        <v>33</v>
      </c>
      <c r="B96">
        <v>2020</v>
      </c>
      <c r="C96" t="s">
        <v>37</v>
      </c>
      <c r="D96" s="7">
        <v>43922</v>
      </c>
      <c r="E96">
        <v>151.80000000000001</v>
      </c>
      <c r="F96" t="s">
        <v>32</v>
      </c>
      <c r="G96">
        <v>151.9</v>
      </c>
      <c r="H96">
        <v>155.5</v>
      </c>
      <c r="I96">
        <v>131.6</v>
      </c>
      <c r="J96">
        <v>152.9</v>
      </c>
      <c r="K96">
        <v>180</v>
      </c>
      <c r="L96">
        <v>150.80000000000001</v>
      </c>
      <c r="M96">
        <v>121.2</v>
      </c>
      <c r="N96">
        <v>154</v>
      </c>
      <c r="O96">
        <v>133.5</v>
      </c>
      <c r="P96" t="s">
        <v>32</v>
      </c>
      <c r="Q96">
        <v>153.5</v>
      </c>
      <c r="R96" t="s">
        <v>32</v>
      </c>
      <c r="S96" t="s">
        <v>32</v>
      </c>
      <c r="T96" t="s">
        <v>32</v>
      </c>
      <c r="U96" t="s">
        <v>32</v>
      </c>
      <c r="V96">
        <v>155.6</v>
      </c>
      <c r="W96">
        <v>137.1</v>
      </c>
      <c r="X96" t="s">
        <v>32</v>
      </c>
      <c r="Y96">
        <v>144.80000000000001</v>
      </c>
      <c r="Z96" t="s">
        <v>32</v>
      </c>
      <c r="AA96" t="s">
        <v>32</v>
      </c>
      <c r="AB96" t="s">
        <v>32</v>
      </c>
      <c r="AC96" t="s">
        <v>32</v>
      </c>
      <c r="AD96" t="s">
        <v>32</v>
      </c>
      <c r="AE96" t="s">
        <v>32</v>
      </c>
    </row>
    <row r="97" spans="1:31" x14ac:dyDescent="0.25">
      <c r="A97" t="s">
        <v>34</v>
      </c>
      <c r="B97">
        <v>2020</v>
      </c>
      <c r="C97" t="s">
        <v>37</v>
      </c>
      <c r="D97" s="7">
        <v>43922</v>
      </c>
      <c r="E97">
        <v>148.69999999999999</v>
      </c>
      <c r="F97" t="s">
        <v>32</v>
      </c>
      <c r="G97">
        <v>148.80000000000001</v>
      </c>
      <c r="H97">
        <v>155.6</v>
      </c>
      <c r="I97">
        <v>135.1</v>
      </c>
      <c r="J97">
        <v>149.9</v>
      </c>
      <c r="K97">
        <v>168.6</v>
      </c>
      <c r="L97">
        <v>150.4</v>
      </c>
      <c r="M97">
        <v>120.3</v>
      </c>
      <c r="N97">
        <v>157.1</v>
      </c>
      <c r="O97">
        <v>136.80000000000001</v>
      </c>
      <c r="P97" t="s">
        <v>32</v>
      </c>
      <c r="Q97">
        <v>151.4</v>
      </c>
      <c r="R97" t="s">
        <v>32</v>
      </c>
      <c r="S97" t="s">
        <v>32</v>
      </c>
      <c r="T97" t="s">
        <v>32</v>
      </c>
      <c r="U97" t="s">
        <v>32</v>
      </c>
      <c r="V97">
        <v>155.6</v>
      </c>
      <c r="W97">
        <v>144.1</v>
      </c>
      <c r="X97" t="s">
        <v>32</v>
      </c>
      <c r="Y97">
        <v>150.69999999999999</v>
      </c>
      <c r="Z97" t="s">
        <v>32</v>
      </c>
      <c r="AA97" t="s">
        <v>32</v>
      </c>
      <c r="AB97" t="s">
        <v>32</v>
      </c>
      <c r="AC97" t="s">
        <v>32</v>
      </c>
      <c r="AD97" t="s">
        <v>32</v>
      </c>
      <c r="AE97" t="s">
        <v>32</v>
      </c>
    </row>
    <row r="98" spans="1:31" x14ac:dyDescent="0.25">
      <c r="A98" t="s">
        <v>30</v>
      </c>
      <c r="B98">
        <v>2020</v>
      </c>
      <c r="C98" t="s">
        <v>38</v>
      </c>
      <c r="D98" s="7">
        <v>43952</v>
      </c>
      <c r="E98" t="s">
        <v>32</v>
      </c>
      <c r="F98" t="s">
        <v>32</v>
      </c>
      <c r="G98" t="s">
        <v>32</v>
      </c>
      <c r="H98" t="s">
        <v>32</v>
      </c>
      <c r="I98" t="s">
        <v>32</v>
      </c>
      <c r="J98" t="s">
        <v>32</v>
      </c>
      <c r="K98" t="s">
        <v>32</v>
      </c>
      <c r="L98" t="s">
        <v>32</v>
      </c>
      <c r="M98" t="s">
        <v>32</v>
      </c>
      <c r="N98" t="s">
        <v>32</v>
      </c>
      <c r="O98" t="s">
        <v>32</v>
      </c>
      <c r="P98" t="s">
        <v>32</v>
      </c>
      <c r="Q98" t="s">
        <v>32</v>
      </c>
      <c r="R98" t="s">
        <v>32</v>
      </c>
      <c r="S98" t="s">
        <v>32</v>
      </c>
      <c r="T98" t="s">
        <v>32</v>
      </c>
      <c r="U98" t="s">
        <v>32</v>
      </c>
      <c r="V98" t="s">
        <v>32</v>
      </c>
      <c r="W98" t="s">
        <v>32</v>
      </c>
      <c r="X98" t="s">
        <v>32</v>
      </c>
      <c r="Y98" t="s">
        <v>32</v>
      </c>
      <c r="Z98" t="s">
        <v>32</v>
      </c>
      <c r="AA98" t="s">
        <v>32</v>
      </c>
      <c r="AB98" t="s">
        <v>32</v>
      </c>
      <c r="AC98" t="s">
        <v>32</v>
      </c>
      <c r="AD98" t="s">
        <v>32</v>
      </c>
      <c r="AE98" t="s">
        <v>32</v>
      </c>
    </row>
    <row r="99" spans="1:31" x14ac:dyDescent="0.25">
      <c r="A99" t="s">
        <v>33</v>
      </c>
      <c r="B99">
        <v>2020</v>
      </c>
      <c r="C99" t="s">
        <v>38</v>
      </c>
      <c r="D99" s="7">
        <v>43952</v>
      </c>
      <c r="E99" t="s">
        <v>32</v>
      </c>
      <c r="F99" t="s">
        <v>32</v>
      </c>
      <c r="G99" t="s">
        <v>32</v>
      </c>
      <c r="H99" t="s">
        <v>32</v>
      </c>
      <c r="I99" t="s">
        <v>32</v>
      </c>
      <c r="J99" t="s">
        <v>32</v>
      </c>
      <c r="K99" t="s">
        <v>32</v>
      </c>
      <c r="L99" t="s">
        <v>32</v>
      </c>
      <c r="M99" t="s">
        <v>32</v>
      </c>
      <c r="N99" t="s">
        <v>32</v>
      </c>
      <c r="O99" t="s">
        <v>32</v>
      </c>
      <c r="P99" t="s">
        <v>32</v>
      </c>
      <c r="Q99" t="s">
        <v>32</v>
      </c>
      <c r="R99" t="s">
        <v>32</v>
      </c>
      <c r="S99" t="s">
        <v>32</v>
      </c>
      <c r="T99" t="s">
        <v>32</v>
      </c>
      <c r="U99" t="s">
        <v>32</v>
      </c>
      <c r="V99" t="s">
        <v>32</v>
      </c>
      <c r="W99" t="s">
        <v>32</v>
      </c>
      <c r="X99" t="s">
        <v>32</v>
      </c>
      <c r="Y99" t="s">
        <v>32</v>
      </c>
      <c r="Z99" t="s">
        <v>32</v>
      </c>
      <c r="AA99" t="s">
        <v>32</v>
      </c>
      <c r="AB99" t="s">
        <v>32</v>
      </c>
      <c r="AC99" t="s">
        <v>32</v>
      </c>
      <c r="AD99" t="s">
        <v>32</v>
      </c>
      <c r="AE99" t="s">
        <v>32</v>
      </c>
    </row>
    <row r="100" spans="1:31" x14ac:dyDescent="0.25">
      <c r="A100" t="s">
        <v>34</v>
      </c>
      <c r="B100">
        <v>2020</v>
      </c>
      <c r="C100" t="s">
        <v>38</v>
      </c>
      <c r="D100" s="7">
        <v>43952</v>
      </c>
      <c r="E100" t="s">
        <v>32</v>
      </c>
      <c r="F100" t="s">
        <v>32</v>
      </c>
      <c r="G100" t="s">
        <v>32</v>
      </c>
      <c r="H100" t="s">
        <v>32</v>
      </c>
      <c r="I100" t="s">
        <v>32</v>
      </c>
      <c r="J100" t="s">
        <v>32</v>
      </c>
      <c r="K100" t="s">
        <v>32</v>
      </c>
      <c r="L100" t="s">
        <v>32</v>
      </c>
      <c r="M100" t="s">
        <v>32</v>
      </c>
      <c r="N100" t="s">
        <v>32</v>
      </c>
      <c r="O100" t="s">
        <v>32</v>
      </c>
      <c r="P100" t="s">
        <v>32</v>
      </c>
      <c r="Q100" t="s">
        <v>32</v>
      </c>
      <c r="R100" t="s">
        <v>32</v>
      </c>
      <c r="S100" t="s">
        <v>32</v>
      </c>
      <c r="T100" t="s">
        <v>32</v>
      </c>
      <c r="U100" t="s">
        <v>32</v>
      </c>
      <c r="V100" t="s">
        <v>32</v>
      </c>
      <c r="W100" t="s">
        <v>32</v>
      </c>
      <c r="X100" t="s">
        <v>32</v>
      </c>
      <c r="Y100" t="s">
        <v>32</v>
      </c>
      <c r="Z100" t="s">
        <v>32</v>
      </c>
      <c r="AA100" t="s">
        <v>32</v>
      </c>
      <c r="AB100" t="s">
        <v>32</v>
      </c>
      <c r="AC100" t="s">
        <v>32</v>
      </c>
      <c r="AD100" t="s">
        <v>32</v>
      </c>
      <c r="AE100" t="s">
        <v>32</v>
      </c>
    </row>
    <row r="101" spans="1:31" x14ac:dyDescent="0.25">
      <c r="A101" t="s">
        <v>30</v>
      </c>
      <c r="B101">
        <v>2020</v>
      </c>
      <c r="C101" t="s">
        <v>39</v>
      </c>
      <c r="D101" s="7">
        <v>43983</v>
      </c>
      <c r="E101">
        <v>148.19999999999999</v>
      </c>
      <c r="F101">
        <v>190.3</v>
      </c>
      <c r="G101">
        <v>149.4</v>
      </c>
      <c r="H101">
        <v>153.30000000000001</v>
      </c>
      <c r="I101">
        <v>138.19999999999999</v>
      </c>
      <c r="J101">
        <v>143.19999999999999</v>
      </c>
      <c r="K101">
        <v>148.9</v>
      </c>
      <c r="L101">
        <v>150.30000000000001</v>
      </c>
      <c r="M101">
        <v>113.2</v>
      </c>
      <c r="N101">
        <v>159.80000000000001</v>
      </c>
      <c r="O101">
        <v>142.1</v>
      </c>
      <c r="P101">
        <v>161.80000000000001</v>
      </c>
      <c r="Q101">
        <v>152.30000000000001</v>
      </c>
      <c r="R101">
        <v>182.4</v>
      </c>
      <c r="S101">
        <v>154.69999999999999</v>
      </c>
      <c r="T101">
        <v>150</v>
      </c>
      <c r="U101">
        <v>154.1</v>
      </c>
      <c r="V101" t="s">
        <v>32</v>
      </c>
      <c r="W101">
        <v>144.9</v>
      </c>
      <c r="X101">
        <v>151.69999999999999</v>
      </c>
      <c r="Y101">
        <v>158.19999999999999</v>
      </c>
      <c r="Z101">
        <v>141.4</v>
      </c>
      <c r="AA101">
        <v>153.19999999999999</v>
      </c>
      <c r="AB101">
        <v>161.80000000000001</v>
      </c>
      <c r="AC101">
        <v>151.19999999999999</v>
      </c>
      <c r="AD101">
        <v>151.69999999999999</v>
      </c>
      <c r="AE101">
        <v>152.69999999999999</v>
      </c>
    </row>
    <row r="102" spans="1:31" x14ac:dyDescent="0.25">
      <c r="A102" t="s">
        <v>33</v>
      </c>
      <c r="B102">
        <v>2020</v>
      </c>
      <c r="C102" t="s">
        <v>39</v>
      </c>
      <c r="D102" s="7">
        <v>43983</v>
      </c>
      <c r="E102">
        <v>152.69999999999999</v>
      </c>
      <c r="F102">
        <v>197</v>
      </c>
      <c r="G102">
        <v>154.6</v>
      </c>
      <c r="H102">
        <v>153.4</v>
      </c>
      <c r="I102">
        <v>132.9</v>
      </c>
      <c r="J102">
        <v>151.80000000000001</v>
      </c>
      <c r="K102">
        <v>171.2</v>
      </c>
      <c r="L102">
        <v>152</v>
      </c>
      <c r="M102">
        <v>116.3</v>
      </c>
      <c r="N102">
        <v>158.80000000000001</v>
      </c>
      <c r="O102">
        <v>135.6</v>
      </c>
      <c r="P102">
        <v>161.69999999999999</v>
      </c>
      <c r="Q102">
        <v>157</v>
      </c>
      <c r="R102">
        <v>186.7</v>
      </c>
      <c r="S102">
        <v>149.1</v>
      </c>
      <c r="T102">
        <v>136.6</v>
      </c>
      <c r="U102">
        <v>147.19999999999999</v>
      </c>
      <c r="V102">
        <v>154.69999999999999</v>
      </c>
      <c r="W102">
        <v>137.1</v>
      </c>
      <c r="X102">
        <v>140.4</v>
      </c>
      <c r="Y102">
        <v>148.1</v>
      </c>
      <c r="Z102">
        <v>129.30000000000001</v>
      </c>
      <c r="AA102">
        <v>144.5</v>
      </c>
      <c r="AB102">
        <v>152.5</v>
      </c>
      <c r="AC102">
        <v>152.19999999999999</v>
      </c>
      <c r="AD102">
        <v>142</v>
      </c>
      <c r="AE102">
        <v>150.80000000000001</v>
      </c>
    </row>
    <row r="103" spans="1:31" x14ac:dyDescent="0.25">
      <c r="A103" t="s">
        <v>34</v>
      </c>
      <c r="B103">
        <v>2020</v>
      </c>
      <c r="C103" t="s">
        <v>39</v>
      </c>
      <c r="D103" s="7">
        <v>43983</v>
      </c>
      <c r="E103">
        <v>149.6</v>
      </c>
      <c r="F103">
        <v>192.7</v>
      </c>
      <c r="G103">
        <v>151.4</v>
      </c>
      <c r="H103">
        <v>153.30000000000001</v>
      </c>
      <c r="I103">
        <v>136.30000000000001</v>
      </c>
      <c r="J103">
        <v>147.19999999999999</v>
      </c>
      <c r="K103">
        <v>156.5</v>
      </c>
      <c r="L103">
        <v>150.9</v>
      </c>
      <c r="M103">
        <v>114.2</v>
      </c>
      <c r="N103">
        <v>159.5</v>
      </c>
      <c r="O103">
        <v>139.4</v>
      </c>
      <c r="P103">
        <v>161.80000000000001</v>
      </c>
      <c r="Q103">
        <v>154</v>
      </c>
      <c r="R103">
        <v>183.5</v>
      </c>
      <c r="S103">
        <v>152.5</v>
      </c>
      <c r="T103">
        <v>144.4</v>
      </c>
      <c r="U103">
        <v>151.4</v>
      </c>
      <c r="V103">
        <v>154.69999999999999</v>
      </c>
      <c r="W103">
        <v>141.9</v>
      </c>
      <c r="X103">
        <v>146.4</v>
      </c>
      <c r="Y103">
        <v>154.4</v>
      </c>
      <c r="Z103">
        <v>135</v>
      </c>
      <c r="AA103">
        <v>148.30000000000001</v>
      </c>
      <c r="AB103">
        <v>156.4</v>
      </c>
      <c r="AC103">
        <v>151.6</v>
      </c>
      <c r="AD103">
        <v>147</v>
      </c>
      <c r="AE103">
        <v>151.80000000000001</v>
      </c>
    </row>
    <row r="104" spans="1:31" x14ac:dyDescent="0.25">
      <c r="A104" t="s">
        <v>30</v>
      </c>
      <c r="B104">
        <v>2020</v>
      </c>
      <c r="C104" t="s">
        <v>40</v>
      </c>
      <c r="D104" s="7">
        <v>44013</v>
      </c>
      <c r="E104">
        <v>148.19999999999999</v>
      </c>
      <c r="F104">
        <v>190.3</v>
      </c>
      <c r="G104">
        <v>149.4</v>
      </c>
      <c r="H104">
        <v>153.30000000000001</v>
      </c>
      <c r="I104">
        <v>138.19999999999999</v>
      </c>
      <c r="J104">
        <v>143.19999999999999</v>
      </c>
      <c r="K104">
        <v>148.9</v>
      </c>
      <c r="L104">
        <v>150.30000000000001</v>
      </c>
      <c r="M104">
        <v>113.2</v>
      </c>
      <c r="N104">
        <v>159.80000000000001</v>
      </c>
      <c r="O104">
        <v>142.1</v>
      </c>
      <c r="P104">
        <v>161.80000000000001</v>
      </c>
      <c r="Q104">
        <v>152.30000000000001</v>
      </c>
      <c r="R104">
        <v>182.4</v>
      </c>
      <c r="S104">
        <v>154.69999999999999</v>
      </c>
      <c r="T104">
        <v>150</v>
      </c>
      <c r="U104">
        <v>154.1</v>
      </c>
      <c r="V104" t="s">
        <v>32</v>
      </c>
      <c r="W104">
        <v>144.9</v>
      </c>
      <c r="X104">
        <v>151.69999999999999</v>
      </c>
      <c r="Y104">
        <v>158.19999999999999</v>
      </c>
      <c r="Z104">
        <v>141.4</v>
      </c>
      <c r="AA104">
        <v>153.19999999999999</v>
      </c>
      <c r="AB104">
        <v>161.80000000000001</v>
      </c>
      <c r="AC104">
        <v>151.19999999999999</v>
      </c>
      <c r="AD104">
        <v>151.69999999999999</v>
      </c>
      <c r="AE104">
        <v>152.69999999999999</v>
      </c>
    </row>
    <row r="105" spans="1:31" x14ac:dyDescent="0.25">
      <c r="A105" t="s">
        <v>33</v>
      </c>
      <c r="B105">
        <v>2020</v>
      </c>
      <c r="C105" t="s">
        <v>40</v>
      </c>
      <c r="D105" s="7">
        <v>44013</v>
      </c>
      <c r="E105">
        <v>152.69999999999999</v>
      </c>
      <c r="F105">
        <v>197</v>
      </c>
      <c r="G105">
        <v>154.6</v>
      </c>
      <c r="H105">
        <v>153.4</v>
      </c>
      <c r="I105">
        <v>132.9</v>
      </c>
      <c r="J105">
        <v>151.80000000000001</v>
      </c>
      <c r="K105">
        <v>171.2</v>
      </c>
      <c r="L105">
        <v>152</v>
      </c>
      <c r="M105">
        <v>116.3</v>
      </c>
      <c r="N105">
        <v>158.80000000000001</v>
      </c>
      <c r="O105">
        <v>135.6</v>
      </c>
      <c r="P105">
        <v>161.69999999999999</v>
      </c>
      <c r="Q105">
        <v>157</v>
      </c>
      <c r="R105">
        <v>186.7</v>
      </c>
      <c r="S105">
        <v>149.1</v>
      </c>
      <c r="T105">
        <v>136.6</v>
      </c>
      <c r="U105">
        <v>147.19999999999999</v>
      </c>
      <c r="V105">
        <v>154.69999999999999</v>
      </c>
      <c r="W105">
        <v>137.1</v>
      </c>
      <c r="X105">
        <v>140.4</v>
      </c>
      <c r="Y105">
        <v>148.1</v>
      </c>
      <c r="Z105">
        <v>129.30000000000001</v>
      </c>
      <c r="AA105">
        <v>144.5</v>
      </c>
      <c r="AB105">
        <v>152.5</v>
      </c>
      <c r="AC105">
        <v>152.19999999999999</v>
      </c>
      <c r="AD105">
        <v>142</v>
      </c>
      <c r="AE105">
        <v>150.80000000000001</v>
      </c>
    </row>
    <row r="106" spans="1:31" x14ac:dyDescent="0.25">
      <c r="A106" t="s">
        <v>34</v>
      </c>
      <c r="B106">
        <v>2020</v>
      </c>
      <c r="C106" t="s">
        <v>40</v>
      </c>
      <c r="D106" s="7">
        <v>44013</v>
      </c>
      <c r="E106">
        <v>149.6</v>
      </c>
      <c r="F106">
        <v>192.7</v>
      </c>
      <c r="G106">
        <v>151.4</v>
      </c>
      <c r="H106">
        <v>153.30000000000001</v>
      </c>
      <c r="I106">
        <v>136.30000000000001</v>
      </c>
      <c r="J106">
        <v>147.19999999999999</v>
      </c>
      <c r="K106">
        <v>156.5</v>
      </c>
      <c r="L106">
        <v>150.9</v>
      </c>
      <c r="M106">
        <v>114.2</v>
      </c>
      <c r="N106">
        <v>159.5</v>
      </c>
      <c r="O106">
        <v>139.4</v>
      </c>
      <c r="P106">
        <v>161.80000000000001</v>
      </c>
      <c r="Q106">
        <v>154</v>
      </c>
      <c r="R106">
        <v>183.5</v>
      </c>
      <c r="S106">
        <v>152.5</v>
      </c>
      <c r="T106">
        <v>144.4</v>
      </c>
      <c r="U106">
        <v>151.4</v>
      </c>
      <c r="V106">
        <v>154.69999999999999</v>
      </c>
      <c r="W106">
        <v>141.9</v>
      </c>
      <c r="X106">
        <v>146.4</v>
      </c>
      <c r="Y106">
        <v>154.4</v>
      </c>
      <c r="Z106">
        <v>135</v>
      </c>
      <c r="AA106">
        <v>148.30000000000001</v>
      </c>
      <c r="AB106">
        <v>156.4</v>
      </c>
      <c r="AC106">
        <v>151.6</v>
      </c>
      <c r="AD106">
        <v>147</v>
      </c>
      <c r="AE106">
        <v>151.80000000000001</v>
      </c>
    </row>
    <row r="107" spans="1:31" x14ac:dyDescent="0.25">
      <c r="A107" t="s">
        <v>30</v>
      </c>
      <c r="B107">
        <v>2020</v>
      </c>
      <c r="C107" t="s">
        <v>41</v>
      </c>
      <c r="D107" s="7">
        <v>44044</v>
      </c>
      <c r="E107">
        <v>147.6</v>
      </c>
      <c r="F107">
        <v>187.2</v>
      </c>
      <c r="G107">
        <v>148.4</v>
      </c>
      <c r="H107">
        <v>153.30000000000001</v>
      </c>
      <c r="I107">
        <v>139.80000000000001</v>
      </c>
      <c r="J107">
        <v>146.9</v>
      </c>
      <c r="K107">
        <v>171</v>
      </c>
      <c r="L107">
        <v>149.9</v>
      </c>
      <c r="M107">
        <v>114.2</v>
      </c>
      <c r="N107">
        <v>160</v>
      </c>
      <c r="O107">
        <v>143.5</v>
      </c>
      <c r="P107">
        <v>161.5</v>
      </c>
      <c r="Q107">
        <v>155.30000000000001</v>
      </c>
      <c r="R107">
        <v>180.9</v>
      </c>
      <c r="S107">
        <v>155.1</v>
      </c>
      <c r="T107">
        <v>149.30000000000001</v>
      </c>
      <c r="U107">
        <v>154.30000000000001</v>
      </c>
      <c r="V107" t="s">
        <v>32</v>
      </c>
      <c r="W107">
        <v>145.80000000000001</v>
      </c>
      <c r="X107">
        <v>151.9</v>
      </c>
      <c r="Y107">
        <v>158.80000000000001</v>
      </c>
      <c r="Z107">
        <v>143.6</v>
      </c>
      <c r="AA107">
        <v>152.19999999999999</v>
      </c>
      <c r="AB107">
        <v>162.69999999999999</v>
      </c>
      <c r="AC107">
        <v>153.6</v>
      </c>
      <c r="AD107">
        <v>153</v>
      </c>
      <c r="AE107">
        <v>154.69999999999999</v>
      </c>
    </row>
    <row r="108" spans="1:31" x14ac:dyDescent="0.25">
      <c r="A108" t="s">
        <v>33</v>
      </c>
      <c r="B108">
        <v>2020</v>
      </c>
      <c r="C108" t="s">
        <v>41</v>
      </c>
      <c r="D108" s="7">
        <v>44044</v>
      </c>
      <c r="E108">
        <v>151.6</v>
      </c>
      <c r="F108">
        <v>197.8</v>
      </c>
      <c r="G108">
        <v>154.5</v>
      </c>
      <c r="H108">
        <v>153.4</v>
      </c>
      <c r="I108">
        <v>133.4</v>
      </c>
      <c r="J108">
        <v>154.5</v>
      </c>
      <c r="K108">
        <v>191.9</v>
      </c>
      <c r="L108">
        <v>151.30000000000001</v>
      </c>
      <c r="M108">
        <v>116.8</v>
      </c>
      <c r="N108">
        <v>160</v>
      </c>
      <c r="O108">
        <v>136.5</v>
      </c>
      <c r="P108">
        <v>163.30000000000001</v>
      </c>
      <c r="Q108">
        <v>159.9</v>
      </c>
      <c r="R108">
        <v>187.2</v>
      </c>
      <c r="S108">
        <v>150</v>
      </c>
      <c r="T108">
        <v>135.19999999999999</v>
      </c>
      <c r="U108">
        <v>147.80000000000001</v>
      </c>
      <c r="V108">
        <v>155.5</v>
      </c>
      <c r="W108">
        <v>138.30000000000001</v>
      </c>
      <c r="X108">
        <v>144.5</v>
      </c>
      <c r="Y108">
        <v>148.69999999999999</v>
      </c>
      <c r="Z108">
        <v>133.9</v>
      </c>
      <c r="AA108">
        <v>141.19999999999999</v>
      </c>
      <c r="AB108">
        <v>155.5</v>
      </c>
      <c r="AC108">
        <v>155.19999999999999</v>
      </c>
      <c r="AD108">
        <v>144.80000000000001</v>
      </c>
      <c r="AE108">
        <v>152.9</v>
      </c>
    </row>
    <row r="109" spans="1:31" x14ac:dyDescent="0.25">
      <c r="A109" t="s">
        <v>34</v>
      </c>
      <c r="B109">
        <v>2020</v>
      </c>
      <c r="C109" t="s">
        <v>41</v>
      </c>
      <c r="D109" s="7">
        <v>44044</v>
      </c>
      <c r="E109">
        <v>148.9</v>
      </c>
      <c r="F109">
        <v>190.9</v>
      </c>
      <c r="G109">
        <v>150.80000000000001</v>
      </c>
      <c r="H109">
        <v>153.30000000000001</v>
      </c>
      <c r="I109">
        <v>137.4</v>
      </c>
      <c r="J109">
        <v>150.4</v>
      </c>
      <c r="K109">
        <v>178.1</v>
      </c>
      <c r="L109">
        <v>150.4</v>
      </c>
      <c r="M109">
        <v>115.1</v>
      </c>
      <c r="N109">
        <v>160</v>
      </c>
      <c r="O109">
        <v>140.6</v>
      </c>
      <c r="P109">
        <v>162.30000000000001</v>
      </c>
      <c r="Q109">
        <v>157</v>
      </c>
      <c r="R109">
        <v>182.6</v>
      </c>
      <c r="S109">
        <v>153.1</v>
      </c>
      <c r="T109">
        <v>143.4</v>
      </c>
      <c r="U109">
        <v>151.69999999999999</v>
      </c>
      <c r="V109">
        <v>155.5</v>
      </c>
      <c r="W109">
        <v>143</v>
      </c>
      <c r="X109">
        <v>148.4</v>
      </c>
      <c r="Y109">
        <v>155</v>
      </c>
      <c r="Z109">
        <v>138.5</v>
      </c>
      <c r="AA109">
        <v>146</v>
      </c>
      <c r="AB109">
        <v>158.5</v>
      </c>
      <c r="AC109">
        <v>154.30000000000001</v>
      </c>
      <c r="AD109">
        <v>149</v>
      </c>
      <c r="AE109">
        <v>153.9</v>
      </c>
    </row>
    <row r="110" spans="1:31" x14ac:dyDescent="0.25">
      <c r="A110" t="s">
        <v>30</v>
      </c>
      <c r="B110">
        <v>2020</v>
      </c>
      <c r="C110" t="s">
        <v>42</v>
      </c>
      <c r="D110" s="7">
        <v>44075</v>
      </c>
      <c r="E110">
        <v>146.9</v>
      </c>
      <c r="F110">
        <v>183.9</v>
      </c>
      <c r="G110">
        <v>149.5</v>
      </c>
      <c r="H110">
        <v>153.4</v>
      </c>
      <c r="I110">
        <v>140.4</v>
      </c>
      <c r="J110">
        <v>147</v>
      </c>
      <c r="K110">
        <v>178.8</v>
      </c>
      <c r="L110">
        <v>149.30000000000001</v>
      </c>
      <c r="M110">
        <v>115.1</v>
      </c>
      <c r="N110">
        <v>160</v>
      </c>
      <c r="O110">
        <v>145.4</v>
      </c>
      <c r="P110">
        <v>161.6</v>
      </c>
      <c r="Q110">
        <v>156.1</v>
      </c>
      <c r="R110">
        <v>182.9</v>
      </c>
      <c r="S110">
        <v>155.4</v>
      </c>
      <c r="T110">
        <v>149.9</v>
      </c>
      <c r="U110">
        <v>154.6</v>
      </c>
      <c r="V110" t="s">
        <v>32</v>
      </c>
      <c r="W110">
        <v>146.4</v>
      </c>
      <c r="X110">
        <v>151.6</v>
      </c>
      <c r="Y110">
        <v>159.1</v>
      </c>
      <c r="Z110">
        <v>144.6</v>
      </c>
      <c r="AA110">
        <v>152.80000000000001</v>
      </c>
      <c r="AB110">
        <v>161.1</v>
      </c>
      <c r="AC110">
        <v>157.4</v>
      </c>
      <c r="AD110">
        <v>153.69999999999999</v>
      </c>
      <c r="AE110">
        <v>155.4</v>
      </c>
    </row>
    <row r="111" spans="1:31" x14ac:dyDescent="0.25">
      <c r="A111" t="s">
        <v>33</v>
      </c>
      <c r="B111">
        <v>2020</v>
      </c>
      <c r="C111" t="s">
        <v>42</v>
      </c>
      <c r="D111" s="7">
        <v>44075</v>
      </c>
      <c r="E111">
        <v>151.5</v>
      </c>
      <c r="F111">
        <v>193.1</v>
      </c>
      <c r="G111">
        <v>157.30000000000001</v>
      </c>
      <c r="H111">
        <v>153.9</v>
      </c>
      <c r="I111">
        <v>134.4</v>
      </c>
      <c r="J111">
        <v>155.4</v>
      </c>
      <c r="K111">
        <v>202</v>
      </c>
      <c r="L111">
        <v>150.80000000000001</v>
      </c>
      <c r="M111">
        <v>118.9</v>
      </c>
      <c r="N111">
        <v>160.9</v>
      </c>
      <c r="O111">
        <v>137.69999999999999</v>
      </c>
      <c r="P111">
        <v>164.4</v>
      </c>
      <c r="Q111">
        <v>161.30000000000001</v>
      </c>
      <c r="R111">
        <v>188.7</v>
      </c>
      <c r="S111">
        <v>150.19999999999999</v>
      </c>
      <c r="T111">
        <v>136.30000000000001</v>
      </c>
      <c r="U111">
        <v>148.1</v>
      </c>
      <c r="V111">
        <v>156.30000000000001</v>
      </c>
      <c r="W111">
        <v>137.19999999999999</v>
      </c>
      <c r="X111">
        <v>145.4</v>
      </c>
      <c r="Y111">
        <v>150</v>
      </c>
      <c r="Z111">
        <v>135.1</v>
      </c>
      <c r="AA111">
        <v>141.80000000000001</v>
      </c>
      <c r="AB111">
        <v>154.9</v>
      </c>
      <c r="AC111">
        <v>159.80000000000001</v>
      </c>
      <c r="AD111">
        <v>146</v>
      </c>
      <c r="AE111">
        <v>154</v>
      </c>
    </row>
    <row r="112" spans="1:31" x14ac:dyDescent="0.25">
      <c r="A112" t="s">
        <v>34</v>
      </c>
      <c r="B112">
        <v>2020</v>
      </c>
      <c r="C112" t="s">
        <v>42</v>
      </c>
      <c r="D112" s="7">
        <v>44075</v>
      </c>
      <c r="E112">
        <v>148.4</v>
      </c>
      <c r="F112">
        <v>187.1</v>
      </c>
      <c r="G112">
        <v>152.5</v>
      </c>
      <c r="H112">
        <v>153.6</v>
      </c>
      <c r="I112">
        <v>138.19999999999999</v>
      </c>
      <c r="J112">
        <v>150.9</v>
      </c>
      <c r="K112">
        <v>186.7</v>
      </c>
      <c r="L112">
        <v>149.80000000000001</v>
      </c>
      <c r="M112">
        <v>116.4</v>
      </c>
      <c r="N112">
        <v>160.30000000000001</v>
      </c>
      <c r="O112">
        <v>142.19999999999999</v>
      </c>
      <c r="P112">
        <v>162.9</v>
      </c>
      <c r="Q112">
        <v>158</v>
      </c>
      <c r="R112">
        <v>184.4</v>
      </c>
      <c r="S112">
        <v>153.4</v>
      </c>
      <c r="T112">
        <v>144.30000000000001</v>
      </c>
      <c r="U112">
        <v>152</v>
      </c>
      <c r="V112">
        <v>156.30000000000001</v>
      </c>
      <c r="W112">
        <v>142.9</v>
      </c>
      <c r="X112">
        <v>148.69999999999999</v>
      </c>
      <c r="Y112">
        <v>155.6</v>
      </c>
      <c r="Z112">
        <v>139.6</v>
      </c>
      <c r="AA112">
        <v>146.6</v>
      </c>
      <c r="AB112">
        <v>157.5</v>
      </c>
      <c r="AC112">
        <v>158.4</v>
      </c>
      <c r="AD112">
        <v>150</v>
      </c>
      <c r="AE112">
        <v>154.69999999999999</v>
      </c>
    </row>
    <row r="113" spans="1:31" x14ac:dyDescent="0.25">
      <c r="A113" t="s">
        <v>30</v>
      </c>
      <c r="B113">
        <v>2020</v>
      </c>
      <c r="C113" t="s">
        <v>43</v>
      </c>
      <c r="D113" s="7">
        <v>44105</v>
      </c>
      <c r="E113">
        <v>146</v>
      </c>
      <c r="F113">
        <v>186.3</v>
      </c>
      <c r="G113">
        <v>159.19999999999999</v>
      </c>
      <c r="H113">
        <v>153.6</v>
      </c>
      <c r="I113">
        <v>142.6</v>
      </c>
      <c r="J113">
        <v>147.19999999999999</v>
      </c>
      <c r="K113">
        <v>200.6</v>
      </c>
      <c r="L113">
        <v>150.30000000000001</v>
      </c>
      <c r="M113">
        <v>115.3</v>
      </c>
      <c r="N113">
        <v>160.9</v>
      </c>
      <c r="O113">
        <v>147.4</v>
      </c>
      <c r="P113">
        <v>161.9</v>
      </c>
      <c r="Q113">
        <v>159.6</v>
      </c>
      <c r="R113">
        <v>182.7</v>
      </c>
      <c r="S113">
        <v>155.69999999999999</v>
      </c>
      <c r="T113">
        <v>150.6</v>
      </c>
      <c r="U113">
        <v>155</v>
      </c>
      <c r="V113" t="s">
        <v>32</v>
      </c>
      <c r="W113">
        <v>146.80000000000001</v>
      </c>
      <c r="X113">
        <v>152</v>
      </c>
      <c r="Y113">
        <v>159.5</v>
      </c>
      <c r="Z113">
        <v>146.4</v>
      </c>
      <c r="AA113">
        <v>152.4</v>
      </c>
      <c r="AB113">
        <v>162.5</v>
      </c>
      <c r="AC113">
        <v>156.19999999999999</v>
      </c>
      <c r="AD113">
        <v>154.30000000000001</v>
      </c>
      <c r="AE113">
        <v>157.5</v>
      </c>
    </row>
    <row r="114" spans="1:31" x14ac:dyDescent="0.25">
      <c r="A114" t="s">
        <v>33</v>
      </c>
      <c r="B114">
        <v>2020</v>
      </c>
      <c r="C114" t="s">
        <v>43</v>
      </c>
      <c r="D114" s="7">
        <v>44105</v>
      </c>
      <c r="E114">
        <v>150.6</v>
      </c>
      <c r="F114">
        <v>193.7</v>
      </c>
      <c r="G114">
        <v>164.8</v>
      </c>
      <c r="H114">
        <v>153.69999999999999</v>
      </c>
      <c r="I114">
        <v>135.69999999999999</v>
      </c>
      <c r="J114">
        <v>155.69999999999999</v>
      </c>
      <c r="K114">
        <v>226</v>
      </c>
      <c r="L114">
        <v>152.19999999999999</v>
      </c>
      <c r="M114">
        <v>118.1</v>
      </c>
      <c r="N114">
        <v>161.30000000000001</v>
      </c>
      <c r="O114">
        <v>139.19999999999999</v>
      </c>
      <c r="P114">
        <v>164.8</v>
      </c>
      <c r="Q114">
        <v>164.4</v>
      </c>
      <c r="R114">
        <v>188.7</v>
      </c>
      <c r="S114">
        <v>150.5</v>
      </c>
      <c r="T114">
        <v>136.1</v>
      </c>
      <c r="U114">
        <v>148.30000000000001</v>
      </c>
      <c r="V114">
        <v>156.5</v>
      </c>
      <c r="W114">
        <v>137.1</v>
      </c>
      <c r="X114">
        <v>145.1</v>
      </c>
      <c r="Y114">
        <v>151</v>
      </c>
      <c r="Z114">
        <v>135.4</v>
      </c>
      <c r="AA114">
        <v>142</v>
      </c>
      <c r="AB114">
        <v>155.69999999999999</v>
      </c>
      <c r="AC114">
        <v>158.1</v>
      </c>
      <c r="AD114">
        <v>146.19999999999999</v>
      </c>
      <c r="AE114">
        <v>155.19999999999999</v>
      </c>
    </row>
    <row r="115" spans="1:31" x14ac:dyDescent="0.25">
      <c r="A115" t="s">
        <v>34</v>
      </c>
      <c r="B115">
        <v>2020</v>
      </c>
      <c r="C115" t="s">
        <v>43</v>
      </c>
      <c r="D115" s="7">
        <v>44105</v>
      </c>
      <c r="E115">
        <v>147.5</v>
      </c>
      <c r="F115">
        <v>188.9</v>
      </c>
      <c r="G115">
        <v>161.4</v>
      </c>
      <c r="H115">
        <v>153.6</v>
      </c>
      <c r="I115">
        <v>140.1</v>
      </c>
      <c r="J115">
        <v>151.19999999999999</v>
      </c>
      <c r="K115">
        <v>209.2</v>
      </c>
      <c r="L115">
        <v>150.9</v>
      </c>
      <c r="M115">
        <v>116.2</v>
      </c>
      <c r="N115">
        <v>161</v>
      </c>
      <c r="O115">
        <v>144</v>
      </c>
      <c r="P115">
        <v>163.19999999999999</v>
      </c>
      <c r="Q115">
        <v>161.4</v>
      </c>
      <c r="R115">
        <v>184.3</v>
      </c>
      <c r="S115">
        <v>153.69999999999999</v>
      </c>
      <c r="T115">
        <v>144.6</v>
      </c>
      <c r="U115">
        <v>152.30000000000001</v>
      </c>
      <c r="V115">
        <v>156.5</v>
      </c>
      <c r="W115">
        <v>143.1</v>
      </c>
      <c r="X115">
        <v>148.69999999999999</v>
      </c>
      <c r="Y115">
        <v>156.30000000000001</v>
      </c>
      <c r="Z115">
        <v>140.6</v>
      </c>
      <c r="AA115">
        <v>146.5</v>
      </c>
      <c r="AB115">
        <v>158.5</v>
      </c>
      <c r="AC115">
        <v>157</v>
      </c>
      <c r="AD115">
        <v>150.4</v>
      </c>
      <c r="AE115">
        <v>156.4</v>
      </c>
    </row>
    <row r="116" spans="1:31" x14ac:dyDescent="0.25">
      <c r="A116" t="s">
        <v>30</v>
      </c>
      <c r="B116">
        <v>2020</v>
      </c>
      <c r="C116" t="s">
        <v>45</v>
      </c>
      <c r="D116" s="7">
        <v>44136</v>
      </c>
      <c r="E116">
        <v>145.4</v>
      </c>
      <c r="F116">
        <v>188.6</v>
      </c>
      <c r="G116">
        <v>171.6</v>
      </c>
      <c r="H116">
        <v>153.80000000000001</v>
      </c>
      <c r="I116">
        <v>145.4</v>
      </c>
      <c r="J116">
        <v>146.5</v>
      </c>
      <c r="K116">
        <v>222.2</v>
      </c>
      <c r="L116">
        <v>155.9</v>
      </c>
      <c r="M116">
        <v>114.9</v>
      </c>
      <c r="N116">
        <v>162</v>
      </c>
      <c r="O116">
        <v>150</v>
      </c>
      <c r="P116">
        <v>162.69999999999999</v>
      </c>
      <c r="Q116">
        <v>163.4</v>
      </c>
      <c r="R116">
        <v>183.4</v>
      </c>
      <c r="S116">
        <v>156.30000000000001</v>
      </c>
      <c r="T116">
        <v>151</v>
      </c>
      <c r="U116">
        <v>155.5</v>
      </c>
      <c r="V116" t="s">
        <v>32</v>
      </c>
      <c r="W116">
        <v>147.5</v>
      </c>
      <c r="X116">
        <v>152.80000000000001</v>
      </c>
      <c r="Y116">
        <v>160.4</v>
      </c>
      <c r="Z116">
        <v>146.1</v>
      </c>
      <c r="AA116">
        <v>153.6</v>
      </c>
      <c r="AB116">
        <v>161.6</v>
      </c>
      <c r="AC116">
        <v>156.19999999999999</v>
      </c>
      <c r="AD116">
        <v>154.5</v>
      </c>
      <c r="AE116">
        <v>159.80000000000001</v>
      </c>
    </row>
    <row r="117" spans="1:31" x14ac:dyDescent="0.25">
      <c r="A117" t="s">
        <v>33</v>
      </c>
      <c r="B117">
        <v>2020</v>
      </c>
      <c r="C117" t="s">
        <v>45</v>
      </c>
      <c r="D117" s="7">
        <v>44136</v>
      </c>
      <c r="E117">
        <v>149.69999999999999</v>
      </c>
      <c r="F117">
        <v>195.5</v>
      </c>
      <c r="G117">
        <v>176.9</v>
      </c>
      <c r="H117">
        <v>153.9</v>
      </c>
      <c r="I117">
        <v>138</v>
      </c>
      <c r="J117">
        <v>150.5</v>
      </c>
      <c r="K117">
        <v>245.3</v>
      </c>
      <c r="L117">
        <v>158.69999999999999</v>
      </c>
      <c r="M117">
        <v>117.2</v>
      </c>
      <c r="N117">
        <v>161.4</v>
      </c>
      <c r="O117">
        <v>141.5</v>
      </c>
      <c r="P117">
        <v>165.1</v>
      </c>
      <c r="Q117">
        <v>167</v>
      </c>
      <c r="R117">
        <v>188.8</v>
      </c>
      <c r="S117">
        <v>151.1</v>
      </c>
      <c r="T117">
        <v>136.4</v>
      </c>
      <c r="U117">
        <v>148.80000000000001</v>
      </c>
      <c r="V117">
        <v>158</v>
      </c>
      <c r="W117">
        <v>137.30000000000001</v>
      </c>
      <c r="X117">
        <v>145.1</v>
      </c>
      <c r="Y117">
        <v>152</v>
      </c>
      <c r="Z117">
        <v>135.19999999999999</v>
      </c>
      <c r="AA117">
        <v>144.4</v>
      </c>
      <c r="AB117">
        <v>156.4</v>
      </c>
      <c r="AC117">
        <v>157.9</v>
      </c>
      <c r="AD117">
        <v>146.6</v>
      </c>
      <c r="AE117">
        <v>156.69999999999999</v>
      </c>
    </row>
    <row r="118" spans="1:31" x14ac:dyDescent="0.25">
      <c r="A118" t="s">
        <v>34</v>
      </c>
      <c r="B118">
        <v>2020</v>
      </c>
      <c r="C118" t="s">
        <v>45</v>
      </c>
      <c r="D118" s="7">
        <v>44136</v>
      </c>
      <c r="E118">
        <v>146.80000000000001</v>
      </c>
      <c r="F118">
        <v>191</v>
      </c>
      <c r="G118">
        <v>173.6</v>
      </c>
      <c r="H118">
        <v>153.80000000000001</v>
      </c>
      <c r="I118">
        <v>142.69999999999999</v>
      </c>
      <c r="J118">
        <v>148.4</v>
      </c>
      <c r="K118">
        <v>230</v>
      </c>
      <c r="L118">
        <v>156.80000000000001</v>
      </c>
      <c r="M118">
        <v>115.7</v>
      </c>
      <c r="N118">
        <v>161.80000000000001</v>
      </c>
      <c r="O118">
        <v>146.5</v>
      </c>
      <c r="P118">
        <v>163.80000000000001</v>
      </c>
      <c r="Q118">
        <v>164.7</v>
      </c>
      <c r="R118">
        <v>184.8</v>
      </c>
      <c r="S118">
        <v>154.30000000000001</v>
      </c>
      <c r="T118">
        <v>144.9</v>
      </c>
      <c r="U118">
        <v>152.80000000000001</v>
      </c>
      <c r="V118">
        <v>158</v>
      </c>
      <c r="W118">
        <v>143.6</v>
      </c>
      <c r="X118">
        <v>149.19999999999999</v>
      </c>
      <c r="Y118">
        <v>157.19999999999999</v>
      </c>
      <c r="Z118">
        <v>140.4</v>
      </c>
      <c r="AA118">
        <v>148.4</v>
      </c>
      <c r="AB118">
        <v>158.6</v>
      </c>
      <c r="AC118">
        <v>156.9</v>
      </c>
      <c r="AD118">
        <v>150.69999999999999</v>
      </c>
      <c r="AE118">
        <v>158.4</v>
      </c>
    </row>
    <row r="119" spans="1:31" x14ac:dyDescent="0.25">
      <c r="A119" t="s">
        <v>30</v>
      </c>
      <c r="B119">
        <v>2020</v>
      </c>
      <c r="C119" t="s">
        <v>46</v>
      </c>
      <c r="D119" s="7">
        <v>44166</v>
      </c>
      <c r="E119">
        <v>144.6</v>
      </c>
      <c r="F119">
        <v>188.5</v>
      </c>
      <c r="G119">
        <v>173.4</v>
      </c>
      <c r="H119">
        <v>154</v>
      </c>
      <c r="I119">
        <v>150</v>
      </c>
      <c r="J119">
        <v>145.9</v>
      </c>
      <c r="K119">
        <v>225.2</v>
      </c>
      <c r="L119">
        <v>159.5</v>
      </c>
      <c r="M119">
        <v>114.4</v>
      </c>
      <c r="N119">
        <v>163.5</v>
      </c>
      <c r="O119">
        <v>153.4</v>
      </c>
      <c r="P119">
        <v>163.6</v>
      </c>
      <c r="Q119">
        <v>164.5</v>
      </c>
      <c r="R119">
        <v>183.6</v>
      </c>
      <c r="S119">
        <v>157</v>
      </c>
      <c r="T119">
        <v>151.6</v>
      </c>
      <c r="U119">
        <v>156.30000000000001</v>
      </c>
      <c r="V119" t="s">
        <v>32</v>
      </c>
      <c r="W119">
        <v>148.69999999999999</v>
      </c>
      <c r="X119">
        <v>153.4</v>
      </c>
      <c r="Y119">
        <v>161.6</v>
      </c>
      <c r="Z119">
        <v>146.4</v>
      </c>
      <c r="AA119">
        <v>153.9</v>
      </c>
      <c r="AB119">
        <v>162.9</v>
      </c>
      <c r="AC119">
        <v>156.6</v>
      </c>
      <c r="AD119">
        <v>155.19999999999999</v>
      </c>
      <c r="AE119">
        <v>160.69999999999999</v>
      </c>
    </row>
    <row r="120" spans="1:31" x14ac:dyDescent="0.25">
      <c r="A120" t="s">
        <v>33</v>
      </c>
      <c r="B120">
        <v>2020</v>
      </c>
      <c r="C120" t="s">
        <v>46</v>
      </c>
      <c r="D120" s="7">
        <v>44166</v>
      </c>
      <c r="E120">
        <v>149</v>
      </c>
      <c r="F120">
        <v>195.7</v>
      </c>
      <c r="G120">
        <v>178.3</v>
      </c>
      <c r="H120">
        <v>154.19999999999999</v>
      </c>
      <c r="I120">
        <v>140.69999999999999</v>
      </c>
      <c r="J120">
        <v>149.69999999999999</v>
      </c>
      <c r="K120">
        <v>240.9</v>
      </c>
      <c r="L120">
        <v>161.5</v>
      </c>
      <c r="M120">
        <v>117.1</v>
      </c>
      <c r="N120">
        <v>161.9</v>
      </c>
      <c r="O120">
        <v>143.30000000000001</v>
      </c>
      <c r="P120">
        <v>166.1</v>
      </c>
      <c r="Q120">
        <v>167</v>
      </c>
      <c r="R120">
        <v>190.2</v>
      </c>
      <c r="S120">
        <v>151.9</v>
      </c>
      <c r="T120">
        <v>136.69999999999999</v>
      </c>
      <c r="U120">
        <v>149.6</v>
      </c>
      <c r="V120">
        <v>158.4</v>
      </c>
      <c r="W120">
        <v>137.9</v>
      </c>
      <c r="X120">
        <v>145.5</v>
      </c>
      <c r="Y120">
        <v>152.9</v>
      </c>
      <c r="Z120">
        <v>135.5</v>
      </c>
      <c r="AA120">
        <v>144.30000000000001</v>
      </c>
      <c r="AB120">
        <v>156.9</v>
      </c>
      <c r="AC120">
        <v>157.9</v>
      </c>
      <c r="AD120">
        <v>146.9</v>
      </c>
      <c r="AE120">
        <v>156.9</v>
      </c>
    </row>
    <row r="121" spans="1:31" x14ac:dyDescent="0.25">
      <c r="A121" t="s">
        <v>34</v>
      </c>
      <c r="B121">
        <v>2020</v>
      </c>
      <c r="C121" t="s">
        <v>46</v>
      </c>
      <c r="D121" s="7">
        <v>44166</v>
      </c>
      <c r="E121">
        <v>146</v>
      </c>
      <c r="F121">
        <v>191</v>
      </c>
      <c r="G121">
        <v>175.3</v>
      </c>
      <c r="H121">
        <v>154.1</v>
      </c>
      <c r="I121">
        <v>146.6</v>
      </c>
      <c r="J121">
        <v>147.69999999999999</v>
      </c>
      <c r="K121">
        <v>230.5</v>
      </c>
      <c r="L121">
        <v>160.19999999999999</v>
      </c>
      <c r="M121">
        <v>115.3</v>
      </c>
      <c r="N121">
        <v>163</v>
      </c>
      <c r="O121">
        <v>149.19999999999999</v>
      </c>
      <c r="P121">
        <v>164.8</v>
      </c>
      <c r="Q121">
        <v>165.4</v>
      </c>
      <c r="R121">
        <v>185.4</v>
      </c>
      <c r="S121">
        <v>155</v>
      </c>
      <c r="T121">
        <v>145.4</v>
      </c>
      <c r="U121">
        <v>153.6</v>
      </c>
      <c r="V121">
        <v>158.4</v>
      </c>
      <c r="W121">
        <v>144.6</v>
      </c>
      <c r="X121">
        <v>149.69999999999999</v>
      </c>
      <c r="Y121">
        <v>158.30000000000001</v>
      </c>
      <c r="Z121">
        <v>140.69999999999999</v>
      </c>
      <c r="AA121">
        <v>148.5</v>
      </c>
      <c r="AB121">
        <v>159.4</v>
      </c>
      <c r="AC121">
        <v>157.1</v>
      </c>
      <c r="AD121">
        <v>151.19999999999999</v>
      </c>
      <c r="AE121">
        <v>158.9</v>
      </c>
    </row>
    <row r="122" spans="1:31" x14ac:dyDescent="0.25">
      <c r="A122" t="s">
        <v>30</v>
      </c>
      <c r="B122">
        <v>2021</v>
      </c>
      <c r="C122" t="s">
        <v>31</v>
      </c>
      <c r="D122" s="7">
        <v>44197</v>
      </c>
      <c r="E122">
        <v>143.4</v>
      </c>
      <c r="F122">
        <v>187.5</v>
      </c>
      <c r="G122">
        <v>173.4</v>
      </c>
      <c r="H122">
        <v>154</v>
      </c>
      <c r="I122">
        <v>154.80000000000001</v>
      </c>
      <c r="J122">
        <v>147</v>
      </c>
      <c r="K122">
        <v>187.8</v>
      </c>
      <c r="L122">
        <v>159.5</v>
      </c>
      <c r="M122">
        <v>113.8</v>
      </c>
      <c r="N122">
        <v>164.5</v>
      </c>
      <c r="O122">
        <v>156.1</v>
      </c>
      <c r="P122">
        <v>164.3</v>
      </c>
      <c r="Q122">
        <v>159.6</v>
      </c>
      <c r="R122">
        <v>184.6</v>
      </c>
      <c r="S122">
        <v>157.5</v>
      </c>
      <c r="T122">
        <v>152.4</v>
      </c>
      <c r="U122">
        <v>156.80000000000001</v>
      </c>
      <c r="V122" t="s">
        <v>32</v>
      </c>
      <c r="W122">
        <v>150.9</v>
      </c>
      <c r="X122">
        <v>153.9</v>
      </c>
      <c r="Y122">
        <v>162.5</v>
      </c>
      <c r="Z122">
        <v>147.5</v>
      </c>
      <c r="AA122">
        <v>155.1</v>
      </c>
      <c r="AB122">
        <v>163.5</v>
      </c>
      <c r="AC122">
        <v>156.19999999999999</v>
      </c>
      <c r="AD122">
        <v>155.9</v>
      </c>
      <c r="AE122">
        <v>158.5</v>
      </c>
    </row>
    <row r="123" spans="1:31" x14ac:dyDescent="0.25">
      <c r="A123" t="s">
        <v>33</v>
      </c>
      <c r="B123">
        <v>2021</v>
      </c>
      <c r="C123" t="s">
        <v>31</v>
      </c>
      <c r="D123" s="7">
        <v>44197</v>
      </c>
      <c r="E123">
        <v>148</v>
      </c>
      <c r="F123">
        <v>194.8</v>
      </c>
      <c r="G123">
        <v>178.4</v>
      </c>
      <c r="H123">
        <v>154.4</v>
      </c>
      <c r="I123">
        <v>144.1</v>
      </c>
      <c r="J123">
        <v>152.6</v>
      </c>
      <c r="K123">
        <v>206.8</v>
      </c>
      <c r="L123">
        <v>162.1</v>
      </c>
      <c r="M123">
        <v>116.3</v>
      </c>
      <c r="N123">
        <v>163</v>
      </c>
      <c r="O123">
        <v>145.9</v>
      </c>
      <c r="P123">
        <v>167.2</v>
      </c>
      <c r="Q123">
        <v>163.4</v>
      </c>
      <c r="R123">
        <v>191.8</v>
      </c>
      <c r="S123">
        <v>152.5</v>
      </c>
      <c r="T123">
        <v>137.30000000000001</v>
      </c>
      <c r="U123">
        <v>150.19999999999999</v>
      </c>
      <c r="V123">
        <v>157.69999999999999</v>
      </c>
      <c r="W123">
        <v>142.9</v>
      </c>
      <c r="X123">
        <v>145.69999999999999</v>
      </c>
      <c r="Y123">
        <v>154.1</v>
      </c>
      <c r="Z123">
        <v>136.9</v>
      </c>
      <c r="AA123">
        <v>145.4</v>
      </c>
      <c r="AB123">
        <v>156.1</v>
      </c>
      <c r="AC123">
        <v>157.69999999999999</v>
      </c>
      <c r="AD123">
        <v>147.6</v>
      </c>
      <c r="AE123">
        <v>156</v>
      </c>
    </row>
    <row r="124" spans="1:31" x14ac:dyDescent="0.25">
      <c r="A124" t="s">
        <v>34</v>
      </c>
      <c r="B124">
        <v>2021</v>
      </c>
      <c r="C124" t="s">
        <v>31</v>
      </c>
      <c r="D124" s="7">
        <v>44197</v>
      </c>
      <c r="E124">
        <v>144.9</v>
      </c>
      <c r="F124">
        <v>190.1</v>
      </c>
      <c r="G124">
        <v>175.3</v>
      </c>
      <c r="H124">
        <v>154.1</v>
      </c>
      <c r="I124">
        <v>150.9</v>
      </c>
      <c r="J124">
        <v>149.6</v>
      </c>
      <c r="K124">
        <v>194.2</v>
      </c>
      <c r="L124">
        <v>160.4</v>
      </c>
      <c r="M124">
        <v>114.6</v>
      </c>
      <c r="N124">
        <v>164</v>
      </c>
      <c r="O124">
        <v>151.80000000000001</v>
      </c>
      <c r="P124">
        <v>165.6</v>
      </c>
      <c r="Q124">
        <v>161</v>
      </c>
      <c r="R124">
        <v>186.5</v>
      </c>
      <c r="S124">
        <v>155.5</v>
      </c>
      <c r="T124">
        <v>146.1</v>
      </c>
      <c r="U124">
        <v>154.19999999999999</v>
      </c>
      <c r="V124">
        <v>157.69999999999999</v>
      </c>
      <c r="W124">
        <v>147.9</v>
      </c>
      <c r="X124">
        <v>150</v>
      </c>
      <c r="Y124">
        <v>159.30000000000001</v>
      </c>
      <c r="Z124">
        <v>141.9</v>
      </c>
      <c r="AA124">
        <v>149.6</v>
      </c>
      <c r="AB124">
        <v>159.19999999999999</v>
      </c>
      <c r="AC124">
        <v>156.80000000000001</v>
      </c>
      <c r="AD124">
        <v>151.9</v>
      </c>
      <c r="AE124">
        <v>157.30000000000001</v>
      </c>
    </row>
    <row r="125" spans="1:31" x14ac:dyDescent="0.25">
      <c r="A125" t="s">
        <v>30</v>
      </c>
      <c r="B125">
        <v>2021</v>
      </c>
      <c r="C125" t="s">
        <v>35</v>
      </c>
      <c r="D125" s="7">
        <v>44228</v>
      </c>
      <c r="E125">
        <v>142.80000000000001</v>
      </c>
      <c r="F125">
        <v>184</v>
      </c>
      <c r="G125">
        <v>168</v>
      </c>
      <c r="H125">
        <v>154.4</v>
      </c>
      <c r="I125">
        <v>163</v>
      </c>
      <c r="J125">
        <v>147.80000000000001</v>
      </c>
      <c r="K125">
        <v>149.69999999999999</v>
      </c>
      <c r="L125">
        <v>158.30000000000001</v>
      </c>
      <c r="M125">
        <v>111.8</v>
      </c>
      <c r="N125">
        <v>165</v>
      </c>
      <c r="O125">
        <v>160</v>
      </c>
      <c r="P125">
        <v>165.8</v>
      </c>
      <c r="Q125">
        <v>154.69999999999999</v>
      </c>
      <c r="R125">
        <v>186.5</v>
      </c>
      <c r="S125">
        <v>159.1</v>
      </c>
      <c r="T125">
        <v>153.9</v>
      </c>
      <c r="U125">
        <v>158.4</v>
      </c>
      <c r="V125" t="s">
        <v>32</v>
      </c>
      <c r="W125">
        <v>154.4</v>
      </c>
      <c r="X125">
        <v>154.80000000000001</v>
      </c>
      <c r="Y125">
        <v>164.3</v>
      </c>
      <c r="Z125">
        <v>150.19999999999999</v>
      </c>
      <c r="AA125">
        <v>157</v>
      </c>
      <c r="AB125">
        <v>163.6</v>
      </c>
      <c r="AC125">
        <v>155.19999999999999</v>
      </c>
      <c r="AD125">
        <v>157.19999999999999</v>
      </c>
      <c r="AE125">
        <v>156.69999999999999</v>
      </c>
    </row>
    <row r="126" spans="1:31" x14ac:dyDescent="0.25">
      <c r="A126" t="s">
        <v>33</v>
      </c>
      <c r="B126">
        <v>2021</v>
      </c>
      <c r="C126" t="s">
        <v>35</v>
      </c>
      <c r="D126" s="7">
        <v>44228</v>
      </c>
      <c r="E126">
        <v>147.6</v>
      </c>
      <c r="F126">
        <v>191.2</v>
      </c>
      <c r="G126">
        <v>169.9</v>
      </c>
      <c r="H126">
        <v>155.1</v>
      </c>
      <c r="I126">
        <v>151.4</v>
      </c>
      <c r="J126">
        <v>154</v>
      </c>
      <c r="K126">
        <v>180.2</v>
      </c>
      <c r="L126">
        <v>159.80000000000001</v>
      </c>
      <c r="M126">
        <v>114.9</v>
      </c>
      <c r="N126">
        <v>162.5</v>
      </c>
      <c r="O126">
        <v>149.19999999999999</v>
      </c>
      <c r="P126">
        <v>169.4</v>
      </c>
      <c r="Q126">
        <v>160.80000000000001</v>
      </c>
      <c r="R126">
        <v>193.3</v>
      </c>
      <c r="S126">
        <v>154.19999999999999</v>
      </c>
      <c r="T126">
        <v>138.19999999999999</v>
      </c>
      <c r="U126">
        <v>151.80000000000001</v>
      </c>
      <c r="V126">
        <v>159.80000000000001</v>
      </c>
      <c r="W126">
        <v>149.1</v>
      </c>
      <c r="X126">
        <v>146.5</v>
      </c>
      <c r="Y126">
        <v>156.30000000000001</v>
      </c>
      <c r="Z126">
        <v>140.5</v>
      </c>
      <c r="AA126">
        <v>147.30000000000001</v>
      </c>
      <c r="AB126">
        <v>156.6</v>
      </c>
      <c r="AC126">
        <v>156.69999999999999</v>
      </c>
      <c r="AD126">
        <v>149.30000000000001</v>
      </c>
      <c r="AE126">
        <v>156.5</v>
      </c>
    </row>
    <row r="127" spans="1:31" x14ac:dyDescent="0.25">
      <c r="A127" t="s">
        <v>34</v>
      </c>
      <c r="B127">
        <v>2021</v>
      </c>
      <c r="C127" t="s">
        <v>35</v>
      </c>
      <c r="D127" s="7">
        <v>44228</v>
      </c>
      <c r="E127">
        <v>144.30000000000001</v>
      </c>
      <c r="F127">
        <v>186.5</v>
      </c>
      <c r="G127">
        <v>168.7</v>
      </c>
      <c r="H127">
        <v>154.69999999999999</v>
      </c>
      <c r="I127">
        <v>158.69999999999999</v>
      </c>
      <c r="J127">
        <v>150.69999999999999</v>
      </c>
      <c r="K127">
        <v>160</v>
      </c>
      <c r="L127">
        <v>158.80000000000001</v>
      </c>
      <c r="M127">
        <v>112.8</v>
      </c>
      <c r="N127">
        <v>164.2</v>
      </c>
      <c r="O127">
        <v>155.5</v>
      </c>
      <c r="P127">
        <v>167.5</v>
      </c>
      <c r="Q127">
        <v>156.9</v>
      </c>
      <c r="R127">
        <v>188.3</v>
      </c>
      <c r="S127">
        <v>157.19999999999999</v>
      </c>
      <c r="T127">
        <v>147.4</v>
      </c>
      <c r="U127">
        <v>155.80000000000001</v>
      </c>
      <c r="V127">
        <v>159.80000000000001</v>
      </c>
      <c r="W127">
        <v>152.4</v>
      </c>
      <c r="X127">
        <v>150.9</v>
      </c>
      <c r="Y127">
        <v>161.30000000000001</v>
      </c>
      <c r="Z127">
        <v>145.1</v>
      </c>
      <c r="AA127">
        <v>151.5</v>
      </c>
      <c r="AB127">
        <v>159.5</v>
      </c>
      <c r="AC127">
        <v>155.80000000000001</v>
      </c>
      <c r="AD127">
        <v>153.4</v>
      </c>
      <c r="AE127">
        <v>156.6</v>
      </c>
    </row>
    <row r="128" spans="1:31" x14ac:dyDescent="0.25">
      <c r="A128" t="s">
        <v>30</v>
      </c>
      <c r="B128">
        <v>2021</v>
      </c>
      <c r="C128" t="s">
        <v>36</v>
      </c>
      <c r="D128" s="7">
        <v>44256</v>
      </c>
      <c r="E128">
        <v>142.5</v>
      </c>
      <c r="F128">
        <v>189.4</v>
      </c>
      <c r="G128">
        <v>163.19999999999999</v>
      </c>
      <c r="H128">
        <v>154.5</v>
      </c>
      <c r="I128">
        <v>168.2</v>
      </c>
      <c r="J128">
        <v>150.5</v>
      </c>
      <c r="K128">
        <v>141</v>
      </c>
      <c r="L128">
        <v>159.19999999999999</v>
      </c>
      <c r="M128">
        <v>111.7</v>
      </c>
      <c r="N128">
        <v>164</v>
      </c>
      <c r="O128">
        <v>160.6</v>
      </c>
      <c r="P128">
        <v>166.4</v>
      </c>
      <c r="Q128">
        <v>154.5</v>
      </c>
      <c r="R128">
        <v>186.1</v>
      </c>
      <c r="S128">
        <v>159.6</v>
      </c>
      <c r="T128">
        <v>154.4</v>
      </c>
      <c r="U128">
        <v>158.9</v>
      </c>
      <c r="V128" t="s">
        <v>48</v>
      </c>
      <c r="W128">
        <v>156</v>
      </c>
      <c r="X128">
        <v>154.80000000000001</v>
      </c>
      <c r="Y128">
        <v>164.6</v>
      </c>
      <c r="Z128">
        <v>151.30000000000001</v>
      </c>
      <c r="AA128">
        <v>157.80000000000001</v>
      </c>
      <c r="AB128">
        <v>163.80000000000001</v>
      </c>
      <c r="AC128">
        <v>153.1</v>
      </c>
      <c r="AD128">
        <v>157.30000000000001</v>
      </c>
      <c r="AE128">
        <v>156.69999999999999</v>
      </c>
    </row>
    <row r="129" spans="1:31" x14ac:dyDescent="0.25">
      <c r="A129" t="s">
        <v>33</v>
      </c>
      <c r="B129">
        <v>2021</v>
      </c>
      <c r="C129" t="s">
        <v>36</v>
      </c>
      <c r="D129" s="7">
        <v>44256</v>
      </c>
      <c r="E129">
        <v>147.5</v>
      </c>
      <c r="F129">
        <v>197.5</v>
      </c>
      <c r="G129">
        <v>164.7</v>
      </c>
      <c r="H129">
        <v>155.6</v>
      </c>
      <c r="I129">
        <v>156.4</v>
      </c>
      <c r="J129">
        <v>157.30000000000001</v>
      </c>
      <c r="K129">
        <v>166.1</v>
      </c>
      <c r="L129">
        <v>161.1</v>
      </c>
      <c r="M129">
        <v>114.3</v>
      </c>
      <c r="N129">
        <v>162.6</v>
      </c>
      <c r="O129">
        <v>150.69999999999999</v>
      </c>
      <c r="P129">
        <v>170.3</v>
      </c>
      <c r="Q129">
        <v>160.4</v>
      </c>
      <c r="R129">
        <v>193.5</v>
      </c>
      <c r="S129">
        <v>155.1</v>
      </c>
      <c r="T129">
        <v>138.69999999999999</v>
      </c>
      <c r="U129">
        <v>152.6</v>
      </c>
      <c r="V129">
        <v>159.9</v>
      </c>
      <c r="W129">
        <v>154.80000000000001</v>
      </c>
      <c r="X129">
        <v>147.19999999999999</v>
      </c>
      <c r="Y129">
        <v>156.9</v>
      </c>
      <c r="Z129">
        <v>141.69999999999999</v>
      </c>
      <c r="AA129">
        <v>148.6</v>
      </c>
      <c r="AB129">
        <v>157.6</v>
      </c>
      <c r="AC129">
        <v>154.9</v>
      </c>
      <c r="AD129">
        <v>150</v>
      </c>
      <c r="AE129">
        <v>156.9</v>
      </c>
    </row>
    <row r="130" spans="1:31" x14ac:dyDescent="0.25">
      <c r="A130" t="s">
        <v>34</v>
      </c>
      <c r="B130">
        <v>2021</v>
      </c>
      <c r="C130" t="s">
        <v>36</v>
      </c>
      <c r="D130" s="7">
        <v>44256</v>
      </c>
      <c r="E130">
        <v>144.1</v>
      </c>
      <c r="F130">
        <v>192.2</v>
      </c>
      <c r="G130">
        <v>163.80000000000001</v>
      </c>
      <c r="H130">
        <v>154.9</v>
      </c>
      <c r="I130">
        <v>163.9</v>
      </c>
      <c r="J130">
        <v>153.69999999999999</v>
      </c>
      <c r="K130">
        <v>149.5</v>
      </c>
      <c r="L130">
        <v>159.80000000000001</v>
      </c>
      <c r="M130">
        <v>112.6</v>
      </c>
      <c r="N130">
        <v>163.5</v>
      </c>
      <c r="O130">
        <v>156.5</v>
      </c>
      <c r="P130">
        <v>168.2</v>
      </c>
      <c r="Q130">
        <v>156.69999999999999</v>
      </c>
      <c r="R130">
        <v>188.1</v>
      </c>
      <c r="S130">
        <v>157.80000000000001</v>
      </c>
      <c r="T130">
        <v>147.9</v>
      </c>
      <c r="U130">
        <v>156.4</v>
      </c>
      <c r="V130">
        <v>159.9</v>
      </c>
      <c r="W130">
        <v>155.5</v>
      </c>
      <c r="X130">
        <v>151.19999999999999</v>
      </c>
      <c r="Y130">
        <v>161.69999999999999</v>
      </c>
      <c r="Z130">
        <v>146.19999999999999</v>
      </c>
      <c r="AA130">
        <v>152.6</v>
      </c>
      <c r="AB130">
        <v>160.19999999999999</v>
      </c>
      <c r="AC130">
        <v>153.80000000000001</v>
      </c>
      <c r="AD130">
        <v>153.80000000000001</v>
      </c>
      <c r="AE130">
        <v>156.80000000000001</v>
      </c>
    </row>
    <row r="131" spans="1:31" x14ac:dyDescent="0.25">
      <c r="A131" t="s">
        <v>30</v>
      </c>
      <c r="B131">
        <v>2021</v>
      </c>
      <c r="C131" t="s">
        <v>37</v>
      </c>
      <c r="D131" s="7">
        <v>44287</v>
      </c>
      <c r="E131">
        <v>142.69999999999999</v>
      </c>
      <c r="F131">
        <v>195.5</v>
      </c>
      <c r="G131">
        <v>163.4</v>
      </c>
      <c r="H131">
        <v>155</v>
      </c>
      <c r="I131">
        <v>175.2</v>
      </c>
      <c r="J131">
        <v>160.6</v>
      </c>
      <c r="K131">
        <v>135.1</v>
      </c>
      <c r="L131">
        <v>161.1</v>
      </c>
      <c r="M131">
        <v>112.2</v>
      </c>
      <c r="N131">
        <v>164.4</v>
      </c>
      <c r="O131">
        <v>161.9</v>
      </c>
      <c r="P131">
        <v>166.8</v>
      </c>
      <c r="Q131">
        <v>155.6</v>
      </c>
      <c r="R131">
        <v>186.8</v>
      </c>
      <c r="S131">
        <v>160.69999999999999</v>
      </c>
      <c r="T131">
        <v>155.1</v>
      </c>
      <c r="U131">
        <v>159.9</v>
      </c>
      <c r="V131" t="s">
        <v>48</v>
      </c>
      <c r="W131">
        <v>156</v>
      </c>
      <c r="X131">
        <v>155.5</v>
      </c>
      <c r="Y131">
        <v>165.3</v>
      </c>
      <c r="Z131">
        <v>151.69999999999999</v>
      </c>
      <c r="AA131">
        <v>158.6</v>
      </c>
      <c r="AB131">
        <v>164.1</v>
      </c>
      <c r="AC131">
        <v>154.6</v>
      </c>
      <c r="AD131">
        <v>158</v>
      </c>
      <c r="AE131">
        <v>157.6</v>
      </c>
    </row>
    <row r="132" spans="1:31" x14ac:dyDescent="0.25">
      <c r="A132" t="s">
        <v>33</v>
      </c>
      <c r="B132">
        <v>2021</v>
      </c>
      <c r="C132" t="s">
        <v>37</v>
      </c>
      <c r="D132" s="7">
        <v>44287</v>
      </c>
      <c r="E132">
        <v>147.6</v>
      </c>
      <c r="F132">
        <v>202.5</v>
      </c>
      <c r="G132">
        <v>166.4</v>
      </c>
      <c r="H132">
        <v>156</v>
      </c>
      <c r="I132">
        <v>161.4</v>
      </c>
      <c r="J132">
        <v>168.8</v>
      </c>
      <c r="K132">
        <v>161.6</v>
      </c>
      <c r="L132">
        <v>162.80000000000001</v>
      </c>
      <c r="M132">
        <v>114.8</v>
      </c>
      <c r="N132">
        <v>162.80000000000001</v>
      </c>
      <c r="O132">
        <v>151.5</v>
      </c>
      <c r="P132">
        <v>171.4</v>
      </c>
      <c r="Q132">
        <v>162</v>
      </c>
      <c r="R132">
        <v>194.4</v>
      </c>
      <c r="S132">
        <v>155.9</v>
      </c>
      <c r="T132">
        <v>139.30000000000001</v>
      </c>
      <c r="U132">
        <v>153.4</v>
      </c>
      <c r="V132">
        <v>161.4</v>
      </c>
      <c r="W132">
        <v>154.9</v>
      </c>
      <c r="X132">
        <v>147.6</v>
      </c>
      <c r="Y132">
        <v>157.5</v>
      </c>
      <c r="Z132">
        <v>142.1</v>
      </c>
      <c r="AA132">
        <v>149.1</v>
      </c>
      <c r="AB132">
        <v>157.6</v>
      </c>
      <c r="AC132">
        <v>156.6</v>
      </c>
      <c r="AD132">
        <v>150.5</v>
      </c>
      <c r="AE132">
        <v>158</v>
      </c>
    </row>
    <row r="133" spans="1:31" x14ac:dyDescent="0.25">
      <c r="A133" t="s">
        <v>34</v>
      </c>
      <c r="B133">
        <v>2021</v>
      </c>
      <c r="C133" t="s">
        <v>37</v>
      </c>
      <c r="D133" s="7">
        <v>44287</v>
      </c>
      <c r="E133">
        <v>144.30000000000001</v>
      </c>
      <c r="F133">
        <v>198</v>
      </c>
      <c r="G133">
        <v>164.6</v>
      </c>
      <c r="H133">
        <v>155.4</v>
      </c>
      <c r="I133">
        <v>170.1</v>
      </c>
      <c r="J133">
        <v>164.4</v>
      </c>
      <c r="K133">
        <v>144.1</v>
      </c>
      <c r="L133">
        <v>161.69999999999999</v>
      </c>
      <c r="M133">
        <v>113.1</v>
      </c>
      <c r="N133">
        <v>163.9</v>
      </c>
      <c r="O133">
        <v>157.6</v>
      </c>
      <c r="P133">
        <v>168.9</v>
      </c>
      <c r="Q133">
        <v>158</v>
      </c>
      <c r="R133">
        <v>188.8</v>
      </c>
      <c r="S133">
        <v>158.80000000000001</v>
      </c>
      <c r="T133">
        <v>148.5</v>
      </c>
      <c r="U133">
        <v>157.30000000000001</v>
      </c>
      <c r="V133">
        <v>161.4</v>
      </c>
      <c r="W133">
        <v>155.6</v>
      </c>
      <c r="X133">
        <v>151.80000000000001</v>
      </c>
      <c r="Y133">
        <v>162.30000000000001</v>
      </c>
      <c r="Z133">
        <v>146.6</v>
      </c>
      <c r="AA133">
        <v>153.19999999999999</v>
      </c>
      <c r="AB133">
        <v>160.30000000000001</v>
      </c>
      <c r="AC133">
        <v>155.4</v>
      </c>
      <c r="AD133">
        <v>154.4</v>
      </c>
      <c r="AE133">
        <v>157.80000000000001</v>
      </c>
    </row>
    <row r="134" spans="1:31" x14ac:dyDescent="0.25">
      <c r="A134" t="s">
        <v>30</v>
      </c>
      <c r="B134">
        <v>2021</v>
      </c>
      <c r="C134" t="s">
        <v>38</v>
      </c>
      <c r="D134" s="7">
        <v>44317</v>
      </c>
      <c r="E134">
        <v>145.1</v>
      </c>
      <c r="F134">
        <v>198.5</v>
      </c>
      <c r="G134">
        <v>168.6</v>
      </c>
      <c r="H134">
        <v>155.80000000000001</v>
      </c>
      <c r="I134">
        <v>184.4</v>
      </c>
      <c r="J134">
        <v>162.30000000000001</v>
      </c>
      <c r="K134">
        <v>138.4</v>
      </c>
      <c r="L134">
        <v>165.1</v>
      </c>
      <c r="M134">
        <v>114.3</v>
      </c>
      <c r="N134">
        <v>169.7</v>
      </c>
      <c r="O134">
        <v>164.6</v>
      </c>
      <c r="P134">
        <v>169.8</v>
      </c>
      <c r="Q134">
        <v>158.69999999999999</v>
      </c>
      <c r="R134">
        <v>189.6</v>
      </c>
      <c r="S134">
        <v>165.3</v>
      </c>
      <c r="T134">
        <v>160.6</v>
      </c>
      <c r="U134">
        <v>164.5</v>
      </c>
      <c r="V134" t="s">
        <v>32</v>
      </c>
      <c r="W134">
        <v>161.69999999999999</v>
      </c>
      <c r="X134">
        <v>158.80000000000001</v>
      </c>
      <c r="Y134">
        <v>169.1</v>
      </c>
      <c r="Z134">
        <v>153.19999999999999</v>
      </c>
      <c r="AA134">
        <v>160</v>
      </c>
      <c r="AB134">
        <v>167.6</v>
      </c>
      <c r="AC134">
        <v>159.30000000000001</v>
      </c>
      <c r="AD134">
        <v>161.1</v>
      </c>
      <c r="AE134">
        <v>161.1</v>
      </c>
    </row>
    <row r="135" spans="1:31" x14ac:dyDescent="0.25">
      <c r="A135" t="s">
        <v>33</v>
      </c>
      <c r="B135">
        <v>2021</v>
      </c>
      <c r="C135" t="s">
        <v>38</v>
      </c>
      <c r="D135" s="7">
        <v>44317</v>
      </c>
      <c r="E135">
        <v>148.80000000000001</v>
      </c>
      <c r="F135">
        <v>204.3</v>
      </c>
      <c r="G135">
        <v>173</v>
      </c>
      <c r="H135">
        <v>156.5</v>
      </c>
      <c r="I135">
        <v>168.8</v>
      </c>
      <c r="J135">
        <v>172.5</v>
      </c>
      <c r="K135">
        <v>166.5</v>
      </c>
      <c r="L135">
        <v>165.9</v>
      </c>
      <c r="M135">
        <v>115.9</v>
      </c>
      <c r="N135">
        <v>165.2</v>
      </c>
      <c r="O135">
        <v>152</v>
      </c>
      <c r="P135">
        <v>171.1</v>
      </c>
      <c r="Q135">
        <v>164.2</v>
      </c>
      <c r="R135">
        <v>198.2</v>
      </c>
      <c r="S135">
        <v>156.5</v>
      </c>
      <c r="T135">
        <v>140.19999999999999</v>
      </c>
      <c r="U135">
        <v>154.1</v>
      </c>
      <c r="V135">
        <v>161.6</v>
      </c>
      <c r="W135">
        <v>155.5</v>
      </c>
      <c r="X135">
        <v>150.1</v>
      </c>
      <c r="Y135">
        <v>160.4</v>
      </c>
      <c r="Z135">
        <v>145</v>
      </c>
      <c r="AA135">
        <v>152.6</v>
      </c>
      <c r="AB135">
        <v>156.6</v>
      </c>
      <c r="AC135">
        <v>157.5</v>
      </c>
      <c r="AD135">
        <v>152.30000000000001</v>
      </c>
      <c r="AE135">
        <v>159.5</v>
      </c>
    </row>
    <row r="136" spans="1:31" x14ac:dyDescent="0.25">
      <c r="A136" t="s">
        <v>34</v>
      </c>
      <c r="B136">
        <v>2021</v>
      </c>
      <c r="C136" t="s">
        <v>38</v>
      </c>
      <c r="D136" s="7">
        <v>44317</v>
      </c>
      <c r="E136">
        <v>146.30000000000001</v>
      </c>
      <c r="F136">
        <v>200.5</v>
      </c>
      <c r="G136">
        <v>170.3</v>
      </c>
      <c r="H136">
        <v>156.1</v>
      </c>
      <c r="I136">
        <v>178.7</v>
      </c>
      <c r="J136">
        <v>167.1</v>
      </c>
      <c r="K136">
        <v>147.9</v>
      </c>
      <c r="L136">
        <v>165.4</v>
      </c>
      <c r="M136">
        <v>114.8</v>
      </c>
      <c r="N136">
        <v>168.2</v>
      </c>
      <c r="O136">
        <v>159.30000000000001</v>
      </c>
      <c r="P136">
        <v>170.4</v>
      </c>
      <c r="Q136">
        <v>160.69999999999999</v>
      </c>
      <c r="R136">
        <v>191.9</v>
      </c>
      <c r="S136">
        <v>161.80000000000001</v>
      </c>
      <c r="T136">
        <v>152.1</v>
      </c>
      <c r="U136">
        <v>160.4</v>
      </c>
      <c r="V136">
        <v>161.6</v>
      </c>
      <c r="W136">
        <v>159.4</v>
      </c>
      <c r="X136">
        <v>154.69999999999999</v>
      </c>
      <c r="Y136">
        <v>165.8</v>
      </c>
      <c r="Z136">
        <v>148.9</v>
      </c>
      <c r="AA136">
        <v>155.80000000000001</v>
      </c>
      <c r="AB136">
        <v>161.19999999999999</v>
      </c>
      <c r="AC136">
        <v>158.6</v>
      </c>
      <c r="AD136">
        <v>156.80000000000001</v>
      </c>
      <c r="AE136">
        <v>160.4</v>
      </c>
    </row>
    <row r="137" spans="1:31" x14ac:dyDescent="0.25">
      <c r="A137" t="s">
        <v>30</v>
      </c>
      <c r="B137">
        <v>2021</v>
      </c>
      <c r="C137" t="s">
        <v>39</v>
      </c>
      <c r="D137" s="7">
        <v>44348</v>
      </c>
      <c r="E137">
        <v>145.6</v>
      </c>
      <c r="F137">
        <v>200.1</v>
      </c>
      <c r="G137">
        <v>179.3</v>
      </c>
      <c r="H137">
        <v>156.1</v>
      </c>
      <c r="I137">
        <v>190.4</v>
      </c>
      <c r="J137">
        <v>158.6</v>
      </c>
      <c r="K137">
        <v>144.69999999999999</v>
      </c>
      <c r="L137">
        <v>165.5</v>
      </c>
      <c r="M137">
        <v>114.6</v>
      </c>
      <c r="N137">
        <v>170</v>
      </c>
      <c r="O137">
        <v>165.5</v>
      </c>
      <c r="P137">
        <v>171.7</v>
      </c>
      <c r="Q137">
        <v>160.5</v>
      </c>
      <c r="R137">
        <v>189.1</v>
      </c>
      <c r="S137">
        <v>165.3</v>
      </c>
      <c r="T137">
        <v>159.9</v>
      </c>
      <c r="U137">
        <v>164.6</v>
      </c>
      <c r="V137" t="s">
        <v>32</v>
      </c>
      <c r="W137">
        <v>162.1</v>
      </c>
      <c r="X137">
        <v>159.19999999999999</v>
      </c>
      <c r="Y137">
        <v>169.7</v>
      </c>
      <c r="Z137">
        <v>154.19999999999999</v>
      </c>
      <c r="AA137">
        <v>160.4</v>
      </c>
      <c r="AB137">
        <v>166.8</v>
      </c>
      <c r="AC137">
        <v>159.4</v>
      </c>
      <c r="AD137">
        <v>161.5</v>
      </c>
      <c r="AE137">
        <v>162.1</v>
      </c>
    </row>
    <row r="138" spans="1:31" x14ac:dyDescent="0.25">
      <c r="A138" t="s">
        <v>33</v>
      </c>
      <c r="B138">
        <v>2021</v>
      </c>
      <c r="C138" t="s">
        <v>39</v>
      </c>
      <c r="D138" s="7">
        <v>44348</v>
      </c>
      <c r="E138">
        <v>149.19999999999999</v>
      </c>
      <c r="F138">
        <v>205.5</v>
      </c>
      <c r="G138">
        <v>182.8</v>
      </c>
      <c r="H138">
        <v>156.5</v>
      </c>
      <c r="I138">
        <v>172.2</v>
      </c>
      <c r="J138">
        <v>171.5</v>
      </c>
      <c r="K138">
        <v>176.2</v>
      </c>
      <c r="L138">
        <v>166.9</v>
      </c>
      <c r="M138">
        <v>116.1</v>
      </c>
      <c r="N138">
        <v>165.5</v>
      </c>
      <c r="O138">
        <v>152.30000000000001</v>
      </c>
      <c r="P138">
        <v>173.3</v>
      </c>
      <c r="Q138">
        <v>166.2</v>
      </c>
      <c r="R138">
        <v>195.6</v>
      </c>
      <c r="S138">
        <v>157.30000000000001</v>
      </c>
      <c r="T138">
        <v>140.5</v>
      </c>
      <c r="U138">
        <v>154.80000000000001</v>
      </c>
      <c r="V138">
        <v>160.5</v>
      </c>
      <c r="W138">
        <v>156.1</v>
      </c>
      <c r="X138">
        <v>149.80000000000001</v>
      </c>
      <c r="Y138">
        <v>160.80000000000001</v>
      </c>
      <c r="Z138">
        <v>147.5</v>
      </c>
      <c r="AA138">
        <v>150.69999999999999</v>
      </c>
      <c r="AB138">
        <v>158.1</v>
      </c>
      <c r="AC138">
        <v>158</v>
      </c>
      <c r="AD138">
        <v>153.4</v>
      </c>
      <c r="AE138">
        <v>160.4</v>
      </c>
    </row>
    <row r="139" spans="1:31" x14ac:dyDescent="0.25">
      <c r="A139" t="s">
        <v>34</v>
      </c>
      <c r="B139">
        <v>2021</v>
      </c>
      <c r="C139" t="s">
        <v>39</v>
      </c>
      <c r="D139" s="7">
        <v>44348</v>
      </c>
      <c r="E139">
        <v>146.69999999999999</v>
      </c>
      <c r="F139">
        <v>202</v>
      </c>
      <c r="G139">
        <v>180.7</v>
      </c>
      <c r="H139">
        <v>156.19999999999999</v>
      </c>
      <c r="I139">
        <v>183.7</v>
      </c>
      <c r="J139">
        <v>164.6</v>
      </c>
      <c r="K139">
        <v>155.4</v>
      </c>
      <c r="L139">
        <v>166</v>
      </c>
      <c r="M139">
        <v>115.1</v>
      </c>
      <c r="N139">
        <v>168.5</v>
      </c>
      <c r="O139">
        <v>160</v>
      </c>
      <c r="P139">
        <v>172.4</v>
      </c>
      <c r="Q139">
        <v>162.6</v>
      </c>
      <c r="R139">
        <v>190.8</v>
      </c>
      <c r="S139">
        <v>162.19999999999999</v>
      </c>
      <c r="T139">
        <v>151.80000000000001</v>
      </c>
      <c r="U139">
        <v>160.69999999999999</v>
      </c>
      <c r="V139">
        <v>160.5</v>
      </c>
      <c r="W139">
        <v>159.80000000000001</v>
      </c>
      <c r="X139">
        <v>154.80000000000001</v>
      </c>
      <c r="Y139">
        <v>166.3</v>
      </c>
      <c r="Z139">
        <v>150.69999999999999</v>
      </c>
      <c r="AA139">
        <v>154.9</v>
      </c>
      <c r="AB139">
        <v>161.69999999999999</v>
      </c>
      <c r="AC139">
        <v>158.80000000000001</v>
      </c>
      <c r="AD139">
        <v>157.6</v>
      </c>
      <c r="AE139">
        <v>161.30000000000001</v>
      </c>
    </row>
    <row r="140" spans="1:31" x14ac:dyDescent="0.25">
      <c r="A140" t="s">
        <v>30</v>
      </c>
      <c r="B140">
        <v>2021</v>
      </c>
      <c r="C140" t="s">
        <v>40</v>
      </c>
      <c r="D140" s="7">
        <v>44378</v>
      </c>
      <c r="E140">
        <v>145.1</v>
      </c>
      <c r="F140">
        <v>204.5</v>
      </c>
      <c r="G140">
        <v>180.4</v>
      </c>
      <c r="H140">
        <v>157.1</v>
      </c>
      <c r="I140">
        <v>188.7</v>
      </c>
      <c r="J140">
        <v>157.69999999999999</v>
      </c>
      <c r="K140">
        <v>152.80000000000001</v>
      </c>
      <c r="L140">
        <v>163.6</v>
      </c>
      <c r="M140">
        <v>113.9</v>
      </c>
      <c r="N140">
        <v>169.7</v>
      </c>
      <c r="O140">
        <v>166.2</v>
      </c>
      <c r="P140">
        <v>171</v>
      </c>
      <c r="Q140">
        <v>161.69999999999999</v>
      </c>
      <c r="R140">
        <v>189.7</v>
      </c>
      <c r="S140">
        <v>166</v>
      </c>
      <c r="T140">
        <v>161.1</v>
      </c>
      <c r="U140">
        <v>165.3</v>
      </c>
      <c r="V140" t="s">
        <v>32</v>
      </c>
      <c r="W140">
        <v>162.5</v>
      </c>
      <c r="X140">
        <v>160.30000000000001</v>
      </c>
      <c r="Y140">
        <v>170.4</v>
      </c>
      <c r="Z140">
        <v>157.1</v>
      </c>
      <c r="AA140">
        <v>160.69999999999999</v>
      </c>
      <c r="AB140">
        <v>167.2</v>
      </c>
      <c r="AC140">
        <v>160.4</v>
      </c>
      <c r="AD140">
        <v>162.80000000000001</v>
      </c>
      <c r="AE140">
        <v>163.19999999999999</v>
      </c>
    </row>
    <row r="141" spans="1:31" x14ac:dyDescent="0.25">
      <c r="A141" t="s">
        <v>33</v>
      </c>
      <c r="B141">
        <v>2021</v>
      </c>
      <c r="C141" t="s">
        <v>40</v>
      </c>
      <c r="D141" s="7">
        <v>44378</v>
      </c>
      <c r="E141">
        <v>149.1</v>
      </c>
      <c r="F141">
        <v>210.9</v>
      </c>
      <c r="G141">
        <v>185</v>
      </c>
      <c r="H141">
        <v>158.19999999999999</v>
      </c>
      <c r="I141">
        <v>170.6</v>
      </c>
      <c r="J141">
        <v>170.9</v>
      </c>
      <c r="K141">
        <v>186.4</v>
      </c>
      <c r="L141">
        <v>164.7</v>
      </c>
      <c r="M141">
        <v>115.7</v>
      </c>
      <c r="N141">
        <v>165.5</v>
      </c>
      <c r="O141">
        <v>153.4</v>
      </c>
      <c r="P141">
        <v>173.5</v>
      </c>
      <c r="Q141">
        <v>167.9</v>
      </c>
      <c r="R141">
        <v>195.5</v>
      </c>
      <c r="S141">
        <v>157.9</v>
      </c>
      <c r="T141">
        <v>141.9</v>
      </c>
      <c r="U141">
        <v>155.5</v>
      </c>
      <c r="V141">
        <v>161.5</v>
      </c>
      <c r="W141">
        <v>157.69999999999999</v>
      </c>
      <c r="X141">
        <v>150.69999999999999</v>
      </c>
      <c r="Y141">
        <v>161.5</v>
      </c>
      <c r="Z141">
        <v>149.5</v>
      </c>
      <c r="AA141">
        <v>151.19999999999999</v>
      </c>
      <c r="AB141">
        <v>160.30000000000001</v>
      </c>
      <c r="AC141">
        <v>159.6</v>
      </c>
      <c r="AD141">
        <v>155</v>
      </c>
      <c r="AE141">
        <v>161.80000000000001</v>
      </c>
    </row>
    <row r="142" spans="1:31" x14ac:dyDescent="0.25">
      <c r="A142" t="s">
        <v>34</v>
      </c>
      <c r="B142">
        <v>2021</v>
      </c>
      <c r="C142" t="s">
        <v>40</v>
      </c>
      <c r="D142" s="7">
        <v>44378</v>
      </c>
      <c r="E142">
        <v>146.4</v>
      </c>
      <c r="F142">
        <v>206.8</v>
      </c>
      <c r="G142">
        <v>182.2</v>
      </c>
      <c r="H142">
        <v>157.5</v>
      </c>
      <c r="I142">
        <v>182.1</v>
      </c>
      <c r="J142">
        <v>163.9</v>
      </c>
      <c r="K142">
        <v>164.2</v>
      </c>
      <c r="L142">
        <v>164</v>
      </c>
      <c r="M142">
        <v>114.5</v>
      </c>
      <c r="N142">
        <v>168.3</v>
      </c>
      <c r="O142">
        <v>160.9</v>
      </c>
      <c r="P142">
        <v>172.2</v>
      </c>
      <c r="Q142">
        <v>164</v>
      </c>
      <c r="R142">
        <v>191.2</v>
      </c>
      <c r="S142">
        <v>162.80000000000001</v>
      </c>
      <c r="T142">
        <v>153.1</v>
      </c>
      <c r="U142">
        <v>161.4</v>
      </c>
      <c r="V142">
        <v>161.5</v>
      </c>
      <c r="W142">
        <v>160.69999999999999</v>
      </c>
      <c r="X142">
        <v>155.80000000000001</v>
      </c>
      <c r="Y142">
        <v>167</v>
      </c>
      <c r="Z142">
        <v>153.1</v>
      </c>
      <c r="AA142">
        <v>155.30000000000001</v>
      </c>
      <c r="AB142">
        <v>163.19999999999999</v>
      </c>
      <c r="AC142">
        <v>160.1</v>
      </c>
      <c r="AD142">
        <v>159</v>
      </c>
      <c r="AE142">
        <v>162.5</v>
      </c>
    </row>
    <row r="143" spans="1:31" x14ac:dyDescent="0.25">
      <c r="A143" t="s">
        <v>30</v>
      </c>
      <c r="B143">
        <v>2021</v>
      </c>
      <c r="C143" t="s">
        <v>41</v>
      </c>
      <c r="D143" s="7">
        <v>44409</v>
      </c>
      <c r="E143">
        <v>144.9</v>
      </c>
      <c r="F143">
        <v>202.3</v>
      </c>
      <c r="G143">
        <v>176.5</v>
      </c>
      <c r="H143">
        <v>157.5</v>
      </c>
      <c r="I143">
        <v>190.9</v>
      </c>
      <c r="J143">
        <v>155.69999999999999</v>
      </c>
      <c r="K143">
        <v>153.9</v>
      </c>
      <c r="L143">
        <v>162.80000000000001</v>
      </c>
      <c r="M143">
        <v>115.2</v>
      </c>
      <c r="N143">
        <v>169.8</v>
      </c>
      <c r="O143">
        <v>167.6</v>
      </c>
      <c r="P143">
        <v>171.9</v>
      </c>
      <c r="Q143">
        <v>161.80000000000001</v>
      </c>
      <c r="R143">
        <v>190.2</v>
      </c>
      <c r="S143">
        <v>167</v>
      </c>
      <c r="T143">
        <v>162.6</v>
      </c>
      <c r="U143">
        <v>166.3</v>
      </c>
      <c r="V143" t="s">
        <v>32</v>
      </c>
      <c r="W143">
        <v>163.1</v>
      </c>
      <c r="X143">
        <v>160.9</v>
      </c>
      <c r="Y143">
        <v>171.1</v>
      </c>
      <c r="Z143">
        <v>157.69999999999999</v>
      </c>
      <c r="AA143">
        <v>161.1</v>
      </c>
      <c r="AB143">
        <v>167.5</v>
      </c>
      <c r="AC143">
        <v>160.30000000000001</v>
      </c>
      <c r="AD143">
        <v>163.30000000000001</v>
      </c>
      <c r="AE143">
        <v>163.6</v>
      </c>
    </row>
    <row r="144" spans="1:31" x14ac:dyDescent="0.25">
      <c r="A144" t="s">
        <v>33</v>
      </c>
      <c r="B144">
        <v>2021</v>
      </c>
      <c r="C144" t="s">
        <v>41</v>
      </c>
      <c r="D144" s="7">
        <v>44409</v>
      </c>
      <c r="E144">
        <v>149.30000000000001</v>
      </c>
      <c r="F144">
        <v>207.4</v>
      </c>
      <c r="G144">
        <v>174.1</v>
      </c>
      <c r="H144">
        <v>159.19999999999999</v>
      </c>
      <c r="I144">
        <v>175</v>
      </c>
      <c r="J144">
        <v>161.30000000000001</v>
      </c>
      <c r="K144">
        <v>183.3</v>
      </c>
      <c r="L144">
        <v>164.5</v>
      </c>
      <c r="M144">
        <v>120.4</v>
      </c>
      <c r="N144">
        <v>166.2</v>
      </c>
      <c r="O144">
        <v>154.80000000000001</v>
      </c>
      <c r="P144">
        <v>175.1</v>
      </c>
      <c r="Q144">
        <v>167.3</v>
      </c>
      <c r="R144">
        <v>196.5</v>
      </c>
      <c r="S144">
        <v>159.80000000000001</v>
      </c>
      <c r="T144">
        <v>143.6</v>
      </c>
      <c r="U144">
        <v>157.30000000000001</v>
      </c>
      <c r="V144">
        <v>162.1</v>
      </c>
      <c r="W144">
        <v>160.69999999999999</v>
      </c>
      <c r="X144">
        <v>153.19999999999999</v>
      </c>
      <c r="Y144">
        <v>162.80000000000001</v>
      </c>
      <c r="Z144">
        <v>150.4</v>
      </c>
      <c r="AA144">
        <v>153.69999999999999</v>
      </c>
      <c r="AB144">
        <v>160.4</v>
      </c>
      <c r="AC144">
        <v>159.6</v>
      </c>
      <c r="AD144">
        <v>156</v>
      </c>
      <c r="AE144">
        <v>162.30000000000001</v>
      </c>
    </row>
    <row r="145" spans="1:31" x14ac:dyDescent="0.25">
      <c r="A145" t="s">
        <v>34</v>
      </c>
      <c r="B145">
        <v>2021</v>
      </c>
      <c r="C145" t="s">
        <v>41</v>
      </c>
      <c r="D145" s="7">
        <v>44409</v>
      </c>
      <c r="E145">
        <v>146.6</v>
      </c>
      <c r="F145">
        <v>204</v>
      </c>
      <c r="G145">
        <v>172.8</v>
      </c>
      <c r="H145">
        <v>158.4</v>
      </c>
      <c r="I145">
        <v>188</v>
      </c>
      <c r="J145">
        <v>156.80000000000001</v>
      </c>
      <c r="K145">
        <v>162.19999999999999</v>
      </c>
      <c r="L145">
        <v>164.1</v>
      </c>
      <c r="M145">
        <v>119.7</v>
      </c>
      <c r="N145">
        <v>168.8</v>
      </c>
      <c r="O145">
        <v>162.69999999999999</v>
      </c>
      <c r="P145">
        <v>173.9</v>
      </c>
      <c r="Q145">
        <v>164</v>
      </c>
      <c r="R145">
        <v>192.1</v>
      </c>
      <c r="S145">
        <v>164.5</v>
      </c>
      <c r="T145">
        <v>155.30000000000001</v>
      </c>
      <c r="U145">
        <v>163.19999999999999</v>
      </c>
      <c r="V145">
        <v>162.1</v>
      </c>
      <c r="W145">
        <v>162.6</v>
      </c>
      <c r="X145">
        <v>157.5</v>
      </c>
      <c r="Y145">
        <v>168.4</v>
      </c>
      <c r="Z145">
        <v>154</v>
      </c>
      <c r="AA145">
        <v>157.6</v>
      </c>
      <c r="AB145">
        <v>163.80000000000001</v>
      </c>
      <c r="AC145">
        <v>160</v>
      </c>
      <c r="AD145">
        <v>160</v>
      </c>
      <c r="AE145">
        <v>163.19999999999999</v>
      </c>
    </row>
    <row r="146" spans="1:31" x14ac:dyDescent="0.25">
      <c r="A146" t="s">
        <v>30</v>
      </c>
      <c r="B146">
        <v>2021</v>
      </c>
      <c r="C146" t="s">
        <v>42</v>
      </c>
      <c r="D146" s="7">
        <v>44440</v>
      </c>
      <c r="E146">
        <v>145.4</v>
      </c>
      <c r="F146">
        <v>202.1</v>
      </c>
      <c r="G146">
        <v>172</v>
      </c>
      <c r="H146">
        <v>158</v>
      </c>
      <c r="I146">
        <v>195.5</v>
      </c>
      <c r="J146">
        <v>152.69999999999999</v>
      </c>
      <c r="K146">
        <v>151.4</v>
      </c>
      <c r="L146">
        <v>163.9</v>
      </c>
      <c r="M146">
        <v>119.3</v>
      </c>
      <c r="N146">
        <v>170.1</v>
      </c>
      <c r="O146">
        <v>168.3</v>
      </c>
      <c r="P146">
        <v>172.8</v>
      </c>
      <c r="Q146">
        <v>162.1</v>
      </c>
      <c r="R146">
        <v>190.5</v>
      </c>
      <c r="S146">
        <v>167.7</v>
      </c>
      <c r="T146">
        <v>163.6</v>
      </c>
      <c r="U146">
        <v>167.1</v>
      </c>
      <c r="V146" t="s">
        <v>32</v>
      </c>
      <c r="W146">
        <v>163.69999999999999</v>
      </c>
      <c r="X146">
        <v>161.30000000000001</v>
      </c>
      <c r="Y146">
        <v>171.9</v>
      </c>
      <c r="Z146">
        <v>157.80000000000001</v>
      </c>
      <c r="AA146">
        <v>162.69999999999999</v>
      </c>
      <c r="AB146">
        <v>168.5</v>
      </c>
      <c r="AC146">
        <v>160.19999999999999</v>
      </c>
      <c r="AD146">
        <v>163.80000000000001</v>
      </c>
      <c r="AE146">
        <v>164</v>
      </c>
    </row>
    <row r="147" spans="1:31" x14ac:dyDescent="0.25">
      <c r="A147" t="s">
        <v>33</v>
      </c>
      <c r="B147">
        <v>2021</v>
      </c>
      <c r="C147" t="s">
        <v>42</v>
      </c>
      <c r="D147" s="7">
        <v>44440</v>
      </c>
      <c r="E147">
        <v>149.30000000000001</v>
      </c>
      <c r="F147">
        <v>207.4</v>
      </c>
      <c r="G147">
        <v>174.1</v>
      </c>
      <c r="H147">
        <v>159.1</v>
      </c>
      <c r="I147">
        <v>175</v>
      </c>
      <c r="J147">
        <v>161.19999999999999</v>
      </c>
      <c r="K147">
        <v>183.5</v>
      </c>
      <c r="L147">
        <v>164.5</v>
      </c>
      <c r="M147">
        <v>120.4</v>
      </c>
      <c r="N147">
        <v>166.2</v>
      </c>
      <c r="O147">
        <v>154.80000000000001</v>
      </c>
      <c r="P147">
        <v>175.1</v>
      </c>
      <c r="Q147">
        <v>167.3</v>
      </c>
      <c r="R147">
        <v>196.5</v>
      </c>
      <c r="S147">
        <v>159.80000000000001</v>
      </c>
      <c r="T147">
        <v>143.6</v>
      </c>
      <c r="U147">
        <v>157.4</v>
      </c>
      <c r="V147">
        <v>162.1</v>
      </c>
      <c r="W147">
        <v>160.80000000000001</v>
      </c>
      <c r="X147">
        <v>153.30000000000001</v>
      </c>
      <c r="Y147">
        <v>162.80000000000001</v>
      </c>
      <c r="Z147">
        <v>150.5</v>
      </c>
      <c r="AA147">
        <v>153.9</v>
      </c>
      <c r="AB147">
        <v>160.30000000000001</v>
      </c>
      <c r="AC147">
        <v>159.6</v>
      </c>
      <c r="AD147">
        <v>156</v>
      </c>
      <c r="AE147">
        <v>162.30000000000001</v>
      </c>
    </row>
    <row r="148" spans="1:31" x14ac:dyDescent="0.25">
      <c r="A148" t="s">
        <v>34</v>
      </c>
      <c r="B148">
        <v>2021</v>
      </c>
      <c r="C148" t="s">
        <v>42</v>
      </c>
      <c r="D148" s="7">
        <v>44440</v>
      </c>
      <c r="E148">
        <v>146.6</v>
      </c>
      <c r="F148">
        <v>204</v>
      </c>
      <c r="G148">
        <v>172.8</v>
      </c>
      <c r="H148">
        <v>158.4</v>
      </c>
      <c r="I148">
        <v>188</v>
      </c>
      <c r="J148">
        <v>156.69999999999999</v>
      </c>
      <c r="K148">
        <v>162.30000000000001</v>
      </c>
      <c r="L148">
        <v>164.1</v>
      </c>
      <c r="M148">
        <v>119.7</v>
      </c>
      <c r="N148">
        <v>168.8</v>
      </c>
      <c r="O148">
        <v>162.69999999999999</v>
      </c>
      <c r="P148">
        <v>173.9</v>
      </c>
      <c r="Q148">
        <v>164</v>
      </c>
      <c r="R148">
        <v>192.1</v>
      </c>
      <c r="S148">
        <v>164.6</v>
      </c>
      <c r="T148">
        <v>155.30000000000001</v>
      </c>
      <c r="U148">
        <v>163.30000000000001</v>
      </c>
      <c r="V148">
        <v>162.1</v>
      </c>
      <c r="W148">
        <v>162.6</v>
      </c>
      <c r="X148">
        <v>157.5</v>
      </c>
      <c r="Y148">
        <v>168.4</v>
      </c>
      <c r="Z148">
        <v>154</v>
      </c>
      <c r="AA148">
        <v>157.69999999999999</v>
      </c>
      <c r="AB148">
        <v>163.69999999999999</v>
      </c>
      <c r="AC148">
        <v>160</v>
      </c>
      <c r="AD148">
        <v>160</v>
      </c>
      <c r="AE148">
        <v>163.19999999999999</v>
      </c>
    </row>
    <row r="149" spans="1:31" x14ac:dyDescent="0.25">
      <c r="A149" t="s">
        <v>30</v>
      </c>
      <c r="B149">
        <v>2021</v>
      </c>
      <c r="C149" t="s">
        <v>43</v>
      </c>
      <c r="D149" s="7">
        <v>44470</v>
      </c>
      <c r="E149">
        <v>146.1</v>
      </c>
      <c r="F149">
        <v>202.5</v>
      </c>
      <c r="G149">
        <v>170.1</v>
      </c>
      <c r="H149">
        <v>158.4</v>
      </c>
      <c r="I149">
        <v>198.8</v>
      </c>
      <c r="J149">
        <v>152.6</v>
      </c>
      <c r="K149">
        <v>170.4</v>
      </c>
      <c r="L149">
        <v>165.2</v>
      </c>
      <c r="M149">
        <v>121.6</v>
      </c>
      <c r="N149">
        <v>170.6</v>
      </c>
      <c r="O149">
        <v>168.8</v>
      </c>
      <c r="P149">
        <v>173.6</v>
      </c>
      <c r="Q149">
        <v>165.5</v>
      </c>
      <c r="R149">
        <v>191.2</v>
      </c>
      <c r="S149">
        <v>168.9</v>
      </c>
      <c r="T149">
        <v>164.8</v>
      </c>
      <c r="U149">
        <v>168.3</v>
      </c>
      <c r="V149" t="s">
        <v>32</v>
      </c>
      <c r="W149">
        <v>165.5</v>
      </c>
      <c r="X149">
        <v>162</v>
      </c>
      <c r="Y149">
        <v>172.5</v>
      </c>
      <c r="Z149">
        <v>159.5</v>
      </c>
      <c r="AA149">
        <v>163.19999999999999</v>
      </c>
      <c r="AB149">
        <v>169</v>
      </c>
      <c r="AC149">
        <v>161.1</v>
      </c>
      <c r="AD149">
        <v>164.7</v>
      </c>
      <c r="AE149">
        <v>166.3</v>
      </c>
    </row>
    <row r="150" spans="1:31" x14ac:dyDescent="0.25">
      <c r="A150" t="s">
        <v>33</v>
      </c>
      <c r="B150">
        <v>2021</v>
      </c>
      <c r="C150" t="s">
        <v>43</v>
      </c>
      <c r="D150" s="7">
        <v>44470</v>
      </c>
      <c r="E150">
        <v>150.1</v>
      </c>
      <c r="F150">
        <v>208.4</v>
      </c>
      <c r="G150">
        <v>173</v>
      </c>
      <c r="H150">
        <v>159.19999999999999</v>
      </c>
      <c r="I150">
        <v>176.6</v>
      </c>
      <c r="J150">
        <v>159.30000000000001</v>
      </c>
      <c r="K150">
        <v>214.4</v>
      </c>
      <c r="L150">
        <v>165.3</v>
      </c>
      <c r="M150">
        <v>122.5</v>
      </c>
      <c r="N150">
        <v>166.8</v>
      </c>
      <c r="O150">
        <v>155.4</v>
      </c>
      <c r="P150">
        <v>175.9</v>
      </c>
      <c r="Q150">
        <v>171.5</v>
      </c>
      <c r="R150">
        <v>197</v>
      </c>
      <c r="S150">
        <v>160.80000000000001</v>
      </c>
      <c r="T150">
        <v>144.4</v>
      </c>
      <c r="U150">
        <v>158.30000000000001</v>
      </c>
      <c r="V150">
        <v>163.6</v>
      </c>
      <c r="W150">
        <v>162.19999999999999</v>
      </c>
      <c r="X150">
        <v>154.30000000000001</v>
      </c>
      <c r="Y150">
        <v>163.5</v>
      </c>
      <c r="Z150">
        <v>152.19999999999999</v>
      </c>
      <c r="AA150">
        <v>155.1</v>
      </c>
      <c r="AB150">
        <v>160.30000000000001</v>
      </c>
      <c r="AC150">
        <v>160.30000000000001</v>
      </c>
      <c r="AD150">
        <v>157</v>
      </c>
      <c r="AE150">
        <v>164.6</v>
      </c>
    </row>
    <row r="151" spans="1:31" x14ac:dyDescent="0.25">
      <c r="A151" t="s">
        <v>34</v>
      </c>
      <c r="B151">
        <v>2021</v>
      </c>
      <c r="C151" t="s">
        <v>43</v>
      </c>
      <c r="D151" s="7">
        <v>44470</v>
      </c>
      <c r="E151">
        <v>147.4</v>
      </c>
      <c r="F151">
        <v>204.6</v>
      </c>
      <c r="G151">
        <v>171.2</v>
      </c>
      <c r="H151">
        <v>158.69999999999999</v>
      </c>
      <c r="I151">
        <v>190.6</v>
      </c>
      <c r="J151">
        <v>155.69999999999999</v>
      </c>
      <c r="K151">
        <v>185.3</v>
      </c>
      <c r="L151">
        <v>165.2</v>
      </c>
      <c r="M151">
        <v>121.9</v>
      </c>
      <c r="N151">
        <v>169.3</v>
      </c>
      <c r="O151">
        <v>163.19999999999999</v>
      </c>
      <c r="P151">
        <v>174.7</v>
      </c>
      <c r="Q151">
        <v>167.7</v>
      </c>
      <c r="R151">
        <v>192.7</v>
      </c>
      <c r="S151">
        <v>165.7</v>
      </c>
      <c r="T151">
        <v>156.30000000000001</v>
      </c>
      <c r="U151">
        <v>164.3</v>
      </c>
      <c r="V151">
        <v>163.6</v>
      </c>
      <c r="W151">
        <v>164.2</v>
      </c>
      <c r="X151">
        <v>158.4</v>
      </c>
      <c r="Y151">
        <v>169.1</v>
      </c>
      <c r="Z151">
        <v>155.69999999999999</v>
      </c>
      <c r="AA151">
        <v>158.6</v>
      </c>
      <c r="AB151">
        <v>163.9</v>
      </c>
      <c r="AC151">
        <v>160.80000000000001</v>
      </c>
      <c r="AD151">
        <v>161</v>
      </c>
      <c r="AE151">
        <v>165.5</v>
      </c>
    </row>
    <row r="152" spans="1:31" x14ac:dyDescent="0.25">
      <c r="A152" t="s">
        <v>30</v>
      </c>
      <c r="B152">
        <v>2021</v>
      </c>
      <c r="C152" t="s">
        <v>45</v>
      </c>
      <c r="D152" s="7">
        <v>44501</v>
      </c>
      <c r="E152">
        <v>146.9</v>
      </c>
      <c r="F152">
        <v>199.8</v>
      </c>
      <c r="G152">
        <v>171.5</v>
      </c>
      <c r="H152">
        <v>159.1</v>
      </c>
      <c r="I152">
        <v>198.4</v>
      </c>
      <c r="J152">
        <v>153.19999999999999</v>
      </c>
      <c r="K152">
        <v>183.9</v>
      </c>
      <c r="L152">
        <v>165.4</v>
      </c>
      <c r="M152">
        <v>122.1</v>
      </c>
      <c r="N152">
        <v>170.8</v>
      </c>
      <c r="O152">
        <v>169.1</v>
      </c>
      <c r="P152">
        <v>174.3</v>
      </c>
      <c r="Q152">
        <v>167.5</v>
      </c>
      <c r="R152">
        <v>191.4</v>
      </c>
      <c r="S152">
        <v>170.4</v>
      </c>
      <c r="T152">
        <v>166</v>
      </c>
      <c r="U152">
        <v>169.8</v>
      </c>
      <c r="V152" t="s">
        <v>32</v>
      </c>
      <c r="W152">
        <v>165.3</v>
      </c>
      <c r="X152">
        <v>162.9</v>
      </c>
      <c r="Y152">
        <v>173.4</v>
      </c>
      <c r="Z152">
        <v>158.9</v>
      </c>
      <c r="AA152">
        <v>163.80000000000001</v>
      </c>
      <c r="AB152">
        <v>169.3</v>
      </c>
      <c r="AC152">
        <v>162.4</v>
      </c>
      <c r="AD152">
        <v>165.2</v>
      </c>
      <c r="AE152">
        <v>167.6</v>
      </c>
    </row>
    <row r="153" spans="1:31" x14ac:dyDescent="0.25">
      <c r="A153" t="s">
        <v>33</v>
      </c>
      <c r="B153">
        <v>2021</v>
      </c>
      <c r="C153" t="s">
        <v>45</v>
      </c>
      <c r="D153" s="7">
        <v>44501</v>
      </c>
      <c r="E153">
        <v>151</v>
      </c>
      <c r="F153">
        <v>204.9</v>
      </c>
      <c r="G153">
        <v>175.4</v>
      </c>
      <c r="H153">
        <v>159.6</v>
      </c>
      <c r="I153">
        <v>175.8</v>
      </c>
      <c r="J153">
        <v>160.30000000000001</v>
      </c>
      <c r="K153">
        <v>229.1</v>
      </c>
      <c r="L153">
        <v>165.1</v>
      </c>
      <c r="M153">
        <v>123.1</v>
      </c>
      <c r="N153">
        <v>167.2</v>
      </c>
      <c r="O153">
        <v>156.1</v>
      </c>
      <c r="P153">
        <v>176.8</v>
      </c>
      <c r="Q153">
        <v>173.5</v>
      </c>
      <c r="R153">
        <v>197</v>
      </c>
      <c r="S153">
        <v>162.30000000000001</v>
      </c>
      <c r="T153">
        <v>145.30000000000001</v>
      </c>
      <c r="U153">
        <v>159.69999999999999</v>
      </c>
      <c r="V153">
        <v>164.2</v>
      </c>
      <c r="W153">
        <v>161.6</v>
      </c>
      <c r="X153">
        <v>155.19999999999999</v>
      </c>
      <c r="Y153">
        <v>164.2</v>
      </c>
      <c r="Z153">
        <v>151.19999999999999</v>
      </c>
      <c r="AA153">
        <v>156.69999999999999</v>
      </c>
      <c r="AB153">
        <v>160.80000000000001</v>
      </c>
      <c r="AC153">
        <v>161.80000000000001</v>
      </c>
      <c r="AD153">
        <v>157.30000000000001</v>
      </c>
      <c r="AE153">
        <v>165.6</v>
      </c>
    </row>
    <row r="154" spans="1:31" x14ac:dyDescent="0.25">
      <c r="A154" t="s">
        <v>34</v>
      </c>
      <c r="B154">
        <v>2021</v>
      </c>
      <c r="C154" t="s">
        <v>45</v>
      </c>
      <c r="D154" s="7">
        <v>44501</v>
      </c>
      <c r="E154">
        <v>148.19999999999999</v>
      </c>
      <c r="F154">
        <v>201.6</v>
      </c>
      <c r="G154">
        <v>173</v>
      </c>
      <c r="H154">
        <v>159.30000000000001</v>
      </c>
      <c r="I154">
        <v>190.1</v>
      </c>
      <c r="J154">
        <v>156.5</v>
      </c>
      <c r="K154">
        <v>199.2</v>
      </c>
      <c r="L154">
        <v>165.3</v>
      </c>
      <c r="M154">
        <v>122.4</v>
      </c>
      <c r="N154">
        <v>169.6</v>
      </c>
      <c r="O154">
        <v>163.69999999999999</v>
      </c>
      <c r="P154">
        <v>175.5</v>
      </c>
      <c r="Q154">
        <v>169.7</v>
      </c>
      <c r="R154">
        <v>192.9</v>
      </c>
      <c r="S154">
        <v>167.2</v>
      </c>
      <c r="T154">
        <v>157.4</v>
      </c>
      <c r="U154">
        <v>165.8</v>
      </c>
      <c r="V154">
        <v>164.2</v>
      </c>
      <c r="W154">
        <v>163.9</v>
      </c>
      <c r="X154">
        <v>159.30000000000001</v>
      </c>
      <c r="Y154">
        <v>169.9</v>
      </c>
      <c r="Z154">
        <v>154.80000000000001</v>
      </c>
      <c r="AA154">
        <v>159.80000000000001</v>
      </c>
      <c r="AB154">
        <v>164.3</v>
      </c>
      <c r="AC154">
        <v>162.19999999999999</v>
      </c>
      <c r="AD154">
        <v>161.4</v>
      </c>
      <c r="AE154">
        <v>166.7</v>
      </c>
    </row>
    <row r="155" spans="1:31" x14ac:dyDescent="0.25">
      <c r="A155" t="s">
        <v>30</v>
      </c>
      <c r="B155">
        <v>2021</v>
      </c>
      <c r="C155" t="s">
        <v>46</v>
      </c>
      <c r="D155" s="7">
        <v>44531</v>
      </c>
      <c r="E155">
        <v>147.4</v>
      </c>
      <c r="F155">
        <v>197</v>
      </c>
      <c r="G155">
        <v>176.5</v>
      </c>
      <c r="H155">
        <v>159.80000000000001</v>
      </c>
      <c r="I155">
        <v>195.8</v>
      </c>
      <c r="J155">
        <v>152</v>
      </c>
      <c r="K155">
        <v>172.3</v>
      </c>
      <c r="L155">
        <v>164.5</v>
      </c>
      <c r="M155">
        <v>120.6</v>
      </c>
      <c r="N155">
        <v>171.7</v>
      </c>
      <c r="O155">
        <v>169.7</v>
      </c>
      <c r="P155">
        <v>175.1</v>
      </c>
      <c r="Q155">
        <v>165.8</v>
      </c>
      <c r="R155">
        <v>190.8</v>
      </c>
      <c r="S155">
        <v>171.8</v>
      </c>
      <c r="T155">
        <v>167.3</v>
      </c>
      <c r="U155">
        <v>171.2</v>
      </c>
      <c r="V155" t="s">
        <v>32</v>
      </c>
      <c r="W155">
        <v>165.6</v>
      </c>
      <c r="X155">
        <v>163.9</v>
      </c>
      <c r="Y155">
        <v>174</v>
      </c>
      <c r="Z155">
        <v>160.1</v>
      </c>
      <c r="AA155">
        <v>164.5</v>
      </c>
      <c r="AB155">
        <v>169.7</v>
      </c>
      <c r="AC155">
        <v>162.80000000000001</v>
      </c>
      <c r="AD155">
        <v>166</v>
      </c>
      <c r="AE155">
        <v>167</v>
      </c>
    </row>
    <row r="156" spans="1:31" x14ac:dyDescent="0.25">
      <c r="A156" t="s">
        <v>33</v>
      </c>
      <c r="B156">
        <v>2021</v>
      </c>
      <c r="C156" t="s">
        <v>46</v>
      </c>
      <c r="D156" s="7">
        <v>44531</v>
      </c>
      <c r="E156">
        <v>151.6</v>
      </c>
      <c r="F156">
        <v>202.2</v>
      </c>
      <c r="G156">
        <v>180</v>
      </c>
      <c r="H156">
        <v>160</v>
      </c>
      <c r="I156">
        <v>173.5</v>
      </c>
      <c r="J156">
        <v>158.30000000000001</v>
      </c>
      <c r="K156">
        <v>219.5</v>
      </c>
      <c r="L156">
        <v>164.2</v>
      </c>
      <c r="M156">
        <v>121.9</v>
      </c>
      <c r="N156">
        <v>168.2</v>
      </c>
      <c r="O156">
        <v>156.5</v>
      </c>
      <c r="P156">
        <v>178.2</v>
      </c>
      <c r="Q156">
        <v>172.2</v>
      </c>
      <c r="R156">
        <v>196.8</v>
      </c>
      <c r="S156">
        <v>163.30000000000001</v>
      </c>
      <c r="T156">
        <v>146.69999999999999</v>
      </c>
      <c r="U156">
        <v>160.69999999999999</v>
      </c>
      <c r="V156">
        <v>163.4</v>
      </c>
      <c r="W156">
        <v>161.69999999999999</v>
      </c>
      <c r="X156">
        <v>156</v>
      </c>
      <c r="Y156">
        <v>165.1</v>
      </c>
      <c r="Z156">
        <v>151.80000000000001</v>
      </c>
      <c r="AA156">
        <v>157.6</v>
      </c>
      <c r="AB156">
        <v>160.6</v>
      </c>
      <c r="AC156">
        <v>162.4</v>
      </c>
      <c r="AD156">
        <v>157.80000000000001</v>
      </c>
      <c r="AE156">
        <v>165.2</v>
      </c>
    </row>
    <row r="157" spans="1:31" x14ac:dyDescent="0.25">
      <c r="A157" t="s">
        <v>34</v>
      </c>
      <c r="B157">
        <v>2021</v>
      </c>
      <c r="C157" t="s">
        <v>46</v>
      </c>
      <c r="D157" s="7">
        <v>44531</v>
      </c>
      <c r="E157">
        <v>148.69999999999999</v>
      </c>
      <c r="F157">
        <v>198.8</v>
      </c>
      <c r="G157">
        <v>177.9</v>
      </c>
      <c r="H157">
        <v>159.9</v>
      </c>
      <c r="I157">
        <v>187.6</v>
      </c>
      <c r="J157">
        <v>154.9</v>
      </c>
      <c r="K157">
        <v>188.3</v>
      </c>
      <c r="L157">
        <v>164.4</v>
      </c>
      <c r="M157">
        <v>121</v>
      </c>
      <c r="N157">
        <v>170.5</v>
      </c>
      <c r="O157">
        <v>164.2</v>
      </c>
      <c r="P157">
        <v>176.5</v>
      </c>
      <c r="Q157">
        <v>168.2</v>
      </c>
      <c r="R157">
        <v>192.4</v>
      </c>
      <c r="S157">
        <v>168.5</v>
      </c>
      <c r="T157">
        <v>158.69999999999999</v>
      </c>
      <c r="U157">
        <v>167</v>
      </c>
      <c r="V157">
        <v>163.4</v>
      </c>
      <c r="W157">
        <v>164.1</v>
      </c>
      <c r="X157">
        <v>160.19999999999999</v>
      </c>
      <c r="Y157">
        <v>170.6</v>
      </c>
      <c r="Z157">
        <v>155.69999999999999</v>
      </c>
      <c r="AA157">
        <v>160.6</v>
      </c>
      <c r="AB157">
        <v>164.4</v>
      </c>
      <c r="AC157">
        <v>162.6</v>
      </c>
      <c r="AD157">
        <v>162</v>
      </c>
      <c r="AE157">
        <v>166.2</v>
      </c>
    </row>
    <row r="158" spans="1:31" hidden="1" x14ac:dyDescent="0.25">
      <c r="A158" t="s">
        <v>30</v>
      </c>
      <c r="B158">
        <v>2018</v>
      </c>
      <c r="C158" t="s">
        <v>46</v>
      </c>
      <c r="D158" s="7">
        <v>43435</v>
      </c>
      <c r="E158">
        <v>137.1</v>
      </c>
      <c r="F158">
        <v>151.9</v>
      </c>
      <c r="G158">
        <v>137.4</v>
      </c>
      <c r="H158">
        <v>142.4</v>
      </c>
      <c r="I158">
        <v>124.2</v>
      </c>
      <c r="J158">
        <v>140.19999999999999</v>
      </c>
      <c r="K158">
        <v>136.6</v>
      </c>
      <c r="L158">
        <v>120.9</v>
      </c>
      <c r="M158">
        <v>109.9</v>
      </c>
      <c r="N158">
        <v>140.19999999999999</v>
      </c>
      <c r="O158">
        <v>137.80000000000001</v>
      </c>
      <c r="P158">
        <v>156</v>
      </c>
      <c r="Q158">
        <v>138.5</v>
      </c>
      <c r="R158">
        <v>162.4</v>
      </c>
      <c r="S158">
        <v>151.6</v>
      </c>
      <c r="T158">
        <v>145.9</v>
      </c>
      <c r="U158">
        <v>150.80000000000001</v>
      </c>
      <c r="V158" t="s">
        <v>32</v>
      </c>
      <c r="W158">
        <v>149</v>
      </c>
      <c r="X158">
        <v>149.5</v>
      </c>
      <c r="Y158">
        <v>149.6</v>
      </c>
      <c r="Z158">
        <v>128.9</v>
      </c>
      <c r="AA158">
        <v>143.30000000000001</v>
      </c>
      <c r="AB158">
        <v>155.1</v>
      </c>
      <c r="AC158">
        <v>133.19999999999999</v>
      </c>
      <c r="AD158">
        <v>141.6</v>
      </c>
      <c r="AE158">
        <v>141.9</v>
      </c>
    </row>
    <row r="159" spans="1:31" hidden="1" x14ac:dyDescent="0.25">
      <c r="A159" t="s">
        <v>33</v>
      </c>
      <c r="B159">
        <v>2018</v>
      </c>
      <c r="C159" t="s">
        <v>46</v>
      </c>
      <c r="D159" s="7">
        <v>43435</v>
      </c>
      <c r="E159">
        <v>138.5</v>
      </c>
      <c r="F159">
        <v>147.80000000000001</v>
      </c>
      <c r="G159">
        <v>141.1</v>
      </c>
      <c r="H159">
        <v>141.6</v>
      </c>
      <c r="I159">
        <v>118.1</v>
      </c>
      <c r="J159">
        <v>138.5</v>
      </c>
      <c r="K159">
        <v>132.4</v>
      </c>
      <c r="L159">
        <v>117.5</v>
      </c>
      <c r="M159">
        <v>111</v>
      </c>
      <c r="N159">
        <v>141.5</v>
      </c>
      <c r="O159">
        <v>128.1</v>
      </c>
      <c r="P159">
        <v>152.9</v>
      </c>
      <c r="Q159">
        <v>137.6</v>
      </c>
      <c r="R159">
        <v>164.6</v>
      </c>
      <c r="S159">
        <v>142.69999999999999</v>
      </c>
      <c r="T159">
        <v>130.30000000000001</v>
      </c>
      <c r="U159">
        <v>140.80000000000001</v>
      </c>
      <c r="V159">
        <v>146.5</v>
      </c>
      <c r="W159">
        <v>132.4</v>
      </c>
      <c r="X159">
        <v>136.19999999999999</v>
      </c>
      <c r="Y159">
        <v>137.30000000000001</v>
      </c>
      <c r="Z159">
        <v>118.8</v>
      </c>
      <c r="AA159">
        <v>131.69999999999999</v>
      </c>
      <c r="AB159">
        <v>146.5</v>
      </c>
      <c r="AC159">
        <v>130.80000000000001</v>
      </c>
      <c r="AD159">
        <v>131.69999999999999</v>
      </c>
      <c r="AE159">
        <v>138</v>
      </c>
    </row>
    <row r="160" spans="1:31" hidden="1" x14ac:dyDescent="0.25">
      <c r="A160" t="s">
        <v>34</v>
      </c>
      <c r="B160">
        <v>2018</v>
      </c>
      <c r="C160" t="s">
        <v>46</v>
      </c>
      <c r="D160" s="7">
        <v>43435</v>
      </c>
      <c r="E160">
        <v>137.5</v>
      </c>
      <c r="F160">
        <v>150.5</v>
      </c>
      <c r="G160">
        <v>138.80000000000001</v>
      </c>
      <c r="H160">
        <v>142.1</v>
      </c>
      <c r="I160">
        <v>122</v>
      </c>
      <c r="J160">
        <v>139.4</v>
      </c>
      <c r="K160">
        <v>135.19999999999999</v>
      </c>
      <c r="L160">
        <v>119.8</v>
      </c>
      <c r="M160">
        <v>110.3</v>
      </c>
      <c r="N160">
        <v>140.6</v>
      </c>
      <c r="O160">
        <v>133.80000000000001</v>
      </c>
      <c r="P160">
        <v>154.6</v>
      </c>
      <c r="Q160">
        <v>138.19999999999999</v>
      </c>
      <c r="R160">
        <v>163</v>
      </c>
      <c r="S160">
        <v>148.1</v>
      </c>
      <c r="T160">
        <v>139.4</v>
      </c>
      <c r="U160">
        <v>146.80000000000001</v>
      </c>
      <c r="V160">
        <v>146.5</v>
      </c>
      <c r="W160">
        <v>142.69999999999999</v>
      </c>
      <c r="X160">
        <v>143.19999999999999</v>
      </c>
      <c r="Y160">
        <v>144.9</v>
      </c>
      <c r="Z160">
        <v>123.6</v>
      </c>
      <c r="AA160">
        <v>136.80000000000001</v>
      </c>
      <c r="AB160">
        <v>150.1</v>
      </c>
      <c r="AC160">
        <v>132.19999999999999</v>
      </c>
      <c r="AD160">
        <v>136.80000000000001</v>
      </c>
      <c r="AE160">
        <v>140.1</v>
      </c>
    </row>
    <row r="161" spans="1:31" hidden="1" x14ac:dyDescent="0.25">
      <c r="A161" t="s">
        <v>30</v>
      </c>
      <c r="B161">
        <v>2018</v>
      </c>
      <c r="C161" t="s">
        <v>45</v>
      </c>
      <c r="D161" s="7">
        <v>43405</v>
      </c>
      <c r="E161">
        <v>137.1</v>
      </c>
      <c r="F161">
        <v>150.80000000000001</v>
      </c>
      <c r="G161">
        <v>136.69999999999999</v>
      </c>
      <c r="H161">
        <v>141.9</v>
      </c>
      <c r="I161">
        <v>122.8</v>
      </c>
      <c r="J161">
        <v>143.9</v>
      </c>
      <c r="K161">
        <v>147.5</v>
      </c>
      <c r="L161">
        <v>121</v>
      </c>
      <c r="M161">
        <v>111.6</v>
      </c>
      <c r="N161">
        <v>140.6</v>
      </c>
      <c r="O161">
        <v>137.5</v>
      </c>
      <c r="P161">
        <v>156.1</v>
      </c>
      <c r="Q161">
        <v>140</v>
      </c>
      <c r="R161">
        <v>161.9</v>
      </c>
      <c r="S161">
        <v>151.69999999999999</v>
      </c>
      <c r="T161">
        <v>145.5</v>
      </c>
      <c r="U161">
        <v>150.80000000000001</v>
      </c>
      <c r="V161" t="s">
        <v>32</v>
      </c>
      <c r="W161">
        <v>150.30000000000001</v>
      </c>
      <c r="X161">
        <v>148</v>
      </c>
      <c r="Y161">
        <v>145.4</v>
      </c>
      <c r="Z161">
        <v>130.30000000000001</v>
      </c>
      <c r="AA161">
        <v>143.1</v>
      </c>
      <c r="AB161">
        <v>150.19999999999999</v>
      </c>
      <c r="AC161">
        <v>133.1</v>
      </c>
      <c r="AD161">
        <v>140.1</v>
      </c>
      <c r="AE161">
        <v>142.4</v>
      </c>
    </row>
    <row r="162" spans="1:31" hidden="1" x14ac:dyDescent="0.25">
      <c r="A162" t="s">
        <v>33</v>
      </c>
      <c r="B162">
        <v>2018</v>
      </c>
      <c r="C162" t="s">
        <v>45</v>
      </c>
      <c r="D162" s="7">
        <v>43405</v>
      </c>
      <c r="E162">
        <v>138.1</v>
      </c>
      <c r="F162">
        <v>146.30000000000001</v>
      </c>
      <c r="G162">
        <v>137.80000000000001</v>
      </c>
      <c r="H162">
        <v>141.6</v>
      </c>
      <c r="I162">
        <v>118.1</v>
      </c>
      <c r="J162">
        <v>141.5</v>
      </c>
      <c r="K162">
        <v>145.19999999999999</v>
      </c>
      <c r="L162">
        <v>115.3</v>
      </c>
      <c r="M162">
        <v>112.5</v>
      </c>
      <c r="N162">
        <v>141.4</v>
      </c>
      <c r="O162">
        <v>128</v>
      </c>
      <c r="P162">
        <v>152.6</v>
      </c>
      <c r="Q162">
        <v>139.1</v>
      </c>
      <c r="R162">
        <v>164.4</v>
      </c>
      <c r="S162">
        <v>142.4</v>
      </c>
      <c r="T162">
        <v>130.19999999999999</v>
      </c>
      <c r="U162">
        <v>140.5</v>
      </c>
      <c r="V162">
        <v>146.9</v>
      </c>
      <c r="W162">
        <v>136.69999999999999</v>
      </c>
      <c r="X162">
        <v>135.80000000000001</v>
      </c>
      <c r="Y162">
        <v>136.80000000000001</v>
      </c>
      <c r="Z162">
        <v>121.2</v>
      </c>
      <c r="AA162">
        <v>131.30000000000001</v>
      </c>
      <c r="AB162">
        <v>146.1</v>
      </c>
      <c r="AC162">
        <v>130.5</v>
      </c>
      <c r="AD162">
        <v>132.19999999999999</v>
      </c>
      <c r="AE162">
        <v>139</v>
      </c>
    </row>
    <row r="163" spans="1:31" hidden="1" x14ac:dyDescent="0.25">
      <c r="A163" t="s">
        <v>34</v>
      </c>
      <c r="B163">
        <v>2018</v>
      </c>
      <c r="C163" t="s">
        <v>45</v>
      </c>
      <c r="D163" s="7">
        <v>43405</v>
      </c>
      <c r="E163">
        <v>137.4</v>
      </c>
      <c r="F163">
        <v>149.19999999999999</v>
      </c>
      <c r="G163">
        <v>137.1</v>
      </c>
      <c r="H163">
        <v>141.80000000000001</v>
      </c>
      <c r="I163">
        <v>121.1</v>
      </c>
      <c r="J163">
        <v>142.80000000000001</v>
      </c>
      <c r="K163">
        <v>146.69999999999999</v>
      </c>
      <c r="L163">
        <v>119.1</v>
      </c>
      <c r="M163">
        <v>111.9</v>
      </c>
      <c r="N163">
        <v>140.9</v>
      </c>
      <c r="O163">
        <v>133.5</v>
      </c>
      <c r="P163">
        <v>154.5</v>
      </c>
      <c r="Q163">
        <v>139.69999999999999</v>
      </c>
      <c r="R163">
        <v>162.6</v>
      </c>
      <c r="S163">
        <v>148</v>
      </c>
      <c r="T163">
        <v>139.1</v>
      </c>
      <c r="U163">
        <v>146.69999999999999</v>
      </c>
      <c r="V163">
        <v>146.9</v>
      </c>
      <c r="W163">
        <v>145.1</v>
      </c>
      <c r="X163">
        <v>142.19999999999999</v>
      </c>
      <c r="Y163">
        <v>142.1</v>
      </c>
      <c r="Z163">
        <v>125.5</v>
      </c>
      <c r="AA163">
        <v>136.5</v>
      </c>
      <c r="AB163">
        <v>147.80000000000001</v>
      </c>
      <c r="AC163">
        <v>132</v>
      </c>
      <c r="AD163">
        <v>136.30000000000001</v>
      </c>
      <c r="AE163">
        <v>140.80000000000001</v>
      </c>
    </row>
    <row r="164" spans="1:31" hidden="1" x14ac:dyDescent="0.25">
      <c r="A164" t="s">
        <v>30</v>
      </c>
      <c r="B164">
        <v>2018</v>
      </c>
      <c r="C164" t="s">
        <v>43</v>
      </c>
      <c r="D164" s="7">
        <v>43374</v>
      </c>
      <c r="E164">
        <v>139.30000000000001</v>
      </c>
      <c r="F164">
        <v>147.6</v>
      </c>
      <c r="G164">
        <v>134.6</v>
      </c>
      <c r="H164">
        <v>141.9</v>
      </c>
      <c r="I164">
        <v>123.5</v>
      </c>
      <c r="J164">
        <v>144.5</v>
      </c>
      <c r="K164">
        <v>147.6</v>
      </c>
      <c r="L164">
        <v>121.4</v>
      </c>
      <c r="M164">
        <v>112.3</v>
      </c>
      <c r="N164">
        <v>139.5</v>
      </c>
      <c r="O164">
        <v>134.6</v>
      </c>
      <c r="P164">
        <v>155.19999999999999</v>
      </c>
      <c r="Q164">
        <v>140.19999999999999</v>
      </c>
      <c r="R164">
        <v>159.6</v>
      </c>
      <c r="S164">
        <v>150.69999999999999</v>
      </c>
      <c r="T164">
        <v>144.5</v>
      </c>
      <c r="U164">
        <v>149.80000000000001</v>
      </c>
      <c r="V164" t="s">
        <v>32</v>
      </c>
      <c r="W164">
        <v>149.69999999999999</v>
      </c>
      <c r="X164">
        <v>147.5</v>
      </c>
      <c r="Y164">
        <v>144.80000000000001</v>
      </c>
      <c r="Z164">
        <v>130.80000000000001</v>
      </c>
      <c r="AA164">
        <v>140.1</v>
      </c>
      <c r="AB164">
        <v>148</v>
      </c>
      <c r="AC164">
        <v>134.4</v>
      </c>
      <c r="AD164">
        <v>139.80000000000001</v>
      </c>
      <c r="AE164">
        <v>142.19999999999999</v>
      </c>
    </row>
    <row r="165" spans="1:31" hidden="1" x14ac:dyDescent="0.25">
      <c r="A165" t="s">
        <v>33</v>
      </c>
      <c r="B165">
        <v>2018</v>
      </c>
      <c r="C165" t="s">
        <v>43</v>
      </c>
      <c r="D165" s="7">
        <v>43374</v>
      </c>
      <c r="E165">
        <v>137.6</v>
      </c>
      <c r="F165">
        <v>144.9</v>
      </c>
      <c r="G165">
        <v>133.5</v>
      </c>
      <c r="H165">
        <v>141.5</v>
      </c>
      <c r="I165">
        <v>118</v>
      </c>
      <c r="J165">
        <v>139.5</v>
      </c>
      <c r="K165">
        <v>153</v>
      </c>
      <c r="L165">
        <v>113.2</v>
      </c>
      <c r="M165">
        <v>112.8</v>
      </c>
      <c r="N165">
        <v>141.1</v>
      </c>
      <c r="O165">
        <v>127.6</v>
      </c>
      <c r="P165">
        <v>152</v>
      </c>
      <c r="Q165">
        <v>139.4</v>
      </c>
      <c r="R165">
        <v>164</v>
      </c>
      <c r="S165">
        <v>141.5</v>
      </c>
      <c r="T165">
        <v>129.80000000000001</v>
      </c>
      <c r="U165">
        <v>139.69999999999999</v>
      </c>
      <c r="V165">
        <v>146.30000000000001</v>
      </c>
      <c r="W165">
        <v>133.4</v>
      </c>
      <c r="X165">
        <v>135.1</v>
      </c>
      <c r="Y165">
        <v>136.19999999999999</v>
      </c>
      <c r="Z165">
        <v>123.3</v>
      </c>
      <c r="AA165">
        <v>130.69999999999999</v>
      </c>
      <c r="AB165">
        <v>145.5</v>
      </c>
      <c r="AC165">
        <v>130.4</v>
      </c>
      <c r="AD165">
        <v>132.5</v>
      </c>
      <c r="AE165">
        <v>138.9</v>
      </c>
    </row>
    <row r="166" spans="1:31" hidden="1" x14ac:dyDescent="0.25">
      <c r="A166" t="s">
        <v>34</v>
      </c>
      <c r="B166">
        <v>2018</v>
      </c>
      <c r="C166" t="s">
        <v>43</v>
      </c>
      <c r="D166" s="7">
        <v>43374</v>
      </c>
      <c r="E166">
        <v>137.4</v>
      </c>
      <c r="F166">
        <v>149.5</v>
      </c>
      <c r="G166">
        <v>137.30000000000001</v>
      </c>
      <c r="H166">
        <v>141.9</v>
      </c>
      <c r="I166">
        <v>121.1</v>
      </c>
      <c r="J166">
        <v>142.5</v>
      </c>
      <c r="K166">
        <v>146.69999999999999</v>
      </c>
      <c r="L166">
        <v>119.1</v>
      </c>
      <c r="M166">
        <v>111.9</v>
      </c>
      <c r="N166">
        <v>141</v>
      </c>
      <c r="O166">
        <v>133.6</v>
      </c>
      <c r="P166">
        <v>154.5</v>
      </c>
      <c r="Q166">
        <v>139.69999999999999</v>
      </c>
      <c r="R166">
        <v>162.6</v>
      </c>
      <c r="S166">
        <v>148</v>
      </c>
      <c r="T166">
        <v>139.19999999999999</v>
      </c>
      <c r="U166">
        <v>146.80000000000001</v>
      </c>
      <c r="V166">
        <v>146.9</v>
      </c>
      <c r="W166">
        <v>145.30000000000001</v>
      </c>
      <c r="X166">
        <v>142.19999999999999</v>
      </c>
      <c r="Y166">
        <v>142.1</v>
      </c>
      <c r="Z166">
        <v>125.5</v>
      </c>
      <c r="AA166">
        <v>136.5</v>
      </c>
      <c r="AB166">
        <v>147.80000000000001</v>
      </c>
      <c r="AC166">
        <v>132</v>
      </c>
      <c r="AD166">
        <v>136.30000000000001</v>
      </c>
      <c r="AE166">
        <v>140.80000000000001</v>
      </c>
    </row>
    <row r="167" spans="1:31" hidden="1" x14ac:dyDescent="0.25">
      <c r="A167" t="s">
        <v>30</v>
      </c>
      <c r="B167">
        <v>2018</v>
      </c>
      <c r="C167" t="s">
        <v>42</v>
      </c>
      <c r="D167" s="7">
        <v>43344</v>
      </c>
      <c r="E167">
        <v>139.4</v>
      </c>
      <c r="F167">
        <v>147.19999999999999</v>
      </c>
      <c r="G167">
        <v>136.6</v>
      </c>
      <c r="H167">
        <v>143.69999999999999</v>
      </c>
      <c r="I167">
        <v>124.6</v>
      </c>
      <c r="J167">
        <v>150.1</v>
      </c>
      <c r="K167">
        <v>149.4</v>
      </c>
      <c r="L167">
        <v>125.4</v>
      </c>
      <c r="M167">
        <v>114.4</v>
      </c>
      <c r="N167">
        <v>138.69999999999999</v>
      </c>
      <c r="O167">
        <v>133.1</v>
      </c>
      <c r="P167">
        <v>155.9</v>
      </c>
      <c r="Q167">
        <v>141.30000000000001</v>
      </c>
      <c r="R167">
        <v>157.69999999999999</v>
      </c>
      <c r="S167">
        <v>152.1</v>
      </c>
      <c r="T167">
        <v>146.1</v>
      </c>
      <c r="U167">
        <v>151.30000000000001</v>
      </c>
      <c r="V167" t="s">
        <v>32</v>
      </c>
      <c r="W167">
        <v>149</v>
      </c>
      <c r="X167">
        <v>144</v>
      </c>
      <c r="Y167">
        <v>140</v>
      </c>
      <c r="Z167">
        <v>129.9</v>
      </c>
      <c r="AA167">
        <v>140</v>
      </c>
      <c r="AB167">
        <v>147.6</v>
      </c>
      <c r="AC167">
        <v>132</v>
      </c>
      <c r="AD167">
        <v>137.4</v>
      </c>
      <c r="AE167">
        <v>142.1</v>
      </c>
    </row>
    <row r="168" spans="1:31" hidden="1" x14ac:dyDescent="0.25">
      <c r="A168" t="s">
        <v>33</v>
      </c>
      <c r="B168">
        <v>2018</v>
      </c>
      <c r="C168" t="s">
        <v>42</v>
      </c>
      <c r="D168" s="7">
        <v>43344</v>
      </c>
      <c r="E168">
        <v>137</v>
      </c>
      <c r="F168">
        <v>143.1</v>
      </c>
      <c r="G168">
        <v>132.80000000000001</v>
      </c>
      <c r="H168">
        <v>141.5</v>
      </c>
      <c r="I168">
        <v>117.8</v>
      </c>
      <c r="J168">
        <v>140</v>
      </c>
      <c r="K168">
        <v>151.30000000000001</v>
      </c>
      <c r="L168">
        <v>113.5</v>
      </c>
      <c r="M168">
        <v>112.3</v>
      </c>
      <c r="N168">
        <v>141.19999999999999</v>
      </c>
      <c r="O168">
        <v>127.7</v>
      </c>
      <c r="P168">
        <v>151.30000000000001</v>
      </c>
      <c r="Q168">
        <v>138.9</v>
      </c>
      <c r="R168">
        <v>163.30000000000001</v>
      </c>
      <c r="S168">
        <v>140.80000000000001</v>
      </c>
      <c r="T168">
        <v>129.30000000000001</v>
      </c>
      <c r="U168">
        <v>139.1</v>
      </c>
      <c r="V168">
        <v>145.30000000000001</v>
      </c>
      <c r="W168">
        <v>131.19999999999999</v>
      </c>
      <c r="X168">
        <v>134.9</v>
      </c>
      <c r="Y168">
        <v>135.69999999999999</v>
      </c>
      <c r="Z168">
        <v>122.5</v>
      </c>
      <c r="AA168">
        <v>130.19999999999999</v>
      </c>
      <c r="AB168">
        <v>145.19999999999999</v>
      </c>
      <c r="AC168">
        <v>129.30000000000001</v>
      </c>
      <c r="AD168">
        <v>131.9</v>
      </c>
      <c r="AE168">
        <v>138.1</v>
      </c>
    </row>
    <row r="169" spans="1:31" hidden="1" x14ac:dyDescent="0.25">
      <c r="A169" t="s">
        <v>34</v>
      </c>
      <c r="B169">
        <v>2018</v>
      </c>
      <c r="C169" t="s">
        <v>42</v>
      </c>
      <c r="D169" s="7">
        <v>43344</v>
      </c>
      <c r="E169">
        <v>138.6</v>
      </c>
      <c r="F169">
        <v>145.80000000000001</v>
      </c>
      <c r="G169">
        <v>135.1</v>
      </c>
      <c r="H169">
        <v>142.9</v>
      </c>
      <c r="I169">
        <v>122.1</v>
      </c>
      <c r="J169">
        <v>145.4</v>
      </c>
      <c r="K169">
        <v>150</v>
      </c>
      <c r="L169">
        <v>121.4</v>
      </c>
      <c r="M169">
        <v>113.7</v>
      </c>
      <c r="N169">
        <v>139.5</v>
      </c>
      <c r="O169">
        <v>130.80000000000001</v>
      </c>
      <c r="P169">
        <v>153.80000000000001</v>
      </c>
      <c r="Q169">
        <v>140.4</v>
      </c>
      <c r="R169">
        <v>159.19999999999999</v>
      </c>
      <c r="S169">
        <v>147.69999999999999</v>
      </c>
      <c r="T169">
        <v>139.1</v>
      </c>
      <c r="U169">
        <v>146.5</v>
      </c>
      <c r="V169">
        <v>145.30000000000001</v>
      </c>
      <c r="W169">
        <v>142.30000000000001</v>
      </c>
      <c r="X169">
        <v>139.69999999999999</v>
      </c>
      <c r="Y169">
        <v>138.4</v>
      </c>
      <c r="Z169">
        <v>126</v>
      </c>
      <c r="AA169">
        <v>134.5</v>
      </c>
      <c r="AB169">
        <v>146.19999999999999</v>
      </c>
      <c r="AC169">
        <v>130.9</v>
      </c>
      <c r="AD169">
        <v>134.69999999999999</v>
      </c>
      <c r="AE169">
        <v>140.19999999999999</v>
      </c>
    </row>
    <row r="170" spans="1:31" hidden="1" x14ac:dyDescent="0.25">
      <c r="A170" t="s">
        <v>30</v>
      </c>
      <c r="B170">
        <v>2018</v>
      </c>
      <c r="C170" t="s">
        <v>41</v>
      </c>
      <c r="D170" s="7">
        <v>43313</v>
      </c>
      <c r="E170">
        <v>139.19999999999999</v>
      </c>
      <c r="F170">
        <v>148.80000000000001</v>
      </c>
      <c r="G170">
        <v>139.1</v>
      </c>
      <c r="H170">
        <v>143.5</v>
      </c>
      <c r="I170">
        <v>125</v>
      </c>
      <c r="J170">
        <v>154.4</v>
      </c>
      <c r="K170">
        <v>156.30000000000001</v>
      </c>
      <c r="L170">
        <v>126.8</v>
      </c>
      <c r="M170">
        <v>115.4</v>
      </c>
      <c r="N170">
        <v>138.6</v>
      </c>
      <c r="O170">
        <v>133.80000000000001</v>
      </c>
      <c r="P170">
        <v>155.19999999999999</v>
      </c>
      <c r="Q170">
        <v>142.69999999999999</v>
      </c>
      <c r="R170">
        <v>156.4</v>
      </c>
      <c r="S170">
        <v>152.1</v>
      </c>
      <c r="T170">
        <v>145.80000000000001</v>
      </c>
      <c r="U170">
        <v>151.30000000000001</v>
      </c>
      <c r="V170" t="s">
        <v>32</v>
      </c>
      <c r="W170">
        <v>147.69999999999999</v>
      </c>
      <c r="X170">
        <v>143.80000000000001</v>
      </c>
      <c r="Y170">
        <v>139.4</v>
      </c>
      <c r="Z170">
        <v>128.30000000000001</v>
      </c>
      <c r="AA170">
        <v>138.6</v>
      </c>
      <c r="AB170">
        <v>146.9</v>
      </c>
      <c r="AC170">
        <v>131.30000000000001</v>
      </c>
      <c r="AD170">
        <v>136.6</v>
      </c>
      <c r="AE170">
        <v>142.5</v>
      </c>
    </row>
    <row r="171" spans="1:31" hidden="1" x14ac:dyDescent="0.25">
      <c r="A171" t="s">
        <v>33</v>
      </c>
      <c r="B171">
        <v>2018</v>
      </c>
      <c r="C171" t="s">
        <v>41</v>
      </c>
      <c r="D171" s="7">
        <v>43313</v>
      </c>
      <c r="E171">
        <v>136.5</v>
      </c>
      <c r="F171">
        <v>146.4</v>
      </c>
      <c r="G171">
        <v>136.6</v>
      </c>
      <c r="H171">
        <v>141.19999999999999</v>
      </c>
      <c r="I171">
        <v>117.4</v>
      </c>
      <c r="J171">
        <v>146.30000000000001</v>
      </c>
      <c r="K171">
        <v>157.30000000000001</v>
      </c>
      <c r="L171">
        <v>113.6</v>
      </c>
      <c r="M171">
        <v>113.3</v>
      </c>
      <c r="N171">
        <v>141.1</v>
      </c>
      <c r="O171">
        <v>127.4</v>
      </c>
      <c r="P171">
        <v>150.4</v>
      </c>
      <c r="Q171">
        <v>140.1</v>
      </c>
      <c r="R171">
        <v>162.1</v>
      </c>
      <c r="S171">
        <v>140</v>
      </c>
      <c r="T171">
        <v>129</v>
      </c>
      <c r="U171">
        <v>138.30000000000001</v>
      </c>
      <c r="V171">
        <v>144.6</v>
      </c>
      <c r="W171">
        <v>129.80000000000001</v>
      </c>
      <c r="X171">
        <v>134.4</v>
      </c>
      <c r="Y171">
        <v>134.9</v>
      </c>
      <c r="Z171">
        <v>120.7</v>
      </c>
      <c r="AA171">
        <v>129.80000000000001</v>
      </c>
      <c r="AB171">
        <v>145.30000000000001</v>
      </c>
      <c r="AC171">
        <v>128.30000000000001</v>
      </c>
      <c r="AD171">
        <v>131</v>
      </c>
      <c r="AE171">
        <v>138</v>
      </c>
    </row>
    <row r="172" spans="1:31" hidden="1" x14ac:dyDescent="0.25">
      <c r="A172" t="s">
        <v>34</v>
      </c>
      <c r="B172">
        <v>2018</v>
      </c>
      <c r="C172" t="s">
        <v>41</v>
      </c>
      <c r="D172" s="7">
        <v>43313</v>
      </c>
      <c r="E172">
        <v>138.30000000000001</v>
      </c>
      <c r="F172">
        <v>148</v>
      </c>
      <c r="G172">
        <v>138.1</v>
      </c>
      <c r="H172">
        <v>142.6</v>
      </c>
      <c r="I172">
        <v>122.2</v>
      </c>
      <c r="J172">
        <v>150.6</v>
      </c>
      <c r="K172">
        <v>156.6</v>
      </c>
      <c r="L172">
        <v>122.4</v>
      </c>
      <c r="M172">
        <v>114.7</v>
      </c>
      <c r="N172">
        <v>139.4</v>
      </c>
      <c r="O172">
        <v>131.1</v>
      </c>
      <c r="P172">
        <v>153</v>
      </c>
      <c r="Q172">
        <v>141.69999999999999</v>
      </c>
      <c r="R172">
        <v>157.9</v>
      </c>
      <c r="S172">
        <v>147.30000000000001</v>
      </c>
      <c r="T172">
        <v>138.80000000000001</v>
      </c>
      <c r="U172">
        <v>146.1</v>
      </c>
      <c r="V172">
        <v>144.6</v>
      </c>
      <c r="W172">
        <v>140.9</v>
      </c>
      <c r="X172">
        <v>139.4</v>
      </c>
      <c r="Y172">
        <v>137.69999999999999</v>
      </c>
      <c r="Z172">
        <v>124.3</v>
      </c>
      <c r="AA172">
        <v>133.6</v>
      </c>
      <c r="AB172">
        <v>146</v>
      </c>
      <c r="AC172">
        <v>130.1</v>
      </c>
      <c r="AD172">
        <v>133.9</v>
      </c>
      <c r="AE172">
        <v>140.4</v>
      </c>
    </row>
    <row r="173" spans="1:31" hidden="1" x14ac:dyDescent="0.25">
      <c r="A173" t="s">
        <v>30</v>
      </c>
      <c r="B173">
        <v>2018</v>
      </c>
      <c r="C173" t="s">
        <v>40</v>
      </c>
      <c r="D173" s="7">
        <v>43282</v>
      </c>
      <c r="E173">
        <v>138.4</v>
      </c>
      <c r="F173">
        <v>149.30000000000001</v>
      </c>
      <c r="G173">
        <v>139.30000000000001</v>
      </c>
      <c r="H173">
        <v>143.4</v>
      </c>
      <c r="I173">
        <v>124.1</v>
      </c>
      <c r="J173">
        <v>153.30000000000001</v>
      </c>
      <c r="K173">
        <v>154.19999999999999</v>
      </c>
      <c r="L173">
        <v>126.4</v>
      </c>
      <c r="M173">
        <v>114.3</v>
      </c>
      <c r="N173">
        <v>138.19999999999999</v>
      </c>
      <c r="O173">
        <v>132.80000000000001</v>
      </c>
      <c r="P173">
        <v>154.80000000000001</v>
      </c>
      <c r="Q173">
        <v>142</v>
      </c>
      <c r="R173">
        <v>156.1</v>
      </c>
      <c r="S173">
        <v>151.5</v>
      </c>
      <c r="T173">
        <v>145.1</v>
      </c>
      <c r="U173">
        <v>150.6</v>
      </c>
      <c r="V173" t="s">
        <v>32</v>
      </c>
      <c r="W173">
        <v>146.80000000000001</v>
      </c>
      <c r="X173">
        <v>143.1</v>
      </c>
      <c r="Y173">
        <v>139</v>
      </c>
      <c r="Z173">
        <v>127.5</v>
      </c>
      <c r="AA173">
        <v>138.4</v>
      </c>
      <c r="AB173">
        <v>145.80000000000001</v>
      </c>
      <c r="AC173">
        <v>131.4</v>
      </c>
      <c r="AD173">
        <v>136</v>
      </c>
      <c r="AE173">
        <v>141.80000000000001</v>
      </c>
    </row>
    <row r="174" spans="1:31" hidden="1" x14ac:dyDescent="0.25">
      <c r="A174" t="s">
        <v>33</v>
      </c>
      <c r="B174">
        <v>2018</v>
      </c>
      <c r="C174" t="s">
        <v>40</v>
      </c>
      <c r="D174" s="7">
        <v>43282</v>
      </c>
      <c r="E174">
        <v>135.6</v>
      </c>
      <c r="F174">
        <v>148.6</v>
      </c>
      <c r="G174">
        <v>139.1</v>
      </c>
      <c r="H174">
        <v>141</v>
      </c>
      <c r="I174">
        <v>116.7</v>
      </c>
      <c r="J174">
        <v>149.69999999999999</v>
      </c>
      <c r="K174">
        <v>159.19999999999999</v>
      </c>
      <c r="L174">
        <v>112.6</v>
      </c>
      <c r="M174">
        <v>111.8</v>
      </c>
      <c r="N174">
        <v>140.30000000000001</v>
      </c>
      <c r="O174">
        <v>126.8</v>
      </c>
      <c r="P174">
        <v>149.4</v>
      </c>
      <c r="Q174">
        <v>140.30000000000001</v>
      </c>
      <c r="R174">
        <v>161.4</v>
      </c>
      <c r="S174">
        <v>139.6</v>
      </c>
      <c r="T174">
        <v>128.9</v>
      </c>
      <c r="U174">
        <v>137.9</v>
      </c>
      <c r="V174">
        <v>143.6</v>
      </c>
      <c r="W174">
        <v>128.1</v>
      </c>
      <c r="X174">
        <v>133.6</v>
      </c>
      <c r="Y174">
        <v>133.6</v>
      </c>
      <c r="Z174">
        <v>120.1</v>
      </c>
      <c r="AA174">
        <v>129</v>
      </c>
      <c r="AB174">
        <v>144</v>
      </c>
      <c r="AC174">
        <v>128.19999999999999</v>
      </c>
      <c r="AD174">
        <v>130.19999999999999</v>
      </c>
      <c r="AE174">
        <v>137.5</v>
      </c>
    </row>
    <row r="175" spans="1:31" hidden="1" x14ac:dyDescent="0.25">
      <c r="A175" t="s">
        <v>34</v>
      </c>
      <c r="B175">
        <v>2018</v>
      </c>
      <c r="C175" t="s">
        <v>40</v>
      </c>
      <c r="D175" s="7">
        <v>43282</v>
      </c>
      <c r="E175">
        <v>137.5</v>
      </c>
      <c r="F175">
        <v>149.1</v>
      </c>
      <c r="G175">
        <v>139.19999999999999</v>
      </c>
      <c r="H175">
        <v>142.5</v>
      </c>
      <c r="I175">
        <v>121.4</v>
      </c>
      <c r="J175">
        <v>151.6</v>
      </c>
      <c r="K175">
        <v>155.9</v>
      </c>
      <c r="L175">
        <v>121.7</v>
      </c>
      <c r="M175">
        <v>113.5</v>
      </c>
      <c r="N175">
        <v>138.9</v>
      </c>
      <c r="O175">
        <v>130.30000000000001</v>
      </c>
      <c r="P175">
        <v>152.30000000000001</v>
      </c>
      <c r="Q175">
        <v>141.4</v>
      </c>
      <c r="R175">
        <v>157.5</v>
      </c>
      <c r="S175">
        <v>146.80000000000001</v>
      </c>
      <c r="T175">
        <v>138.4</v>
      </c>
      <c r="U175">
        <v>145.6</v>
      </c>
      <c r="V175">
        <v>143.6</v>
      </c>
      <c r="W175">
        <v>139.69999999999999</v>
      </c>
      <c r="X175">
        <v>138.6</v>
      </c>
      <c r="Y175">
        <v>137</v>
      </c>
      <c r="Z175">
        <v>123.6</v>
      </c>
      <c r="AA175">
        <v>133.1</v>
      </c>
      <c r="AB175">
        <v>144.69999999999999</v>
      </c>
      <c r="AC175">
        <v>130.1</v>
      </c>
      <c r="AD175">
        <v>133.19999999999999</v>
      </c>
      <c r="AE175">
        <v>139.80000000000001</v>
      </c>
    </row>
    <row r="176" spans="1:31" hidden="1" x14ac:dyDescent="0.25">
      <c r="A176" t="s">
        <v>30</v>
      </c>
      <c r="B176">
        <v>2018</v>
      </c>
      <c r="C176" t="s">
        <v>39</v>
      </c>
      <c r="D176" s="7">
        <v>43252</v>
      </c>
      <c r="E176">
        <v>137.6</v>
      </c>
      <c r="F176">
        <v>148.1</v>
      </c>
      <c r="G176">
        <v>136.69999999999999</v>
      </c>
      <c r="H176">
        <v>143.19999999999999</v>
      </c>
      <c r="I176">
        <v>124</v>
      </c>
      <c r="J176">
        <v>154.1</v>
      </c>
      <c r="K176">
        <v>143.5</v>
      </c>
      <c r="L176">
        <v>126</v>
      </c>
      <c r="M176">
        <v>112.4</v>
      </c>
      <c r="N176">
        <v>137.6</v>
      </c>
      <c r="O176">
        <v>132.80000000000001</v>
      </c>
      <c r="P176">
        <v>154.30000000000001</v>
      </c>
      <c r="Q176">
        <v>140</v>
      </c>
      <c r="R176">
        <v>157.30000000000001</v>
      </c>
      <c r="S176">
        <v>151.30000000000001</v>
      </c>
      <c r="T176">
        <v>144.69999999999999</v>
      </c>
      <c r="U176">
        <v>150.30000000000001</v>
      </c>
      <c r="V176" t="s">
        <v>32</v>
      </c>
      <c r="W176">
        <v>145.1</v>
      </c>
      <c r="X176">
        <v>142.19999999999999</v>
      </c>
      <c r="Y176">
        <v>138.4</v>
      </c>
      <c r="Z176">
        <v>127.4</v>
      </c>
      <c r="AA176">
        <v>137.80000000000001</v>
      </c>
      <c r="AB176">
        <v>145.1</v>
      </c>
      <c r="AC176">
        <v>131.4</v>
      </c>
      <c r="AD176">
        <v>135.6</v>
      </c>
      <c r="AE176">
        <v>140.5</v>
      </c>
    </row>
    <row r="177" spans="1:31" hidden="1" x14ac:dyDescent="0.25">
      <c r="A177" t="s">
        <v>33</v>
      </c>
      <c r="B177">
        <v>2018</v>
      </c>
      <c r="C177" t="s">
        <v>39</v>
      </c>
      <c r="D177" s="7">
        <v>43252</v>
      </c>
      <c r="E177">
        <v>135.30000000000001</v>
      </c>
      <c r="F177">
        <v>149.69999999999999</v>
      </c>
      <c r="G177">
        <v>133.9</v>
      </c>
      <c r="H177">
        <v>140.80000000000001</v>
      </c>
      <c r="I177">
        <v>116.6</v>
      </c>
      <c r="J177">
        <v>152.19999999999999</v>
      </c>
      <c r="K177">
        <v>144</v>
      </c>
      <c r="L177">
        <v>112.3</v>
      </c>
      <c r="M177">
        <v>108.4</v>
      </c>
      <c r="N177">
        <v>140</v>
      </c>
      <c r="O177">
        <v>126.7</v>
      </c>
      <c r="P177">
        <v>149</v>
      </c>
      <c r="Q177">
        <v>138.4</v>
      </c>
      <c r="R177">
        <v>161</v>
      </c>
      <c r="S177">
        <v>138.9</v>
      </c>
      <c r="T177">
        <v>128.69999999999999</v>
      </c>
      <c r="U177">
        <v>137.4</v>
      </c>
      <c r="V177">
        <v>142.5</v>
      </c>
      <c r="W177">
        <v>126.5</v>
      </c>
      <c r="X177">
        <v>133.1</v>
      </c>
      <c r="Y177">
        <v>132.6</v>
      </c>
      <c r="Z177">
        <v>120.4</v>
      </c>
      <c r="AA177">
        <v>128.5</v>
      </c>
      <c r="AB177">
        <v>141.19999999999999</v>
      </c>
      <c r="AC177">
        <v>128.19999999999999</v>
      </c>
      <c r="AD177">
        <v>129.5</v>
      </c>
      <c r="AE177">
        <v>136.19999999999999</v>
      </c>
    </row>
    <row r="178" spans="1:31" hidden="1" x14ac:dyDescent="0.25">
      <c r="A178" t="s">
        <v>34</v>
      </c>
      <c r="B178">
        <v>2018</v>
      </c>
      <c r="C178" t="s">
        <v>39</v>
      </c>
      <c r="D178" s="7">
        <v>43252</v>
      </c>
      <c r="E178">
        <v>136.9</v>
      </c>
      <c r="F178">
        <v>148.69999999999999</v>
      </c>
      <c r="G178">
        <v>135.6</v>
      </c>
      <c r="H178">
        <v>142.30000000000001</v>
      </c>
      <c r="I178">
        <v>121.3</v>
      </c>
      <c r="J178">
        <v>153.19999999999999</v>
      </c>
      <c r="K178">
        <v>143.69999999999999</v>
      </c>
      <c r="L178">
        <v>121.4</v>
      </c>
      <c r="M178">
        <v>111.1</v>
      </c>
      <c r="N178">
        <v>138.4</v>
      </c>
      <c r="O178">
        <v>130.30000000000001</v>
      </c>
      <c r="P178">
        <v>151.80000000000001</v>
      </c>
      <c r="Q178">
        <v>139.4</v>
      </c>
      <c r="R178">
        <v>158.30000000000001</v>
      </c>
      <c r="S178">
        <v>146.4</v>
      </c>
      <c r="T178">
        <v>138.1</v>
      </c>
      <c r="U178">
        <v>145.19999999999999</v>
      </c>
      <c r="V178">
        <v>142.5</v>
      </c>
      <c r="W178">
        <v>138.1</v>
      </c>
      <c r="X178">
        <v>137.9</v>
      </c>
      <c r="Y178">
        <v>136.19999999999999</v>
      </c>
      <c r="Z178">
        <v>123.7</v>
      </c>
      <c r="AA178">
        <v>132.6</v>
      </c>
      <c r="AB178">
        <v>142.80000000000001</v>
      </c>
      <c r="AC178">
        <v>130.1</v>
      </c>
      <c r="AD178">
        <v>132.6</v>
      </c>
      <c r="AE178">
        <v>138.5</v>
      </c>
    </row>
    <row r="179" spans="1:31" hidden="1" x14ac:dyDescent="0.25">
      <c r="A179" t="s">
        <v>30</v>
      </c>
      <c r="B179">
        <v>2018</v>
      </c>
      <c r="C179" t="s">
        <v>38</v>
      </c>
      <c r="D179" s="7">
        <v>43221</v>
      </c>
      <c r="E179">
        <v>137.4</v>
      </c>
      <c r="F179">
        <v>145.69999999999999</v>
      </c>
      <c r="G179">
        <v>135.5</v>
      </c>
      <c r="H179">
        <v>142.9</v>
      </c>
      <c r="I179">
        <v>123.6</v>
      </c>
      <c r="J179">
        <v>157.5</v>
      </c>
      <c r="K179">
        <v>137.80000000000001</v>
      </c>
      <c r="L179">
        <v>127.2</v>
      </c>
      <c r="M179">
        <v>111.8</v>
      </c>
      <c r="N179">
        <v>137.4</v>
      </c>
      <c r="O179">
        <v>132.19999999999999</v>
      </c>
      <c r="P179">
        <v>154.30000000000001</v>
      </c>
      <c r="Q179">
        <v>139.1</v>
      </c>
      <c r="R179">
        <v>157</v>
      </c>
      <c r="S179">
        <v>150.80000000000001</v>
      </c>
      <c r="T179">
        <v>144.1</v>
      </c>
      <c r="U179">
        <v>149.80000000000001</v>
      </c>
      <c r="V179" t="s">
        <v>32</v>
      </c>
      <c r="W179">
        <v>144.30000000000001</v>
      </c>
      <c r="X179">
        <v>141.80000000000001</v>
      </c>
      <c r="Y179">
        <v>138.4</v>
      </c>
      <c r="Z179">
        <v>126.4</v>
      </c>
      <c r="AA179">
        <v>136.80000000000001</v>
      </c>
      <c r="AB179">
        <v>144.4</v>
      </c>
      <c r="AC179">
        <v>131.19999999999999</v>
      </c>
      <c r="AD179">
        <v>135.1</v>
      </c>
      <c r="AE179">
        <v>139.80000000000001</v>
      </c>
    </row>
    <row r="180" spans="1:31" hidden="1" x14ac:dyDescent="0.25">
      <c r="A180" t="s">
        <v>33</v>
      </c>
      <c r="B180">
        <v>2018</v>
      </c>
      <c r="C180" t="s">
        <v>38</v>
      </c>
      <c r="D180" s="7">
        <v>43221</v>
      </c>
      <c r="E180">
        <v>135</v>
      </c>
      <c r="F180">
        <v>148.19999999999999</v>
      </c>
      <c r="G180">
        <v>130.5</v>
      </c>
      <c r="H180">
        <v>140.69999999999999</v>
      </c>
      <c r="I180">
        <v>116.4</v>
      </c>
      <c r="J180">
        <v>151.30000000000001</v>
      </c>
      <c r="K180">
        <v>131.4</v>
      </c>
      <c r="L180">
        <v>112.8</v>
      </c>
      <c r="M180">
        <v>105.3</v>
      </c>
      <c r="N180">
        <v>139.6</v>
      </c>
      <c r="O180">
        <v>126.6</v>
      </c>
      <c r="P180">
        <v>148.69999999999999</v>
      </c>
      <c r="Q180">
        <v>136.4</v>
      </c>
      <c r="R180">
        <v>160.30000000000001</v>
      </c>
      <c r="S180">
        <v>138.6</v>
      </c>
      <c r="T180">
        <v>127.9</v>
      </c>
      <c r="U180">
        <v>137</v>
      </c>
      <c r="V180">
        <v>143.19999999999999</v>
      </c>
      <c r="W180">
        <v>124.7</v>
      </c>
      <c r="X180">
        <v>132.5</v>
      </c>
      <c r="Y180">
        <v>132</v>
      </c>
      <c r="Z180">
        <v>119.8</v>
      </c>
      <c r="AA180">
        <v>128</v>
      </c>
      <c r="AB180">
        <v>140.4</v>
      </c>
      <c r="AC180">
        <v>128.1</v>
      </c>
      <c r="AD180">
        <v>128.9</v>
      </c>
      <c r="AE180">
        <v>135.4</v>
      </c>
    </row>
    <row r="181" spans="1:31" hidden="1" x14ac:dyDescent="0.25">
      <c r="A181" t="s">
        <v>34</v>
      </c>
      <c r="B181">
        <v>2018</v>
      </c>
      <c r="C181" t="s">
        <v>38</v>
      </c>
      <c r="D181" s="7">
        <v>43221</v>
      </c>
      <c r="E181">
        <v>136.6</v>
      </c>
      <c r="F181">
        <v>146.6</v>
      </c>
      <c r="G181">
        <v>133.6</v>
      </c>
      <c r="H181">
        <v>142.1</v>
      </c>
      <c r="I181">
        <v>121</v>
      </c>
      <c r="J181">
        <v>154.6</v>
      </c>
      <c r="K181">
        <v>135.6</v>
      </c>
      <c r="L181">
        <v>122.3</v>
      </c>
      <c r="M181">
        <v>109.6</v>
      </c>
      <c r="N181">
        <v>138.1</v>
      </c>
      <c r="O181">
        <v>129.9</v>
      </c>
      <c r="P181">
        <v>151.69999999999999</v>
      </c>
      <c r="Q181">
        <v>138.1</v>
      </c>
      <c r="R181">
        <v>157.9</v>
      </c>
      <c r="S181">
        <v>146</v>
      </c>
      <c r="T181">
        <v>137.4</v>
      </c>
      <c r="U181">
        <v>144.69999999999999</v>
      </c>
      <c r="V181">
        <v>143.19999999999999</v>
      </c>
      <c r="W181">
        <v>136.9</v>
      </c>
      <c r="X181">
        <v>137.4</v>
      </c>
      <c r="Y181">
        <v>136</v>
      </c>
      <c r="Z181">
        <v>122.9</v>
      </c>
      <c r="AA181">
        <v>131.80000000000001</v>
      </c>
      <c r="AB181">
        <v>142.1</v>
      </c>
      <c r="AC181">
        <v>129.9</v>
      </c>
      <c r="AD181">
        <v>132.1</v>
      </c>
      <c r="AE181">
        <v>137.80000000000001</v>
      </c>
    </row>
    <row r="182" spans="1:31" hidden="1" x14ac:dyDescent="0.25">
      <c r="A182" t="s">
        <v>30</v>
      </c>
      <c r="B182">
        <v>2018</v>
      </c>
      <c r="C182" t="s">
        <v>37</v>
      </c>
      <c r="D182" s="7">
        <v>43191</v>
      </c>
      <c r="E182">
        <v>137.1</v>
      </c>
      <c r="F182">
        <v>144.5</v>
      </c>
      <c r="G182">
        <v>135.9</v>
      </c>
      <c r="H182">
        <v>142.4</v>
      </c>
      <c r="I182">
        <v>123.5</v>
      </c>
      <c r="J182">
        <v>156.4</v>
      </c>
      <c r="K182">
        <v>135.1</v>
      </c>
      <c r="L182">
        <v>128.4</v>
      </c>
      <c r="M182">
        <v>115.2</v>
      </c>
      <c r="N182">
        <v>137.19999999999999</v>
      </c>
      <c r="O182">
        <v>131.9</v>
      </c>
      <c r="P182">
        <v>153.80000000000001</v>
      </c>
      <c r="Q182">
        <v>138.6</v>
      </c>
      <c r="R182">
        <v>156.1</v>
      </c>
      <c r="S182">
        <v>150.1</v>
      </c>
      <c r="T182">
        <v>143.30000000000001</v>
      </c>
      <c r="U182">
        <v>149.1</v>
      </c>
      <c r="V182" t="s">
        <v>32</v>
      </c>
      <c r="W182">
        <v>143.80000000000001</v>
      </c>
      <c r="X182">
        <v>140.9</v>
      </c>
      <c r="Y182">
        <v>137.6</v>
      </c>
      <c r="Z182">
        <v>125.3</v>
      </c>
      <c r="AA182">
        <v>136</v>
      </c>
      <c r="AB182">
        <v>143.69999999999999</v>
      </c>
      <c r="AC182">
        <v>130.4</v>
      </c>
      <c r="AD182">
        <v>134.19999999999999</v>
      </c>
      <c r="AE182">
        <v>139.1</v>
      </c>
    </row>
    <row r="183" spans="1:31" hidden="1" x14ac:dyDescent="0.25">
      <c r="A183" t="s">
        <v>33</v>
      </c>
      <c r="B183">
        <v>2018</v>
      </c>
      <c r="C183" t="s">
        <v>37</v>
      </c>
      <c r="D183" s="7">
        <v>43191</v>
      </c>
      <c r="E183">
        <v>135</v>
      </c>
      <c r="F183">
        <v>144.30000000000001</v>
      </c>
      <c r="G183">
        <v>130.80000000000001</v>
      </c>
      <c r="H183">
        <v>140.30000000000001</v>
      </c>
      <c r="I183">
        <v>116.6</v>
      </c>
      <c r="J183">
        <v>150.1</v>
      </c>
      <c r="K183">
        <v>127.6</v>
      </c>
      <c r="L183">
        <v>114</v>
      </c>
      <c r="M183">
        <v>110.6</v>
      </c>
      <c r="N183">
        <v>140.19999999999999</v>
      </c>
      <c r="O183">
        <v>126.5</v>
      </c>
      <c r="P183">
        <v>148.30000000000001</v>
      </c>
      <c r="Q183">
        <v>135.69999999999999</v>
      </c>
      <c r="R183">
        <v>159.19999999999999</v>
      </c>
      <c r="S183">
        <v>137.80000000000001</v>
      </c>
      <c r="T183">
        <v>127.4</v>
      </c>
      <c r="U183">
        <v>136.19999999999999</v>
      </c>
      <c r="V183">
        <v>142.9</v>
      </c>
      <c r="W183">
        <v>124.6</v>
      </c>
      <c r="X183">
        <v>131.80000000000001</v>
      </c>
      <c r="Y183">
        <v>131.30000000000001</v>
      </c>
      <c r="Z183">
        <v>118.9</v>
      </c>
      <c r="AA183">
        <v>127.6</v>
      </c>
      <c r="AB183">
        <v>139.69999999999999</v>
      </c>
      <c r="AC183">
        <v>127.6</v>
      </c>
      <c r="AD183">
        <v>128.19999999999999</v>
      </c>
      <c r="AE183">
        <v>134.80000000000001</v>
      </c>
    </row>
    <row r="184" spans="1:31" hidden="1" x14ac:dyDescent="0.25">
      <c r="A184" t="s">
        <v>34</v>
      </c>
      <c r="B184">
        <v>2018</v>
      </c>
      <c r="C184" t="s">
        <v>37</v>
      </c>
      <c r="D184" s="7">
        <v>43191</v>
      </c>
      <c r="E184">
        <v>136.4</v>
      </c>
      <c r="F184">
        <v>144.4</v>
      </c>
      <c r="G184">
        <v>133.9</v>
      </c>
      <c r="H184">
        <v>141.6</v>
      </c>
      <c r="I184">
        <v>121</v>
      </c>
      <c r="J184">
        <v>153.5</v>
      </c>
      <c r="K184">
        <v>132.6</v>
      </c>
      <c r="L184">
        <v>123.5</v>
      </c>
      <c r="M184">
        <v>113.7</v>
      </c>
      <c r="N184">
        <v>138.19999999999999</v>
      </c>
      <c r="O184">
        <v>129.6</v>
      </c>
      <c r="P184">
        <v>151.19999999999999</v>
      </c>
      <c r="Q184">
        <v>137.5</v>
      </c>
      <c r="R184">
        <v>156.9</v>
      </c>
      <c r="S184">
        <v>145.30000000000001</v>
      </c>
      <c r="T184">
        <v>136.69999999999999</v>
      </c>
      <c r="U184">
        <v>144</v>
      </c>
      <c r="V184">
        <v>142.9</v>
      </c>
      <c r="W184">
        <v>136.5</v>
      </c>
      <c r="X184">
        <v>136.6</v>
      </c>
      <c r="Y184">
        <v>135.19999999999999</v>
      </c>
      <c r="Z184">
        <v>121.9</v>
      </c>
      <c r="AA184">
        <v>131.30000000000001</v>
      </c>
      <c r="AB184">
        <v>141.4</v>
      </c>
      <c r="AC184">
        <v>129.19999999999999</v>
      </c>
      <c r="AD184">
        <v>131.30000000000001</v>
      </c>
      <c r="AE184">
        <v>137.1</v>
      </c>
    </row>
    <row r="185" spans="1:31" hidden="1" x14ac:dyDescent="0.25">
      <c r="A185" t="s">
        <v>30</v>
      </c>
      <c r="B185">
        <v>2018</v>
      </c>
      <c r="C185" t="s">
        <v>36</v>
      </c>
      <c r="D185" s="7">
        <v>43160</v>
      </c>
      <c r="E185">
        <v>136.80000000000001</v>
      </c>
      <c r="F185">
        <v>143.80000000000001</v>
      </c>
      <c r="G185">
        <v>140</v>
      </c>
      <c r="H185">
        <v>142</v>
      </c>
      <c r="I185">
        <v>123.2</v>
      </c>
      <c r="J185">
        <v>152.9</v>
      </c>
      <c r="K185">
        <v>138</v>
      </c>
      <c r="L185">
        <v>129.30000000000001</v>
      </c>
      <c r="M185">
        <v>117.1</v>
      </c>
      <c r="N185">
        <v>136.30000000000001</v>
      </c>
      <c r="O185">
        <v>131.19999999999999</v>
      </c>
      <c r="P185">
        <v>152.80000000000001</v>
      </c>
      <c r="Q185">
        <v>138.6</v>
      </c>
      <c r="R185">
        <v>155.1</v>
      </c>
      <c r="S185">
        <v>149.19999999999999</v>
      </c>
      <c r="T185">
        <v>143</v>
      </c>
      <c r="U185">
        <v>148.30000000000001</v>
      </c>
      <c r="V185" t="s">
        <v>32</v>
      </c>
      <c r="W185">
        <v>142.6</v>
      </c>
      <c r="X185">
        <v>139.9</v>
      </c>
      <c r="Y185">
        <v>136.69999999999999</v>
      </c>
      <c r="Z185">
        <v>124.6</v>
      </c>
      <c r="AA185">
        <v>135.1</v>
      </c>
      <c r="AB185">
        <v>142.69999999999999</v>
      </c>
      <c r="AC185">
        <v>129.30000000000001</v>
      </c>
      <c r="AD185">
        <v>133.30000000000001</v>
      </c>
      <c r="AE185">
        <v>138.69999999999999</v>
      </c>
    </row>
    <row r="186" spans="1:31" hidden="1" x14ac:dyDescent="0.25">
      <c r="A186" t="s">
        <v>33</v>
      </c>
      <c r="B186">
        <v>2018</v>
      </c>
      <c r="C186" t="s">
        <v>36</v>
      </c>
      <c r="D186" s="7">
        <v>43160</v>
      </c>
      <c r="E186">
        <v>135</v>
      </c>
      <c r="F186">
        <v>143.1</v>
      </c>
      <c r="G186">
        <v>135.5</v>
      </c>
      <c r="H186">
        <v>139.9</v>
      </c>
      <c r="I186">
        <v>116.5</v>
      </c>
      <c r="J186">
        <v>138.5</v>
      </c>
      <c r="K186">
        <v>128</v>
      </c>
      <c r="L186">
        <v>115.5</v>
      </c>
      <c r="M186">
        <v>114.2</v>
      </c>
      <c r="N186">
        <v>140.69999999999999</v>
      </c>
      <c r="O186">
        <v>126.2</v>
      </c>
      <c r="P186">
        <v>147.6</v>
      </c>
      <c r="Q186">
        <v>134.80000000000001</v>
      </c>
      <c r="R186">
        <v>159.69999999999999</v>
      </c>
      <c r="S186">
        <v>136.69999999999999</v>
      </c>
      <c r="T186">
        <v>126.7</v>
      </c>
      <c r="U186">
        <v>135.19999999999999</v>
      </c>
      <c r="V186">
        <v>142</v>
      </c>
      <c r="W186">
        <v>126.4</v>
      </c>
      <c r="X186">
        <v>130.80000000000001</v>
      </c>
      <c r="Y186">
        <v>130.5</v>
      </c>
      <c r="Z186">
        <v>117.8</v>
      </c>
      <c r="AA186">
        <v>126.8</v>
      </c>
      <c r="AB186">
        <v>137.80000000000001</v>
      </c>
      <c r="AC186">
        <v>126.7</v>
      </c>
      <c r="AD186">
        <v>127.1</v>
      </c>
      <c r="AE186">
        <v>134</v>
      </c>
    </row>
    <row r="187" spans="1:31" hidden="1" x14ac:dyDescent="0.25">
      <c r="A187" t="s">
        <v>34</v>
      </c>
      <c r="B187">
        <v>2018</v>
      </c>
      <c r="C187" t="s">
        <v>36</v>
      </c>
      <c r="D187" s="7">
        <v>43160</v>
      </c>
      <c r="E187">
        <v>136.19999999999999</v>
      </c>
      <c r="F187">
        <v>143.6</v>
      </c>
      <c r="G187">
        <v>138.30000000000001</v>
      </c>
      <c r="H187">
        <v>141.19999999999999</v>
      </c>
      <c r="I187">
        <v>120.7</v>
      </c>
      <c r="J187">
        <v>146.19999999999999</v>
      </c>
      <c r="K187">
        <v>134.6</v>
      </c>
      <c r="L187">
        <v>124.6</v>
      </c>
      <c r="M187">
        <v>116.1</v>
      </c>
      <c r="N187">
        <v>137.80000000000001</v>
      </c>
      <c r="O187">
        <v>129.1</v>
      </c>
      <c r="P187">
        <v>150.4</v>
      </c>
      <c r="Q187">
        <v>137.19999999999999</v>
      </c>
      <c r="R187">
        <v>156.30000000000001</v>
      </c>
      <c r="S187">
        <v>144.30000000000001</v>
      </c>
      <c r="T187">
        <v>136.19999999999999</v>
      </c>
      <c r="U187">
        <v>143.1</v>
      </c>
      <c r="V187">
        <v>142</v>
      </c>
      <c r="W187">
        <v>136.5</v>
      </c>
      <c r="X187">
        <v>135.6</v>
      </c>
      <c r="Y187">
        <v>134.30000000000001</v>
      </c>
      <c r="Z187">
        <v>121</v>
      </c>
      <c r="AA187">
        <v>130.4</v>
      </c>
      <c r="AB187">
        <v>139.80000000000001</v>
      </c>
      <c r="AC187">
        <v>128.19999999999999</v>
      </c>
      <c r="AD187">
        <v>130.30000000000001</v>
      </c>
      <c r="AE187">
        <v>136.5</v>
      </c>
    </row>
    <row r="188" spans="1:31" hidden="1" x14ac:dyDescent="0.25">
      <c r="A188" t="s">
        <v>30</v>
      </c>
      <c r="B188">
        <v>2018</v>
      </c>
      <c r="C188" t="s">
        <v>35</v>
      </c>
      <c r="D188" s="7">
        <v>43132</v>
      </c>
      <c r="E188">
        <v>136.4</v>
      </c>
      <c r="F188">
        <v>143.69999999999999</v>
      </c>
      <c r="G188">
        <v>140.6</v>
      </c>
      <c r="H188">
        <v>141.5</v>
      </c>
      <c r="I188">
        <v>122.9</v>
      </c>
      <c r="J188">
        <v>149.4</v>
      </c>
      <c r="K188">
        <v>142.4</v>
      </c>
      <c r="L188">
        <v>130.19999999999999</v>
      </c>
      <c r="M188">
        <v>117.9</v>
      </c>
      <c r="N188">
        <v>135.6</v>
      </c>
      <c r="O188">
        <v>130.5</v>
      </c>
      <c r="P188">
        <v>151.69999999999999</v>
      </c>
      <c r="Q188">
        <v>138.69999999999999</v>
      </c>
      <c r="R188">
        <v>153.30000000000001</v>
      </c>
      <c r="S188">
        <v>148.69999999999999</v>
      </c>
      <c r="T188">
        <v>142.4</v>
      </c>
      <c r="U188">
        <v>147.80000000000001</v>
      </c>
      <c r="V188" t="s">
        <v>32</v>
      </c>
      <c r="W188">
        <v>142.4</v>
      </c>
      <c r="X188">
        <v>139.9</v>
      </c>
      <c r="Y188">
        <v>136.19999999999999</v>
      </c>
      <c r="Z188">
        <v>123.3</v>
      </c>
      <c r="AA188">
        <v>134.30000000000001</v>
      </c>
      <c r="AB188">
        <v>141.5</v>
      </c>
      <c r="AC188">
        <v>128.80000000000001</v>
      </c>
      <c r="AD188">
        <v>132.5</v>
      </c>
      <c r="AE188">
        <v>138.5</v>
      </c>
    </row>
    <row r="189" spans="1:31" hidden="1" x14ac:dyDescent="0.25">
      <c r="A189" t="s">
        <v>33</v>
      </c>
      <c r="B189">
        <v>2018</v>
      </c>
      <c r="C189" t="s">
        <v>35</v>
      </c>
      <c r="D189" s="7">
        <v>43132</v>
      </c>
      <c r="E189">
        <v>134.80000000000001</v>
      </c>
      <c r="F189">
        <v>143</v>
      </c>
      <c r="G189">
        <v>139.9</v>
      </c>
      <c r="H189">
        <v>139.9</v>
      </c>
      <c r="I189">
        <v>116.2</v>
      </c>
      <c r="J189">
        <v>135.5</v>
      </c>
      <c r="K189">
        <v>136.9</v>
      </c>
      <c r="L189">
        <v>117</v>
      </c>
      <c r="M189">
        <v>115.4</v>
      </c>
      <c r="N189">
        <v>140.69999999999999</v>
      </c>
      <c r="O189">
        <v>125.9</v>
      </c>
      <c r="P189">
        <v>147.1</v>
      </c>
      <c r="Q189">
        <v>135.6</v>
      </c>
      <c r="R189">
        <v>159.30000000000001</v>
      </c>
      <c r="S189">
        <v>136.30000000000001</v>
      </c>
      <c r="T189">
        <v>126.1</v>
      </c>
      <c r="U189">
        <v>134.69999999999999</v>
      </c>
      <c r="V189">
        <v>141.30000000000001</v>
      </c>
      <c r="W189">
        <v>127.3</v>
      </c>
      <c r="X189">
        <v>129.9</v>
      </c>
      <c r="Y189">
        <v>129.80000000000001</v>
      </c>
      <c r="Z189">
        <v>117.4</v>
      </c>
      <c r="AA189">
        <v>126.5</v>
      </c>
      <c r="AB189">
        <v>137.19999999999999</v>
      </c>
      <c r="AC189">
        <v>126.2</v>
      </c>
      <c r="AD189">
        <v>126.5</v>
      </c>
      <c r="AE189">
        <v>134</v>
      </c>
    </row>
    <row r="190" spans="1:31" hidden="1" x14ac:dyDescent="0.25">
      <c r="A190" t="s">
        <v>34</v>
      </c>
      <c r="B190">
        <v>2018</v>
      </c>
      <c r="C190" t="s">
        <v>35</v>
      </c>
      <c r="D190" s="7">
        <v>43132</v>
      </c>
      <c r="E190">
        <v>135.9</v>
      </c>
      <c r="F190">
        <v>143.5</v>
      </c>
      <c r="G190">
        <v>140.30000000000001</v>
      </c>
      <c r="H190">
        <v>140.9</v>
      </c>
      <c r="I190">
        <v>120.4</v>
      </c>
      <c r="J190">
        <v>142.9</v>
      </c>
      <c r="K190">
        <v>140.5</v>
      </c>
      <c r="L190">
        <v>125.8</v>
      </c>
      <c r="M190">
        <v>117.1</v>
      </c>
      <c r="N190">
        <v>137.30000000000001</v>
      </c>
      <c r="O190">
        <v>128.6</v>
      </c>
      <c r="P190">
        <v>149.6</v>
      </c>
      <c r="Q190">
        <v>137.6</v>
      </c>
      <c r="R190">
        <v>154.9</v>
      </c>
      <c r="S190">
        <v>143.80000000000001</v>
      </c>
      <c r="T190">
        <v>135.6</v>
      </c>
      <c r="U190">
        <v>142.6</v>
      </c>
      <c r="V190">
        <v>141.30000000000001</v>
      </c>
      <c r="W190">
        <v>136.69999999999999</v>
      </c>
      <c r="X190">
        <v>135.19999999999999</v>
      </c>
      <c r="Y190">
        <v>133.80000000000001</v>
      </c>
      <c r="Z190">
        <v>120.2</v>
      </c>
      <c r="AA190">
        <v>129.9</v>
      </c>
      <c r="AB190">
        <v>139</v>
      </c>
      <c r="AC190">
        <v>127.7</v>
      </c>
      <c r="AD190">
        <v>129.6</v>
      </c>
      <c r="AE190">
        <v>136.4</v>
      </c>
    </row>
    <row r="191" spans="1:31" hidden="1" x14ac:dyDescent="0.25">
      <c r="A191" t="s">
        <v>30</v>
      </c>
      <c r="B191">
        <v>2018</v>
      </c>
      <c r="C191" t="s">
        <v>31</v>
      </c>
      <c r="D191" s="7">
        <v>43101</v>
      </c>
      <c r="E191">
        <v>136.6</v>
      </c>
      <c r="F191">
        <v>144.4</v>
      </c>
      <c r="G191">
        <v>143.80000000000001</v>
      </c>
      <c r="H191">
        <v>142</v>
      </c>
      <c r="I191">
        <v>123.2</v>
      </c>
      <c r="J191">
        <v>147.9</v>
      </c>
      <c r="K191">
        <v>152.1</v>
      </c>
      <c r="L191">
        <v>131.80000000000001</v>
      </c>
      <c r="M191">
        <v>119.5</v>
      </c>
      <c r="N191">
        <v>136</v>
      </c>
      <c r="O191">
        <v>131.19999999999999</v>
      </c>
      <c r="P191">
        <v>151.80000000000001</v>
      </c>
      <c r="Q191">
        <v>140.4</v>
      </c>
      <c r="R191">
        <v>153.6</v>
      </c>
      <c r="S191">
        <v>148.30000000000001</v>
      </c>
      <c r="T191">
        <v>142.30000000000001</v>
      </c>
      <c r="U191">
        <v>147.5</v>
      </c>
      <c r="V191" t="s">
        <v>32</v>
      </c>
      <c r="W191">
        <v>142.30000000000001</v>
      </c>
      <c r="X191">
        <v>139.80000000000001</v>
      </c>
      <c r="Y191">
        <v>136</v>
      </c>
      <c r="Z191">
        <v>122.7</v>
      </c>
      <c r="AA191">
        <v>134.30000000000001</v>
      </c>
      <c r="AB191">
        <v>141.6</v>
      </c>
      <c r="AC191">
        <v>128.6</v>
      </c>
      <c r="AD191">
        <v>132.30000000000001</v>
      </c>
      <c r="AE191">
        <v>139.30000000000001</v>
      </c>
    </row>
    <row r="192" spans="1:31" hidden="1" x14ac:dyDescent="0.25">
      <c r="A192" t="s">
        <v>33</v>
      </c>
      <c r="B192">
        <v>2018</v>
      </c>
      <c r="C192" t="s">
        <v>31</v>
      </c>
      <c r="D192" s="7">
        <v>43101</v>
      </c>
      <c r="E192">
        <v>134.6</v>
      </c>
      <c r="F192">
        <v>143.69999999999999</v>
      </c>
      <c r="G192">
        <v>143.6</v>
      </c>
      <c r="H192">
        <v>139.6</v>
      </c>
      <c r="I192">
        <v>116.4</v>
      </c>
      <c r="J192">
        <v>133.80000000000001</v>
      </c>
      <c r="K192">
        <v>150.5</v>
      </c>
      <c r="L192">
        <v>118.4</v>
      </c>
      <c r="M192">
        <v>117.3</v>
      </c>
      <c r="N192">
        <v>140.5</v>
      </c>
      <c r="O192">
        <v>125.9</v>
      </c>
      <c r="P192">
        <v>146.80000000000001</v>
      </c>
      <c r="Q192">
        <v>137.19999999999999</v>
      </c>
      <c r="R192">
        <v>157.69999999999999</v>
      </c>
      <c r="S192">
        <v>136</v>
      </c>
      <c r="T192">
        <v>125.9</v>
      </c>
      <c r="U192">
        <v>134.4</v>
      </c>
      <c r="V192">
        <v>140.4</v>
      </c>
      <c r="W192">
        <v>127.3</v>
      </c>
      <c r="X192">
        <v>129.5</v>
      </c>
      <c r="Y192">
        <v>129</v>
      </c>
      <c r="Z192">
        <v>116.3</v>
      </c>
      <c r="AA192">
        <v>126.2</v>
      </c>
      <c r="AB192">
        <v>137.1</v>
      </c>
      <c r="AC192">
        <v>125.5</v>
      </c>
      <c r="AD192">
        <v>125.8</v>
      </c>
      <c r="AE192">
        <v>134.1</v>
      </c>
    </row>
    <row r="193" spans="1:31" hidden="1" x14ac:dyDescent="0.25">
      <c r="A193" t="s">
        <v>34</v>
      </c>
      <c r="B193">
        <v>2018</v>
      </c>
      <c r="C193" t="s">
        <v>31</v>
      </c>
      <c r="D193" s="7">
        <v>43101</v>
      </c>
      <c r="E193">
        <v>136</v>
      </c>
      <c r="F193">
        <v>144.19999999999999</v>
      </c>
      <c r="G193">
        <v>143.69999999999999</v>
      </c>
      <c r="H193">
        <v>141.1</v>
      </c>
      <c r="I193">
        <v>120.7</v>
      </c>
      <c r="J193">
        <v>141.30000000000001</v>
      </c>
      <c r="K193">
        <v>151.6</v>
      </c>
      <c r="L193">
        <v>127.3</v>
      </c>
      <c r="M193">
        <v>118.8</v>
      </c>
      <c r="N193">
        <v>137.5</v>
      </c>
      <c r="O193">
        <v>129</v>
      </c>
      <c r="P193">
        <v>149.5</v>
      </c>
      <c r="Q193">
        <v>139.19999999999999</v>
      </c>
      <c r="R193">
        <v>154.69999999999999</v>
      </c>
      <c r="S193">
        <v>143.5</v>
      </c>
      <c r="T193">
        <v>135.5</v>
      </c>
      <c r="U193">
        <v>142.30000000000001</v>
      </c>
      <c r="V193">
        <v>140.4</v>
      </c>
      <c r="W193">
        <v>136.6</v>
      </c>
      <c r="X193">
        <v>134.9</v>
      </c>
      <c r="Y193">
        <v>133.30000000000001</v>
      </c>
      <c r="Z193">
        <v>119.3</v>
      </c>
      <c r="AA193">
        <v>129.69999999999999</v>
      </c>
      <c r="AB193">
        <v>139</v>
      </c>
      <c r="AC193">
        <v>127.3</v>
      </c>
      <c r="AD193">
        <v>129.1</v>
      </c>
      <c r="AE193">
        <v>136.9</v>
      </c>
    </row>
    <row r="194" spans="1:31" hidden="1" x14ac:dyDescent="0.25">
      <c r="A194" t="s">
        <v>30</v>
      </c>
      <c r="B194">
        <v>2017</v>
      </c>
      <c r="C194" t="s">
        <v>46</v>
      </c>
      <c r="D194" s="7">
        <v>43070</v>
      </c>
      <c r="E194">
        <v>136.4</v>
      </c>
      <c r="F194">
        <v>143.69999999999999</v>
      </c>
      <c r="G194">
        <v>144.80000000000001</v>
      </c>
      <c r="H194">
        <v>141.9</v>
      </c>
      <c r="I194">
        <v>123.1</v>
      </c>
      <c r="J194">
        <v>147.19999999999999</v>
      </c>
      <c r="K194">
        <v>161</v>
      </c>
      <c r="L194">
        <v>133.80000000000001</v>
      </c>
      <c r="M194">
        <v>121.9</v>
      </c>
      <c r="N194">
        <v>135.80000000000001</v>
      </c>
      <c r="O194">
        <v>131.1</v>
      </c>
      <c r="P194">
        <v>151.4</v>
      </c>
      <c r="Q194">
        <v>141.5</v>
      </c>
      <c r="R194">
        <v>153.19999999999999</v>
      </c>
      <c r="S194">
        <v>148</v>
      </c>
      <c r="T194">
        <v>141.9</v>
      </c>
      <c r="U194">
        <v>147.19999999999999</v>
      </c>
      <c r="V194" t="s">
        <v>32</v>
      </c>
      <c r="W194">
        <v>142.6</v>
      </c>
      <c r="X194">
        <v>139.5</v>
      </c>
      <c r="Y194">
        <v>136.1</v>
      </c>
      <c r="Z194">
        <v>122</v>
      </c>
      <c r="AA194">
        <v>133.4</v>
      </c>
      <c r="AB194">
        <v>141.1</v>
      </c>
      <c r="AC194">
        <v>127.8</v>
      </c>
      <c r="AD194">
        <v>131.9</v>
      </c>
      <c r="AE194">
        <v>139.80000000000001</v>
      </c>
    </row>
    <row r="195" spans="1:31" hidden="1" x14ac:dyDescent="0.25">
      <c r="A195" t="s">
        <v>33</v>
      </c>
      <c r="B195">
        <v>2017</v>
      </c>
      <c r="C195" t="s">
        <v>46</v>
      </c>
      <c r="D195" s="7">
        <v>43070</v>
      </c>
      <c r="E195">
        <v>134.4</v>
      </c>
      <c r="F195">
        <v>142.6</v>
      </c>
      <c r="G195">
        <v>145.9</v>
      </c>
      <c r="H195">
        <v>139.5</v>
      </c>
      <c r="I195">
        <v>115.9</v>
      </c>
      <c r="J195">
        <v>135</v>
      </c>
      <c r="K195">
        <v>163.19999999999999</v>
      </c>
      <c r="L195">
        <v>119.8</v>
      </c>
      <c r="M195">
        <v>120.7</v>
      </c>
      <c r="N195">
        <v>139.69999999999999</v>
      </c>
      <c r="O195">
        <v>125.7</v>
      </c>
      <c r="P195">
        <v>146.30000000000001</v>
      </c>
      <c r="Q195">
        <v>138.80000000000001</v>
      </c>
      <c r="R195">
        <v>157</v>
      </c>
      <c r="S195">
        <v>135.6</v>
      </c>
      <c r="T195">
        <v>125.6</v>
      </c>
      <c r="U195">
        <v>134</v>
      </c>
      <c r="V195">
        <v>139.1</v>
      </c>
      <c r="W195">
        <v>126.8</v>
      </c>
      <c r="X195">
        <v>129.30000000000001</v>
      </c>
      <c r="Y195">
        <v>128.19999999999999</v>
      </c>
      <c r="Z195">
        <v>115.3</v>
      </c>
      <c r="AA195">
        <v>125.6</v>
      </c>
      <c r="AB195">
        <v>136.69999999999999</v>
      </c>
      <c r="AC195">
        <v>124.6</v>
      </c>
      <c r="AD195">
        <v>125.1</v>
      </c>
      <c r="AE195">
        <v>134.1</v>
      </c>
    </row>
    <row r="196" spans="1:31" hidden="1" x14ac:dyDescent="0.25">
      <c r="A196" t="s">
        <v>34</v>
      </c>
      <c r="B196">
        <v>2017</v>
      </c>
      <c r="C196" t="s">
        <v>46</v>
      </c>
      <c r="D196" s="7">
        <v>43070</v>
      </c>
      <c r="E196">
        <v>135.80000000000001</v>
      </c>
      <c r="F196">
        <v>143.30000000000001</v>
      </c>
      <c r="G196">
        <v>145.19999999999999</v>
      </c>
      <c r="H196">
        <v>141</v>
      </c>
      <c r="I196">
        <v>120.5</v>
      </c>
      <c r="J196">
        <v>141.5</v>
      </c>
      <c r="K196">
        <v>161.69999999999999</v>
      </c>
      <c r="L196">
        <v>129.1</v>
      </c>
      <c r="M196">
        <v>121.5</v>
      </c>
      <c r="N196">
        <v>137.1</v>
      </c>
      <c r="O196">
        <v>128.80000000000001</v>
      </c>
      <c r="P196">
        <v>149</v>
      </c>
      <c r="Q196">
        <v>140.5</v>
      </c>
      <c r="R196">
        <v>154.19999999999999</v>
      </c>
      <c r="S196">
        <v>143.1</v>
      </c>
      <c r="T196">
        <v>135.1</v>
      </c>
      <c r="U196">
        <v>142</v>
      </c>
      <c r="V196">
        <v>139.1</v>
      </c>
      <c r="W196">
        <v>136.6</v>
      </c>
      <c r="X196">
        <v>134.69999999999999</v>
      </c>
      <c r="Y196">
        <v>133.1</v>
      </c>
      <c r="Z196">
        <v>118.5</v>
      </c>
      <c r="AA196">
        <v>129</v>
      </c>
      <c r="AB196">
        <v>138.5</v>
      </c>
      <c r="AC196">
        <v>126.5</v>
      </c>
      <c r="AD196">
        <v>128.6</v>
      </c>
      <c r="AE196">
        <v>137.19999999999999</v>
      </c>
    </row>
    <row r="197" spans="1:31" hidden="1" x14ac:dyDescent="0.25">
      <c r="A197" t="s">
        <v>30</v>
      </c>
      <c r="B197">
        <v>2017</v>
      </c>
      <c r="C197" t="s">
        <v>45</v>
      </c>
      <c r="D197" s="7">
        <v>43040</v>
      </c>
      <c r="E197">
        <v>136.30000000000001</v>
      </c>
      <c r="F197">
        <v>142.5</v>
      </c>
      <c r="G197">
        <v>140.5</v>
      </c>
      <c r="H197">
        <v>141.5</v>
      </c>
      <c r="I197">
        <v>121.6</v>
      </c>
      <c r="J197">
        <v>147.30000000000001</v>
      </c>
      <c r="K197">
        <v>168</v>
      </c>
      <c r="L197">
        <v>135.80000000000001</v>
      </c>
      <c r="M197">
        <v>122.5</v>
      </c>
      <c r="N197">
        <v>136</v>
      </c>
      <c r="O197">
        <v>131.9</v>
      </c>
      <c r="P197">
        <v>151.4</v>
      </c>
      <c r="Q197">
        <v>142.4</v>
      </c>
      <c r="R197">
        <v>152.1</v>
      </c>
      <c r="S197">
        <v>148.19999999999999</v>
      </c>
      <c r="T197">
        <v>141.5</v>
      </c>
      <c r="U197">
        <v>147.30000000000001</v>
      </c>
      <c r="V197" t="s">
        <v>32</v>
      </c>
      <c r="W197">
        <v>141.1</v>
      </c>
      <c r="X197">
        <v>139.4</v>
      </c>
      <c r="Y197">
        <v>135.80000000000001</v>
      </c>
      <c r="Z197">
        <v>121.6</v>
      </c>
      <c r="AA197">
        <v>133.69999999999999</v>
      </c>
      <c r="AB197">
        <v>141.5</v>
      </c>
      <c r="AC197">
        <v>128.1</v>
      </c>
      <c r="AD197">
        <v>131.69999999999999</v>
      </c>
      <c r="AE197">
        <v>140</v>
      </c>
    </row>
    <row r="198" spans="1:31" hidden="1" x14ac:dyDescent="0.25">
      <c r="A198" t="s">
        <v>33</v>
      </c>
      <c r="B198">
        <v>2017</v>
      </c>
      <c r="C198" t="s">
        <v>45</v>
      </c>
      <c r="D198" s="7">
        <v>43040</v>
      </c>
      <c r="E198">
        <v>134.30000000000001</v>
      </c>
      <c r="F198">
        <v>142.1</v>
      </c>
      <c r="G198">
        <v>146.69999999999999</v>
      </c>
      <c r="H198">
        <v>139.5</v>
      </c>
      <c r="I198">
        <v>115.2</v>
      </c>
      <c r="J198">
        <v>136.4</v>
      </c>
      <c r="K198">
        <v>185.2</v>
      </c>
      <c r="L198">
        <v>122.2</v>
      </c>
      <c r="M198">
        <v>123.9</v>
      </c>
      <c r="N198">
        <v>138.30000000000001</v>
      </c>
      <c r="O198">
        <v>125.4</v>
      </c>
      <c r="P198">
        <v>146</v>
      </c>
      <c r="Q198">
        <v>141.5</v>
      </c>
      <c r="R198">
        <v>156.19999999999999</v>
      </c>
      <c r="S198">
        <v>135</v>
      </c>
      <c r="T198">
        <v>125.4</v>
      </c>
      <c r="U198">
        <v>133.5</v>
      </c>
      <c r="V198">
        <v>138.6</v>
      </c>
      <c r="W198">
        <v>125.7</v>
      </c>
      <c r="X198">
        <v>128.80000000000001</v>
      </c>
      <c r="Y198">
        <v>127.4</v>
      </c>
      <c r="Z198">
        <v>115.3</v>
      </c>
      <c r="AA198">
        <v>125.1</v>
      </c>
      <c r="AB198">
        <v>136.6</v>
      </c>
      <c r="AC198">
        <v>124.9</v>
      </c>
      <c r="AD198">
        <v>124.9</v>
      </c>
      <c r="AE198">
        <v>134.80000000000001</v>
      </c>
    </row>
    <row r="199" spans="1:31" hidden="1" x14ac:dyDescent="0.25">
      <c r="A199" t="s">
        <v>34</v>
      </c>
      <c r="B199">
        <v>2017</v>
      </c>
      <c r="C199" t="s">
        <v>45</v>
      </c>
      <c r="D199" s="7">
        <v>43040</v>
      </c>
      <c r="E199">
        <v>135.69999999999999</v>
      </c>
      <c r="F199">
        <v>142.4</v>
      </c>
      <c r="G199">
        <v>142.9</v>
      </c>
      <c r="H199">
        <v>140.80000000000001</v>
      </c>
      <c r="I199">
        <v>119.2</v>
      </c>
      <c r="J199">
        <v>142.19999999999999</v>
      </c>
      <c r="K199">
        <v>173.8</v>
      </c>
      <c r="L199">
        <v>131.19999999999999</v>
      </c>
      <c r="M199">
        <v>123</v>
      </c>
      <c r="N199">
        <v>136.80000000000001</v>
      </c>
      <c r="O199">
        <v>129.19999999999999</v>
      </c>
      <c r="P199">
        <v>148.9</v>
      </c>
      <c r="Q199">
        <v>142.1</v>
      </c>
      <c r="R199">
        <v>153.19999999999999</v>
      </c>
      <c r="S199">
        <v>143</v>
      </c>
      <c r="T199">
        <v>134.80000000000001</v>
      </c>
      <c r="U199">
        <v>141.80000000000001</v>
      </c>
      <c r="V199">
        <v>138.6</v>
      </c>
      <c r="W199">
        <v>135.30000000000001</v>
      </c>
      <c r="X199">
        <v>134.4</v>
      </c>
      <c r="Y199">
        <v>132.6</v>
      </c>
      <c r="Z199">
        <v>118.3</v>
      </c>
      <c r="AA199">
        <v>128.9</v>
      </c>
      <c r="AB199">
        <v>138.6</v>
      </c>
      <c r="AC199">
        <v>126.8</v>
      </c>
      <c r="AD199">
        <v>128.4</v>
      </c>
      <c r="AE199">
        <v>137.6</v>
      </c>
    </row>
    <row r="200" spans="1:31" hidden="1" x14ac:dyDescent="0.25">
      <c r="A200" t="s">
        <v>30</v>
      </c>
      <c r="B200">
        <v>2017</v>
      </c>
      <c r="C200" t="s">
        <v>43</v>
      </c>
      <c r="D200" s="7">
        <v>43009</v>
      </c>
      <c r="E200">
        <v>135.9</v>
      </c>
      <c r="F200">
        <v>141.9</v>
      </c>
      <c r="G200">
        <v>131</v>
      </c>
      <c r="H200">
        <v>141.5</v>
      </c>
      <c r="I200">
        <v>121.4</v>
      </c>
      <c r="J200">
        <v>146.69999999999999</v>
      </c>
      <c r="K200">
        <v>157.1</v>
      </c>
      <c r="L200">
        <v>136.4</v>
      </c>
      <c r="M200">
        <v>121.4</v>
      </c>
      <c r="N200">
        <v>135.6</v>
      </c>
      <c r="O200">
        <v>131.30000000000001</v>
      </c>
      <c r="P200">
        <v>150.30000000000001</v>
      </c>
      <c r="Q200">
        <v>140.4</v>
      </c>
      <c r="R200">
        <v>150.5</v>
      </c>
      <c r="S200">
        <v>147.19999999999999</v>
      </c>
      <c r="T200">
        <v>140.6</v>
      </c>
      <c r="U200">
        <v>146.19999999999999</v>
      </c>
      <c r="V200" t="s">
        <v>32</v>
      </c>
      <c r="W200">
        <v>138.1</v>
      </c>
      <c r="X200">
        <v>138.4</v>
      </c>
      <c r="Y200">
        <v>134.19999999999999</v>
      </c>
      <c r="Z200">
        <v>121</v>
      </c>
      <c r="AA200">
        <v>133</v>
      </c>
      <c r="AB200">
        <v>140.1</v>
      </c>
      <c r="AC200">
        <v>127.4</v>
      </c>
      <c r="AD200">
        <v>130.69999999999999</v>
      </c>
      <c r="AE200">
        <v>138.30000000000001</v>
      </c>
    </row>
    <row r="201" spans="1:31" hidden="1" x14ac:dyDescent="0.25">
      <c r="A201" t="s">
        <v>33</v>
      </c>
      <c r="B201">
        <v>2017</v>
      </c>
      <c r="C201" t="s">
        <v>43</v>
      </c>
      <c r="D201" s="7">
        <v>43009</v>
      </c>
      <c r="E201">
        <v>133.9</v>
      </c>
      <c r="F201">
        <v>142.80000000000001</v>
      </c>
      <c r="G201">
        <v>131.4</v>
      </c>
      <c r="H201">
        <v>139.1</v>
      </c>
      <c r="I201">
        <v>114.9</v>
      </c>
      <c r="J201">
        <v>135.6</v>
      </c>
      <c r="K201">
        <v>173.2</v>
      </c>
      <c r="L201">
        <v>124.1</v>
      </c>
      <c r="M201">
        <v>122.6</v>
      </c>
      <c r="N201">
        <v>137.80000000000001</v>
      </c>
      <c r="O201">
        <v>125.1</v>
      </c>
      <c r="P201">
        <v>145.5</v>
      </c>
      <c r="Q201">
        <v>139.69999999999999</v>
      </c>
      <c r="R201">
        <v>154.6</v>
      </c>
      <c r="S201">
        <v>134</v>
      </c>
      <c r="T201">
        <v>124.9</v>
      </c>
      <c r="U201">
        <v>132.6</v>
      </c>
      <c r="V201">
        <v>137.30000000000001</v>
      </c>
      <c r="W201">
        <v>122.6</v>
      </c>
      <c r="X201">
        <v>128.30000000000001</v>
      </c>
      <c r="Y201">
        <v>126.6</v>
      </c>
      <c r="Z201">
        <v>115</v>
      </c>
      <c r="AA201">
        <v>124.8</v>
      </c>
      <c r="AB201">
        <v>136.30000000000001</v>
      </c>
      <c r="AC201">
        <v>124.6</v>
      </c>
      <c r="AD201">
        <v>124.5</v>
      </c>
      <c r="AE201">
        <v>133.5</v>
      </c>
    </row>
    <row r="202" spans="1:31" hidden="1" x14ac:dyDescent="0.25">
      <c r="A202" t="s">
        <v>34</v>
      </c>
      <c r="B202">
        <v>2017</v>
      </c>
      <c r="C202" t="s">
        <v>43</v>
      </c>
      <c r="D202" s="7">
        <v>43009</v>
      </c>
      <c r="E202">
        <v>135.30000000000001</v>
      </c>
      <c r="F202">
        <v>142.19999999999999</v>
      </c>
      <c r="G202">
        <v>131.19999999999999</v>
      </c>
      <c r="H202">
        <v>140.6</v>
      </c>
      <c r="I202">
        <v>119</v>
      </c>
      <c r="J202">
        <v>141.5</v>
      </c>
      <c r="K202">
        <v>162.6</v>
      </c>
      <c r="L202">
        <v>132.30000000000001</v>
      </c>
      <c r="M202">
        <v>121.8</v>
      </c>
      <c r="N202">
        <v>136.30000000000001</v>
      </c>
      <c r="O202">
        <v>128.69999999999999</v>
      </c>
      <c r="P202">
        <v>148.1</v>
      </c>
      <c r="Q202">
        <v>140.1</v>
      </c>
      <c r="R202">
        <v>151.6</v>
      </c>
      <c r="S202">
        <v>142</v>
      </c>
      <c r="T202">
        <v>134.1</v>
      </c>
      <c r="U202">
        <v>140.80000000000001</v>
      </c>
      <c r="V202">
        <v>137.30000000000001</v>
      </c>
      <c r="W202">
        <v>132.19999999999999</v>
      </c>
      <c r="X202">
        <v>133.6</v>
      </c>
      <c r="Y202">
        <v>131.30000000000001</v>
      </c>
      <c r="Z202">
        <v>117.8</v>
      </c>
      <c r="AA202">
        <v>128.4</v>
      </c>
      <c r="AB202">
        <v>137.9</v>
      </c>
      <c r="AC202">
        <v>126.2</v>
      </c>
      <c r="AD202">
        <v>127.7</v>
      </c>
      <c r="AE202">
        <v>136.1</v>
      </c>
    </row>
    <row r="203" spans="1:31" hidden="1" x14ac:dyDescent="0.25">
      <c r="A203" t="s">
        <v>30</v>
      </c>
      <c r="B203">
        <v>2017</v>
      </c>
      <c r="C203" t="s">
        <v>42</v>
      </c>
      <c r="D203" s="7">
        <v>42979</v>
      </c>
      <c r="E203">
        <v>135.19999999999999</v>
      </c>
      <c r="F203">
        <v>142</v>
      </c>
      <c r="G203">
        <v>130.5</v>
      </c>
      <c r="H203">
        <v>140.19999999999999</v>
      </c>
      <c r="I203">
        <v>120.7</v>
      </c>
      <c r="J203">
        <v>147.80000000000001</v>
      </c>
      <c r="K203">
        <v>154.5</v>
      </c>
      <c r="L203">
        <v>137.1</v>
      </c>
      <c r="M203">
        <v>121</v>
      </c>
      <c r="N203">
        <v>134.69999999999999</v>
      </c>
      <c r="O203">
        <v>131.69999999999999</v>
      </c>
      <c r="P203">
        <v>149.30000000000001</v>
      </c>
      <c r="Q203">
        <v>139.6</v>
      </c>
      <c r="R203">
        <v>149.80000000000001</v>
      </c>
      <c r="S203">
        <v>146.1</v>
      </c>
      <c r="T203">
        <v>139.69999999999999</v>
      </c>
      <c r="U203">
        <v>145.19999999999999</v>
      </c>
      <c r="V203" t="s">
        <v>32</v>
      </c>
      <c r="W203">
        <v>137.4</v>
      </c>
      <c r="X203">
        <v>137.9</v>
      </c>
      <c r="Y203">
        <v>133.4</v>
      </c>
      <c r="Z203">
        <v>121.2</v>
      </c>
      <c r="AA203">
        <v>132.30000000000001</v>
      </c>
      <c r="AB203">
        <v>139.6</v>
      </c>
      <c r="AC203">
        <v>126.7</v>
      </c>
      <c r="AD203">
        <v>130.30000000000001</v>
      </c>
      <c r="AE203">
        <v>137.6</v>
      </c>
    </row>
    <row r="204" spans="1:31" hidden="1" x14ac:dyDescent="0.25">
      <c r="A204" t="s">
        <v>33</v>
      </c>
      <c r="B204">
        <v>2017</v>
      </c>
      <c r="C204" t="s">
        <v>42</v>
      </c>
      <c r="D204" s="7">
        <v>42979</v>
      </c>
      <c r="E204">
        <v>133.6</v>
      </c>
      <c r="F204">
        <v>143</v>
      </c>
      <c r="G204">
        <v>129.69999999999999</v>
      </c>
      <c r="H204">
        <v>138.69999999999999</v>
      </c>
      <c r="I204">
        <v>114.5</v>
      </c>
      <c r="J204">
        <v>137.5</v>
      </c>
      <c r="K204">
        <v>160.69999999999999</v>
      </c>
      <c r="L204">
        <v>124.5</v>
      </c>
      <c r="M204">
        <v>122.4</v>
      </c>
      <c r="N204">
        <v>137.30000000000001</v>
      </c>
      <c r="O204">
        <v>124.8</v>
      </c>
      <c r="P204">
        <v>145</v>
      </c>
      <c r="Q204">
        <v>138</v>
      </c>
      <c r="R204">
        <v>153.6</v>
      </c>
      <c r="S204">
        <v>133.30000000000001</v>
      </c>
      <c r="T204">
        <v>124.6</v>
      </c>
      <c r="U204">
        <v>132</v>
      </c>
      <c r="V204">
        <v>135.69999999999999</v>
      </c>
      <c r="W204">
        <v>120.6</v>
      </c>
      <c r="X204">
        <v>128.1</v>
      </c>
      <c r="Y204">
        <v>126.1</v>
      </c>
      <c r="Z204">
        <v>115.7</v>
      </c>
      <c r="AA204">
        <v>124.5</v>
      </c>
      <c r="AB204">
        <v>135.9</v>
      </c>
      <c r="AC204">
        <v>124.4</v>
      </c>
      <c r="AD204">
        <v>124.5</v>
      </c>
      <c r="AE204">
        <v>132.4</v>
      </c>
    </row>
    <row r="205" spans="1:31" hidden="1" x14ac:dyDescent="0.25">
      <c r="A205" t="s">
        <v>34</v>
      </c>
      <c r="B205">
        <v>2017</v>
      </c>
      <c r="C205" t="s">
        <v>42</v>
      </c>
      <c r="D205" s="7">
        <v>42979</v>
      </c>
      <c r="E205">
        <v>134.69999999999999</v>
      </c>
      <c r="F205">
        <v>142.4</v>
      </c>
      <c r="G205">
        <v>130.19999999999999</v>
      </c>
      <c r="H205">
        <v>139.6</v>
      </c>
      <c r="I205">
        <v>118.4</v>
      </c>
      <c r="J205">
        <v>143</v>
      </c>
      <c r="K205">
        <v>156.6</v>
      </c>
      <c r="L205">
        <v>132.9</v>
      </c>
      <c r="M205">
        <v>121.5</v>
      </c>
      <c r="N205">
        <v>135.6</v>
      </c>
      <c r="O205">
        <v>128.80000000000001</v>
      </c>
      <c r="P205">
        <v>147.30000000000001</v>
      </c>
      <c r="Q205">
        <v>139</v>
      </c>
      <c r="R205">
        <v>150.80000000000001</v>
      </c>
      <c r="S205">
        <v>141.1</v>
      </c>
      <c r="T205">
        <v>133.4</v>
      </c>
      <c r="U205">
        <v>140</v>
      </c>
      <c r="V205">
        <v>135.69999999999999</v>
      </c>
      <c r="W205">
        <v>131</v>
      </c>
      <c r="X205">
        <v>133.30000000000001</v>
      </c>
      <c r="Y205">
        <v>130.6</v>
      </c>
      <c r="Z205">
        <v>118.3</v>
      </c>
      <c r="AA205">
        <v>127.9</v>
      </c>
      <c r="AB205">
        <v>137.4</v>
      </c>
      <c r="AC205">
        <v>125.7</v>
      </c>
      <c r="AD205">
        <v>127.5</v>
      </c>
      <c r="AE205">
        <v>135.19999999999999</v>
      </c>
    </row>
    <row r="206" spans="1:31" hidden="1" x14ac:dyDescent="0.25">
      <c r="A206" t="s">
        <v>30</v>
      </c>
      <c r="B206">
        <v>2017</v>
      </c>
      <c r="C206" t="s">
        <v>41</v>
      </c>
      <c r="D206" s="7">
        <v>42948</v>
      </c>
      <c r="E206">
        <v>134.80000000000001</v>
      </c>
      <c r="F206">
        <v>143.1</v>
      </c>
      <c r="G206">
        <v>130</v>
      </c>
      <c r="H206">
        <v>139.4</v>
      </c>
      <c r="I206">
        <v>120.5</v>
      </c>
      <c r="J206">
        <v>148</v>
      </c>
      <c r="K206">
        <v>162.9</v>
      </c>
      <c r="L206">
        <v>137.4</v>
      </c>
      <c r="M206">
        <v>120.8</v>
      </c>
      <c r="N206">
        <v>134.69999999999999</v>
      </c>
      <c r="O206">
        <v>131.6</v>
      </c>
      <c r="P206">
        <v>148.69999999999999</v>
      </c>
      <c r="Q206">
        <v>140.6</v>
      </c>
      <c r="R206">
        <v>149</v>
      </c>
      <c r="S206">
        <v>145.30000000000001</v>
      </c>
      <c r="T206">
        <v>139.19999999999999</v>
      </c>
      <c r="U206">
        <v>144.5</v>
      </c>
      <c r="V206" t="s">
        <v>32</v>
      </c>
      <c r="W206">
        <v>136.4</v>
      </c>
      <c r="X206">
        <v>137.30000000000001</v>
      </c>
      <c r="Y206">
        <v>133</v>
      </c>
      <c r="Z206">
        <v>120.3</v>
      </c>
      <c r="AA206">
        <v>131.5</v>
      </c>
      <c r="AB206">
        <v>140.19999999999999</v>
      </c>
      <c r="AC206">
        <v>125.4</v>
      </c>
      <c r="AD206">
        <v>129.69999999999999</v>
      </c>
      <c r="AE206">
        <v>137.80000000000001</v>
      </c>
    </row>
    <row r="207" spans="1:31" hidden="1" x14ac:dyDescent="0.25">
      <c r="A207" t="s">
        <v>33</v>
      </c>
      <c r="B207">
        <v>2017</v>
      </c>
      <c r="C207" t="s">
        <v>41</v>
      </c>
      <c r="D207" s="7">
        <v>42948</v>
      </c>
      <c r="E207">
        <v>133.19999999999999</v>
      </c>
      <c r="F207">
        <v>143.9</v>
      </c>
      <c r="G207">
        <v>128.30000000000001</v>
      </c>
      <c r="H207">
        <v>138.30000000000001</v>
      </c>
      <c r="I207">
        <v>114.1</v>
      </c>
      <c r="J207">
        <v>142.69999999999999</v>
      </c>
      <c r="K207">
        <v>179.8</v>
      </c>
      <c r="L207">
        <v>123.5</v>
      </c>
      <c r="M207">
        <v>122.1</v>
      </c>
      <c r="N207">
        <v>137.5</v>
      </c>
      <c r="O207">
        <v>124.6</v>
      </c>
      <c r="P207">
        <v>144.5</v>
      </c>
      <c r="Q207">
        <v>140.5</v>
      </c>
      <c r="R207">
        <v>152.1</v>
      </c>
      <c r="S207">
        <v>132.69999999999999</v>
      </c>
      <c r="T207">
        <v>124.3</v>
      </c>
      <c r="U207">
        <v>131.4</v>
      </c>
      <c r="V207">
        <v>134.4</v>
      </c>
      <c r="W207">
        <v>118.9</v>
      </c>
      <c r="X207">
        <v>127.7</v>
      </c>
      <c r="Y207">
        <v>125.7</v>
      </c>
      <c r="Z207">
        <v>114.6</v>
      </c>
      <c r="AA207">
        <v>124.1</v>
      </c>
      <c r="AB207">
        <v>135.69999999999999</v>
      </c>
      <c r="AC207">
        <v>123.3</v>
      </c>
      <c r="AD207">
        <v>123.8</v>
      </c>
      <c r="AE207">
        <v>132.69999999999999</v>
      </c>
    </row>
    <row r="208" spans="1:31" hidden="1" x14ac:dyDescent="0.25">
      <c r="A208" t="s">
        <v>34</v>
      </c>
      <c r="B208">
        <v>2017</v>
      </c>
      <c r="C208" t="s">
        <v>41</v>
      </c>
      <c r="D208" s="7">
        <v>42948</v>
      </c>
      <c r="E208">
        <v>134.30000000000001</v>
      </c>
      <c r="F208">
        <v>143.4</v>
      </c>
      <c r="G208">
        <v>129.30000000000001</v>
      </c>
      <c r="H208">
        <v>139</v>
      </c>
      <c r="I208">
        <v>118.1</v>
      </c>
      <c r="J208">
        <v>145.5</v>
      </c>
      <c r="K208">
        <v>168.6</v>
      </c>
      <c r="L208">
        <v>132.69999999999999</v>
      </c>
      <c r="M208">
        <v>121.2</v>
      </c>
      <c r="N208">
        <v>135.6</v>
      </c>
      <c r="O208">
        <v>128.69999999999999</v>
      </c>
      <c r="P208">
        <v>146.80000000000001</v>
      </c>
      <c r="Q208">
        <v>140.6</v>
      </c>
      <c r="R208">
        <v>149.80000000000001</v>
      </c>
      <c r="S208">
        <v>140.30000000000001</v>
      </c>
      <c r="T208">
        <v>133</v>
      </c>
      <c r="U208">
        <v>139.30000000000001</v>
      </c>
      <c r="V208">
        <v>134.4</v>
      </c>
      <c r="W208">
        <v>129.80000000000001</v>
      </c>
      <c r="X208">
        <v>132.80000000000001</v>
      </c>
      <c r="Y208">
        <v>130.19999999999999</v>
      </c>
      <c r="Z208">
        <v>117.3</v>
      </c>
      <c r="AA208">
        <v>127.3</v>
      </c>
      <c r="AB208">
        <v>137.6</v>
      </c>
      <c r="AC208">
        <v>124.5</v>
      </c>
      <c r="AD208">
        <v>126.8</v>
      </c>
      <c r="AE208">
        <v>135.4</v>
      </c>
    </row>
    <row r="209" spans="1:31" hidden="1" x14ac:dyDescent="0.25">
      <c r="A209" t="s">
        <v>30</v>
      </c>
      <c r="B209">
        <v>2017</v>
      </c>
      <c r="C209" t="s">
        <v>40</v>
      </c>
      <c r="D209" s="7">
        <v>42917</v>
      </c>
      <c r="E209">
        <v>134</v>
      </c>
      <c r="F209">
        <v>144.19999999999999</v>
      </c>
      <c r="G209">
        <v>129.80000000000001</v>
      </c>
      <c r="H209">
        <v>139</v>
      </c>
      <c r="I209">
        <v>120.9</v>
      </c>
      <c r="J209">
        <v>143.9</v>
      </c>
      <c r="K209">
        <v>151.5</v>
      </c>
      <c r="L209">
        <v>138.1</v>
      </c>
      <c r="M209">
        <v>120</v>
      </c>
      <c r="N209">
        <v>133.9</v>
      </c>
      <c r="O209">
        <v>131.4</v>
      </c>
      <c r="P209">
        <v>147.69999999999999</v>
      </c>
      <c r="Q209">
        <v>138.5</v>
      </c>
      <c r="R209">
        <v>147.4</v>
      </c>
      <c r="S209">
        <v>144.30000000000001</v>
      </c>
      <c r="T209">
        <v>138.1</v>
      </c>
      <c r="U209">
        <v>143.5</v>
      </c>
      <c r="V209" t="s">
        <v>32</v>
      </c>
      <c r="W209">
        <v>135.30000000000001</v>
      </c>
      <c r="X209">
        <v>136.1</v>
      </c>
      <c r="Y209">
        <v>132.1</v>
      </c>
      <c r="Z209">
        <v>119.1</v>
      </c>
      <c r="AA209">
        <v>130.6</v>
      </c>
      <c r="AB209">
        <v>138.6</v>
      </c>
      <c r="AC209">
        <v>124.4</v>
      </c>
      <c r="AD209">
        <v>128.6</v>
      </c>
      <c r="AE209">
        <v>136.19999999999999</v>
      </c>
    </row>
    <row r="210" spans="1:31" hidden="1" x14ac:dyDescent="0.25">
      <c r="A210" t="s">
        <v>33</v>
      </c>
      <c r="B210">
        <v>2017</v>
      </c>
      <c r="C210" t="s">
        <v>40</v>
      </c>
      <c r="D210" s="7">
        <v>42917</v>
      </c>
      <c r="E210">
        <v>132.80000000000001</v>
      </c>
      <c r="F210">
        <v>148.4</v>
      </c>
      <c r="G210">
        <v>129.4</v>
      </c>
      <c r="H210">
        <v>137.69999999999999</v>
      </c>
      <c r="I210">
        <v>113.4</v>
      </c>
      <c r="J210">
        <v>139.4</v>
      </c>
      <c r="K210">
        <v>175.1</v>
      </c>
      <c r="L210">
        <v>124.7</v>
      </c>
      <c r="M210">
        <v>121.5</v>
      </c>
      <c r="N210">
        <v>137.80000000000001</v>
      </c>
      <c r="O210">
        <v>124.4</v>
      </c>
      <c r="P210">
        <v>143.69999999999999</v>
      </c>
      <c r="Q210">
        <v>139.80000000000001</v>
      </c>
      <c r="R210">
        <v>150.5</v>
      </c>
      <c r="S210">
        <v>131.6</v>
      </c>
      <c r="T210">
        <v>123.7</v>
      </c>
      <c r="U210">
        <v>130.4</v>
      </c>
      <c r="V210">
        <v>132.6</v>
      </c>
      <c r="W210">
        <v>119.7</v>
      </c>
      <c r="X210">
        <v>127.2</v>
      </c>
      <c r="Y210">
        <v>125</v>
      </c>
      <c r="Z210">
        <v>113.2</v>
      </c>
      <c r="AA210">
        <v>123.5</v>
      </c>
      <c r="AB210">
        <v>135.5</v>
      </c>
      <c r="AC210">
        <v>122.4</v>
      </c>
      <c r="AD210">
        <v>123</v>
      </c>
      <c r="AE210">
        <v>131.80000000000001</v>
      </c>
    </row>
    <row r="211" spans="1:31" hidden="1" x14ac:dyDescent="0.25">
      <c r="A211" t="s">
        <v>34</v>
      </c>
      <c r="B211">
        <v>2017</v>
      </c>
      <c r="C211" t="s">
        <v>40</v>
      </c>
      <c r="D211" s="7">
        <v>42917</v>
      </c>
      <c r="E211">
        <v>133.6</v>
      </c>
      <c r="F211">
        <v>145.69999999999999</v>
      </c>
      <c r="G211">
        <v>129.6</v>
      </c>
      <c r="H211">
        <v>138.5</v>
      </c>
      <c r="I211">
        <v>118.1</v>
      </c>
      <c r="J211">
        <v>141.80000000000001</v>
      </c>
      <c r="K211">
        <v>159.5</v>
      </c>
      <c r="L211">
        <v>133.6</v>
      </c>
      <c r="M211">
        <v>120.5</v>
      </c>
      <c r="N211">
        <v>135.19999999999999</v>
      </c>
      <c r="O211">
        <v>128.5</v>
      </c>
      <c r="P211">
        <v>145.80000000000001</v>
      </c>
      <c r="Q211">
        <v>139</v>
      </c>
      <c r="R211">
        <v>148.19999999999999</v>
      </c>
      <c r="S211">
        <v>139.30000000000001</v>
      </c>
      <c r="T211">
        <v>132.1</v>
      </c>
      <c r="U211">
        <v>138.30000000000001</v>
      </c>
      <c r="V211">
        <v>132.6</v>
      </c>
      <c r="W211">
        <v>129.4</v>
      </c>
      <c r="X211">
        <v>131.9</v>
      </c>
      <c r="Y211">
        <v>129.4</v>
      </c>
      <c r="Z211">
        <v>116</v>
      </c>
      <c r="AA211">
        <v>126.6</v>
      </c>
      <c r="AB211">
        <v>136.80000000000001</v>
      </c>
      <c r="AC211">
        <v>123.6</v>
      </c>
      <c r="AD211">
        <v>125.9</v>
      </c>
      <c r="AE211">
        <v>134.19999999999999</v>
      </c>
    </row>
    <row r="212" spans="1:31" hidden="1" x14ac:dyDescent="0.25">
      <c r="A212" t="s">
        <v>30</v>
      </c>
      <c r="B212">
        <v>2017</v>
      </c>
      <c r="C212" t="s">
        <v>39</v>
      </c>
      <c r="D212" s="7">
        <v>42887</v>
      </c>
      <c r="E212">
        <v>133.5</v>
      </c>
      <c r="F212">
        <v>143.69999999999999</v>
      </c>
      <c r="G212">
        <v>128</v>
      </c>
      <c r="H212">
        <v>138.6</v>
      </c>
      <c r="I212">
        <v>120.9</v>
      </c>
      <c r="J212">
        <v>140.9</v>
      </c>
      <c r="K212">
        <v>128.80000000000001</v>
      </c>
      <c r="L212">
        <v>140.19999999999999</v>
      </c>
      <c r="M212">
        <v>118.9</v>
      </c>
      <c r="N212">
        <v>133.5</v>
      </c>
      <c r="O212">
        <v>130.4</v>
      </c>
      <c r="P212">
        <v>146.5</v>
      </c>
      <c r="Q212">
        <v>134.9</v>
      </c>
      <c r="R212">
        <v>145.80000000000001</v>
      </c>
      <c r="S212">
        <v>143.1</v>
      </c>
      <c r="T212">
        <v>137.69999999999999</v>
      </c>
      <c r="U212">
        <v>142.30000000000001</v>
      </c>
      <c r="V212" t="s">
        <v>32</v>
      </c>
      <c r="W212">
        <v>134.80000000000001</v>
      </c>
      <c r="X212">
        <v>135.19999999999999</v>
      </c>
      <c r="Y212">
        <v>131.30000000000001</v>
      </c>
      <c r="Z212">
        <v>119.4</v>
      </c>
      <c r="AA212">
        <v>129.80000000000001</v>
      </c>
      <c r="AB212">
        <v>136.9</v>
      </c>
      <c r="AC212">
        <v>124.1</v>
      </c>
      <c r="AD212">
        <v>128.1</v>
      </c>
      <c r="AE212">
        <v>133.9</v>
      </c>
    </row>
    <row r="213" spans="1:31" hidden="1" x14ac:dyDescent="0.25">
      <c r="A213" t="s">
        <v>33</v>
      </c>
      <c r="B213">
        <v>2017</v>
      </c>
      <c r="C213" t="s">
        <v>39</v>
      </c>
      <c r="D213" s="7">
        <v>42887</v>
      </c>
      <c r="E213">
        <v>132.9</v>
      </c>
      <c r="F213">
        <v>148.69999999999999</v>
      </c>
      <c r="G213">
        <v>128.30000000000001</v>
      </c>
      <c r="H213">
        <v>137.30000000000001</v>
      </c>
      <c r="I213">
        <v>113.5</v>
      </c>
      <c r="J213">
        <v>137.19999999999999</v>
      </c>
      <c r="K213">
        <v>142.19999999999999</v>
      </c>
      <c r="L213">
        <v>128.19999999999999</v>
      </c>
      <c r="M213">
        <v>120.9</v>
      </c>
      <c r="N213">
        <v>138.80000000000001</v>
      </c>
      <c r="O213">
        <v>124.2</v>
      </c>
      <c r="P213">
        <v>143.1</v>
      </c>
      <c r="Q213">
        <v>135.69999999999999</v>
      </c>
      <c r="R213">
        <v>148.6</v>
      </c>
      <c r="S213">
        <v>131.5</v>
      </c>
      <c r="T213">
        <v>123.2</v>
      </c>
      <c r="U213">
        <v>130.19999999999999</v>
      </c>
      <c r="V213">
        <v>131.4</v>
      </c>
      <c r="W213">
        <v>119</v>
      </c>
      <c r="X213">
        <v>126.8</v>
      </c>
      <c r="Y213">
        <v>123.8</v>
      </c>
      <c r="Z213">
        <v>113.9</v>
      </c>
      <c r="AA213">
        <v>122.9</v>
      </c>
      <c r="AB213">
        <v>134.30000000000001</v>
      </c>
      <c r="AC213">
        <v>122.5</v>
      </c>
      <c r="AD213">
        <v>122.7</v>
      </c>
      <c r="AE213">
        <v>129.9</v>
      </c>
    </row>
    <row r="214" spans="1:31" hidden="1" x14ac:dyDescent="0.25">
      <c r="A214" t="s">
        <v>34</v>
      </c>
      <c r="B214">
        <v>2017</v>
      </c>
      <c r="C214" t="s">
        <v>39</v>
      </c>
      <c r="D214" s="7">
        <v>42887</v>
      </c>
      <c r="E214">
        <v>133.30000000000001</v>
      </c>
      <c r="F214">
        <v>145.5</v>
      </c>
      <c r="G214">
        <v>128.1</v>
      </c>
      <c r="H214">
        <v>138.1</v>
      </c>
      <c r="I214">
        <v>118.2</v>
      </c>
      <c r="J214">
        <v>139.19999999999999</v>
      </c>
      <c r="K214">
        <v>133.30000000000001</v>
      </c>
      <c r="L214">
        <v>136.19999999999999</v>
      </c>
      <c r="M214">
        <v>119.6</v>
      </c>
      <c r="N214">
        <v>135.30000000000001</v>
      </c>
      <c r="O214">
        <v>127.8</v>
      </c>
      <c r="P214">
        <v>144.9</v>
      </c>
      <c r="Q214">
        <v>135.19999999999999</v>
      </c>
      <c r="R214">
        <v>146.5</v>
      </c>
      <c r="S214">
        <v>138.5</v>
      </c>
      <c r="T214">
        <v>131.69999999999999</v>
      </c>
      <c r="U214">
        <v>137.5</v>
      </c>
      <c r="V214">
        <v>131.4</v>
      </c>
      <c r="W214">
        <v>128.80000000000001</v>
      </c>
      <c r="X214">
        <v>131.19999999999999</v>
      </c>
      <c r="Y214">
        <v>128.5</v>
      </c>
      <c r="Z214">
        <v>116.5</v>
      </c>
      <c r="AA214">
        <v>125.9</v>
      </c>
      <c r="AB214">
        <v>135.4</v>
      </c>
      <c r="AC214">
        <v>123.4</v>
      </c>
      <c r="AD214">
        <v>125.5</v>
      </c>
      <c r="AE214">
        <v>132</v>
      </c>
    </row>
    <row r="215" spans="1:31" hidden="1" x14ac:dyDescent="0.25">
      <c r="A215" t="s">
        <v>30</v>
      </c>
      <c r="B215">
        <v>2017</v>
      </c>
      <c r="C215" t="s">
        <v>38</v>
      </c>
      <c r="D215" s="7">
        <v>42856</v>
      </c>
      <c r="E215">
        <v>133.1</v>
      </c>
      <c r="F215">
        <v>140.30000000000001</v>
      </c>
      <c r="G215">
        <v>126.8</v>
      </c>
      <c r="H215">
        <v>138.19999999999999</v>
      </c>
      <c r="I215">
        <v>120.8</v>
      </c>
      <c r="J215">
        <v>140.19999999999999</v>
      </c>
      <c r="K215">
        <v>123.8</v>
      </c>
      <c r="L215">
        <v>141.80000000000001</v>
      </c>
      <c r="M215">
        <v>118.6</v>
      </c>
      <c r="N215">
        <v>134</v>
      </c>
      <c r="O215">
        <v>130.30000000000001</v>
      </c>
      <c r="P215">
        <v>145.80000000000001</v>
      </c>
      <c r="Q215">
        <v>133.80000000000001</v>
      </c>
      <c r="R215">
        <v>145.5</v>
      </c>
      <c r="S215">
        <v>142.5</v>
      </c>
      <c r="T215">
        <v>137.30000000000001</v>
      </c>
      <c r="U215">
        <v>141.80000000000001</v>
      </c>
      <c r="V215" t="s">
        <v>32</v>
      </c>
      <c r="W215">
        <v>135</v>
      </c>
      <c r="X215">
        <v>134.9</v>
      </c>
      <c r="Y215">
        <v>131.4</v>
      </c>
      <c r="Z215">
        <v>119.4</v>
      </c>
      <c r="AA215">
        <v>129.4</v>
      </c>
      <c r="AB215">
        <v>136.30000000000001</v>
      </c>
      <c r="AC215">
        <v>123.7</v>
      </c>
      <c r="AD215">
        <v>127.9</v>
      </c>
      <c r="AE215">
        <v>133.30000000000001</v>
      </c>
    </row>
    <row r="216" spans="1:31" hidden="1" x14ac:dyDescent="0.25">
      <c r="A216" t="s">
        <v>33</v>
      </c>
      <c r="B216">
        <v>2017</v>
      </c>
      <c r="C216" t="s">
        <v>38</v>
      </c>
      <c r="D216" s="7">
        <v>42856</v>
      </c>
      <c r="E216">
        <v>132.6</v>
      </c>
      <c r="F216">
        <v>144.1</v>
      </c>
      <c r="G216">
        <v>125.6</v>
      </c>
      <c r="H216">
        <v>136.80000000000001</v>
      </c>
      <c r="I216">
        <v>113.4</v>
      </c>
      <c r="J216">
        <v>135.19999999999999</v>
      </c>
      <c r="K216">
        <v>129.19999999999999</v>
      </c>
      <c r="L216">
        <v>131.5</v>
      </c>
      <c r="M216">
        <v>121</v>
      </c>
      <c r="N216">
        <v>139.9</v>
      </c>
      <c r="O216">
        <v>123.8</v>
      </c>
      <c r="P216">
        <v>142.9</v>
      </c>
      <c r="Q216">
        <v>133.6</v>
      </c>
      <c r="R216">
        <v>148.30000000000001</v>
      </c>
      <c r="S216">
        <v>131.5</v>
      </c>
      <c r="T216">
        <v>123.2</v>
      </c>
      <c r="U216">
        <v>130.19999999999999</v>
      </c>
      <c r="V216">
        <v>132.1</v>
      </c>
      <c r="W216">
        <v>120.1</v>
      </c>
      <c r="X216">
        <v>126.5</v>
      </c>
      <c r="Y216">
        <v>123.6</v>
      </c>
      <c r="Z216">
        <v>114.3</v>
      </c>
      <c r="AA216">
        <v>122.8</v>
      </c>
      <c r="AB216">
        <v>133.80000000000001</v>
      </c>
      <c r="AC216">
        <v>122</v>
      </c>
      <c r="AD216">
        <v>122.6</v>
      </c>
      <c r="AE216">
        <v>129.30000000000001</v>
      </c>
    </row>
    <row r="217" spans="1:31" hidden="1" x14ac:dyDescent="0.25">
      <c r="A217" t="s">
        <v>34</v>
      </c>
      <c r="B217">
        <v>2017</v>
      </c>
      <c r="C217" t="s">
        <v>38</v>
      </c>
      <c r="D217" s="7">
        <v>42856</v>
      </c>
      <c r="E217">
        <v>132.9</v>
      </c>
      <c r="F217">
        <v>141.6</v>
      </c>
      <c r="G217">
        <v>126.3</v>
      </c>
      <c r="H217">
        <v>137.69999999999999</v>
      </c>
      <c r="I217">
        <v>118.1</v>
      </c>
      <c r="J217">
        <v>137.9</v>
      </c>
      <c r="K217">
        <v>125.6</v>
      </c>
      <c r="L217">
        <v>138.30000000000001</v>
      </c>
      <c r="M217">
        <v>119.4</v>
      </c>
      <c r="N217">
        <v>136</v>
      </c>
      <c r="O217">
        <v>127.6</v>
      </c>
      <c r="P217">
        <v>144.5</v>
      </c>
      <c r="Q217">
        <v>133.69999999999999</v>
      </c>
      <c r="R217">
        <v>146.19999999999999</v>
      </c>
      <c r="S217">
        <v>138.19999999999999</v>
      </c>
      <c r="T217">
        <v>131.4</v>
      </c>
      <c r="U217">
        <v>137.19999999999999</v>
      </c>
      <c r="V217">
        <v>132.1</v>
      </c>
      <c r="W217">
        <v>129.4</v>
      </c>
      <c r="X217">
        <v>130.9</v>
      </c>
      <c r="Y217">
        <v>128.4</v>
      </c>
      <c r="Z217">
        <v>116.7</v>
      </c>
      <c r="AA217">
        <v>125.7</v>
      </c>
      <c r="AB217">
        <v>134.80000000000001</v>
      </c>
      <c r="AC217">
        <v>123</v>
      </c>
      <c r="AD217">
        <v>125.3</v>
      </c>
      <c r="AE217">
        <v>131.4</v>
      </c>
    </row>
    <row r="218" spans="1:31" hidden="1" x14ac:dyDescent="0.25">
      <c r="A218" t="s">
        <v>30</v>
      </c>
      <c r="B218">
        <v>2017</v>
      </c>
      <c r="C218" t="s">
        <v>37</v>
      </c>
      <c r="D218" s="7">
        <v>42826</v>
      </c>
      <c r="E218">
        <v>133.19999999999999</v>
      </c>
      <c r="F218">
        <v>138.69999999999999</v>
      </c>
      <c r="G218">
        <v>127.1</v>
      </c>
      <c r="H218">
        <v>137.69999999999999</v>
      </c>
      <c r="I218">
        <v>121.3</v>
      </c>
      <c r="J218">
        <v>141.80000000000001</v>
      </c>
      <c r="K218">
        <v>121.5</v>
      </c>
      <c r="L218">
        <v>144.5</v>
      </c>
      <c r="M218">
        <v>117.4</v>
      </c>
      <c r="N218">
        <v>134.1</v>
      </c>
      <c r="O218">
        <v>130</v>
      </c>
      <c r="P218">
        <v>145.5</v>
      </c>
      <c r="Q218">
        <v>133.5</v>
      </c>
      <c r="R218">
        <v>144.4</v>
      </c>
      <c r="S218">
        <v>142.4</v>
      </c>
      <c r="T218">
        <v>136.80000000000001</v>
      </c>
      <c r="U218">
        <v>141.6</v>
      </c>
      <c r="V218" t="s">
        <v>32</v>
      </c>
      <c r="W218">
        <v>135</v>
      </c>
      <c r="X218">
        <v>134.30000000000001</v>
      </c>
      <c r="Y218">
        <v>131</v>
      </c>
      <c r="Z218">
        <v>119.2</v>
      </c>
      <c r="AA218">
        <v>128.30000000000001</v>
      </c>
      <c r="AB218">
        <v>135.69999999999999</v>
      </c>
      <c r="AC218">
        <v>123.7</v>
      </c>
      <c r="AD218">
        <v>127.5</v>
      </c>
      <c r="AE218">
        <v>132.9</v>
      </c>
    </row>
    <row r="219" spans="1:31" hidden="1" x14ac:dyDescent="0.25">
      <c r="A219" t="s">
        <v>33</v>
      </c>
      <c r="B219">
        <v>2017</v>
      </c>
      <c r="C219" t="s">
        <v>37</v>
      </c>
      <c r="D219" s="7">
        <v>42826</v>
      </c>
      <c r="E219">
        <v>132.69999999999999</v>
      </c>
      <c r="F219">
        <v>140.6</v>
      </c>
      <c r="G219">
        <v>124.5</v>
      </c>
      <c r="H219">
        <v>136.30000000000001</v>
      </c>
      <c r="I219">
        <v>113.5</v>
      </c>
      <c r="J219">
        <v>137.69999999999999</v>
      </c>
      <c r="K219">
        <v>127.1</v>
      </c>
      <c r="L219">
        <v>133.80000000000001</v>
      </c>
      <c r="M219">
        <v>120.8</v>
      </c>
      <c r="N219">
        <v>141.30000000000001</v>
      </c>
      <c r="O219">
        <v>123.8</v>
      </c>
      <c r="P219">
        <v>142.6</v>
      </c>
      <c r="Q219">
        <v>133.4</v>
      </c>
      <c r="R219">
        <v>148</v>
      </c>
      <c r="S219">
        <v>131.19999999999999</v>
      </c>
      <c r="T219">
        <v>123</v>
      </c>
      <c r="U219">
        <v>130</v>
      </c>
      <c r="V219">
        <v>131.69999999999999</v>
      </c>
      <c r="W219">
        <v>121.4</v>
      </c>
      <c r="X219">
        <v>126</v>
      </c>
      <c r="Y219">
        <v>123.4</v>
      </c>
      <c r="Z219">
        <v>114.3</v>
      </c>
      <c r="AA219">
        <v>122.6</v>
      </c>
      <c r="AB219">
        <v>133.6</v>
      </c>
      <c r="AC219">
        <v>122.2</v>
      </c>
      <c r="AD219">
        <v>122.5</v>
      </c>
      <c r="AE219">
        <v>129.1</v>
      </c>
    </row>
    <row r="220" spans="1:31" hidden="1" x14ac:dyDescent="0.25">
      <c r="A220" t="s">
        <v>34</v>
      </c>
      <c r="B220">
        <v>2017</v>
      </c>
      <c r="C220" t="s">
        <v>37</v>
      </c>
      <c r="D220" s="7">
        <v>42826</v>
      </c>
      <c r="E220">
        <v>133</v>
      </c>
      <c r="F220">
        <v>139.4</v>
      </c>
      <c r="G220">
        <v>126.1</v>
      </c>
      <c r="H220">
        <v>137.19999999999999</v>
      </c>
      <c r="I220">
        <v>118.4</v>
      </c>
      <c r="J220">
        <v>139.9</v>
      </c>
      <c r="K220">
        <v>123.4</v>
      </c>
      <c r="L220">
        <v>140.9</v>
      </c>
      <c r="M220">
        <v>118.5</v>
      </c>
      <c r="N220">
        <v>136.5</v>
      </c>
      <c r="O220">
        <v>127.4</v>
      </c>
      <c r="P220">
        <v>144.19999999999999</v>
      </c>
      <c r="Q220">
        <v>133.5</v>
      </c>
      <c r="R220">
        <v>145.4</v>
      </c>
      <c r="S220">
        <v>138</v>
      </c>
      <c r="T220">
        <v>131.1</v>
      </c>
      <c r="U220">
        <v>137</v>
      </c>
      <c r="V220">
        <v>131.69999999999999</v>
      </c>
      <c r="W220">
        <v>129.80000000000001</v>
      </c>
      <c r="X220">
        <v>130.4</v>
      </c>
      <c r="Y220">
        <v>128.1</v>
      </c>
      <c r="Z220">
        <v>116.6</v>
      </c>
      <c r="AA220">
        <v>125.1</v>
      </c>
      <c r="AB220">
        <v>134.5</v>
      </c>
      <c r="AC220">
        <v>123.1</v>
      </c>
      <c r="AD220">
        <v>125.1</v>
      </c>
      <c r="AE220">
        <v>131.1</v>
      </c>
    </row>
    <row r="221" spans="1:31" hidden="1" x14ac:dyDescent="0.25">
      <c r="A221" t="s">
        <v>30</v>
      </c>
      <c r="B221">
        <v>2017</v>
      </c>
      <c r="C221" t="s">
        <v>36</v>
      </c>
      <c r="D221" s="7">
        <v>42795</v>
      </c>
      <c r="E221">
        <v>133.6</v>
      </c>
      <c r="F221">
        <v>138.80000000000001</v>
      </c>
      <c r="G221">
        <v>128.80000000000001</v>
      </c>
      <c r="H221">
        <v>137.19999999999999</v>
      </c>
      <c r="I221">
        <v>121.6</v>
      </c>
      <c r="J221">
        <v>139.69999999999999</v>
      </c>
      <c r="K221">
        <v>119.7</v>
      </c>
      <c r="L221">
        <v>148</v>
      </c>
      <c r="M221">
        <v>116.9</v>
      </c>
      <c r="N221">
        <v>135.6</v>
      </c>
      <c r="O221">
        <v>129.80000000000001</v>
      </c>
      <c r="P221">
        <v>145.4</v>
      </c>
      <c r="Q221">
        <v>133.4</v>
      </c>
      <c r="R221">
        <v>144.19999999999999</v>
      </c>
      <c r="S221">
        <v>141.6</v>
      </c>
      <c r="T221">
        <v>136.19999999999999</v>
      </c>
      <c r="U221">
        <v>140.80000000000001</v>
      </c>
      <c r="V221" t="s">
        <v>32</v>
      </c>
      <c r="W221">
        <v>134.19999999999999</v>
      </c>
      <c r="X221">
        <v>134.1</v>
      </c>
      <c r="Y221">
        <v>130.6</v>
      </c>
      <c r="Z221">
        <v>119.8</v>
      </c>
      <c r="AA221">
        <v>128.30000000000001</v>
      </c>
      <c r="AB221">
        <v>135.19999999999999</v>
      </c>
      <c r="AC221">
        <v>123.3</v>
      </c>
      <c r="AD221">
        <v>127.4</v>
      </c>
      <c r="AE221">
        <v>132.80000000000001</v>
      </c>
    </row>
    <row r="222" spans="1:31" hidden="1" x14ac:dyDescent="0.25">
      <c r="A222" t="s">
        <v>33</v>
      </c>
      <c r="B222">
        <v>2017</v>
      </c>
      <c r="C222" t="s">
        <v>36</v>
      </c>
      <c r="D222" s="7">
        <v>42795</v>
      </c>
      <c r="E222">
        <v>132.69999999999999</v>
      </c>
      <c r="F222">
        <v>139.4</v>
      </c>
      <c r="G222">
        <v>128.4</v>
      </c>
      <c r="H222">
        <v>134.9</v>
      </c>
      <c r="I222">
        <v>114</v>
      </c>
      <c r="J222">
        <v>136.80000000000001</v>
      </c>
      <c r="K222">
        <v>122.2</v>
      </c>
      <c r="L222">
        <v>135.80000000000001</v>
      </c>
      <c r="M222">
        <v>120.3</v>
      </c>
      <c r="N222">
        <v>142.6</v>
      </c>
      <c r="O222">
        <v>123.6</v>
      </c>
      <c r="P222">
        <v>142.4</v>
      </c>
      <c r="Q222">
        <v>132.6</v>
      </c>
      <c r="R222">
        <v>147.5</v>
      </c>
      <c r="S222">
        <v>130.80000000000001</v>
      </c>
      <c r="T222">
        <v>122.8</v>
      </c>
      <c r="U222">
        <v>129.6</v>
      </c>
      <c r="V222">
        <v>131.1</v>
      </c>
      <c r="W222">
        <v>120.8</v>
      </c>
      <c r="X222">
        <v>125.6</v>
      </c>
      <c r="Y222">
        <v>123.1</v>
      </c>
      <c r="Z222">
        <v>115.6</v>
      </c>
      <c r="AA222">
        <v>122.4</v>
      </c>
      <c r="AB222">
        <v>132.80000000000001</v>
      </c>
      <c r="AC222">
        <v>121.7</v>
      </c>
      <c r="AD222">
        <v>122.6</v>
      </c>
      <c r="AE222">
        <v>128.69999999999999</v>
      </c>
    </row>
    <row r="223" spans="1:31" hidden="1" x14ac:dyDescent="0.25">
      <c r="A223" t="s">
        <v>34</v>
      </c>
      <c r="B223">
        <v>2017</v>
      </c>
      <c r="C223" t="s">
        <v>36</v>
      </c>
      <c r="D223" s="7">
        <v>42795</v>
      </c>
      <c r="E223">
        <v>133.30000000000001</v>
      </c>
      <c r="F223">
        <v>139</v>
      </c>
      <c r="G223">
        <v>128.6</v>
      </c>
      <c r="H223">
        <v>136.30000000000001</v>
      </c>
      <c r="I223">
        <v>118.8</v>
      </c>
      <c r="J223">
        <v>138.30000000000001</v>
      </c>
      <c r="K223">
        <v>120.5</v>
      </c>
      <c r="L223">
        <v>143.9</v>
      </c>
      <c r="M223">
        <v>118</v>
      </c>
      <c r="N223">
        <v>137.9</v>
      </c>
      <c r="O223">
        <v>127.2</v>
      </c>
      <c r="P223">
        <v>144</v>
      </c>
      <c r="Q223">
        <v>133.1</v>
      </c>
      <c r="R223">
        <v>145.1</v>
      </c>
      <c r="S223">
        <v>137.30000000000001</v>
      </c>
      <c r="T223">
        <v>130.6</v>
      </c>
      <c r="U223">
        <v>136.4</v>
      </c>
      <c r="V223">
        <v>131.1</v>
      </c>
      <c r="W223">
        <v>129.1</v>
      </c>
      <c r="X223">
        <v>130.1</v>
      </c>
      <c r="Y223">
        <v>127.8</v>
      </c>
      <c r="Z223">
        <v>117.6</v>
      </c>
      <c r="AA223">
        <v>125</v>
      </c>
      <c r="AB223">
        <v>133.80000000000001</v>
      </c>
      <c r="AC223">
        <v>122.6</v>
      </c>
      <c r="AD223">
        <v>125.1</v>
      </c>
      <c r="AE223">
        <v>130.9</v>
      </c>
    </row>
    <row r="224" spans="1:31" hidden="1" x14ac:dyDescent="0.25">
      <c r="A224" t="s">
        <v>30</v>
      </c>
      <c r="B224">
        <v>2017</v>
      </c>
      <c r="C224" t="s">
        <v>35</v>
      </c>
      <c r="D224" s="7">
        <v>42767</v>
      </c>
      <c r="E224">
        <v>133.30000000000001</v>
      </c>
      <c r="F224">
        <v>138.30000000000001</v>
      </c>
      <c r="G224">
        <v>129.30000000000001</v>
      </c>
      <c r="H224">
        <v>137.19999999999999</v>
      </c>
      <c r="I224">
        <v>122.1</v>
      </c>
      <c r="J224">
        <v>138.69999999999999</v>
      </c>
      <c r="K224">
        <v>119.1</v>
      </c>
      <c r="L224">
        <v>156.9</v>
      </c>
      <c r="M224">
        <v>116.2</v>
      </c>
      <c r="N224">
        <v>136</v>
      </c>
      <c r="O224">
        <v>129.4</v>
      </c>
      <c r="P224">
        <v>144.4</v>
      </c>
      <c r="Q224">
        <v>133.6</v>
      </c>
      <c r="R224">
        <v>143.69999999999999</v>
      </c>
      <c r="S224">
        <v>140.9</v>
      </c>
      <c r="T224">
        <v>135.80000000000001</v>
      </c>
      <c r="U224">
        <v>140.19999999999999</v>
      </c>
      <c r="V224" t="s">
        <v>32</v>
      </c>
      <c r="W224">
        <v>133.19999999999999</v>
      </c>
      <c r="X224">
        <v>133.6</v>
      </c>
      <c r="Y224">
        <v>130.1</v>
      </c>
      <c r="Z224">
        <v>119.5</v>
      </c>
      <c r="AA224">
        <v>127.7</v>
      </c>
      <c r="AB224">
        <v>134.9</v>
      </c>
      <c r="AC224">
        <v>123.2</v>
      </c>
      <c r="AD224">
        <v>127</v>
      </c>
      <c r="AE224">
        <v>132.6</v>
      </c>
    </row>
    <row r="225" spans="1:31" hidden="1" x14ac:dyDescent="0.25">
      <c r="A225" t="s">
        <v>33</v>
      </c>
      <c r="B225">
        <v>2017</v>
      </c>
      <c r="C225" t="s">
        <v>35</v>
      </c>
      <c r="D225" s="7">
        <v>42767</v>
      </c>
      <c r="E225">
        <v>132.80000000000001</v>
      </c>
      <c r="F225">
        <v>139.80000000000001</v>
      </c>
      <c r="G225">
        <v>129.30000000000001</v>
      </c>
      <c r="H225">
        <v>133.5</v>
      </c>
      <c r="I225">
        <v>114.3</v>
      </c>
      <c r="J225">
        <v>131.4</v>
      </c>
      <c r="K225">
        <v>120.2</v>
      </c>
      <c r="L225">
        <v>143.1</v>
      </c>
      <c r="M225">
        <v>119.5</v>
      </c>
      <c r="N225">
        <v>144</v>
      </c>
      <c r="O225">
        <v>123.4</v>
      </c>
      <c r="P225">
        <v>141.9</v>
      </c>
      <c r="Q225">
        <v>132.1</v>
      </c>
      <c r="R225">
        <v>146.30000000000001</v>
      </c>
      <c r="S225">
        <v>130.5</v>
      </c>
      <c r="T225">
        <v>122.5</v>
      </c>
      <c r="U225">
        <v>129.30000000000001</v>
      </c>
      <c r="V225">
        <v>130.5</v>
      </c>
      <c r="W225">
        <v>119.2</v>
      </c>
      <c r="X225">
        <v>125.3</v>
      </c>
      <c r="Y225">
        <v>122.9</v>
      </c>
      <c r="Z225">
        <v>115.5</v>
      </c>
      <c r="AA225">
        <v>122.2</v>
      </c>
      <c r="AB225">
        <v>132.4</v>
      </c>
      <c r="AC225">
        <v>121.7</v>
      </c>
      <c r="AD225">
        <v>122.4</v>
      </c>
      <c r="AE225">
        <v>128.19999999999999</v>
      </c>
    </row>
    <row r="226" spans="1:31" hidden="1" x14ac:dyDescent="0.25">
      <c r="A226" t="s">
        <v>34</v>
      </c>
      <c r="B226">
        <v>2017</v>
      </c>
      <c r="C226" t="s">
        <v>35</v>
      </c>
      <c r="D226" s="7">
        <v>42767</v>
      </c>
      <c r="E226">
        <v>133.1</v>
      </c>
      <c r="F226">
        <v>138.80000000000001</v>
      </c>
      <c r="G226">
        <v>129.30000000000001</v>
      </c>
      <c r="H226">
        <v>135.80000000000001</v>
      </c>
      <c r="I226">
        <v>119.2</v>
      </c>
      <c r="J226">
        <v>135.30000000000001</v>
      </c>
      <c r="K226">
        <v>119.5</v>
      </c>
      <c r="L226">
        <v>152.19999999999999</v>
      </c>
      <c r="M226">
        <v>117.3</v>
      </c>
      <c r="N226">
        <v>138.69999999999999</v>
      </c>
      <c r="O226">
        <v>126.9</v>
      </c>
      <c r="P226">
        <v>143.19999999999999</v>
      </c>
      <c r="Q226">
        <v>133</v>
      </c>
      <c r="R226">
        <v>144.4</v>
      </c>
      <c r="S226">
        <v>136.80000000000001</v>
      </c>
      <c r="T226">
        <v>130.30000000000001</v>
      </c>
      <c r="U226">
        <v>135.9</v>
      </c>
      <c r="V226">
        <v>130.5</v>
      </c>
      <c r="W226">
        <v>127.9</v>
      </c>
      <c r="X226">
        <v>129.69999999999999</v>
      </c>
      <c r="Y226">
        <v>127.4</v>
      </c>
      <c r="Z226">
        <v>117.4</v>
      </c>
      <c r="AA226">
        <v>124.6</v>
      </c>
      <c r="AB226">
        <v>133.4</v>
      </c>
      <c r="AC226">
        <v>122.6</v>
      </c>
      <c r="AD226">
        <v>124.8</v>
      </c>
      <c r="AE226">
        <v>130.6</v>
      </c>
    </row>
    <row r="227" spans="1:31" hidden="1" x14ac:dyDescent="0.25">
      <c r="A227" t="s">
        <v>30</v>
      </c>
      <c r="B227">
        <v>2017</v>
      </c>
      <c r="C227" t="s">
        <v>31</v>
      </c>
      <c r="D227" s="7">
        <v>42736</v>
      </c>
      <c r="E227">
        <v>133.1</v>
      </c>
      <c r="F227">
        <v>137.80000000000001</v>
      </c>
      <c r="G227">
        <v>131.9</v>
      </c>
      <c r="H227">
        <v>136.69999999999999</v>
      </c>
      <c r="I227">
        <v>122</v>
      </c>
      <c r="J227">
        <v>136</v>
      </c>
      <c r="K227">
        <v>119.8</v>
      </c>
      <c r="L227">
        <v>161.69999999999999</v>
      </c>
      <c r="M227">
        <v>114.8</v>
      </c>
      <c r="N227">
        <v>136.9</v>
      </c>
      <c r="O227">
        <v>129</v>
      </c>
      <c r="P227">
        <v>143.9</v>
      </c>
      <c r="Q227">
        <v>133.69999999999999</v>
      </c>
      <c r="R227">
        <v>143.1</v>
      </c>
      <c r="S227">
        <v>140.69999999999999</v>
      </c>
      <c r="T227">
        <v>135.80000000000001</v>
      </c>
      <c r="U227">
        <v>140</v>
      </c>
      <c r="V227" t="s">
        <v>32</v>
      </c>
      <c r="W227">
        <v>132.1</v>
      </c>
      <c r="X227">
        <v>133.19999999999999</v>
      </c>
      <c r="Y227">
        <v>129.9</v>
      </c>
      <c r="Z227">
        <v>119.1</v>
      </c>
      <c r="AA227">
        <v>127</v>
      </c>
      <c r="AB227">
        <v>134.6</v>
      </c>
      <c r="AC227">
        <v>122.3</v>
      </c>
      <c r="AD227">
        <v>126.6</v>
      </c>
      <c r="AE227">
        <v>132.4</v>
      </c>
    </row>
    <row r="228" spans="1:31" hidden="1" x14ac:dyDescent="0.25">
      <c r="A228" t="s">
        <v>33</v>
      </c>
      <c r="B228">
        <v>2017</v>
      </c>
      <c r="C228" t="s">
        <v>31</v>
      </c>
      <c r="D228" s="7">
        <v>42736</v>
      </c>
      <c r="E228">
        <v>132.19999999999999</v>
      </c>
      <c r="F228">
        <v>138.9</v>
      </c>
      <c r="G228">
        <v>132.6</v>
      </c>
      <c r="H228">
        <v>133.1</v>
      </c>
      <c r="I228">
        <v>114</v>
      </c>
      <c r="J228">
        <v>129.6</v>
      </c>
      <c r="K228">
        <v>118.7</v>
      </c>
      <c r="L228">
        <v>155.1</v>
      </c>
      <c r="M228">
        <v>117.3</v>
      </c>
      <c r="N228">
        <v>144.9</v>
      </c>
      <c r="O228">
        <v>123.2</v>
      </c>
      <c r="P228">
        <v>141.6</v>
      </c>
      <c r="Q228">
        <v>132</v>
      </c>
      <c r="R228">
        <v>145.6</v>
      </c>
      <c r="S228">
        <v>130.19999999999999</v>
      </c>
      <c r="T228">
        <v>122.3</v>
      </c>
      <c r="U228">
        <v>129</v>
      </c>
      <c r="V228">
        <v>129.6</v>
      </c>
      <c r="W228">
        <v>118</v>
      </c>
      <c r="X228">
        <v>125.1</v>
      </c>
      <c r="Y228">
        <v>122.6</v>
      </c>
      <c r="Z228">
        <v>115.2</v>
      </c>
      <c r="AA228">
        <v>122</v>
      </c>
      <c r="AB228">
        <v>132.4</v>
      </c>
      <c r="AC228">
        <v>120.9</v>
      </c>
      <c r="AD228">
        <v>122.1</v>
      </c>
      <c r="AE228">
        <v>127.8</v>
      </c>
    </row>
    <row r="229" spans="1:31" hidden="1" x14ac:dyDescent="0.25">
      <c r="A229" t="s">
        <v>34</v>
      </c>
      <c r="B229">
        <v>2017</v>
      </c>
      <c r="C229" t="s">
        <v>31</v>
      </c>
      <c r="D229" s="7">
        <v>42736</v>
      </c>
      <c r="E229">
        <v>132.80000000000001</v>
      </c>
      <c r="F229">
        <v>138.19999999999999</v>
      </c>
      <c r="G229">
        <v>132.19999999999999</v>
      </c>
      <c r="H229">
        <v>135.4</v>
      </c>
      <c r="I229">
        <v>119.1</v>
      </c>
      <c r="J229">
        <v>133</v>
      </c>
      <c r="K229">
        <v>119.4</v>
      </c>
      <c r="L229">
        <v>159.5</v>
      </c>
      <c r="M229">
        <v>115.6</v>
      </c>
      <c r="N229">
        <v>139.6</v>
      </c>
      <c r="O229">
        <v>126.6</v>
      </c>
      <c r="P229">
        <v>142.80000000000001</v>
      </c>
      <c r="Q229">
        <v>133.1</v>
      </c>
      <c r="R229">
        <v>143.80000000000001</v>
      </c>
      <c r="S229">
        <v>136.6</v>
      </c>
      <c r="T229">
        <v>130.19999999999999</v>
      </c>
      <c r="U229">
        <v>135.6</v>
      </c>
      <c r="V229">
        <v>129.6</v>
      </c>
      <c r="W229">
        <v>126.8</v>
      </c>
      <c r="X229">
        <v>129.4</v>
      </c>
      <c r="Y229">
        <v>127.1</v>
      </c>
      <c r="Z229">
        <v>117</v>
      </c>
      <c r="AA229">
        <v>124.2</v>
      </c>
      <c r="AB229">
        <v>133.30000000000001</v>
      </c>
      <c r="AC229">
        <v>121.7</v>
      </c>
      <c r="AD229">
        <v>124.4</v>
      </c>
      <c r="AE229">
        <v>130.30000000000001</v>
      </c>
    </row>
    <row r="230" spans="1:31" hidden="1" x14ac:dyDescent="0.25">
      <c r="A230" t="s">
        <v>30</v>
      </c>
      <c r="B230">
        <v>2016</v>
      </c>
      <c r="C230" t="s">
        <v>46</v>
      </c>
      <c r="D230" s="7">
        <v>42705</v>
      </c>
      <c r="E230">
        <v>132.6</v>
      </c>
      <c r="F230">
        <v>137.30000000000001</v>
      </c>
      <c r="G230">
        <v>131.6</v>
      </c>
      <c r="H230">
        <v>136.30000000000001</v>
      </c>
      <c r="I230">
        <v>121.6</v>
      </c>
      <c r="J230">
        <v>135.6</v>
      </c>
      <c r="K230">
        <v>127.5</v>
      </c>
      <c r="L230">
        <v>167.9</v>
      </c>
      <c r="M230">
        <v>113.8</v>
      </c>
      <c r="N230">
        <v>137.5</v>
      </c>
      <c r="O230">
        <v>129.1</v>
      </c>
      <c r="P230">
        <v>143.6</v>
      </c>
      <c r="Q230">
        <v>134.69999999999999</v>
      </c>
      <c r="R230">
        <v>142.4</v>
      </c>
      <c r="S230">
        <v>140.4</v>
      </c>
      <c r="T230">
        <v>135.19999999999999</v>
      </c>
      <c r="U230">
        <v>139.69999999999999</v>
      </c>
      <c r="V230" t="s">
        <v>32</v>
      </c>
      <c r="W230">
        <v>132</v>
      </c>
      <c r="X230">
        <v>132.9</v>
      </c>
      <c r="Y230">
        <v>129.69999999999999</v>
      </c>
      <c r="Z230">
        <v>118.6</v>
      </c>
      <c r="AA230">
        <v>127.3</v>
      </c>
      <c r="AB230">
        <v>134.19999999999999</v>
      </c>
      <c r="AC230">
        <v>121.9</v>
      </c>
      <c r="AD230">
        <v>126.3</v>
      </c>
      <c r="AE230">
        <v>132.80000000000001</v>
      </c>
    </row>
    <row r="231" spans="1:31" hidden="1" x14ac:dyDescent="0.25">
      <c r="A231" t="s">
        <v>33</v>
      </c>
      <c r="B231">
        <v>2016</v>
      </c>
      <c r="C231" t="s">
        <v>46</v>
      </c>
      <c r="D231" s="7">
        <v>42705</v>
      </c>
      <c r="E231">
        <v>131.6</v>
      </c>
      <c r="F231">
        <v>138.19999999999999</v>
      </c>
      <c r="G231">
        <v>134.9</v>
      </c>
      <c r="H231">
        <v>133.1</v>
      </c>
      <c r="I231">
        <v>113.5</v>
      </c>
      <c r="J231">
        <v>129.30000000000001</v>
      </c>
      <c r="K231">
        <v>121.1</v>
      </c>
      <c r="L231">
        <v>170.3</v>
      </c>
      <c r="M231">
        <v>115.5</v>
      </c>
      <c r="N231">
        <v>145.5</v>
      </c>
      <c r="O231">
        <v>123.1</v>
      </c>
      <c r="P231">
        <v>140.9</v>
      </c>
      <c r="Q231">
        <v>132.80000000000001</v>
      </c>
      <c r="R231">
        <v>145</v>
      </c>
      <c r="S231">
        <v>130</v>
      </c>
      <c r="T231">
        <v>122.2</v>
      </c>
      <c r="U231">
        <v>128.80000000000001</v>
      </c>
      <c r="V231">
        <v>128.5</v>
      </c>
      <c r="W231">
        <v>117.8</v>
      </c>
      <c r="X231">
        <v>125</v>
      </c>
      <c r="Y231">
        <v>122.3</v>
      </c>
      <c r="Z231">
        <v>113.7</v>
      </c>
      <c r="AA231">
        <v>121.8</v>
      </c>
      <c r="AB231">
        <v>132.30000000000001</v>
      </c>
      <c r="AC231">
        <v>119.9</v>
      </c>
      <c r="AD231">
        <v>121.4</v>
      </c>
      <c r="AE231">
        <v>127.6</v>
      </c>
    </row>
    <row r="232" spans="1:31" hidden="1" x14ac:dyDescent="0.25">
      <c r="A232" t="s">
        <v>34</v>
      </c>
      <c r="B232">
        <v>2016</v>
      </c>
      <c r="C232" t="s">
        <v>46</v>
      </c>
      <c r="D232" s="7">
        <v>42705</v>
      </c>
      <c r="E232">
        <v>132.30000000000001</v>
      </c>
      <c r="F232">
        <v>137.6</v>
      </c>
      <c r="G232">
        <v>132.9</v>
      </c>
      <c r="H232">
        <v>135.1</v>
      </c>
      <c r="I232">
        <v>118.6</v>
      </c>
      <c r="J232">
        <v>132.69999999999999</v>
      </c>
      <c r="K232">
        <v>125.3</v>
      </c>
      <c r="L232">
        <v>168.7</v>
      </c>
      <c r="M232">
        <v>114.4</v>
      </c>
      <c r="N232">
        <v>140.19999999999999</v>
      </c>
      <c r="O232">
        <v>126.6</v>
      </c>
      <c r="P232">
        <v>142.30000000000001</v>
      </c>
      <c r="Q232">
        <v>134</v>
      </c>
      <c r="R232">
        <v>143.1</v>
      </c>
      <c r="S232">
        <v>136.30000000000001</v>
      </c>
      <c r="T232">
        <v>129.80000000000001</v>
      </c>
      <c r="U232">
        <v>135.4</v>
      </c>
      <c r="V232">
        <v>128.5</v>
      </c>
      <c r="W232">
        <v>126.6</v>
      </c>
      <c r="X232">
        <v>129.19999999999999</v>
      </c>
      <c r="Y232">
        <v>126.9</v>
      </c>
      <c r="Z232">
        <v>116</v>
      </c>
      <c r="AA232">
        <v>124.2</v>
      </c>
      <c r="AB232">
        <v>133.1</v>
      </c>
      <c r="AC232">
        <v>121.1</v>
      </c>
      <c r="AD232">
        <v>123.9</v>
      </c>
      <c r="AE232">
        <v>130.4</v>
      </c>
    </row>
    <row r="233" spans="1:31" hidden="1" x14ac:dyDescent="0.25">
      <c r="A233" t="s">
        <v>30</v>
      </c>
      <c r="B233">
        <v>2016</v>
      </c>
      <c r="C233" t="s">
        <v>45</v>
      </c>
      <c r="D233" s="7">
        <v>42675</v>
      </c>
      <c r="E233">
        <v>132</v>
      </c>
      <c r="F233">
        <v>137.4</v>
      </c>
      <c r="G233">
        <v>130.6</v>
      </c>
      <c r="H233">
        <v>136.19999999999999</v>
      </c>
      <c r="I233">
        <v>121.1</v>
      </c>
      <c r="J233">
        <v>136.9</v>
      </c>
      <c r="K233">
        <v>141.80000000000001</v>
      </c>
      <c r="L233">
        <v>170</v>
      </c>
      <c r="M233">
        <v>113.4</v>
      </c>
      <c r="N233">
        <v>136.80000000000001</v>
      </c>
      <c r="O233">
        <v>128.69999999999999</v>
      </c>
      <c r="P233">
        <v>143.1</v>
      </c>
      <c r="Q233">
        <v>136.6</v>
      </c>
      <c r="R233">
        <v>141.19999999999999</v>
      </c>
      <c r="S233">
        <v>139.9</v>
      </c>
      <c r="T233">
        <v>134.5</v>
      </c>
      <c r="U233">
        <v>139.19999999999999</v>
      </c>
      <c r="V233" t="s">
        <v>32</v>
      </c>
      <c r="W233">
        <v>130.30000000000001</v>
      </c>
      <c r="X233">
        <v>132.1</v>
      </c>
      <c r="Y233">
        <v>129.1</v>
      </c>
      <c r="Z233">
        <v>118.2</v>
      </c>
      <c r="AA233">
        <v>126.9</v>
      </c>
      <c r="AB233">
        <v>133.69999999999999</v>
      </c>
      <c r="AC233">
        <v>123.5</v>
      </c>
      <c r="AD233">
        <v>126.1</v>
      </c>
      <c r="AE233">
        <v>133.6</v>
      </c>
    </row>
    <row r="234" spans="1:31" hidden="1" x14ac:dyDescent="0.25">
      <c r="A234" t="s">
        <v>33</v>
      </c>
      <c r="B234">
        <v>2016</v>
      </c>
      <c r="C234" t="s">
        <v>45</v>
      </c>
      <c r="D234" s="7">
        <v>42675</v>
      </c>
      <c r="E234">
        <v>130.19999999999999</v>
      </c>
      <c r="F234">
        <v>138.5</v>
      </c>
      <c r="G234">
        <v>134.1</v>
      </c>
      <c r="H234">
        <v>132.9</v>
      </c>
      <c r="I234">
        <v>112.6</v>
      </c>
      <c r="J234">
        <v>130.80000000000001</v>
      </c>
      <c r="K234">
        <v>142</v>
      </c>
      <c r="L234">
        <v>174.9</v>
      </c>
      <c r="M234">
        <v>115.6</v>
      </c>
      <c r="N234">
        <v>145.4</v>
      </c>
      <c r="O234">
        <v>122.7</v>
      </c>
      <c r="P234">
        <v>140.30000000000001</v>
      </c>
      <c r="Q234">
        <v>135.19999999999999</v>
      </c>
      <c r="R234">
        <v>144.30000000000001</v>
      </c>
      <c r="S234">
        <v>129.6</v>
      </c>
      <c r="T234">
        <v>122.1</v>
      </c>
      <c r="U234">
        <v>128.5</v>
      </c>
      <c r="V234">
        <v>129.1</v>
      </c>
      <c r="W234">
        <v>116.2</v>
      </c>
      <c r="X234">
        <v>124.7</v>
      </c>
      <c r="Y234">
        <v>122.1</v>
      </c>
      <c r="Z234">
        <v>113.4</v>
      </c>
      <c r="AA234">
        <v>121.7</v>
      </c>
      <c r="AB234">
        <v>132.1</v>
      </c>
      <c r="AC234">
        <v>121.3</v>
      </c>
      <c r="AD234">
        <v>121.3</v>
      </c>
      <c r="AE234">
        <v>128.5</v>
      </c>
    </row>
    <row r="235" spans="1:31" hidden="1" x14ac:dyDescent="0.25">
      <c r="A235" t="s">
        <v>34</v>
      </c>
      <c r="B235">
        <v>2016</v>
      </c>
      <c r="C235" t="s">
        <v>45</v>
      </c>
      <c r="D235" s="7">
        <v>42675</v>
      </c>
      <c r="E235">
        <v>131.4</v>
      </c>
      <c r="F235">
        <v>137.80000000000001</v>
      </c>
      <c r="G235">
        <v>132</v>
      </c>
      <c r="H235">
        <v>135</v>
      </c>
      <c r="I235">
        <v>118</v>
      </c>
      <c r="J235">
        <v>134.1</v>
      </c>
      <c r="K235">
        <v>141.9</v>
      </c>
      <c r="L235">
        <v>171.7</v>
      </c>
      <c r="M235">
        <v>114.1</v>
      </c>
      <c r="N235">
        <v>139.69999999999999</v>
      </c>
      <c r="O235">
        <v>126.2</v>
      </c>
      <c r="P235">
        <v>141.80000000000001</v>
      </c>
      <c r="Q235">
        <v>136.1</v>
      </c>
      <c r="R235">
        <v>142</v>
      </c>
      <c r="S235">
        <v>135.80000000000001</v>
      </c>
      <c r="T235">
        <v>129.30000000000001</v>
      </c>
      <c r="U235">
        <v>135</v>
      </c>
      <c r="V235">
        <v>129.1</v>
      </c>
      <c r="W235">
        <v>125</v>
      </c>
      <c r="X235">
        <v>128.6</v>
      </c>
      <c r="Y235">
        <v>126.4</v>
      </c>
      <c r="Z235">
        <v>115.7</v>
      </c>
      <c r="AA235">
        <v>124</v>
      </c>
      <c r="AB235">
        <v>132.80000000000001</v>
      </c>
      <c r="AC235">
        <v>122.6</v>
      </c>
      <c r="AD235">
        <v>123.8</v>
      </c>
      <c r="AE235">
        <v>131.19999999999999</v>
      </c>
    </row>
    <row r="236" spans="1:31" hidden="1" x14ac:dyDescent="0.25">
      <c r="A236" t="s">
        <v>30</v>
      </c>
      <c r="B236">
        <v>2016</v>
      </c>
      <c r="C236" t="s">
        <v>43</v>
      </c>
      <c r="D236" s="7">
        <v>42644</v>
      </c>
      <c r="E236">
        <v>131.30000000000001</v>
      </c>
      <c r="F236">
        <v>137.6</v>
      </c>
      <c r="G236">
        <v>130.1</v>
      </c>
      <c r="H236">
        <v>136</v>
      </c>
      <c r="I236">
        <v>120.8</v>
      </c>
      <c r="J236">
        <v>138.4</v>
      </c>
      <c r="K236">
        <v>149.19999999999999</v>
      </c>
      <c r="L236">
        <v>170.2</v>
      </c>
      <c r="M236">
        <v>113.4</v>
      </c>
      <c r="N236">
        <v>136.30000000000001</v>
      </c>
      <c r="O236">
        <v>128.69999999999999</v>
      </c>
      <c r="P236">
        <v>142.4</v>
      </c>
      <c r="Q236">
        <v>137.4</v>
      </c>
      <c r="R236">
        <v>140.9</v>
      </c>
      <c r="S236">
        <v>139.6</v>
      </c>
      <c r="T236">
        <v>134.30000000000001</v>
      </c>
      <c r="U236">
        <v>138.80000000000001</v>
      </c>
      <c r="V236" t="s">
        <v>32</v>
      </c>
      <c r="W236">
        <v>129.80000000000001</v>
      </c>
      <c r="X236">
        <v>131.80000000000001</v>
      </c>
      <c r="Y236">
        <v>128.69999999999999</v>
      </c>
      <c r="Z236">
        <v>117.8</v>
      </c>
      <c r="AA236">
        <v>126.5</v>
      </c>
      <c r="AB236">
        <v>133</v>
      </c>
      <c r="AC236">
        <v>123</v>
      </c>
      <c r="AD236">
        <v>125.7</v>
      </c>
      <c r="AE236">
        <v>133.80000000000001</v>
      </c>
    </row>
    <row r="237" spans="1:31" hidden="1" x14ac:dyDescent="0.25">
      <c r="A237" t="s">
        <v>33</v>
      </c>
      <c r="B237">
        <v>2016</v>
      </c>
      <c r="C237" t="s">
        <v>43</v>
      </c>
      <c r="D237" s="7">
        <v>42644</v>
      </c>
      <c r="E237">
        <v>128.69999999999999</v>
      </c>
      <c r="F237">
        <v>138.4</v>
      </c>
      <c r="G237">
        <v>130.30000000000001</v>
      </c>
      <c r="H237">
        <v>132.69999999999999</v>
      </c>
      <c r="I237">
        <v>112.5</v>
      </c>
      <c r="J237">
        <v>130.4</v>
      </c>
      <c r="K237">
        <v>155.1</v>
      </c>
      <c r="L237">
        <v>175.7</v>
      </c>
      <c r="M237">
        <v>115.4</v>
      </c>
      <c r="N237">
        <v>145.30000000000001</v>
      </c>
      <c r="O237">
        <v>122.5</v>
      </c>
      <c r="P237">
        <v>139.6</v>
      </c>
      <c r="Q237">
        <v>136.30000000000001</v>
      </c>
      <c r="R237">
        <v>144.30000000000001</v>
      </c>
      <c r="S237">
        <v>129.1</v>
      </c>
      <c r="T237">
        <v>121.9</v>
      </c>
      <c r="U237">
        <v>128</v>
      </c>
      <c r="V237">
        <v>128.69999999999999</v>
      </c>
      <c r="W237">
        <v>115.2</v>
      </c>
      <c r="X237">
        <v>124.5</v>
      </c>
      <c r="Y237">
        <v>121.8</v>
      </c>
      <c r="Z237">
        <v>112.8</v>
      </c>
      <c r="AA237">
        <v>121.2</v>
      </c>
      <c r="AB237">
        <v>131.9</v>
      </c>
      <c r="AC237">
        <v>120.8</v>
      </c>
      <c r="AD237">
        <v>120.9</v>
      </c>
      <c r="AE237">
        <v>128.6</v>
      </c>
    </row>
    <row r="238" spans="1:31" hidden="1" x14ac:dyDescent="0.25">
      <c r="A238" t="s">
        <v>34</v>
      </c>
      <c r="B238">
        <v>2016</v>
      </c>
      <c r="C238" t="s">
        <v>43</v>
      </c>
      <c r="D238" s="7">
        <v>42644</v>
      </c>
      <c r="E238">
        <v>130.5</v>
      </c>
      <c r="F238">
        <v>137.9</v>
      </c>
      <c r="G238">
        <v>130.19999999999999</v>
      </c>
      <c r="H238">
        <v>134.80000000000001</v>
      </c>
      <c r="I238">
        <v>117.8</v>
      </c>
      <c r="J238">
        <v>134.69999999999999</v>
      </c>
      <c r="K238">
        <v>151.19999999999999</v>
      </c>
      <c r="L238">
        <v>172.1</v>
      </c>
      <c r="M238">
        <v>114.1</v>
      </c>
      <c r="N238">
        <v>139.30000000000001</v>
      </c>
      <c r="O238">
        <v>126.1</v>
      </c>
      <c r="P238">
        <v>141.1</v>
      </c>
      <c r="Q238">
        <v>137</v>
      </c>
      <c r="R238">
        <v>141.80000000000001</v>
      </c>
      <c r="S238">
        <v>135.5</v>
      </c>
      <c r="T238">
        <v>129.1</v>
      </c>
      <c r="U238">
        <v>134.5</v>
      </c>
      <c r="V238">
        <v>128.69999999999999</v>
      </c>
      <c r="W238">
        <v>124.3</v>
      </c>
      <c r="X238">
        <v>128.4</v>
      </c>
      <c r="Y238">
        <v>126.1</v>
      </c>
      <c r="Z238">
        <v>115.2</v>
      </c>
      <c r="AA238">
        <v>123.5</v>
      </c>
      <c r="AB238">
        <v>132.4</v>
      </c>
      <c r="AC238">
        <v>122.1</v>
      </c>
      <c r="AD238">
        <v>123.4</v>
      </c>
      <c r="AE238">
        <v>131.4</v>
      </c>
    </row>
    <row r="239" spans="1:31" hidden="1" x14ac:dyDescent="0.25">
      <c r="A239" t="s">
        <v>30</v>
      </c>
      <c r="B239">
        <v>2016</v>
      </c>
      <c r="C239" t="s">
        <v>42</v>
      </c>
      <c r="D239" s="7">
        <v>42614</v>
      </c>
      <c r="E239">
        <v>130.80000000000001</v>
      </c>
      <c r="F239">
        <v>138.19999999999999</v>
      </c>
      <c r="G239">
        <v>130.5</v>
      </c>
      <c r="H239">
        <v>135.5</v>
      </c>
      <c r="I239">
        <v>120.2</v>
      </c>
      <c r="J239">
        <v>139.19999999999999</v>
      </c>
      <c r="K239">
        <v>149.5</v>
      </c>
      <c r="L239">
        <v>170.4</v>
      </c>
      <c r="M239">
        <v>113.1</v>
      </c>
      <c r="N239">
        <v>135.80000000000001</v>
      </c>
      <c r="O239">
        <v>128.80000000000001</v>
      </c>
      <c r="P239">
        <v>141.5</v>
      </c>
      <c r="Q239">
        <v>137.19999999999999</v>
      </c>
      <c r="R239">
        <v>139.9</v>
      </c>
      <c r="S239">
        <v>138.5</v>
      </c>
      <c r="T239">
        <v>133.5</v>
      </c>
      <c r="U239">
        <v>137.80000000000001</v>
      </c>
      <c r="V239" t="s">
        <v>32</v>
      </c>
      <c r="W239">
        <v>129.69999999999999</v>
      </c>
      <c r="X239">
        <v>131.1</v>
      </c>
      <c r="Y239">
        <v>127.8</v>
      </c>
      <c r="Z239">
        <v>117</v>
      </c>
      <c r="AA239">
        <v>125.7</v>
      </c>
      <c r="AB239">
        <v>132.19999999999999</v>
      </c>
      <c r="AC239">
        <v>122.8</v>
      </c>
      <c r="AD239">
        <v>124.9</v>
      </c>
      <c r="AE239">
        <v>133.4</v>
      </c>
    </row>
    <row r="240" spans="1:31" hidden="1" x14ac:dyDescent="0.25">
      <c r="A240" t="s">
        <v>33</v>
      </c>
      <c r="B240">
        <v>2016</v>
      </c>
      <c r="C240" t="s">
        <v>42</v>
      </c>
      <c r="D240" s="7">
        <v>42614</v>
      </c>
      <c r="E240">
        <v>128.1</v>
      </c>
      <c r="F240">
        <v>137.69999999999999</v>
      </c>
      <c r="G240">
        <v>130.6</v>
      </c>
      <c r="H240">
        <v>132.6</v>
      </c>
      <c r="I240">
        <v>111.9</v>
      </c>
      <c r="J240">
        <v>132.5</v>
      </c>
      <c r="K240">
        <v>152.9</v>
      </c>
      <c r="L240">
        <v>173.6</v>
      </c>
      <c r="M240">
        <v>115.1</v>
      </c>
      <c r="N240">
        <v>144.80000000000001</v>
      </c>
      <c r="O240">
        <v>122.1</v>
      </c>
      <c r="P240">
        <v>138.80000000000001</v>
      </c>
      <c r="Q240">
        <v>135.69999999999999</v>
      </c>
      <c r="R240">
        <v>143.9</v>
      </c>
      <c r="S240">
        <v>128.69999999999999</v>
      </c>
      <c r="T240">
        <v>121.6</v>
      </c>
      <c r="U240">
        <v>127.7</v>
      </c>
      <c r="V240">
        <v>127.9</v>
      </c>
      <c r="W240">
        <v>114.8</v>
      </c>
      <c r="X240">
        <v>124.3</v>
      </c>
      <c r="Y240">
        <v>121.4</v>
      </c>
      <c r="Z240">
        <v>111.8</v>
      </c>
      <c r="AA240">
        <v>120.8</v>
      </c>
      <c r="AB240">
        <v>131.6</v>
      </c>
      <c r="AC240">
        <v>121.2</v>
      </c>
      <c r="AD240">
        <v>120.5</v>
      </c>
      <c r="AE240">
        <v>128</v>
      </c>
    </row>
    <row r="241" spans="1:31" hidden="1" x14ac:dyDescent="0.25">
      <c r="A241" t="s">
        <v>34</v>
      </c>
      <c r="B241">
        <v>2016</v>
      </c>
      <c r="C241" t="s">
        <v>42</v>
      </c>
      <c r="D241" s="7">
        <v>42614</v>
      </c>
      <c r="E241">
        <v>129.9</v>
      </c>
      <c r="F241">
        <v>138</v>
      </c>
      <c r="G241">
        <v>130.5</v>
      </c>
      <c r="H241">
        <v>134.4</v>
      </c>
      <c r="I241">
        <v>117.2</v>
      </c>
      <c r="J241">
        <v>136.1</v>
      </c>
      <c r="K241">
        <v>150.69999999999999</v>
      </c>
      <c r="L241">
        <v>171.5</v>
      </c>
      <c r="M241">
        <v>113.8</v>
      </c>
      <c r="N241">
        <v>138.80000000000001</v>
      </c>
      <c r="O241">
        <v>126</v>
      </c>
      <c r="P241">
        <v>140.19999999999999</v>
      </c>
      <c r="Q241">
        <v>136.6</v>
      </c>
      <c r="R241">
        <v>141</v>
      </c>
      <c r="S241">
        <v>134.6</v>
      </c>
      <c r="T241">
        <v>128.6</v>
      </c>
      <c r="U241">
        <v>133.80000000000001</v>
      </c>
      <c r="V241">
        <v>127.9</v>
      </c>
      <c r="W241">
        <v>124.1</v>
      </c>
      <c r="X241">
        <v>127.9</v>
      </c>
      <c r="Y241">
        <v>125.4</v>
      </c>
      <c r="Z241">
        <v>114.3</v>
      </c>
      <c r="AA241">
        <v>122.9</v>
      </c>
      <c r="AB241">
        <v>131.80000000000001</v>
      </c>
      <c r="AC241">
        <v>122.1</v>
      </c>
      <c r="AD241">
        <v>122.8</v>
      </c>
      <c r="AE241">
        <v>130.9</v>
      </c>
    </row>
    <row r="242" spans="1:31" hidden="1" x14ac:dyDescent="0.25">
      <c r="A242" t="s">
        <v>30</v>
      </c>
      <c r="B242">
        <v>2016</v>
      </c>
      <c r="C242" t="s">
        <v>41</v>
      </c>
      <c r="D242" s="7">
        <v>42583</v>
      </c>
      <c r="E242">
        <v>130.1</v>
      </c>
      <c r="F242">
        <v>138.80000000000001</v>
      </c>
      <c r="G242">
        <v>130.30000000000001</v>
      </c>
      <c r="H242">
        <v>135.30000000000001</v>
      </c>
      <c r="I242">
        <v>119.9</v>
      </c>
      <c r="J242">
        <v>140.19999999999999</v>
      </c>
      <c r="K242">
        <v>156.9</v>
      </c>
      <c r="L242">
        <v>172.2</v>
      </c>
      <c r="M242">
        <v>112.1</v>
      </c>
      <c r="N242">
        <v>134.9</v>
      </c>
      <c r="O242">
        <v>128.1</v>
      </c>
      <c r="P242">
        <v>140.69999999999999</v>
      </c>
      <c r="Q242">
        <v>138</v>
      </c>
      <c r="R242">
        <v>138.9</v>
      </c>
      <c r="S242">
        <v>137.80000000000001</v>
      </c>
      <c r="T242">
        <v>133</v>
      </c>
      <c r="U242">
        <v>137.1</v>
      </c>
      <c r="V242" t="s">
        <v>32</v>
      </c>
      <c r="W242">
        <v>129.1</v>
      </c>
      <c r="X242">
        <v>130.6</v>
      </c>
      <c r="Y242">
        <v>127</v>
      </c>
      <c r="Z242">
        <v>116</v>
      </c>
      <c r="AA242">
        <v>125.5</v>
      </c>
      <c r="AB242">
        <v>131.9</v>
      </c>
      <c r="AC242">
        <v>122</v>
      </c>
      <c r="AD242">
        <v>124.2</v>
      </c>
      <c r="AE242">
        <v>133.5</v>
      </c>
    </row>
    <row r="243" spans="1:31" hidden="1" x14ac:dyDescent="0.25">
      <c r="A243" t="s">
        <v>33</v>
      </c>
      <c r="B243">
        <v>2016</v>
      </c>
      <c r="C243" t="s">
        <v>41</v>
      </c>
      <c r="D243" s="7">
        <v>42583</v>
      </c>
      <c r="E243">
        <v>127.6</v>
      </c>
      <c r="F243">
        <v>140.30000000000001</v>
      </c>
      <c r="G243">
        <v>133.69999999999999</v>
      </c>
      <c r="H243">
        <v>132.19999999999999</v>
      </c>
      <c r="I243">
        <v>111.8</v>
      </c>
      <c r="J243">
        <v>135.80000000000001</v>
      </c>
      <c r="K243">
        <v>163.5</v>
      </c>
      <c r="L243">
        <v>182.3</v>
      </c>
      <c r="M243">
        <v>114.6</v>
      </c>
      <c r="N243">
        <v>144.6</v>
      </c>
      <c r="O243">
        <v>121.9</v>
      </c>
      <c r="P243">
        <v>138.1</v>
      </c>
      <c r="Q243">
        <v>137.6</v>
      </c>
      <c r="R243">
        <v>143.6</v>
      </c>
      <c r="S243">
        <v>128.30000000000001</v>
      </c>
      <c r="T243">
        <v>121.4</v>
      </c>
      <c r="U243">
        <v>127.3</v>
      </c>
      <c r="V243">
        <v>127.3</v>
      </c>
      <c r="W243">
        <v>114.7</v>
      </c>
      <c r="X243">
        <v>123.9</v>
      </c>
      <c r="Y243">
        <v>121.2</v>
      </c>
      <c r="Z243">
        <v>110.4</v>
      </c>
      <c r="AA243">
        <v>120.6</v>
      </c>
      <c r="AB243">
        <v>131.5</v>
      </c>
      <c r="AC243">
        <v>120.9</v>
      </c>
      <c r="AD243">
        <v>119.9</v>
      </c>
      <c r="AE243">
        <v>128.4</v>
      </c>
    </row>
    <row r="244" spans="1:31" hidden="1" x14ac:dyDescent="0.25">
      <c r="A244" t="s">
        <v>34</v>
      </c>
      <c r="B244">
        <v>2016</v>
      </c>
      <c r="C244" t="s">
        <v>41</v>
      </c>
      <c r="D244" s="7">
        <v>42583</v>
      </c>
      <c r="E244">
        <v>129.30000000000001</v>
      </c>
      <c r="F244">
        <v>139.30000000000001</v>
      </c>
      <c r="G244">
        <v>131.6</v>
      </c>
      <c r="H244">
        <v>134.1</v>
      </c>
      <c r="I244">
        <v>116.9</v>
      </c>
      <c r="J244">
        <v>138.1</v>
      </c>
      <c r="K244">
        <v>159.1</v>
      </c>
      <c r="L244">
        <v>175.6</v>
      </c>
      <c r="M244">
        <v>112.9</v>
      </c>
      <c r="N244">
        <v>138.1</v>
      </c>
      <c r="O244">
        <v>125.5</v>
      </c>
      <c r="P244">
        <v>139.5</v>
      </c>
      <c r="Q244">
        <v>137.9</v>
      </c>
      <c r="R244">
        <v>140.19999999999999</v>
      </c>
      <c r="S244">
        <v>134.1</v>
      </c>
      <c r="T244">
        <v>128.19999999999999</v>
      </c>
      <c r="U244">
        <v>133.19999999999999</v>
      </c>
      <c r="V244">
        <v>127.3</v>
      </c>
      <c r="W244">
        <v>123.6</v>
      </c>
      <c r="X244">
        <v>127.4</v>
      </c>
      <c r="Y244">
        <v>124.8</v>
      </c>
      <c r="Z244">
        <v>113.1</v>
      </c>
      <c r="AA244">
        <v>122.7</v>
      </c>
      <c r="AB244">
        <v>131.69999999999999</v>
      </c>
      <c r="AC244">
        <v>121.5</v>
      </c>
      <c r="AD244">
        <v>122.1</v>
      </c>
      <c r="AE244">
        <v>131.1</v>
      </c>
    </row>
    <row r="245" spans="1:31" hidden="1" x14ac:dyDescent="0.25">
      <c r="A245" t="s">
        <v>30</v>
      </c>
      <c r="B245">
        <v>2016</v>
      </c>
      <c r="C245" t="s">
        <v>40</v>
      </c>
      <c r="D245" s="7">
        <v>42552</v>
      </c>
      <c r="E245">
        <v>129.30000000000001</v>
      </c>
      <c r="F245">
        <v>139.5</v>
      </c>
      <c r="G245">
        <v>129.6</v>
      </c>
      <c r="H245">
        <v>134.5</v>
      </c>
      <c r="I245">
        <v>119.5</v>
      </c>
      <c r="J245">
        <v>138.5</v>
      </c>
      <c r="K245">
        <v>158.19999999999999</v>
      </c>
      <c r="L245">
        <v>171.8</v>
      </c>
      <c r="M245">
        <v>110.3</v>
      </c>
      <c r="N245">
        <v>134.30000000000001</v>
      </c>
      <c r="O245">
        <v>127.3</v>
      </c>
      <c r="P245">
        <v>139.9</v>
      </c>
      <c r="Q245">
        <v>137.6</v>
      </c>
      <c r="R245">
        <v>138</v>
      </c>
      <c r="S245">
        <v>137.19999999999999</v>
      </c>
      <c r="T245">
        <v>132.19999999999999</v>
      </c>
      <c r="U245">
        <v>136.5</v>
      </c>
      <c r="V245" t="s">
        <v>32</v>
      </c>
      <c r="W245">
        <v>128.19999999999999</v>
      </c>
      <c r="X245">
        <v>130</v>
      </c>
      <c r="Y245">
        <v>126.7</v>
      </c>
      <c r="Z245">
        <v>116.4</v>
      </c>
      <c r="AA245">
        <v>125.2</v>
      </c>
      <c r="AB245">
        <v>130.80000000000001</v>
      </c>
      <c r="AC245">
        <v>120.9</v>
      </c>
      <c r="AD245">
        <v>123.8</v>
      </c>
      <c r="AE245">
        <v>133</v>
      </c>
    </row>
    <row r="246" spans="1:31" hidden="1" x14ac:dyDescent="0.25">
      <c r="A246" t="s">
        <v>33</v>
      </c>
      <c r="B246">
        <v>2016</v>
      </c>
      <c r="C246" t="s">
        <v>40</v>
      </c>
      <c r="D246" s="7">
        <v>42552</v>
      </c>
      <c r="E246">
        <v>126.8</v>
      </c>
      <c r="F246">
        <v>144.19999999999999</v>
      </c>
      <c r="G246">
        <v>136.6</v>
      </c>
      <c r="H246">
        <v>131.80000000000001</v>
      </c>
      <c r="I246">
        <v>111</v>
      </c>
      <c r="J246">
        <v>137</v>
      </c>
      <c r="K246">
        <v>179.5</v>
      </c>
      <c r="L246">
        <v>188.4</v>
      </c>
      <c r="M246">
        <v>113.3</v>
      </c>
      <c r="N246">
        <v>143.9</v>
      </c>
      <c r="O246">
        <v>121.7</v>
      </c>
      <c r="P246">
        <v>137.5</v>
      </c>
      <c r="Q246">
        <v>139.80000000000001</v>
      </c>
      <c r="R246">
        <v>142.9</v>
      </c>
      <c r="S246">
        <v>127.9</v>
      </c>
      <c r="T246">
        <v>121.1</v>
      </c>
      <c r="U246">
        <v>126.9</v>
      </c>
      <c r="V246">
        <v>126.4</v>
      </c>
      <c r="W246">
        <v>115.5</v>
      </c>
      <c r="X246">
        <v>123.5</v>
      </c>
      <c r="Y246">
        <v>120.9</v>
      </c>
      <c r="Z246">
        <v>111.7</v>
      </c>
      <c r="AA246">
        <v>120.3</v>
      </c>
      <c r="AB246">
        <v>130.80000000000001</v>
      </c>
      <c r="AC246">
        <v>120</v>
      </c>
      <c r="AD246">
        <v>119.9</v>
      </c>
      <c r="AE246">
        <v>129</v>
      </c>
    </row>
    <row r="247" spans="1:31" hidden="1" x14ac:dyDescent="0.25">
      <c r="A247" t="s">
        <v>34</v>
      </c>
      <c r="B247">
        <v>2016</v>
      </c>
      <c r="C247" t="s">
        <v>40</v>
      </c>
      <c r="D247" s="7">
        <v>42552</v>
      </c>
      <c r="E247">
        <v>128.5</v>
      </c>
      <c r="F247">
        <v>141.19999999999999</v>
      </c>
      <c r="G247">
        <v>132.30000000000001</v>
      </c>
      <c r="H247">
        <v>133.5</v>
      </c>
      <c r="I247">
        <v>116.4</v>
      </c>
      <c r="J247">
        <v>137.80000000000001</v>
      </c>
      <c r="K247">
        <v>165.4</v>
      </c>
      <c r="L247">
        <v>177.4</v>
      </c>
      <c r="M247">
        <v>111.3</v>
      </c>
      <c r="N247">
        <v>137.5</v>
      </c>
      <c r="O247">
        <v>125</v>
      </c>
      <c r="P247">
        <v>138.80000000000001</v>
      </c>
      <c r="Q247">
        <v>138.4</v>
      </c>
      <c r="R247">
        <v>139.30000000000001</v>
      </c>
      <c r="S247">
        <v>133.5</v>
      </c>
      <c r="T247">
        <v>127.6</v>
      </c>
      <c r="U247">
        <v>132.69999999999999</v>
      </c>
      <c r="V247">
        <v>126.4</v>
      </c>
      <c r="W247">
        <v>123.4</v>
      </c>
      <c r="X247">
        <v>126.9</v>
      </c>
      <c r="Y247">
        <v>124.5</v>
      </c>
      <c r="Z247">
        <v>113.9</v>
      </c>
      <c r="AA247">
        <v>122.4</v>
      </c>
      <c r="AB247">
        <v>130.80000000000001</v>
      </c>
      <c r="AC247">
        <v>120.5</v>
      </c>
      <c r="AD247">
        <v>121.9</v>
      </c>
      <c r="AE247">
        <v>131.1</v>
      </c>
    </row>
    <row r="248" spans="1:31" hidden="1" x14ac:dyDescent="0.25">
      <c r="A248" t="s">
        <v>30</v>
      </c>
      <c r="B248">
        <v>2016</v>
      </c>
      <c r="C248" t="s">
        <v>39</v>
      </c>
      <c r="D248" s="7">
        <v>42522</v>
      </c>
      <c r="E248">
        <v>128.6</v>
      </c>
      <c r="F248">
        <v>138.6</v>
      </c>
      <c r="G248">
        <v>126.6</v>
      </c>
      <c r="H248">
        <v>133.6</v>
      </c>
      <c r="I248">
        <v>118.6</v>
      </c>
      <c r="J248">
        <v>137.4</v>
      </c>
      <c r="K248">
        <v>152.5</v>
      </c>
      <c r="L248">
        <v>169.2</v>
      </c>
      <c r="M248">
        <v>108.8</v>
      </c>
      <c r="N248">
        <v>133.1</v>
      </c>
      <c r="O248">
        <v>126.4</v>
      </c>
      <c r="P248">
        <v>139.19999999999999</v>
      </c>
      <c r="Q248">
        <v>136</v>
      </c>
      <c r="R248">
        <v>137.19999999999999</v>
      </c>
      <c r="S248">
        <v>136.30000000000001</v>
      </c>
      <c r="T248">
        <v>131.6</v>
      </c>
      <c r="U248">
        <v>135.6</v>
      </c>
      <c r="V248" t="s">
        <v>32</v>
      </c>
      <c r="W248">
        <v>128</v>
      </c>
      <c r="X248">
        <v>129.30000000000001</v>
      </c>
      <c r="Y248">
        <v>126.2</v>
      </c>
      <c r="Z248">
        <v>116.3</v>
      </c>
      <c r="AA248">
        <v>124.1</v>
      </c>
      <c r="AB248">
        <v>130.19999999999999</v>
      </c>
      <c r="AC248">
        <v>119.9</v>
      </c>
      <c r="AD248">
        <v>123.3</v>
      </c>
      <c r="AE248">
        <v>131.9</v>
      </c>
    </row>
    <row r="249" spans="1:31" hidden="1" x14ac:dyDescent="0.25">
      <c r="A249" t="s">
        <v>33</v>
      </c>
      <c r="B249">
        <v>2016</v>
      </c>
      <c r="C249" t="s">
        <v>39</v>
      </c>
      <c r="D249" s="7">
        <v>42522</v>
      </c>
      <c r="E249">
        <v>125.9</v>
      </c>
      <c r="F249">
        <v>143.9</v>
      </c>
      <c r="G249">
        <v>130.9</v>
      </c>
      <c r="H249">
        <v>131</v>
      </c>
      <c r="I249">
        <v>110.2</v>
      </c>
      <c r="J249">
        <v>135.5</v>
      </c>
      <c r="K249">
        <v>173.7</v>
      </c>
      <c r="L249">
        <v>184.4</v>
      </c>
      <c r="M249">
        <v>112</v>
      </c>
      <c r="N249">
        <v>142.80000000000001</v>
      </c>
      <c r="O249">
        <v>121.6</v>
      </c>
      <c r="P249">
        <v>136.9</v>
      </c>
      <c r="Q249">
        <v>138.19999999999999</v>
      </c>
      <c r="R249">
        <v>142.69999999999999</v>
      </c>
      <c r="S249">
        <v>127.6</v>
      </c>
      <c r="T249">
        <v>121.1</v>
      </c>
      <c r="U249">
        <v>126.6</v>
      </c>
      <c r="V249">
        <v>125.5</v>
      </c>
      <c r="W249">
        <v>115.5</v>
      </c>
      <c r="X249">
        <v>123.2</v>
      </c>
      <c r="Y249">
        <v>120.6</v>
      </c>
      <c r="Z249">
        <v>112.3</v>
      </c>
      <c r="AA249">
        <v>119.9</v>
      </c>
      <c r="AB249">
        <v>129.30000000000001</v>
      </c>
      <c r="AC249">
        <v>118.8</v>
      </c>
      <c r="AD249">
        <v>119.6</v>
      </c>
      <c r="AE249">
        <v>128.1</v>
      </c>
    </row>
    <row r="250" spans="1:31" hidden="1" x14ac:dyDescent="0.25">
      <c r="A250" t="s">
        <v>34</v>
      </c>
      <c r="B250">
        <v>2016</v>
      </c>
      <c r="C250" t="s">
        <v>39</v>
      </c>
      <c r="D250" s="7">
        <v>42522</v>
      </c>
      <c r="E250">
        <v>127.7</v>
      </c>
      <c r="F250">
        <v>140.5</v>
      </c>
      <c r="G250">
        <v>128.30000000000001</v>
      </c>
      <c r="H250">
        <v>132.6</v>
      </c>
      <c r="I250">
        <v>115.5</v>
      </c>
      <c r="J250">
        <v>136.5</v>
      </c>
      <c r="K250">
        <v>159.69999999999999</v>
      </c>
      <c r="L250">
        <v>174.3</v>
      </c>
      <c r="M250">
        <v>109.9</v>
      </c>
      <c r="N250">
        <v>136.30000000000001</v>
      </c>
      <c r="O250">
        <v>124.4</v>
      </c>
      <c r="P250">
        <v>138.1</v>
      </c>
      <c r="Q250">
        <v>136.80000000000001</v>
      </c>
      <c r="R250">
        <v>138.69999999999999</v>
      </c>
      <c r="S250">
        <v>132.9</v>
      </c>
      <c r="T250">
        <v>127.2</v>
      </c>
      <c r="U250">
        <v>132</v>
      </c>
      <c r="V250">
        <v>125.5</v>
      </c>
      <c r="W250">
        <v>123.3</v>
      </c>
      <c r="X250">
        <v>126.4</v>
      </c>
      <c r="Y250">
        <v>124.1</v>
      </c>
      <c r="Z250">
        <v>114.2</v>
      </c>
      <c r="AA250">
        <v>121.7</v>
      </c>
      <c r="AB250">
        <v>129.69999999999999</v>
      </c>
      <c r="AC250">
        <v>119.4</v>
      </c>
      <c r="AD250">
        <v>121.5</v>
      </c>
      <c r="AE250">
        <v>130.1</v>
      </c>
    </row>
    <row r="251" spans="1:31" hidden="1" x14ac:dyDescent="0.25">
      <c r="A251" t="s">
        <v>30</v>
      </c>
      <c r="B251">
        <v>2016</v>
      </c>
      <c r="C251" t="s">
        <v>38</v>
      </c>
      <c r="D251" s="7">
        <v>42491</v>
      </c>
      <c r="E251">
        <v>127.6</v>
      </c>
      <c r="F251">
        <v>137.5</v>
      </c>
      <c r="G251">
        <v>124.4</v>
      </c>
      <c r="H251">
        <v>132.4</v>
      </c>
      <c r="I251">
        <v>118.2</v>
      </c>
      <c r="J251">
        <v>138.1</v>
      </c>
      <c r="K251">
        <v>141.80000000000001</v>
      </c>
      <c r="L251">
        <v>166</v>
      </c>
      <c r="M251">
        <v>107.5</v>
      </c>
      <c r="N251">
        <v>132.19999999999999</v>
      </c>
      <c r="O251">
        <v>126.1</v>
      </c>
      <c r="P251">
        <v>138.30000000000001</v>
      </c>
      <c r="Q251">
        <v>133.6</v>
      </c>
      <c r="R251">
        <v>136</v>
      </c>
      <c r="S251">
        <v>135.4</v>
      </c>
      <c r="T251">
        <v>131.1</v>
      </c>
      <c r="U251">
        <v>134.80000000000001</v>
      </c>
      <c r="V251" t="s">
        <v>32</v>
      </c>
      <c r="W251">
        <v>127.4</v>
      </c>
      <c r="X251">
        <v>128.5</v>
      </c>
      <c r="Y251">
        <v>125.8</v>
      </c>
      <c r="Z251">
        <v>115.1</v>
      </c>
      <c r="AA251">
        <v>123.6</v>
      </c>
      <c r="AB251">
        <v>129.1</v>
      </c>
      <c r="AC251">
        <v>119.7</v>
      </c>
      <c r="AD251">
        <v>122.5</v>
      </c>
      <c r="AE251">
        <v>130.30000000000001</v>
      </c>
    </row>
    <row r="252" spans="1:31" hidden="1" x14ac:dyDescent="0.25">
      <c r="A252" t="s">
        <v>33</v>
      </c>
      <c r="B252">
        <v>2016</v>
      </c>
      <c r="C252" t="s">
        <v>38</v>
      </c>
      <c r="D252" s="7">
        <v>42491</v>
      </c>
      <c r="E252">
        <v>125</v>
      </c>
      <c r="F252">
        <v>142.1</v>
      </c>
      <c r="G252">
        <v>127</v>
      </c>
      <c r="H252">
        <v>130.4</v>
      </c>
      <c r="I252">
        <v>109.6</v>
      </c>
      <c r="J252">
        <v>133.5</v>
      </c>
      <c r="K252">
        <v>151.4</v>
      </c>
      <c r="L252">
        <v>182.8</v>
      </c>
      <c r="M252">
        <v>111.1</v>
      </c>
      <c r="N252">
        <v>141.5</v>
      </c>
      <c r="O252">
        <v>121.5</v>
      </c>
      <c r="P252">
        <v>136.30000000000001</v>
      </c>
      <c r="Q252">
        <v>134.6</v>
      </c>
      <c r="R252">
        <v>142.19999999999999</v>
      </c>
      <c r="S252">
        <v>127.2</v>
      </c>
      <c r="T252">
        <v>120.7</v>
      </c>
      <c r="U252">
        <v>126.2</v>
      </c>
      <c r="V252">
        <v>126</v>
      </c>
      <c r="W252">
        <v>115</v>
      </c>
      <c r="X252">
        <v>123.2</v>
      </c>
      <c r="Y252">
        <v>120.3</v>
      </c>
      <c r="Z252">
        <v>110.7</v>
      </c>
      <c r="AA252">
        <v>119.8</v>
      </c>
      <c r="AB252">
        <v>128</v>
      </c>
      <c r="AC252">
        <v>118.5</v>
      </c>
      <c r="AD252">
        <v>118.7</v>
      </c>
      <c r="AE252">
        <v>126.6</v>
      </c>
    </row>
    <row r="253" spans="1:31" hidden="1" x14ac:dyDescent="0.25">
      <c r="A253" t="s">
        <v>34</v>
      </c>
      <c r="B253">
        <v>2016</v>
      </c>
      <c r="C253" t="s">
        <v>38</v>
      </c>
      <c r="D253" s="7">
        <v>42491</v>
      </c>
      <c r="E253">
        <v>126.8</v>
      </c>
      <c r="F253">
        <v>139.1</v>
      </c>
      <c r="G253">
        <v>125.4</v>
      </c>
      <c r="H253">
        <v>131.69999999999999</v>
      </c>
      <c r="I253">
        <v>115</v>
      </c>
      <c r="J253">
        <v>136</v>
      </c>
      <c r="K253">
        <v>145.1</v>
      </c>
      <c r="L253">
        <v>171.7</v>
      </c>
      <c r="M253">
        <v>108.7</v>
      </c>
      <c r="N253">
        <v>135.30000000000001</v>
      </c>
      <c r="O253">
        <v>124.2</v>
      </c>
      <c r="P253">
        <v>137.4</v>
      </c>
      <c r="Q253">
        <v>134</v>
      </c>
      <c r="R253">
        <v>137.69999999999999</v>
      </c>
      <c r="S253">
        <v>132.19999999999999</v>
      </c>
      <c r="T253">
        <v>126.8</v>
      </c>
      <c r="U253">
        <v>131.4</v>
      </c>
      <c r="V253">
        <v>126</v>
      </c>
      <c r="W253">
        <v>122.7</v>
      </c>
      <c r="X253">
        <v>126</v>
      </c>
      <c r="Y253">
        <v>123.7</v>
      </c>
      <c r="Z253">
        <v>112.8</v>
      </c>
      <c r="AA253">
        <v>121.5</v>
      </c>
      <c r="AB253">
        <v>128.5</v>
      </c>
      <c r="AC253">
        <v>119.2</v>
      </c>
      <c r="AD253">
        <v>120.7</v>
      </c>
      <c r="AE253">
        <v>128.6</v>
      </c>
    </row>
    <row r="254" spans="1:31" hidden="1" x14ac:dyDescent="0.25">
      <c r="A254" t="s">
        <v>30</v>
      </c>
      <c r="B254">
        <v>2016</v>
      </c>
      <c r="C254" t="s">
        <v>37</v>
      </c>
      <c r="D254" s="7">
        <v>42461</v>
      </c>
      <c r="E254">
        <v>127.4</v>
      </c>
      <c r="F254">
        <v>135.4</v>
      </c>
      <c r="G254">
        <v>123.4</v>
      </c>
      <c r="H254">
        <v>131.30000000000001</v>
      </c>
      <c r="I254">
        <v>118.2</v>
      </c>
      <c r="J254">
        <v>138.1</v>
      </c>
      <c r="K254">
        <v>134.1</v>
      </c>
      <c r="L254">
        <v>162.69999999999999</v>
      </c>
      <c r="M254">
        <v>105</v>
      </c>
      <c r="N254">
        <v>131.4</v>
      </c>
      <c r="O254">
        <v>125.4</v>
      </c>
      <c r="P254">
        <v>137.4</v>
      </c>
      <c r="Q254">
        <v>131.80000000000001</v>
      </c>
      <c r="R254">
        <v>135.5</v>
      </c>
      <c r="S254">
        <v>135</v>
      </c>
      <c r="T254">
        <v>130.6</v>
      </c>
      <c r="U254">
        <v>134.4</v>
      </c>
      <c r="V254" t="s">
        <v>32</v>
      </c>
      <c r="W254">
        <v>127</v>
      </c>
      <c r="X254">
        <v>128</v>
      </c>
      <c r="Y254">
        <v>125.2</v>
      </c>
      <c r="Z254">
        <v>114.4</v>
      </c>
      <c r="AA254">
        <v>123.2</v>
      </c>
      <c r="AB254">
        <v>127.9</v>
      </c>
      <c r="AC254">
        <v>118.4</v>
      </c>
      <c r="AD254">
        <v>121.7</v>
      </c>
      <c r="AE254">
        <v>129</v>
      </c>
    </row>
    <row r="255" spans="1:31" hidden="1" x14ac:dyDescent="0.25">
      <c r="A255" t="s">
        <v>33</v>
      </c>
      <c r="B255">
        <v>2016</v>
      </c>
      <c r="C255" t="s">
        <v>37</v>
      </c>
      <c r="D255" s="7">
        <v>42461</v>
      </c>
      <c r="E255">
        <v>124.9</v>
      </c>
      <c r="F255">
        <v>139.30000000000001</v>
      </c>
      <c r="G255">
        <v>119.9</v>
      </c>
      <c r="H255">
        <v>130.19999999999999</v>
      </c>
      <c r="I255">
        <v>108.9</v>
      </c>
      <c r="J255">
        <v>131.1</v>
      </c>
      <c r="K255">
        <v>136.80000000000001</v>
      </c>
      <c r="L255">
        <v>176.9</v>
      </c>
      <c r="M255">
        <v>109.1</v>
      </c>
      <c r="N255">
        <v>140.4</v>
      </c>
      <c r="O255">
        <v>121.1</v>
      </c>
      <c r="P255">
        <v>135.9</v>
      </c>
      <c r="Q255">
        <v>131.80000000000001</v>
      </c>
      <c r="R255">
        <v>141.5</v>
      </c>
      <c r="S255">
        <v>126.8</v>
      </c>
      <c r="T255">
        <v>120.5</v>
      </c>
      <c r="U255">
        <v>125.8</v>
      </c>
      <c r="V255">
        <v>125.6</v>
      </c>
      <c r="W255">
        <v>114.6</v>
      </c>
      <c r="X255">
        <v>122.8</v>
      </c>
      <c r="Y255">
        <v>120</v>
      </c>
      <c r="Z255">
        <v>110</v>
      </c>
      <c r="AA255">
        <v>119.5</v>
      </c>
      <c r="AB255">
        <v>127.6</v>
      </c>
      <c r="AC255">
        <v>117.6</v>
      </c>
      <c r="AD255">
        <v>118.2</v>
      </c>
      <c r="AE255">
        <v>125.3</v>
      </c>
    </row>
    <row r="256" spans="1:31" hidden="1" x14ac:dyDescent="0.25">
      <c r="A256" t="s">
        <v>34</v>
      </c>
      <c r="B256">
        <v>2016</v>
      </c>
      <c r="C256" t="s">
        <v>37</v>
      </c>
      <c r="D256" s="7">
        <v>42461</v>
      </c>
      <c r="E256">
        <v>126.6</v>
      </c>
      <c r="F256">
        <v>136.80000000000001</v>
      </c>
      <c r="G256">
        <v>122</v>
      </c>
      <c r="H256">
        <v>130.9</v>
      </c>
      <c r="I256">
        <v>114.8</v>
      </c>
      <c r="J256">
        <v>134.80000000000001</v>
      </c>
      <c r="K256">
        <v>135</v>
      </c>
      <c r="L256">
        <v>167.5</v>
      </c>
      <c r="M256">
        <v>106.4</v>
      </c>
      <c r="N256">
        <v>134.4</v>
      </c>
      <c r="O256">
        <v>123.6</v>
      </c>
      <c r="P256">
        <v>136.69999999999999</v>
      </c>
      <c r="Q256">
        <v>131.80000000000001</v>
      </c>
      <c r="R256">
        <v>137.1</v>
      </c>
      <c r="S256">
        <v>131.80000000000001</v>
      </c>
      <c r="T256">
        <v>126.4</v>
      </c>
      <c r="U256">
        <v>131</v>
      </c>
      <c r="V256">
        <v>125.6</v>
      </c>
      <c r="W256">
        <v>122.3</v>
      </c>
      <c r="X256">
        <v>125.5</v>
      </c>
      <c r="Y256">
        <v>123.2</v>
      </c>
      <c r="Z256">
        <v>112.1</v>
      </c>
      <c r="AA256">
        <v>121.1</v>
      </c>
      <c r="AB256">
        <v>127.7</v>
      </c>
      <c r="AC256">
        <v>118.1</v>
      </c>
      <c r="AD256">
        <v>120</v>
      </c>
      <c r="AE256">
        <v>127.3</v>
      </c>
    </row>
    <row r="257" spans="1:31" hidden="1" x14ac:dyDescent="0.25">
      <c r="A257" t="s">
        <v>30</v>
      </c>
      <c r="B257">
        <v>2016</v>
      </c>
      <c r="C257" t="s">
        <v>36</v>
      </c>
      <c r="D257" s="7">
        <v>42430</v>
      </c>
      <c r="E257">
        <v>127.3</v>
      </c>
      <c r="F257">
        <v>134.4</v>
      </c>
      <c r="G257">
        <v>125.1</v>
      </c>
      <c r="H257">
        <v>130.5</v>
      </c>
      <c r="I257">
        <v>118.3</v>
      </c>
      <c r="J257">
        <v>131.69999999999999</v>
      </c>
      <c r="K257">
        <v>130.69999999999999</v>
      </c>
      <c r="L257">
        <v>161.19999999999999</v>
      </c>
      <c r="M257">
        <v>100.4</v>
      </c>
      <c r="N257">
        <v>130.80000000000001</v>
      </c>
      <c r="O257">
        <v>124.9</v>
      </c>
      <c r="P257">
        <v>137</v>
      </c>
      <c r="Q257">
        <v>130.4</v>
      </c>
      <c r="R257">
        <v>135</v>
      </c>
      <c r="S257">
        <v>134.4</v>
      </c>
      <c r="T257">
        <v>130.19999999999999</v>
      </c>
      <c r="U257">
        <v>133.80000000000001</v>
      </c>
      <c r="V257" t="s">
        <v>32</v>
      </c>
      <c r="W257">
        <v>127</v>
      </c>
      <c r="X257">
        <v>127.7</v>
      </c>
      <c r="Y257">
        <v>124.8</v>
      </c>
      <c r="Z257">
        <v>113.6</v>
      </c>
      <c r="AA257">
        <v>122.5</v>
      </c>
      <c r="AB257">
        <v>127.5</v>
      </c>
      <c r="AC257">
        <v>117.4</v>
      </c>
      <c r="AD257">
        <v>121.1</v>
      </c>
      <c r="AE257">
        <v>128</v>
      </c>
    </row>
    <row r="258" spans="1:31" hidden="1" x14ac:dyDescent="0.25">
      <c r="A258" t="s">
        <v>33</v>
      </c>
      <c r="B258">
        <v>2016</v>
      </c>
      <c r="C258" t="s">
        <v>36</v>
      </c>
      <c r="D258" s="7">
        <v>42430</v>
      </c>
      <c r="E258">
        <v>124.8</v>
      </c>
      <c r="F258">
        <v>136.30000000000001</v>
      </c>
      <c r="G258">
        <v>123.7</v>
      </c>
      <c r="H258">
        <v>129.69999999999999</v>
      </c>
      <c r="I258">
        <v>107.9</v>
      </c>
      <c r="J258">
        <v>119.9</v>
      </c>
      <c r="K258">
        <v>128.1</v>
      </c>
      <c r="L258">
        <v>170.3</v>
      </c>
      <c r="M258">
        <v>101.8</v>
      </c>
      <c r="N258">
        <v>140.1</v>
      </c>
      <c r="O258">
        <v>120.7</v>
      </c>
      <c r="P258">
        <v>135.4</v>
      </c>
      <c r="Q258">
        <v>128.9</v>
      </c>
      <c r="R258">
        <v>140.6</v>
      </c>
      <c r="S258">
        <v>126.4</v>
      </c>
      <c r="T258">
        <v>120.3</v>
      </c>
      <c r="U258">
        <v>125.5</v>
      </c>
      <c r="V258">
        <v>124.9</v>
      </c>
      <c r="W258">
        <v>114.8</v>
      </c>
      <c r="X258">
        <v>122.3</v>
      </c>
      <c r="Y258">
        <v>119.7</v>
      </c>
      <c r="Z258">
        <v>108.5</v>
      </c>
      <c r="AA258">
        <v>119.1</v>
      </c>
      <c r="AB258">
        <v>126.4</v>
      </c>
      <c r="AC258">
        <v>117.1</v>
      </c>
      <c r="AD258">
        <v>117.3</v>
      </c>
      <c r="AE258">
        <v>123.8</v>
      </c>
    </row>
    <row r="259" spans="1:31" hidden="1" x14ac:dyDescent="0.25">
      <c r="A259" t="s">
        <v>34</v>
      </c>
      <c r="B259">
        <v>2016</v>
      </c>
      <c r="C259" t="s">
        <v>36</v>
      </c>
      <c r="D259" s="7">
        <v>42430</v>
      </c>
      <c r="E259">
        <v>126.5</v>
      </c>
      <c r="F259">
        <v>135.1</v>
      </c>
      <c r="G259">
        <v>124.6</v>
      </c>
      <c r="H259">
        <v>130.19999999999999</v>
      </c>
      <c r="I259">
        <v>114.5</v>
      </c>
      <c r="J259">
        <v>126.2</v>
      </c>
      <c r="K259">
        <v>129.80000000000001</v>
      </c>
      <c r="L259">
        <v>164.3</v>
      </c>
      <c r="M259">
        <v>100.9</v>
      </c>
      <c r="N259">
        <v>133.9</v>
      </c>
      <c r="O259">
        <v>123.1</v>
      </c>
      <c r="P259">
        <v>136.30000000000001</v>
      </c>
      <c r="Q259">
        <v>129.80000000000001</v>
      </c>
      <c r="R259">
        <v>136.5</v>
      </c>
      <c r="S259">
        <v>131.30000000000001</v>
      </c>
      <c r="T259">
        <v>126.1</v>
      </c>
      <c r="U259">
        <v>130.5</v>
      </c>
      <c r="V259">
        <v>124.9</v>
      </c>
      <c r="W259">
        <v>122.4</v>
      </c>
      <c r="X259">
        <v>125.1</v>
      </c>
      <c r="Y259">
        <v>122.9</v>
      </c>
      <c r="Z259">
        <v>110.9</v>
      </c>
      <c r="AA259">
        <v>120.6</v>
      </c>
      <c r="AB259">
        <v>126.9</v>
      </c>
      <c r="AC259">
        <v>117.3</v>
      </c>
      <c r="AD259">
        <v>119.3</v>
      </c>
      <c r="AE259">
        <v>126</v>
      </c>
    </row>
    <row r="260" spans="1:31" hidden="1" x14ac:dyDescent="0.25">
      <c r="A260" t="s">
        <v>30</v>
      </c>
      <c r="B260">
        <v>2016</v>
      </c>
      <c r="C260" t="s">
        <v>35</v>
      </c>
      <c r="D260" s="7">
        <v>42401</v>
      </c>
      <c r="E260">
        <v>127.1</v>
      </c>
      <c r="F260">
        <v>133.69999999999999</v>
      </c>
      <c r="G260">
        <v>127.7</v>
      </c>
      <c r="H260">
        <v>130.69999999999999</v>
      </c>
      <c r="I260">
        <v>118.5</v>
      </c>
      <c r="J260">
        <v>130.4</v>
      </c>
      <c r="K260">
        <v>130.9</v>
      </c>
      <c r="L260">
        <v>162.80000000000001</v>
      </c>
      <c r="M260">
        <v>98.7</v>
      </c>
      <c r="N260">
        <v>130.6</v>
      </c>
      <c r="O260">
        <v>124.8</v>
      </c>
      <c r="P260">
        <v>136.4</v>
      </c>
      <c r="Q260">
        <v>130.30000000000001</v>
      </c>
      <c r="R260">
        <v>134.4</v>
      </c>
      <c r="S260">
        <v>133.9</v>
      </c>
      <c r="T260">
        <v>129.80000000000001</v>
      </c>
      <c r="U260">
        <v>133.4</v>
      </c>
      <c r="V260" t="s">
        <v>32</v>
      </c>
      <c r="W260">
        <v>127.5</v>
      </c>
      <c r="X260">
        <v>127.1</v>
      </c>
      <c r="Y260">
        <v>124.3</v>
      </c>
      <c r="Z260">
        <v>113.9</v>
      </c>
      <c r="AA260">
        <v>122.3</v>
      </c>
      <c r="AB260">
        <v>127.1</v>
      </c>
      <c r="AC260">
        <v>116.8</v>
      </c>
      <c r="AD260">
        <v>120.9</v>
      </c>
      <c r="AE260">
        <v>127.9</v>
      </c>
    </row>
    <row r="261" spans="1:31" hidden="1" x14ac:dyDescent="0.25">
      <c r="A261" t="s">
        <v>33</v>
      </c>
      <c r="B261">
        <v>2016</v>
      </c>
      <c r="C261" t="s">
        <v>35</v>
      </c>
      <c r="D261" s="7">
        <v>42401</v>
      </c>
      <c r="E261">
        <v>124.8</v>
      </c>
      <c r="F261">
        <v>135.1</v>
      </c>
      <c r="G261">
        <v>130.30000000000001</v>
      </c>
      <c r="H261">
        <v>129.6</v>
      </c>
      <c r="I261">
        <v>108.4</v>
      </c>
      <c r="J261">
        <v>118.6</v>
      </c>
      <c r="K261">
        <v>129.19999999999999</v>
      </c>
      <c r="L261">
        <v>176.4</v>
      </c>
      <c r="M261">
        <v>99.1</v>
      </c>
      <c r="N261">
        <v>139.69999999999999</v>
      </c>
      <c r="O261">
        <v>120.6</v>
      </c>
      <c r="P261">
        <v>135.19999999999999</v>
      </c>
      <c r="Q261">
        <v>129.1</v>
      </c>
      <c r="R261">
        <v>140</v>
      </c>
      <c r="S261">
        <v>126.2</v>
      </c>
      <c r="T261">
        <v>120.1</v>
      </c>
      <c r="U261">
        <v>125.3</v>
      </c>
      <c r="V261">
        <v>124.4</v>
      </c>
      <c r="W261">
        <v>116</v>
      </c>
      <c r="X261">
        <v>121.8</v>
      </c>
      <c r="Y261">
        <v>119.5</v>
      </c>
      <c r="Z261">
        <v>109.1</v>
      </c>
      <c r="AA261">
        <v>118.8</v>
      </c>
      <c r="AB261">
        <v>126.3</v>
      </c>
      <c r="AC261">
        <v>116.2</v>
      </c>
      <c r="AD261">
        <v>117.2</v>
      </c>
      <c r="AE261">
        <v>123.8</v>
      </c>
    </row>
    <row r="262" spans="1:31" hidden="1" x14ac:dyDescent="0.25">
      <c r="A262" t="s">
        <v>34</v>
      </c>
      <c r="B262">
        <v>2016</v>
      </c>
      <c r="C262" t="s">
        <v>35</v>
      </c>
      <c r="D262" s="7">
        <v>42401</v>
      </c>
      <c r="E262">
        <v>126.4</v>
      </c>
      <c r="F262">
        <v>134.19999999999999</v>
      </c>
      <c r="G262">
        <v>128.69999999999999</v>
      </c>
      <c r="H262">
        <v>130.30000000000001</v>
      </c>
      <c r="I262">
        <v>114.8</v>
      </c>
      <c r="J262">
        <v>124.9</v>
      </c>
      <c r="K262">
        <v>130.30000000000001</v>
      </c>
      <c r="L262">
        <v>167.4</v>
      </c>
      <c r="M262">
        <v>98.8</v>
      </c>
      <c r="N262">
        <v>133.6</v>
      </c>
      <c r="O262">
        <v>123</v>
      </c>
      <c r="P262">
        <v>135.80000000000001</v>
      </c>
      <c r="Q262">
        <v>129.9</v>
      </c>
      <c r="R262">
        <v>135.9</v>
      </c>
      <c r="S262">
        <v>130.9</v>
      </c>
      <c r="T262">
        <v>125.8</v>
      </c>
      <c r="U262">
        <v>130.19999999999999</v>
      </c>
      <c r="V262">
        <v>124.4</v>
      </c>
      <c r="W262">
        <v>123.1</v>
      </c>
      <c r="X262">
        <v>124.6</v>
      </c>
      <c r="Y262">
        <v>122.5</v>
      </c>
      <c r="Z262">
        <v>111.4</v>
      </c>
      <c r="AA262">
        <v>120.3</v>
      </c>
      <c r="AB262">
        <v>126.6</v>
      </c>
      <c r="AC262">
        <v>116.6</v>
      </c>
      <c r="AD262">
        <v>119.1</v>
      </c>
      <c r="AE262">
        <v>126</v>
      </c>
    </row>
    <row r="263" spans="1:31" hidden="1" x14ac:dyDescent="0.25">
      <c r="A263" t="s">
        <v>30</v>
      </c>
      <c r="B263">
        <v>2016</v>
      </c>
      <c r="C263" t="s">
        <v>31</v>
      </c>
      <c r="D263" s="7">
        <v>42370</v>
      </c>
      <c r="E263">
        <v>126.8</v>
      </c>
      <c r="F263">
        <v>133.19999999999999</v>
      </c>
      <c r="G263">
        <v>126.5</v>
      </c>
      <c r="H263">
        <v>130.30000000000001</v>
      </c>
      <c r="I263">
        <v>118.9</v>
      </c>
      <c r="J263">
        <v>131.6</v>
      </c>
      <c r="K263">
        <v>140.1</v>
      </c>
      <c r="L263">
        <v>163.80000000000001</v>
      </c>
      <c r="M263">
        <v>97.7</v>
      </c>
      <c r="N263">
        <v>129.6</v>
      </c>
      <c r="O263">
        <v>124.3</v>
      </c>
      <c r="P263">
        <v>135.9</v>
      </c>
      <c r="Q263">
        <v>131.4</v>
      </c>
      <c r="R263">
        <v>133.6</v>
      </c>
      <c r="S263">
        <v>133.19999999999999</v>
      </c>
      <c r="T263">
        <v>128.9</v>
      </c>
      <c r="U263">
        <v>132.6</v>
      </c>
      <c r="V263" t="s">
        <v>32</v>
      </c>
      <c r="W263">
        <v>126.2</v>
      </c>
      <c r="X263">
        <v>126.6</v>
      </c>
      <c r="Y263">
        <v>123.7</v>
      </c>
      <c r="Z263">
        <v>113.6</v>
      </c>
      <c r="AA263">
        <v>121.4</v>
      </c>
      <c r="AB263">
        <v>126.2</v>
      </c>
      <c r="AC263">
        <v>114.9</v>
      </c>
      <c r="AD263">
        <v>120.1</v>
      </c>
      <c r="AE263">
        <v>128.1</v>
      </c>
    </row>
    <row r="264" spans="1:31" hidden="1" x14ac:dyDescent="0.25">
      <c r="A264" t="s">
        <v>33</v>
      </c>
      <c r="B264">
        <v>2016</v>
      </c>
      <c r="C264" t="s">
        <v>31</v>
      </c>
      <c r="D264" s="7">
        <v>42370</v>
      </c>
      <c r="E264">
        <v>124.7</v>
      </c>
      <c r="F264">
        <v>135.9</v>
      </c>
      <c r="G264">
        <v>132</v>
      </c>
      <c r="H264">
        <v>129.19999999999999</v>
      </c>
      <c r="I264">
        <v>109.7</v>
      </c>
      <c r="J264">
        <v>119</v>
      </c>
      <c r="K264">
        <v>144.1</v>
      </c>
      <c r="L264">
        <v>184.2</v>
      </c>
      <c r="M264">
        <v>96.7</v>
      </c>
      <c r="N264">
        <v>139.5</v>
      </c>
      <c r="O264">
        <v>120.5</v>
      </c>
      <c r="P264">
        <v>134.69999999999999</v>
      </c>
      <c r="Q264">
        <v>131.19999999999999</v>
      </c>
      <c r="R264">
        <v>139.5</v>
      </c>
      <c r="S264">
        <v>125.8</v>
      </c>
      <c r="T264">
        <v>119.8</v>
      </c>
      <c r="U264">
        <v>124.9</v>
      </c>
      <c r="V264">
        <v>123.4</v>
      </c>
      <c r="W264">
        <v>116.9</v>
      </c>
      <c r="X264">
        <v>121.6</v>
      </c>
      <c r="Y264">
        <v>119.1</v>
      </c>
      <c r="Z264">
        <v>108.9</v>
      </c>
      <c r="AA264">
        <v>118.5</v>
      </c>
      <c r="AB264">
        <v>126.4</v>
      </c>
      <c r="AC264">
        <v>114</v>
      </c>
      <c r="AD264">
        <v>116.8</v>
      </c>
      <c r="AE264">
        <v>124.2</v>
      </c>
    </row>
    <row r="265" spans="1:31" hidden="1" x14ac:dyDescent="0.25">
      <c r="A265" t="s">
        <v>34</v>
      </c>
      <c r="B265">
        <v>2016</v>
      </c>
      <c r="C265" t="s">
        <v>31</v>
      </c>
      <c r="D265" s="7">
        <v>42370</v>
      </c>
      <c r="E265">
        <v>126.1</v>
      </c>
      <c r="F265">
        <v>134.1</v>
      </c>
      <c r="G265">
        <v>128.6</v>
      </c>
      <c r="H265">
        <v>129.9</v>
      </c>
      <c r="I265">
        <v>115.5</v>
      </c>
      <c r="J265">
        <v>125.7</v>
      </c>
      <c r="K265">
        <v>141.5</v>
      </c>
      <c r="L265">
        <v>170.7</v>
      </c>
      <c r="M265">
        <v>97.4</v>
      </c>
      <c r="N265">
        <v>132.9</v>
      </c>
      <c r="O265">
        <v>122.7</v>
      </c>
      <c r="P265">
        <v>135.30000000000001</v>
      </c>
      <c r="Q265">
        <v>131.30000000000001</v>
      </c>
      <c r="R265">
        <v>135.19999999999999</v>
      </c>
      <c r="S265">
        <v>130.30000000000001</v>
      </c>
      <c r="T265">
        <v>125.1</v>
      </c>
      <c r="U265">
        <v>129.5</v>
      </c>
      <c r="V265">
        <v>123.4</v>
      </c>
      <c r="W265">
        <v>122.7</v>
      </c>
      <c r="X265">
        <v>124.2</v>
      </c>
      <c r="Y265">
        <v>122</v>
      </c>
      <c r="Z265">
        <v>111.1</v>
      </c>
      <c r="AA265">
        <v>119.8</v>
      </c>
      <c r="AB265">
        <v>126.3</v>
      </c>
      <c r="AC265">
        <v>114.5</v>
      </c>
      <c r="AD265">
        <v>118.5</v>
      </c>
      <c r="AE265">
        <v>126.3</v>
      </c>
    </row>
    <row r="266" spans="1:31" hidden="1" x14ac:dyDescent="0.25">
      <c r="A266" t="s">
        <v>30</v>
      </c>
      <c r="B266">
        <v>2015</v>
      </c>
      <c r="C266" t="s">
        <v>46</v>
      </c>
      <c r="D266" s="7">
        <v>42339</v>
      </c>
      <c r="E266">
        <v>126.3</v>
      </c>
      <c r="F266">
        <v>131.30000000000001</v>
      </c>
      <c r="G266">
        <v>123.3</v>
      </c>
      <c r="H266">
        <v>129.80000000000001</v>
      </c>
      <c r="I266">
        <v>118.3</v>
      </c>
      <c r="J266">
        <v>131.6</v>
      </c>
      <c r="K266">
        <v>145.5</v>
      </c>
      <c r="L266">
        <v>162.1</v>
      </c>
      <c r="M266">
        <v>95.4</v>
      </c>
      <c r="N266">
        <v>128.9</v>
      </c>
      <c r="O266">
        <v>123.3</v>
      </c>
      <c r="P266">
        <v>135.1</v>
      </c>
      <c r="Q266">
        <v>131.4</v>
      </c>
      <c r="R266">
        <v>133.1</v>
      </c>
      <c r="S266">
        <v>132.5</v>
      </c>
      <c r="T266">
        <v>128.5</v>
      </c>
      <c r="U266">
        <v>131.9</v>
      </c>
      <c r="V266" t="s">
        <v>32</v>
      </c>
      <c r="W266">
        <v>125.7</v>
      </c>
      <c r="X266">
        <v>126</v>
      </c>
      <c r="Y266">
        <v>123.1</v>
      </c>
      <c r="Z266">
        <v>114</v>
      </c>
      <c r="AA266">
        <v>121.6</v>
      </c>
      <c r="AB266">
        <v>125.6</v>
      </c>
      <c r="AC266">
        <v>114.1</v>
      </c>
      <c r="AD266">
        <v>119.8</v>
      </c>
      <c r="AE266">
        <v>127.9</v>
      </c>
    </row>
    <row r="267" spans="1:31" hidden="1" x14ac:dyDescent="0.25">
      <c r="A267" t="s">
        <v>33</v>
      </c>
      <c r="B267">
        <v>2015</v>
      </c>
      <c r="C267" t="s">
        <v>46</v>
      </c>
      <c r="D267" s="7">
        <v>42339</v>
      </c>
      <c r="E267">
        <v>124.3</v>
      </c>
      <c r="F267">
        <v>131.69999999999999</v>
      </c>
      <c r="G267">
        <v>127.1</v>
      </c>
      <c r="H267">
        <v>128.6</v>
      </c>
      <c r="I267">
        <v>110</v>
      </c>
      <c r="J267">
        <v>120.8</v>
      </c>
      <c r="K267">
        <v>149</v>
      </c>
      <c r="L267">
        <v>190.1</v>
      </c>
      <c r="M267">
        <v>92.7</v>
      </c>
      <c r="N267">
        <v>138.6</v>
      </c>
      <c r="O267">
        <v>120.2</v>
      </c>
      <c r="P267">
        <v>134.19999999999999</v>
      </c>
      <c r="Q267">
        <v>131.5</v>
      </c>
      <c r="R267">
        <v>138.19999999999999</v>
      </c>
      <c r="S267">
        <v>125.4</v>
      </c>
      <c r="T267">
        <v>119.5</v>
      </c>
      <c r="U267">
        <v>124.5</v>
      </c>
      <c r="V267">
        <v>122.4</v>
      </c>
      <c r="W267">
        <v>116</v>
      </c>
      <c r="X267">
        <v>121</v>
      </c>
      <c r="Y267">
        <v>118.6</v>
      </c>
      <c r="Z267">
        <v>109.3</v>
      </c>
      <c r="AA267">
        <v>118.1</v>
      </c>
      <c r="AB267">
        <v>126.6</v>
      </c>
      <c r="AC267">
        <v>113.2</v>
      </c>
      <c r="AD267">
        <v>116.7</v>
      </c>
      <c r="AE267">
        <v>124</v>
      </c>
    </row>
    <row r="268" spans="1:31" hidden="1" x14ac:dyDescent="0.25">
      <c r="A268" t="s">
        <v>34</v>
      </c>
      <c r="B268">
        <v>2015</v>
      </c>
      <c r="C268" t="s">
        <v>46</v>
      </c>
      <c r="D268" s="7">
        <v>42339</v>
      </c>
      <c r="E268">
        <v>125.7</v>
      </c>
      <c r="F268">
        <v>131.4</v>
      </c>
      <c r="G268">
        <v>124.8</v>
      </c>
      <c r="H268">
        <v>129.4</v>
      </c>
      <c r="I268">
        <v>115.3</v>
      </c>
      <c r="J268">
        <v>126.6</v>
      </c>
      <c r="K268">
        <v>146.69999999999999</v>
      </c>
      <c r="L268">
        <v>171.5</v>
      </c>
      <c r="M268">
        <v>94.5</v>
      </c>
      <c r="N268">
        <v>132.1</v>
      </c>
      <c r="O268">
        <v>122</v>
      </c>
      <c r="P268">
        <v>134.69999999999999</v>
      </c>
      <c r="Q268">
        <v>131.4</v>
      </c>
      <c r="R268">
        <v>134.5</v>
      </c>
      <c r="S268">
        <v>129.69999999999999</v>
      </c>
      <c r="T268">
        <v>124.8</v>
      </c>
      <c r="U268">
        <v>129</v>
      </c>
      <c r="V268">
        <v>122.4</v>
      </c>
      <c r="W268">
        <v>122</v>
      </c>
      <c r="X268">
        <v>123.6</v>
      </c>
      <c r="Y268">
        <v>121.4</v>
      </c>
      <c r="Z268">
        <v>111.5</v>
      </c>
      <c r="AA268">
        <v>119.6</v>
      </c>
      <c r="AB268">
        <v>126.2</v>
      </c>
      <c r="AC268">
        <v>113.7</v>
      </c>
      <c r="AD268">
        <v>118.3</v>
      </c>
      <c r="AE268">
        <v>126.1</v>
      </c>
    </row>
    <row r="269" spans="1:31" hidden="1" x14ac:dyDescent="0.25">
      <c r="A269" t="s">
        <v>30</v>
      </c>
      <c r="B269">
        <v>2015</v>
      </c>
      <c r="C269" t="s">
        <v>45</v>
      </c>
      <c r="D269" s="7">
        <v>42309</v>
      </c>
      <c r="E269">
        <v>126.1</v>
      </c>
      <c r="F269">
        <v>130.6</v>
      </c>
      <c r="G269">
        <v>121.7</v>
      </c>
      <c r="H269">
        <v>129.5</v>
      </c>
      <c r="I269">
        <v>117.8</v>
      </c>
      <c r="J269">
        <v>132.1</v>
      </c>
      <c r="K269">
        <v>155.19999999999999</v>
      </c>
      <c r="L269">
        <v>160.80000000000001</v>
      </c>
      <c r="M269">
        <v>94.5</v>
      </c>
      <c r="N269">
        <v>128.30000000000001</v>
      </c>
      <c r="O269">
        <v>123.1</v>
      </c>
      <c r="P269">
        <v>134.19999999999999</v>
      </c>
      <c r="Q269">
        <v>132.4</v>
      </c>
      <c r="R269">
        <v>132.19999999999999</v>
      </c>
      <c r="S269">
        <v>132.1</v>
      </c>
      <c r="T269">
        <v>128.19999999999999</v>
      </c>
      <c r="U269">
        <v>131.5</v>
      </c>
      <c r="V269" t="s">
        <v>32</v>
      </c>
      <c r="W269">
        <v>125.6</v>
      </c>
      <c r="X269">
        <v>125.6</v>
      </c>
      <c r="Y269">
        <v>122.6</v>
      </c>
      <c r="Z269">
        <v>114</v>
      </c>
      <c r="AA269">
        <v>120.9</v>
      </c>
      <c r="AB269">
        <v>125.8</v>
      </c>
      <c r="AC269">
        <v>114.2</v>
      </c>
      <c r="AD269">
        <v>119.6</v>
      </c>
      <c r="AE269">
        <v>128.30000000000001</v>
      </c>
    </row>
    <row r="270" spans="1:31" hidden="1" x14ac:dyDescent="0.25">
      <c r="A270" t="s">
        <v>33</v>
      </c>
      <c r="B270">
        <v>2015</v>
      </c>
      <c r="C270" t="s">
        <v>45</v>
      </c>
      <c r="D270" s="7">
        <v>42309</v>
      </c>
      <c r="E270">
        <v>124</v>
      </c>
      <c r="F270">
        <v>129.80000000000001</v>
      </c>
      <c r="G270">
        <v>121.5</v>
      </c>
      <c r="H270">
        <v>128.6</v>
      </c>
      <c r="I270">
        <v>110</v>
      </c>
      <c r="J270">
        <v>123.7</v>
      </c>
      <c r="K270">
        <v>164.6</v>
      </c>
      <c r="L270">
        <v>191.6</v>
      </c>
      <c r="M270">
        <v>90.8</v>
      </c>
      <c r="N270">
        <v>137.1</v>
      </c>
      <c r="O270">
        <v>119.8</v>
      </c>
      <c r="P270">
        <v>133.69999999999999</v>
      </c>
      <c r="Q270">
        <v>133.30000000000001</v>
      </c>
      <c r="R270">
        <v>137.6</v>
      </c>
      <c r="S270">
        <v>125</v>
      </c>
      <c r="T270">
        <v>119.3</v>
      </c>
      <c r="U270">
        <v>124.2</v>
      </c>
      <c r="V270">
        <v>122.9</v>
      </c>
      <c r="W270">
        <v>115.1</v>
      </c>
      <c r="X270">
        <v>121</v>
      </c>
      <c r="Y270">
        <v>118.1</v>
      </c>
      <c r="Z270">
        <v>109.3</v>
      </c>
      <c r="AA270">
        <v>117.9</v>
      </c>
      <c r="AB270">
        <v>126.6</v>
      </c>
      <c r="AC270">
        <v>113.3</v>
      </c>
      <c r="AD270">
        <v>116.6</v>
      </c>
      <c r="AE270">
        <v>124.6</v>
      </c>
    </row>
    <row r="271" spans="1:31" hidden="1" x14ac:dyDescent="0.25">
      <c r="A271" t="s">
        <v>34</v>
      </c>
      <c r="B271">
        <v>2015</v>
      </c>
      <c r="C271" t="s">
        <v>45</v>
      </c>
      <c r="D271" s="7">
        <v>42309</v>
      </c>
      <c r="E271">
        <v>125.4</v>
      </c>
      <c r="F271">
        <v>130.30000000000001</v>
      </c>
      <c r="G271">
        <v>121.6</v>
      </c>
      <c r="H271">
        <v>129.19999999999999</v>
      </c>
      <c r="I271">
        <v>114.9</v>
      </c>
      <c r="J271">
        <v>128.19999999999999</v>
      </c>
      <c r="K271">
        <v>158.4</v>
      </c>
      <c r="L271">
        <v>171.2</v>
      </c>
      <c r="M271">
        <v>93.3</v>
      </c>
      <c r="N271">
        <v>131.19999999999999</v>
      </c>
      <c r="O271">
        <v>121.7</v>
      </c>
      <c r="P271">
        <v>134</v>
      </c>
      <c r="Q271">
        <v>132.69999999999999</v>
      </c>
      <c r="R271">
        <v>133.6</v>
      </c>
      <c r="S271">
        <v>129.30000000000001</v>
      </c>
      <c r="T271">
        <v>124.5</v>
      </c>
      <c r="U271">
        <v>128.6</v>
      </c>
      <c r="V271">
        <v>122.9</v>
      </c>
      <c r="W271">
        <v>121.6</v>
      </c>
      <c r="X271">
        <v>123.4</v>
      </c>
      <c r="Y271">
        <v>120.9</v>
      </c>
      <c r="Z271">
        <v>111.5</v>
      </c>
      <c r="AA271">
        <v>119.2</v>
      </c>
      <c r="AB271">
        <v>126.3</v>
      </c>
      <c r="AC271">
        <v>113.8</v>
      </c>
      <c r="AD271">
        <v>118.1</v>
      </c>
      <c r="AE271">
        <v>126.6</v>
      </c>
    </row>
    <row r="272" spans="1:31" hidden="1" x14ac:dyDescent="0.25">
      <c r="A272" t="s">
        <v>30</v>
      </c>
      <c r="B272">
        <v>2015</v>
      </c>
      <c r="C272" t="s">
        <v>43</v>
      </c>
      <c r="D272" s="7">
        <v>42278</v>
      </c>
      <c r="E272">
        <v>125.6</v>
      </c>
      <c r="F272">
        <v>130.4</v>
      </c>
      <c r="G272">
        <v>120.8</v>
      </c>
      <c r="H272">
        <v>129.4</v>
      </c>
      <c r="I272">
        <v>115.8</v>
      </c>
      <c r="J272">
        <v>133.19999999999999</v>
      </c>
      <c r="K272">
        <v>157.69999999999999</v>
      </c>
      <c r="L272">
        <v>154.19999999999999</v>
      </c>
      <c r="M272">
        <v>93.7</v>
      </c>
      <c r="N272">
        <v>126.6</v>
      </c>
      <c r="O272">
        <v>122.3</v>
      </c>
      <c r="P272">
        <v>133.1</v>
      </c>
      <c r="Q272">
        <v>131.80000000000001</v>
      </c>
      <c r="R272">
        <v>131.5</v>
      </c>
      <c r="S272">
        <v>131.1</v>
      </c>
      <c r="T272">
        <v>127.3</v>
      </c>
      <c r="U272">
        <v>130.6</v>
      </c>
      <c r="V272" t="s">
        <v>32</v>
      </c>
      <c r="W272">
        <v>124.4</v>
      </c>
      <c r="X272">
        <v>125.1</v>
      </c>
      <c r="Y272">
        <v>122</v>
      </c>
      <c r="Z272">
        <v>113.8</v>
      </c>
      <c r="AA272">
        <v>120.1</v>
      </c>
      <c r="AB272">
        <v>125.1</v>
      </c>
      <c r="AC272">
        <v>114.2</v>
      </c>
      <c r="AD272">
        <v>119.2</v>
      </c>
      <c r="AE272">
        <v>127.7</v>
      </c>
    </row>
    <row r="273" spans="1:31" hidden="1" x14ac:dyDescent="0.25">
      <c r="A273" t="s">
        <v>33</v>
      </c>
      <c r="B273">
        <v>2015</v>
      </c>
      <c r="C273" t="s">
        <v>43</v>
      </c>
      <c r="D273" s="7">
        <v>42278</v>
      </c>
      <c r="E273">
        <v>123.6</v>
      </c>
      <c r="F273">
        <v>128.6</v>
      </c>
      <c r="G273">
        <v>115.9</v>
      </c>
      <c r="H273">
        <v>128.5</v>
      </c>
      <c r="I273">
        <v>109</v>
      </c>
      <c r="J273">
        <v>124.1</v>
      </c>
      <c r="K273">
        <v>165.8</v>
      </c>
      <c r="L273">
        <v>187.2</v>
      </c>
      <c r="M273">
        <v>89.4</v>
      </c>
      <c r="N273">
        <v>135.80000000000001</v>
      </c>
      <c r="O273">
        <v>119.4</v>
      </c>
      <c r="P273">
        <v>132.9</v>
      </c>
      <c r="Q273">
        <v>132.6</v>
      </c>
      <c r="R273">
        <v>135.30000000000001</v>
      </c>
      <c r="S273">
        <v>124.4</v>
      </c>
      <c r="T273">
        <v>118.8</v>
      </c>
      <c r="U273">
        <v>123.6</v>
      </c>
      <c r="V273">
        <v>122.4</v>
      </c>
      <c r="W273">
        <v>114.9</v>
      </c>
      <c r="X273">
        <v>120.7</v>
      </c>
      <c r="Y273">
        <v>117.7</v>
      </c>
      <c r="Z273">
        <v>109.3</v>
      </c>
      <c r="AA273">
        <v>117.7</v>
      </c>
      <c r="AB273">
        <v>126.5</v>
      </c>
      <c r="AC273">
        <v>113.5</v>
      </c>
      <c r="AD273">
        <v>116.5</v>
      </c>
      <c r="AE273">
        <v>124.2</v>
      </c>
    </row>
    <row r="274" spans="1:31" hidden="1" x14ac:dyDescent="0.25">
      <c r="A274" t="s">
        <v>34</v>
      </c>
      <c r="B274">
        <v>2015</v>
      </c>
      <c r="C274" t="s">
        <v>43</v>
      </c>
      <c r="D274" s="7">
        <v>42278</v>
      </c>
      <c r="E274">
        <v>125</v>
      </c>
      <c r="F274">
        <v>129.80000000000001</v>
      </c>
      <c r="G274">
        <v>118.9</v>
      </c>
      <c r="H274">
        <v>129.1</v>
      </c>
      <c r="I274">
        <v>113.3</v>
      </c>
      <c r="J274">
        <v>129</v>
      </c>
      <c r="K274">
        <v>160.4</v>
      </c>
      <c r="L274">
        <v>165.3</v>
      </c>
      <c r="M274">
        <v>92.3</v>
      </c>
      <c r="N274">
        <v>129.69999999999999</v>
      </c>
      <c r="O274">
        <v>121.1</v>
      </c>
      <c r="P274">
        <v>133</v>
      </c>
      <c r="Q274">
        <v>132.1</v>
      </c>
      <c r="R274">
        <v>132.5</v>
      </c>
      <c r="S274">
        <v>128.5</v>
      </c>
      <c r="T274">
        <v>123.8</v>
      </c>
      <c r="U274">
        <v>127.8</v>
      </c>
      <c r="V274">
        <v>122.4</v>
      </c>
      <c r="W274">
        <v>120.8</v>
      </c>
      <c r="X274">
        <v>123</v>
      </c>
      <c r="Y274">
        <v>120.4</v>
      </c>
      <c r="Z274">
        <v>111.4</v>
      </c>
      <c r="AA274">
        <v>118.7</v>
      </c>
      <c r="AB274">
        <v>125.9</v>
      </c>
      <c r="AC274">
        <v>113.9</v>
      </c>
      <c r="AD274">
        <v>117.9</v>
      </c>
      <c r="AE274">
        <v>126.1</v>
      </c>
    </row>
    <row r="275" spans="1:31" hidden="1" x14ac:dyDescent="0.25">
      <c r="A275" t="s">
        <v>30</v>
      </c>
      <c r="B275">
        <v>2015</v>
      </c>
      <c r="C275" t="s">
        <v>42</v>
      </c>
      <c r="D275" s="7">
        <v>42248</v>
      </c>
      <c r="E275">
        <v>125.1</v>
      </c>
      <c r="F275">
        <v>131.1</v>
      </c>
      <c r="G275">
        <v>120.7</v>
      </c>
      <c r="H275">
        <v>129.19999999999999</v>
      </c>
      <c r="I275">
        <v>114.7</v>
      </c>
      <c r="J275">
        <v>132.30000000000001</v>
      </c>
      <c r="K275">
        <v>158.9</v>
      </c>
      <c r="L275">
        <v>142.1</v>
      </c>
      <c r="M275">
        <v>92.5</v>
      </c>
      <c r="N275">
        <v>125.4</v>
      </c>
      <c r="O275">
        <v>121.9</v>
      </c>
      <c r="P275">
        <v>132.69999999999999</v>
      </c>
      <c r="Q275">
        <v>131</v>
      </c>
      <c r="R275">
        <v>131</v>
      </c>
      <c r="S275">
        <v>130.4</v>
      </c>
      <c r="T275">
        <v>126.8</v>
      </c>
      <c r="U275">
        <v>129.9</v>
      </c>
      <c r="V275" t="s">
        <v>32</v>
      </c>
      <c r="W275">
        <v>123.7</v>
      </c>
      <c r="X275">
        <v>124.5</v>
      </c>
      <c r="Y275">
        <v>121.4</v>
      </c>
      <c r="Z275">
        <v>113.8</v>
      </c>
      <c r="AA275">
        <v>119.6</v>
      </c>
      <c r="AB275">
        <v>124.5</v>
      </c>
      <c r="AC275">
        <v>113.7</v>
      </c>
      <c r="AD275">
        <v>118.8</v>
      </c>
      <c r="AE275">
        <v>127</v>
      </c>
    </row>
    <row r="276" spans="1:31" hidden="1" x14ac:dyDescent="0.25">
      <c r="A276" t="s">
        <v>33</v>
      </c>
      <c r="B276">
        <v>2015</v>
      </c>
      <c r="C276" t="s">
        <v>42</v>
      </c>
      <c r="D276" s="7">
        <v>42248</v>
      </c>
      <c r="E276">
        <v>123.4</v>
      </c>
      <c r="F276">
        <v>129</v>
      </c>
      <c r="G276">
        <v>115.6</v>
      </c>
      <c r="H276">
        <v>128.30000000000001</v>
      </c>
      <c r="I276">
        <v>107</v>
      </c>
      <c r="J276">
        <v>124</v>
      </c>
      <c r="K276">
        <v>168.5</v>
      </c>
      <c r="L276">
        <v>165.4</v>
      </c>
      <c r="M276">
        <v>86.3</v>
      </c>
      <c r="N276">
        <v>134.4</v>
      </c>
      <c r="O276">
        <v>119.1</v>
      </c>
      <c r="P276">
        <v>132.30000000000001</v>
      </c>
      <c r="Q276">
        <v>131.5</v>
      </c>
      <c r="R276">
        <v>134.69999999999999</v>
      </c>
      <c r="S276">
        <v>124</v>
      </c>
      <c r="T276">
        <v>118.6</v>
      </c>
      <c r="U276">
        <v>123.2</v>
      </c>
      <c r="V276">
        <v>121.6</v>
      </c>
      <c r="W276">
        <v>115.1</v>
      </c>
      <c r="X276">
        <v>120.4</v>
      </c>
      <c r="Y276">
        <v>117.1</v>
      </c>
      <c r="Z276">
        <v>109.1</v>
      </c>
      <c r="AA276">
        <v>117.3</v>
      </c>
      <c r="AB276">
        <v>126.5</v>
      </c>
      <c r="AC276">
        <v>112.9</v>
      </c>
      <c r="AD276">
        <v>116.2</v>
      </c>
      <c r="AE276">
        <v>123.5</v>
      </c>
    </row>
    <row r="277" spans="1:31" hidden="1" x14ac:dyDescent="0.25">
      <c r="A277" t="s">
        <v>34</v>
      </c>
      <c r="B277">
        <v>2015</v>
      </c>
      <c r="C277" t="s">
        <v>42</v>
      </c>
      <c r="D277" s="7">
        <v>42248</v>
      </c>
      <c r="E277">
        <v>124.6</v>
      </c>
      <c r="F277">
        <v>130.4</v>
      </c>
      <c r="G277">
        <v>118.7</v>
      </c>
      <c r="H277">
        <v>128.9</v>
      </c>
      <c r="I277">
        <v>111.9</v>
      </c>
      <c r="J277">
        <v>128.4</v>
      </c>
      <c r="K277">
        <v>162.19999999999999</v>
      </c>
      <c r="L277">
        <v>150</v>
      </c>
      <c r="M277">
        <v>90.4</v>
      </c>
      <c r="N277">
        <v>128.4</v>
      </c>
      <c r="O277">
        <v>120.7</v>
      </c>
      <c r="P277">
        <v>132.5</v>
      </c>
      <c r="Q277">
        <v>131.19999999999999</v>
      </c>
      <c r="R277">
        <v>132</v>
      </c>
      <c r="S277">
        <v>127.9</v>
      </c>
      <c r="T277">
        <v>123.4</v>
      </c>
      <c r="U277">
        <v>127.2</v>
      </c>
      <c r="V277">
        <v>121.6</v>
      </c>
      <c r="W277">
        <v>120.4</v>
      </c>
      <c r="X277">
        <v>122.6</v>
      </c>
      <c r="Y277">
        <v>119.8</v>
      </c>
      <c r="Z277">
        <v>111.3</v>
      </c>
      <c r="AA277">
        <v>118.3</v>
      </c>
      <c r="AB277">
        <v>125.7</v>
      </c>
      <c r="AC277">
        <v>113.4</v>
      </c>
      <c r="AD277">
        <v>117.5</v>
      </c>
      <c r="AE277">
        <v>125.4</v>
      </c>
    </row>
    <row r="278" spans="1:31" hidden="1" x14ac:dyDescent="0.25">
      <c r="A278" t="s">
        <v>30</v>
      </c>
      <c r="B278">
        <v>2015</v>
      </c>
      <c r="C278" t="s">
        <v>41</v>
      </c>
      <c r="D278" s="7">
        <v>42217</v>
      </c>
      <c r="E278">
        <v>124.7</v>
      </c>
      <c r="F278">
        <v>131.30000000000001</v>
      </c>
      <c r="G278">
        <v>121.3</v>
      </c>
      <c r="H278">
        <v>128.80000000000001</v>
      </c>
      <c r="I278">
        <v>114</v>
      </c>
      <c r="J278">
        <v>134.19999999999999</v>
      </c>
      <c r="K278">
        <v>153.6</v>
      </c>
      <c r="L278">
        <v>137.9</v>
      </c>
      <c r="M278">
        <v>93.1</v>
      </c>
      <c r="N278">
        <v>123.9</v>
      </c>
      <c r="O278">
        <v>121.5</v>
      </c>
      <c r="P278">
        <v>132.5</v>
      </c>
      <c r="Q278">
        <v>129.80000000000001</v>
      </c>
      <c r="R278">
        <v>130.1</v>
      </c>
      <c r="S278">
        <v>129.5</v>
      </c>
      <c r="T278">
        <v>126.3</v>
      </c>
      <c r="U278">
        <v>129</v>
      </c>
      <c r="V278" t="s">
        <v>32</v>
      </c>
      <c r="W278">
        <v>123.8</v>
      </c>
      <c r="X278">
        <v>123.7</v>
      </c>
      <c r="Y278">
        <v>121.1</v>
      </c>
      <c r="Z278">
        <v>113.6</v>
      </c>
      <c r="AA278">
        <v>118.5</v>
      </c>
      <c r="AB278">
        <v>123.6</v>
      </c>
      <c r="AC278">
        <v>112.5</v>
      </c>
      <c r="AD278">
        <v>118.2</v>
      </c>
      <c r="AE278">
        <v>126.1</v>
      </c>
    </row>
    <row r="279" spans="1:31" hidden="1" x14ac:dyDescent="0.25">
      <c r="A279" t="s">
        <v>33</v>
      </c>
      <c r="B279">
        <v>2015</v>
      </c>
      <c r="C279" t="s">
        <v>41</v>
      </c>
      <c r="D279" s="7">
        <v>42217</v>
      </c>
      <c r="E279">
        <v>123.1</v>
      </c>
      <c r="F279">
        <v>131.69999999999999</v>
      </c>
      <c r="G279">
        <v>118.1</v>
      </c>
      <c r="H279">
        <v>128</v>
      </c>
      <c r="I279">
        <v>106.8</v>
      </c>
      <c r="J279">
        <v>130.1</v>
      </c>
      <c r="K279">
        <v>165.5</v>
      </c>
      <c r="L279">
        <v>156</v>
      </c>
      <c r="M279">
        <v>85.3</v>
      </c>
      <c r="N279">
        <v>132.69999999999999</v>
      </c>
      <c r="O279">
        <v>118.8</v>
      </c>
      <c r="P279">
        <v>131.69999999999999</v>
      </c>
      <c r="Q279">
        <v>131.1</v>
      </c>
      <c r="R279">
        <v>134.19999999999999</v>
      </c>
      <c r="S279">
        <v>123.7</v>
      </c>
      <c r="T279">
        <v>118.2</v>
      </c>
      <c r="U279">
        <v>122.9</v>
      </c>
      <c r="V279">
        <v>120.9</v>
      </c>
      <c r="W279">
        <v>115.3</v>
      </c>
      <c r="X279">
        <v>120</v>
      </c>
      <c r="Y279">
        <v>116.6</v>
      </c>
      <c r="Z279">
        <v>109.9</v>
      </c>
      <c r="AA279">
        <v>117.2</v>
      </c>
      <c r="AB279">
        <v>126.2</v>
      </c>
      <c r="AC279">
        <v>112</v>
      </c>
      <c r="AD279">
        <v>116.2</v>
      </c>
      <c r="AE279">
        <v>123.2</v>
      </c>
    </row>
    <row r="280" spans="1:31" hidden="1" x14ac:dyDescent="0.25">
      <c r="A280" t="s">
        <v>34</v>
      </c>
      <c r="B280">
        <v>2015</v>
      </c>
      <c r="C280" t="s">
        <v>41</v>
      </c>
      <c r="D280" s="7">
        <v>42217</v>
      </c>
      <c r="E280">
        <v>124.2</v>
      </c>
      <c r="F280">
        <v>131.4</v>
      </c>
      <c r="G280">
        <v>120.1</v>
      </c>
      <c r="H280">
        <v>128.5</v>
      </c>
      <c r="I280">
        <v>111.4</v>
      </c>
      <c r="J280">
        <v>132.30000000000001</v>
      </c>
      <c r="K280">
        <v>157.6</v>
      </c>
      <c r="L280">
        <v>144</v>
      </c>
      <c r="M280">
        <v>90.5</v>
      </c>
      <c r="N280">
        <v>126.8</v>
      </c>
      <c r="O280">
        <v>120.4</v>
      </c>
      <c r="P280">
        <v>132.1</v>
      </c>
      <c r="Q280">
        <v>130.30000000000001</v>
      </c>
      <c r="R280">
        <v>131.19999999999999</v>
      </c>
      <c r="S280">
        <v>127.2</v>
      </c>
      <c r="T280">
        <v>122.9</v>
      </c>
      <c r="U280">
        <v>126.6</v>
      </c>
      <c r="V280">
        <v>120.9</v>
      </c>
      <c r="W280">
        <v>120.6</v>
      </c>
      <c r="X280">
        <v>122</v>
      </c>
      <c r="Y280">
        <v>119.4</v>
      </c>
      <c r="Z280">
        <v>111.7</v>
      </c>
      <c r="AA280">
        <v>117.8</v>
      </c>
      <c r="AB280">
        <v>125.1</v>
      </c>
      <c r="AC280">
        <v>112.3</v>
      </c>
      <c r="AD280">
        <v>117.2</v>
      </c>
      <c r="AE280">
        <v>124.8</v>
      </c>
    </row>
    <row r="281" spans="1:31" hidden="1" x14ac:dyDescent="0.25">
      <c r="A281" t="s">
        <v>30</v>
      </c>
      <c r="B281">
        <v>2015</v>
      </c>
      <c r="C281" t="s">
        <v>40</v>
      </c>
      <c r="D281" s="7">
        <v>42186</v>
      </c>
      <c r="E281">
        <v>124</v>
      </c>
      <c r="F281">
        <v>131.5</v>
      </c>
      <c r="G281">
        <v>122</v>
      </c>
      <c r="H281">
        <v>128.69999999999999</v>
      </c>
      <c r="I281">
        <v>113.5</v>
      </c>
      <c r="J281">
        <v>133.30000000000001</v>
      </c>
      <c r="K281">
        <v>140.80000000000001</v>
      </c>
      <c r="L281">
        <v>133.80000000000001</v>
      </c>
      <c r="M281">
        <v>94.1</v>
      </c>
      <c r="N281">
        <v>123.4</v>
      </c>
      <c r="O281">
        <v>121</v>
      </c>
      <c r="P281">
        <v>131.69999999999999</v>
      </c>
      <c r="Q281">
        <v>127.5</v>
      </c>
      <c r="R281">
        <v>129.4</v>
      </c>
      <c r="S281">
        <v>128.80000000000001</v>
      </c>
      <c r="T281">
        <v>125.5</v>
      </c>
      <c r="U281">
        <v>128.30000000000001</v>
      </c>
      <c r="V281" t="s">
        <v>32</v>
      </c>
      <c r="W281">
        <v>123</v>
      </c>
      <c r="X281">
        <v>123</v>
      </c>
      <c r="Y281">
        <v>120.8</v>
      </c>
      <c r="Z281">
        <v>114.1</v>
      </c>
      <c r="AA281">
        <v>118</v>
      </c>
      <c r="AB281">
        <v>122.9</v>
      </c>
      <c r="AC281">
        <v>112.7</v>
      </c>
      <c r="AD281">
        <v>118.1</v>
      </c>
      <c r="AE281">
        <v>124.7</v>
      </c>
    </row>
    <row r="282" spans="1:31" hidden="1" x14ac:dyDescent="0.25">
      <c r="A282" t="s">
        <v>33</v>
      </c>
      <c r="B282">
        <v>2015</v>
      </c>
      <c r="C282" t="s">
        <v>40</v>
      </c>
      <c r="D282" s="7">
        <v>42186</v>
      </c>
      <c r="E282">
        <v>123.2</v>
      </c>
      <c r="F282">
        <v>134.30000000000001</v>
      </c>
      <c r="G282">
        <v>119.5</v>
      </c>
      <c r="H282">
        <v>127.7</v>
      </c>
      <c r="I282">
        <v>106.3</v>
      </c>
      <c r="J282">
        <v>132.80000000000001</v>
      </c>
      <c r="K282">
        <v>153.5</v>
      </c>
      <c r="L282">
        <v>149.5</v>
      </c>
      <c r="M282">
        <v>85.7</v>
      </c>
      <c r="N282">
        <v>131.5</v>
      </c>
      <c r="O282">
        <v>118.3</v>
      </c>
      <c r="P282">
        <v>131.1</v>
      </c>
      <c r="Q282">
        <v>129.5</v>
      </c>
      <c r="R282">
        <v>133.1</v>
      </c>
      <c r="S282">
        <v>123.5</v>
      </c>
      <c r="T282">
        <v>117.9</v>
      </c>
      <c r="U282">
        <v>122.7</v>
      </c>
      <c r="V282">
        <v>119.9</v>
      </c>
      <c r="W282">
        <v>115.3</v>
      </c>
      <c r="X282">
        <v>119.5</v>
      </c>
      <c r="Y282">
        <v>116</v>
      </c>
      <c r="Z282">
        <v>111.5</v>
      </c>
      <c r="AA282">
        <v>116.6</v>
      </c>
      <c r="AB282">
        <v>125.4</v>
      </c>
      <c r="AC282">
        <v>111.7</v>
      </c>
      <c r="AD282">
        <v>116.3</v>
      </c>
      <c r="AE282">
        <v>122.4</v>
      </c>
    </row>
    <row r="283" spans="1:31" hidden="1" x14ac:dyDescent="0.25">
      <c r="A283" t="s">
        <v>34</v>
      </c>
      <c r="B283">
        <v>2015</v>
      </c>
      <c r="C283" t="s">
        <v>40</v>
      </c>
      <c r="D283" s="7">
        <v>42186</v>
      </c>
      <c r="E283">
        <v>123.7</v>
      </c>
      <c r="F283">
        <v>132.5</v>
      </c>
      <c r="G283">
        <v>121</v>
      </c>
      <c r="H283">
        <v>128.30000000000001</v>
      </c>
      <c r="I283">
        <v>110.9</v>
      </c>
      <c r="J283">
        <v>133.1</v>
      </c>
      <c r="K283">
        <v>145.1</v>
      </c>
      <c r="L283">
        <v>139.1</v>
      </c>
      <c r="M283">
        <v>91.3</v>
      </c>
      <c r="N283">
        <v>126.1</v>
      </c>
      <c r="O283">
        <v>119.9</v>
      </c>
      <c r="P283">
        <v>131.4</v>
      </c>
      <c r="Q283">
        <v>128.19999999999999</v>
      </c>
      <c r="R283">
        <v>130.4</v>
      </c>
      <c r="S283">
        <v>126.7</v>
      </c>
      <c r="T283">
        <v>122.3</v>
      </c>
      <c r="U283">
        <v>126.1</v>
      </c>
      <c r="V283">
        <v>119.9</v>
      </c>
      <c r="W283">
        <v>120.1</v>
      </c>
      <c r="X283">
        <v>121.3</v>
      </c>
      <c r="Y283">
        <v>119</v>
      </c>
      <c r="Z283">
        <v>112.7</v>
      </c>
      <c r="AA283">
        <v>117.2</v>
      </c>
      <c r="AB283">
        <v>124.4</v>
      </c>
      <c r="AC283">
        <v>112.3</v>
      </c>
      <c r="AD283">
        <v>117.2</v>
      </c>
      <c r="AE283">
        <v>123.6</v>
      </c>
    </row>
    <row r="284" spans="1:31" hidden="1" x14ac:dyDescent="0.25">
      <c r="A284" t="s">
        <v>30</v>
      </c>
      <c r="B284">
        <v>2015</v>
      </c>
      <c r="C284" t="s">
        <v>39</v>
      </c>
      <c r="D284" s="7">
        <v>42156</v>
      </c>
      <c r="E284">
        <v>124.1</v>
      </c>
      <c r="F284">
        <v>130.4</v>
      </c>
      <c r="G284">
        <v>122.1</v>
      </c>
      <c r="H284">
        <v>128.69999999999999</v>
      </c>
      <c r="I284">
        <v>114.1</v>
      </c>
      <c r="J284">
        <v>133.19999999999999</v>
      </c>
      <c r="K284">
        <v>135.19999999999999</v>
      </c>
      <c r="L284">
        <v>131.9</v>
      </c>
      <c r="M284">
        <v>96.3</v>
      </c>
      <c r="N284">
        <v>123</v>
      </c>
      <c r="O284">
        <v>121.1</v>
      </c>
      <c r="P284">
        <v>131.19999999999999</v>
      </c>
      <c r="Q284">
        <v>126.6</v>
      </c>
      <c r="R284">
        <v>128.19999999999999</v>
      </c>
      <c r="S284">
        <v>128.4</v>
      </c>
      <c r="T284">
        <v>125.1</v>
      </c>
      <c r="U284">
        <v>128</v>
      </c>
      <c r="V284" t="s">
        <v>32</v>
      </c>
      <c r="W284">
        <v>122.6</v>
      </c>
      <c r="X284">
        <v>122.8</v>
      </c>
      <c r="Y284">
        <v>120.4</v>
      </c>
      <c r="Z284">
        <v>114.2</v>
      </c>
      <c r="AA284">
        <v>117.9</v>
      </c>
      <c r="AB284">
        <v>122</v>
      </c>
      <c r="AC284">
        <v>113</v>
      </c>
      <c r="AD284">
        <v>117.9</v>
      </c>
      <c r="AE284">
        <v>124.1</v>
      </c>
    </row>
    <row r="285" spans="1:31" hidden="1" x14ac:dyDescent="0.25">
      <c r="A285" t="s">
        <v>33</v>
      </c>
      <c r="B285">
        <v>2015</v>
      </c>
      <c r="C285" t="s">
        <v>39</v>
      </c>
      <c r="D285" s="7">
        <v>42156</v>
      </c>
      <c r="E285">
        <v>123.6</v>
      </c>
      <c r="F285">
        <v>134.4</v>
      </c>
      <c r="G285">
        <v>120.9</v>
      </c>
      <c r="H285">
        <v>127.3</v>
      </c>
      <c r="I285">
        <v>106</v>
      </c>
      <c r="J285">
        <v>132.30000000000001</v>
      </c>
      <c r="K285">
        <v>146.69999999999999</v>
      </c>
      <c r="L285">
        <v>148.1</v>
      </c>
      <c r="M285">
        <v>89.8</v>
      </c>
      <c r="N285">
        <v>130.5</v>
      </c>
      <c r="O285">
        <v>118</v>
      </c>
      <c r="P285">
        <v>130.5</v>
      </c>
      <c r="Q285">
        <v>128.5</v>
      </c>
      <c r="R285">
        <v>132.1</v>
      </c>
      <c r="S285">
        <v>123.2</v>
      </c>
      <c r="T285">
        <v>117.6</v>
      </c>
      <c r="U285">
        <v>122.3</v>
      </c>
      <c r="V285">
        <v>119</v>
      </c>
      <c r="W285">
        <v>115.1</v>
      </c>
      <c r="X285">
        <v>119.2</v>
      </c>
      <c r="Y285">
        <v>115.4</v>
      </c>
      <c r="Z285">
        <v>111.7</v>
      </c>
      <c r="AA285">
        <v>116.2</v>
      </c>
      <c r="AB285">
        <v>123.8</v>
      </c>
      <c r="AC285">
        <v>112.5</v>
      </c>
      <c r="AD285">
        <v>116</v>
      </c>
      <c r="AE285">
        <v>121.7</v>
      </c>
    </row>
    <row r="286" spans="1:31" hidden="1" x14ac:dyDescent="0.25">
      <c r="A286" t="s">
        <v>34</v>
      </c>
      <c r="B286">
        <v>2015</v>
      </c>
      <c r="C286" t="s">
        <v>39</v>
      </c>
      <c r="D286" s="7">
        <v>42156</v>
      </c>
      <c r="E286">
        <v>123.9</v>
      </c>
      <c r="F286">
        <v>131.80000000000001</v>
      </c>
      <c r="G286">
        <v>121.6</v>
      </c>
      <c r="H286">
        <v>128.19999999999999</v>
      </c>
      <c r="I286">
        <v>111.1</v>
      </c>
      <c r="J286">
        <v>132.80000000000001</v>
      </c>
      <c r="K286">
        <v>139.1</v>
      </c>
      <c r="L286">
        <v>137.4</v>
      </c>
      <c r="M286">
        <v>94.1</v>
      </c>
      <c r="N286">
        <v>125.5</v>
      </c>
      <c r="O286">
        <v>119.8</v>
      </c>
      <c r="P286">
        <v>130.9</v>
      </c>
      <c r="Q286">
        <v>127.3</v>
      </c>
      <c r="R286">
        <v>129.19999999999999</v>
      </c>
      <c r="S286">
        <v>126.4</v>
      </c>
      <c r="T286">
        <v>122</v>
      </c>
      <c r="U286">
        <v>125.7</v>
      </c>
      <c r="V286">
        <v>119</v>
      </c>
      <c r="W286">
        <v>119.8</v>
      </c>
      <c r="X286">
        <v>121.1</v>
      </c>
      <c r="Y286">
        <v>118.5</v>
      </c>
      <c r="Z286">
        <v>112.9</v>
      </c>
      <c r="AA286">
        <v>116.9</v>
      </c>
      <c r="AB286">
        <v>123.1</v>
      </c>
      <c r="AC286">
        <v>112.8</v>
      </c>
      <c r="AD286">
        <v>117</v>
      </c>
      <c r="AE286">
        <v>123</v>
      </c>
    </row>
    <row r="287" spans="1:31" hidden="1" x14ac:dyDescent="0.25">
      <c r="A287" t="s">
        <v>30</v>
      </c>
      <c r="B287">
        <v>2015</v>
      </c>
      <c r="C287" t="s">
        <v>38</v>
      </c>
      <c r="D287" s="7">
        <v>42125</v>
      </c>
      <c r="E287">
        <v>123.5</v>
      </c>
      <c r="F287">
        <v>127.1</v>
      </c>
      <c r="G287">
        <v>117.3</v>
      </c>
      <c r="H287">
        <v>127.7</v>
      </c>
      <c r="I287">
        <v>112.5</v>
      </c>
      <c r="J287">
        <v>134.1</v>
      </c>
      <c r="K287">
        <v>128.5</v>
      </c>
      <c r="L287">
        <v>124.3</v>
      </c>
      <c r="M287">
        <v>97.6</v>
      </c>
      <c r="N287">
        <v>120.7</v>
      </c>
      <c r="O287">
        <v>120.2</v>
      </c>
      <c r="P287">
        <v>129.80000000000001</v>
      </c>
      <c r="Q287">
        <v>124.4</v>
      </c>
      <c r="R287">
        <v>126.7</v>
      </c>
      <c r="S287">
        <v>127.3</v>
      </c>
      <c r="T287">
        <v>124.1</v>
      </c>
      <c r="U287">
        <v>126.8</v>
      </c>
      <c r="V287" t="s">
        <v>32</v>
      </c>
      <c r="W287">
        <v>121.9</v>
      </c>
      <c r="X287">
        <v>121.5</v>
      </c>
      <c r="Y287">
        <v>119.4</v>
      </c>
      <c r="Z287">
        <v>113.3</v>
      </c>
      <c r="AA287">
        <v>116.7</v>
      </c>
      <c r="AB287">
        <v>120.5</v>
      </c>
      <c r="AC287">
        <v>112.3</v>
      </c>
      <c r="AD287">
        <v>116.9</v>
      </c>
      <c r="AE287">
        <v>122.4</v>
      </c>
    </row>
    <row r="288" spans="1:31" hidden="1" x14ac:dyDescent="0.25">
      <c r="A288" t="s">
        <v>33</v>
      </c>
      <c r="B288">
        <v>2015</v>
      </c>
      <c r="C288" t="s">
        <v>38</v>
      </c>
      <c r="D288" s="7">
        <v>42125</v>
      </c>
      <c r="E288">
        <v>123.8</v>
      </c>
      <c r="F288">
        <v>129.69999999999999</v>
      </c>
      <c r="G288">
        <v>111.3</v>
      </c>
      <c r="H288">
        <v>126.6</v>
      </c>
      <c r="I288">
        <v>105.2</v>
      </c>
      <c r="J288">
        <v>130.80000000000001</v>
      </c>
      <c r="K288">
        <v>135.6</v>
      </c>
      <c r="L288">
        <v>142.6</v>
      </c>
      <c r="M288">
        <v>90.8</v>
      </c>
      <c r="N288">
        <v>128.80000000000001</v>
      </c>
      <c r="O288">
        <v>117.7</v>
      </c>
      <c r="P288">
        <v>129.9</v>
      </c>
      <c r="Q288">
        <v>126.1</v>
      </c>
      <c r="R288">
        <v>131.30000000000001</v>
      </c>
      <c r="S288">
        <v>122.4</v>
      </c>
      <c r="T288">
        <v>117.4</v>
      </c>
      <c r="U288">
        <v>121.6</v>
      </c>
      <c r="V288">
        <v>119.6</v>
      </c>
      <c r="W288">
        <v>114.9</v>
      </c>
      <c r="X288">
        <v>118.7</v>
      </c>
      <c r="Y288">
        <v>114.9</v>
      </c>
      <c r="Z288">
        <v>110.8</v>
      </c>
      <c r="AA288">
        <v>116</v>
      </c>
      <c r="AB288">
        <v>122</v>
      </c>
      <c r="AC288">
        <v>112.4</v>
      </c>
      <c r="AD288">
        <v>115.2</v>
      </c>
      <c r="AE288">
        <v>120.7</v>
      </c>
    </row>
    <row r="289" spans="1:31" hidden="1" x14ac:dyDescent="0.25">
      <c r="A289" t="s">
        <v>34</v>
      </c>
      <c r="B289">
        <v>2015</v>
      </c>
      <c r="C289" t="s">
        <v>38</v>
      </c>
      <c r="D289" s="7">
        <v>42125</v>
      </c>
      <c r="E289">
        <v>123.6</v>
      </c>
      <c r="F289">
        <v>128</v>
      </c>
      <c r="G289">
        <v>115</v>
      </c>
      <c r="H289">
        <v>127.3</v>
      </c>
      <c r="I289">
        <v>109.8</v>
      </c>
      <c r="J289">
        <v>132.6</v>
      </c>
      <c r="K289">
        <v>130.9</v>
      </c>
      <c r="L289">
        <v>130.5</v>
      </c>
      <c r="M289">
        <v>95.3</v>
      </c>
      <c r="N289">
        <v>123.4</v>
      </c>
      <c r="O289">
        <v>119.2</v>
      </c>
      <c r="P289">
        <v>129.80000000000001</v>
      </c>
      <c r="Q289">
        <v>125</v>
      </c>
      <c r="R289">
        <v>127.9</v>
      </c>
      <c r="S289">
        <v>125.4</v>
      </c>
      <c r="T289">
        <v>121.3</v>
      </c>
      <c r="U289">
        <v>124.7</v>
      </c>
      <c r="V289">
        <v>119.6</v>
      </c>
      <c r="W289">
        <v>119.2</v>
      </c>
      <c r="X289">
        <v>120.2</v>
      </c>
      <c r="Y289">
        <v>117.7</v>
      </c>
      <c r="Z289">
        <v>112</v>
      </c>
      <c r="AA289">
        <v>116.3</v>
      </c>
      <c r="AB289">
        <v>121.4</v>
      </c>
      <c r="AC289">
        <v>112.3</v>
      </c>
      <c r="AD289">
        <v>116.1</v>
      </c>
      <c r="AE289">
        <v>121.6</v>
      </c>
    </row>
    <row r="290" spans="1:31" hidden="1" x14ac:dyDescent="0.25">
      <c r="A290" t="s">
        <v>30</v>
      </c>
      <c r="B290">
        <v>2015</v>
      </c>
      <c r="C290" t="s">
        <v>37</v>
      </c>
      <c r="D290" s="7">
        <v>42095</v>
      </c>
      <c r="E290">
        <v>123.3</v>
      </c>
      <c r="F290">
        <v>125.5</v>
      </c>
      <c r="G290">
        <v>117.2</v>
      </c>
      <c r="H290">
        <v>126.8</v>
      </c>
      <c r="I290">
        <v>111.9</v>
      </c>
      <c r="J290">
        <v>134.19999999999999</v>
      </c>
      <c r="K290">
        <v>127.5</v>
      </c>
      <c r="L290">
        <v>121.5</v>
      </c>
      <c r="M290">
        <v>97.8</v>
      </c>
      <c r="N290">
        <v>119.8</v>
      </c>
      <c r="O290">
        <v>119.4</v>
      </c>
      <c r="P290">
        <v>128.69999999999999</v>
      </c>
      <c r="Q290">
        <v>123.6</v>
      </c>
      <c r="R290">
        <v>125.7</v>
      </c>
      <c r="S290">
        <v>126.4</v>
      </c>
      <c r="T290">
        <v>123.3</v>
      </c>
      <c r="U290">
        <v>126</v>
      </c>
      <c r="V290" t="s">
        <v>32</v>
      </c>
      <c r="W290">
        <v>121.2</v>
      </c>
      <c r="X290">
        <v>120.9</v>
      </c>
      <c r="Y290">
        <v>118.6</v>
      </c>
      <c r="Z290">
        <v>111.9</v>
      </c>
      <c r="AA290">
        <v>116.2</v>
      </c>
      <c r="AB290">
        <v>119.9</v>
      </c>
      <c r="AC290">
        <v>111.6</v>
      </c>
      <c r="AD290">
        <v>116</v>
      </c>
      <c r="AE290">
        <v>121.5</v>
      </c>
    </row>
    <row r="291" spans="1:31" hidden="1" x14ac:dyDescent="0.25">
      <c r="A291" t="s">
        <v>33</v>
      </c>
      <c r="B291">
        <v>2015</v>
      </c>
      <c r="C291" t="s">
        <v>37</v>
      </c>
      <c r="D291" s="7">
        <v>42095</v>
      </c>
      <c r="E291">
        <v>123.8</v>
      </c>
      <c r="F291">
        <v>128.19999999999999</v>
      </c>
      <c r="G291">
        <v>110</v>
      </c>
      <c r="H291">
        <v>126.3</v>
      </c>
      <c r="I291">
        <v>104.5</v>
      </c>
      <c r="J291">
        <v>130.6</v>
      </c>
      <c r="K291">
        <v>130.80000000000001</v>
      </c>
      <c r="L291">
        <v>131.30000000000001</v>
      </c>
      <c r="M291">
        <v>91.6</v>
      </c>
      <c r="N291">
        <v>127.7</v>
      </c>
      <c r="O291">
        <v>117.2</v>
      </c>
      <c r="P291">
        <v>129.5</v>
      </c>
      <c r="Q291">
        <v>124.6</v>
      </c>
      <c r="R291">
        <v>130.1</v>
      </c>
      <c r="S291">
        <v>122.1</v>
      </c>
      <c r="T291">
        <v>117.2</v>
      </c>
      <c r="U291">
        <v>121.3</v>
      </c>
      <c r="V291">
        <v>119.2</v>
      </c>
      <c r="W291">
        <v>114.7</v>
      </c>
      <c r="X291">
        <v>118.4</v>
      </c>
      <c r="Y291">
        <v>114.6</v>
      </c>
      <c r="Z291">
        <v>108.4</v>
      </c>
      <c r="AA291">
        <v>115.6</v>
      </c>
      <c r="AB291">
        <v>121.7</v>
      </c>
      <c r="AC291">
        <v>111.8</v>
      </c>
      <c r="AD291">
        <v>114.2</v>
      </c>
      <c r="AE291">
        <v>119.7</v>
      </c>
    </row>
    <row r="292" spans="1:31" hidden="1" x14ac:dyDescent="0.25">
      <c r="A292" t="s">
        <v>34</v>
      </c>
      <c r="B292">
        <v>2015</v>
      </c>
      <c r="C292" t="s">
        <v>37</v>
      </c>
      <c r="D292" s="7">
        <v>42095</v>
      </c>
      <c r="E292">
        <v>123.5</v>
      </c>
      <c r="F292">
        <v>126.4</v>
      </c>
      <c r="G292">
        <v>114.4</v>
      </c>
      <c r="H292">
        <v>126.6</v>
      </c>
      <c r="I292">
        <v>109.2</v>
      </c>
      <c r="J292">
        <v>132.5</v>
      </c>
      <c r="K292">
        <v>128.6</v>
      </c>
      <c r="L292">
        <v>124.8</v>
      </c>
      <c r="M292">
        <v>95.7</v>
      </c>
      <c r="N292">
        <v>122.4</v>
      </c>
      <c r="O292">
        <v>118.5</v>
      </c>
      <c r="P292">
        <v>129.1</v>
      </c>
      <c r="Q292">
        <v>124</v>
      </c>
      <c r="R292">
        <v>126.9</v>
      </c>
      <c r="S292">
        <v>124.7</v>
      </c>
      <c r="T292">
        <v>120.8</v>
      </c>
      <c r="U292">
        <v>124.1</v>
      </c>
      <c r="V292">
        <v>119.2</v>
      </c>
      <c r="W292">
        <v>118.7</v>
      </c>
      <c r="X292">
        <v>119.7</v>
      </c>
      <c r="Y292">
        <v>117.1</v>
      </c>
      <c r="Z292">
        <v>110.1</v>
      </c>
      <c r="AA292">
        <v>115.9</v>
      </c>
      <c r="AB292">
        <v>121</v>
      </c>
      <c r="AC292">
        <v>111.7</v>
      </c>
      <c r="AD292">
        <v>115.1</v>
      </c>
      <c r="AE292">
        <v>120.7</v>
      </c>
    </row>
    <row r="293" spans="1:31" hidden="1" x14ac:dyDescent="0.25">
      <c r="A293" t="s">
        <v>30</v>
      </c>
      <c r="B293">
        <v>2015</v>
      </c>
      <c r="C293" t="s">
        <v>36</v>
      </c>
      <c r="D293" s="7">
        <v>42064</v>
      </c>
      <c r="E293">
        <v>123.3</v>
      </c>
      <c r="F293">
        <v>124.7</v>
      </c>
      <c r="G293">
        <v>118.9</v>
      </c>
      <c r="H293">
        <v>126</v>
      </c>
      <c r="I293">
        <v>111.8</v>
      </c>
      <c r="J293">
        <v>130.9</v>
      </c>
      <c r="K293">
        <v>128</v>
      </c>
      <c r="L293">
        <v>119.9</v>
      </c>
      <c r="M293">
        <v>98.9</v>
      </c>
      <c r="N293">
        <v>119.4</v>
      </c>
      <c r="O293">
        <v>118.9</v>
      </c>
      <c r="P293">
        <v>127.7</v>
      </c>
      <c r="Q293">
        <v>123.1</v>
      </c>
      <c r="R293">
        <v>124.7</v>
      </c>
      <c r="S293">
        <v>126</v>
      </c>
      <c r="T293">
        <v>122.9</v>
      </c>
      <c r="U293">
        <v>125.5</v>
      </c>
      <c r="V293" t="s">
        <v>32</v>
      </c>
      <c r="W293">
        <v>120.6</v>
      </c>
      <c r="X293">
        <v>120.2</v>
      </c>
      <c r="Y293">
        <v>118.2</v>
      </c>
      <c r="Z293">
        <v>111.6</v>
      </c>
      <c r="AA293">
        <v>115.5</v>
      </c>
      <c r="AB293">
        <v>119.4</v>
      </c>
      <c r="AC293">
        <v>110.8</v>
      </c>
      <c r="AD293">
        <v>115.5</v>
      </c>
      <c r="AE293">
        <v>121.1</v>
      </c>
    </row>
    <row r="294" spans="1:31" hidden="1" x14ac:dyDescent="0.25">
      <c r="A294" t="s">
        <v>33</v>
      </c>
      <c r="B294">
        <v>2015</v>
      </c>
      <c r="C294" t="s">
        <v>36</v>
      </c>
      <c r="D294" s="7">
        <v>42064</v>
      </c>
      <c r="E294">
        <v>124</v>
      </c>
      <c r="F294">
        <v>126.7</v>
      </c>
      <c r="G294">
        <v>113.5</v>
      </c>
      <c r="H294">
        <v>125.9</v>
      </c>
      <c r="I294">
        <v>104.8</v>
      </c>
      <c r="J294">
        <v>123.8</v>
      </c>
      <c r="K294">
        <v>131.4</v>
      </c>
      <c r="L294">
        <v>127.2</v>
      </c>
      <c r="M294">
        <v>93.2</v>
      </c>
      <c r="N294">
        <v>127.4</v>
      </c>
      <c r="O294">
        <v>117</v>
      </c>
      <c r="P294">
        <v>129.19999999999999</v>
      </c>
      <c r="Q294">
        <v>123.9</v>
      </c>
      <c r="R294">
        <v>128.80000000000001</v>
      </c>
      <c r="S294">
        <v>121.7</v>
      </c>
      <c r="T294">
        <v>116.9</v>
      </c>
      <c r="U294">
        <v>120.9</v>
      </c>
      <c r="V294">
        <v>118.6</v>
      </c>
      <c r="W294">
        <v>114.4</v>
      </c>
      <c r="X294">
        <v>118</v>
      </c>
      <c r="Y294">
        <v>114.3</v>
      </c>
      <c r="Z294">
        <v>108.4</v>
      </c>
      <c r="AA294">
        <v>115.4</v>
      </c>
      <c r="AB294">
        <v>120.6</v>
      </c>
      <c r="AC294">
        <v>111.3</v>
      </c>
      <c r="AD294">
        <v>113.8</v>
      </c>
      <c r="AE294">
        <v>119.1</v>
      </c>
    </row>
    <row r="295" spans="1:31" hidden="1" x14ac:dyDescent="0.25">
      <c r="A295" t="s">
        <v>34</v>
      </c>
      <c r="B295">
        <v>2015</v>
      </c>
      <c r="C295" t="s">
        <v>36</v>
      </c>
      <c r="D295" s="7">
        <v>42064</v>
      </c>
      <c r="E295">
        <v>123.5</v>
      </c>
      <c r="F295">
        <v>125.4</v>
      </c>
      <c r="G295">
        <v>116.8</v>
      </c>
      <c r="H295">
        <v>126</v>
      </c>
      <c r="I295">
        <v>109.2</v>
      </c>
      <c r="J295">
        <v>127.6</v>
      </c>
      <c r="K295">
        <v>129.19999999999999</v>
      </c>
      <c r="L295">
        <v>122.4</v>
      </c>
      <c r="M295">
        <v>97</v>
      </c>
      <c r="N295">
        <v>122.1</v>
      </c>
      <c r="O295">
        <v>118.1</v>
      </c>
      <c r="P295">
        <v>128.4</v>
      </c>
      <c r="Q295">
        <v>123.4</v>
      </c>
      <c r="R295">
        <v>125.8</v>
      </c>
      <c r="S295">
        <v>124.3</v>
      </c>
      <c r="T295">
        <v>120.4</v>
      </c>
      <c r="U295">
        <v>123.7</v>
      </c>
      <c r="V295">
        <v>118.6</v>
      </c>
      <c r="W295">
        <v>118.3</v>
      </c>
      <c r="X295">
        <v>119.2</v>
      </c>
      <c r="Y295">
        <v>116.7</v>
      </c>
      <c r="Z295">
        <v>109.9</v>
      </c>
      <c r="AA295">
        <v>115.4</v>
      </c>
      <c r="AB295">
        <v>120.1</v>
      </c>
      <c r="AC295">
        <v>111</v>
      </c>
      <c r="AD295">
        <v>114.7</v>
      </c>
      <c r="AE295">
        <v>120.2</v>
      </c>
    </row>
    <row r="296" spans="1:31" hidden="1" x14ac:dyDescent="0.25">
      <c r="A296" t="s">
        <v>30</v>
      </c>
      <c r="B296">
        <v>2015</v>
      </c>
      <c r="C296" t="s">
        <v>35</v>
      </c>
      <c r="D296" s="7">
        <v>42036</v>
      </c>
      <c r="E296">
        <v>123.4</v>
      </c>
      <c r="F296">
        <v>124.4</v>
      </c>
      <c r="G296">
        <v>122.1</v>
      </c>
      <c r="H296">
        <v>125.8</v>
      </c>
      <c r="I296">
        <v>111.5</v>
      </c>
      <c r="J296">
        <v>129.4</v>
      </c>
      <c r="K296">
        <v>128.19999999999999</v>
      </c>
      <c r="L296">
        <v>118.8</v>
      </c>
      <c r="M296">
        <v>100</v>
      </c>
      <c r="N296">
        <v>118.6</v>
      </c>
      <c r="O296">
        <v>118.8</v>
      </c>
      <c r="P296">
        <v>126.8</v>
      </c>
      <c r="Q296">
        <v>122.8</v>
      </c>
      <c r="R296">
        <v>124.2</v>
      </c>
      <c r="S296">
        <v>125.4</v>
      </c>
      <c r="T296">
        <v>122.7</v>
      </c>
      <c r="U296">
        <v>125</v>
      </c>
      <c r="V296" t="s">
        <v>32</v>
      </c>
      <c r="W296">
        <v>120</v>
      </c>
      <c r="X296">
        <v>119.6</v>
      </c>
      <c r="Y296">
        <v>117.7</v>
      </c>
      <c r="Z296">
        <v>110.9</v>
      </c>
      <c r="AA296">
        <v>114.8</v>
      </c>
      <c r="AB296">
        <v>118.7</v>
      </c>
      <c r="AC296">
        <v>110.8</v>
      </c>
      <c r="AD296">
        <v>115</v>
      </c>
      <c r="AE296">
        <v>120.6</v>
      </c>
    </row>
    <row r="297" spans="1:31" hidden="1" x14ac:dyDescent="0.25">
      <c r="A297" t="s">
        <v>33</v>
      </c>
      <c r="B297">
        <v>2015</v>
      </c>
      <c r="C297" t="s">
        <v>35</v>
      </c>
      <c r="D297" s="7">
        <v>42036</v>
      </c>
      <c r="E297">
        <v>124.3</v>
      </c>
      <c r="F297">
        <v>126.5</v>
      </c>
      <c r="G297">
        <v>119.5</v>
      </c>
      <c r="H297">
        <v>125.6</v>
      </c>
      <c r="I297">
        <v>104.9</v>
      </c>
      <c r="J297">
        <v>121.6</v>
      </c>
      <c r="K297">
        <v>131.80000000000001</v>
      </c>
      <c r="L297">
        <v>125.1</v>
      </c>
      <c r="M297">
        <v>95</v>
      </c>
      <c r="N297">
        <v>127.7</v>
      </c>
      <c r="O297">
        <v>116.8</v>
      </c>
      <c r="P297">
        <v>128.6</v>
      </c>
      <c r="Q297">
        <v>123.7</v>
      </c>
      <c r="R297">
        <v>128.1</v>
      </c>
      <c r="S297">
        <v>121.3</v>
      </c>
      <c r="T297">
        <v>116.5</v>
      </c>
      <c r="U297">
        <v>120.6</v>
      </c>
      <c r="V297">
        <v>118.1</v>
      </c>
      <c r="W297">
        <v>114</v>
      </c>
      <c r="X297">
        <v>117.7</v>
      </c>
      <c r="Y297">
        <v>114.1</v>
      </c>
      <c r="Z297">
        <v>106.8</v>
      </c>
      <c r="AA297">
        <v>114.9</v>
      </c>
      <c r="AB297">
        <v>120.4</v>
      </c>
      <c r="AC297">
        <v>111.7</v>
      </c>
      <c r="AD297">
        <v>113.2</v>
      </c>
      <c r="AE297">
        <v>118.7</v>
      </c>
    </row>
    <row r="298" spans="1:31" hidden="1" x14ac:dyDescent="0.25">
      <c r="A298" t="s">
        <v>34</v>
      </c>
      <c r="B298">
        <v>2015</v>
      </c>
      <c r="C298" t="s">
        <v>35</v>
      </c>
      <c r="D298" s="7">
        <v>42036</v>
      </c>
      <c r="E298">
        <v>123.7</v>
      </c>
      <c r="F298">
        <v>125.1</v>
      </c>
      <c r="G298">
        <v>121.1</v>
      </c>
      <c r="H298">
        <v>125.7</v>
      </c>
      <c r="I298">
        <v>109.1</v>
      </c>
      <c r="J298">
        <v>125.8</v>
      </c>
      <c r="K298">
        <v>129.4</v>
      </c>
      <c r="L298">
        <v>120.9</v>
      </c>
      <c r="M298">
        <v>98.3</v>
      </c>
      <c r="N298">
        <v>121.6</v>
      </c>
      <c r="O298">
        <v>118</v>
      </c>
      <c r="P298">
        <v>127.6</v>
      </c>
      <c r="Q298">
        <v>123.1</v>
      </c>
      <c r="R298">
        <v>125.2</v>
      </c>
      <c r="S298">
        <v>123.8</v>
      </c>
      <c r="T298">
        <v>120.1</v>
      </c>
      <c r="U298">
        <v>123.3</v>
      </c>
      <c r="V298">
        <v>118.1</v>
      </c>
      <c r="W298">
        <v>117.7</v>
      </c>
      <c r="X298">
        <v>118.7</v>
      </c>
      <c r="Y298">
        <v>116.3</v>
      </c>
      <c r="Z298">
        <v>108.7</v>
      </c>
      <c r="AA298">
        <v>114.9</v>
      </c>
      <c r="AB298">
        <v>119.7</v>
      </c>
      <c r="AC298">
        <v>111.2</v>
      </c>
      <c r="AD298">
        <v>114.1</v>
      </c>
      <c r="AE298">
        <v>119.7</v>
      </c>
    </row>
    <row r="299" spans="1:31" hidden="1" x14ac:dyDescent="0.25">
      <c r="A299" t="s">
        <v>30</v>
      </c>
      <c r="B299">
        <v>2015</v>
      </c>
      <c r="C299" t="s">
        <v>31</v>
      </c>
      <c r="D299" s="7">
        <v>42005</v>
      </c>
      <c r="E299">
        <v>123.1</v>
      </c>
      <c r="F299">
        <v>123.1</v>
      </c>
      <c r="G299">
        <v>122.1</v>
      </c>
      <c r="H299">
        <v>124.9</v>
      </c>
      <c r="I299">
        <v>111</v>
      </c>
      <c r="J299">
        <v>130.4</v>
      </c>
      <c r="K299">
        <v>132.30000000000001</v>
      </c>
      <c r="L299">
        <v>117.2</v>
      </c>
      <c r="M299">
        <v>100.5</v>
      </c>
      <c r="N299">
        <v>117.2</v>
      </c>
      <c r="O299">
        <v>117.9</v>
      </c>
      <c r="P299">
        <v>125.6</v>
      </c>
      <c r="Q299">
        <v>122.8</v>
      </c>
      <c r="R299">
        <v>122.7</v>
      </c>
      <c r="S299">
        <v>124.4</v>
      </c>
      <c r="T299">
        <v>121.6</v>
      </c>
      <c r="U299">
        <v>124</v>
      </c>
      <c r="V299" t="s">
        <v>32</v>
      </c>
      <c r="W299">
        <v>118.4</v>
      </c>
      <c r="X299">
        <v>118.9</v>
      </c>
      <c r="Y299">
        <v>116.6</v>
      </c>
      <c r="Z299">
        <v>111</v>
      </c>
      <c r="AA299">
        <v>114</v>
      </c>
      <c r="AB299">
        <v>118.2</v>
      </c>
      <c r="AC299">
        <v>110.2</v>
      </c>
      <c r="AD299">
        <v>114.5</v>
      </c>
      <c r="AE299">
        <v>120.3</v>
      </c>
    </row>
    <row r="300" spans="1:31" hidden="1" x14ac:dyDescent="0.25">
      <c r="A300" t="s">
        <v>33</v>
      </c>
      <c r="B300">
        <v>2015</v>
      </c>
      <c r="C300" t="s">
        <v>31</v>
      </c>
      <c r="D300" s="7">
        <v>42005</v>
      </c>
      <c r="E300">
        <v>124</v>
      </c>
      <c r="F300">
        <v>125.5</v>
      </c>
      <c r="G300">
        <v>126.6</v>
      </c>
      <c r="H300">
        <v>125.2</v>
      </c>
      <c r="I300">
        <v>104.3</v>
      </c>
      <c r="J300">
        <v>121.3</v>
      </c>
      <c r="K300">
        <v>134.4</v>
      </c>
      <c r="L300">
        <v>122.9</v>
      </c>
      <c r="M300">
        <v>96.1</v>
      </c>
      <c r="N300">
        <v>126.6</v>
      </c>
      <c r="O300">
        <v>116.5</v>
      </c>
      <c r="P300">
        <v>128</v>
      </c>
      <c r="Q300">
        <v>123.5</v>
      </c>
      <c r="R300">
        <v>127.4</v>
      </c>
      <c r="S300">
        <v>121</v>
      </c>
      <c r="T300">
        <v>116.1</v>
      </c>
      <c r="U300">
        <v>120.2</v>
      </c>
      <c r="V300">
        <v>117.3</v>
      </c>
      <c r="W300">
        <v>113.4</v>
      </c>
      <c r="X300">
        <v>117.2</v>
      </c>
      <c r="Y300">
        <v>113.7</v>
      </c>
      <c r="Z300">
        <v>107.9</v>
      </c>
      <c r="AA300">
        <v>114.6</v>
      </c>
      <c r="AB300">
        <v>120.8</v>
      </c>
      <c r="AC300">
        <v>111.4</v>
      </c>
      <c r="AD300">
        <v>113.4</v>
      </c>
      <c r="AE300">
        <v>118.5</v>
      </c>
    </row>
    <row r="301" spans="1:31" hidden="1" x14ac:dyDescent="0.25">
      <c r="A301" t="s">
        <v>34</v>
      </c>
      <c r="B301">
        <v>2015</v>
      </c>
      <c r="C301" t="s">
        <v>31</v>
      </c>
      <c r="D301" s="7">
        <v>42005</v>
      </c>
      <c r="E301">
        <v>123.4</v>
      </c>
      <c r="F301">
        <v>123.9</v>
      </c>
      <c r="G301">
        <v>123.8</v>
      </c>
      <c r="H301">
        <v>125</v>
      </c>
      <c r="I301">
        <v>108.5</v>
      </c>
      <c r="J301">
        <v>126.2</v>
      </c>
      <c r="K301">
        <v>133</v>
      </c>
      <c r="L301">
        <v>119.1</v>
      </c>
      <c r="M301">
        <v>99</v>
      </c>
      <c r="N301">
        <v>120.3</v>
      </c>
      <c r="O301">
        <v>117.3</v>
      </c>
      <c r="P301">
        <v>126.7</v>
      </c>
      <c r="Q301">
        <v>123.1</v>
      </c>
      <c r="R301">
        <v>124</v>
      </c>
      <c r="S301">
        <v>123.1</v>
      </c>
      <c r="T301">
        <v>119.3</v>
      </c>
      <c r="U301">
        <v>122.5</v>
      </c>
      <c r="V301">
        <v>117.3</v>
      </c>
      <c r="W301">
        <v>116.5</v>
      </c>
      <c r="X301">
        <v>118.1</v>
      </c>
      <c r="Y301">
        <v>115.5</v>
      </c>
      <c r="Z301">
        <v>109.4</v>
      </c>
      <c r="AA301">
        <v>114.3</v>
      </c>
      <c r="AB301">
        <v>119.7</v>
      </c>
      <c r="AC301">
        <v>110.7</v>
      </c>
      <c r="AD301">
        <v>114</v>
      </c>
      <c r="AE301">
        <v>119.5</v>
      </c>
    </row>
    <row r="302" spans="1:31" hidden="1" x14ac:dyDescent="0.25">
      <c r="A302" t="s">
        <v>30</v>
      </c>
      <c r="B302">
        <v>2014</v>
      </c>
      <c r="C302" t="s">
        <v>46</v>
      </c>
      <c r="D302" s="7">
        <v>41974</v>
      </c>
      <c r="E302">
        <v>122.4</v>
      </c>
      <c r="F302">
        <v>122.4</v>
      </c>
      <c r="G302">
        <v>121.8</v>
      </c>
      <c r="H302">
        <v>124.2</v>
      </c>
      <c r="I302">
        <v>110.2</v>
      </c>
      <c r="J302">
        <v>128.6</v>
      </c>
      <c r="K302">
        <v>140.30000000000001</v>
      </c>
      <c r="L302">
        <v>116.3</v>
      </c>
      <c r="M302">
        <v>102</v>
      </c>
      <c r="N302">
        <v>116</v>
      </c>
      <c r="O302">
        <v>117.3</v>
      </c>
      <c r="P302">
        <v>124.8</v>
      </c>
      <c r="Q302">
        <v>123.3</v>
      </c>
      <c r="R302">
        <v>121.7</v>
      </c>
      <c r="S302">
        <v>123.8</v>
      </c>
      <c r="T302">
        <v>120.6</v>
      </c>
      <c r="U302">
        <v>123.3</v>
      </c>
      <c r="V302" t="s">
        <v>32</v>
      </c>
      <c r="W302">
        <v>117.4</v>
      </c>
      <c r="X302">
        <v>118.2</v>
      </c>
      <c r="Y302">
        <v>116.2</v>
      </c>
      <c r="Z302">
        <v>111.5</v>
      </c>
      <c r="AA302">
        <v>113.3</v>
      </c>
      <c r="AB302">
        <v>117.7</v>
      </c>
      <c r="AC302">
        <v>109.4</v>
      </c>
      <c r="AD302">
        <v>114.2</v>
      </c>
      <c r="AE302">
        <v>120.3</v>
      </c>
    </row>
    <row r="303" spans="1:31" hidden="1" x14ac:dyDescent="0.25">
      <c r="A303" t="s">
        <v>33</v>
      </c>
      <c r="B303">
        <v>2014</v>
      </c>
      <c r="C303" t="s">
        <v>46</v>
      </c>
      <c r="D303" s="7">
        <v>41974</v>
      </c>
      <c r="E303">
        <v>124</v>
      </c>
      <c r="F303">
        <v>124.7</v>
      </c>
      <c r="G303">
        <v>126.3</v>
      </c>
      <c r="H303">
        <v>124.9</v>
      </c>
      <c r="I303">
        <v>103</v>
      </c>
      <c r="J303">
        <v>122.3</v>
      </c>
      <c r="K303">
        <v>141</v>
      </c>
      <c r="L303">
        <v>120.1</v>
      </c>
      <c r="M303">
        <v>97.8</v>
      </c>
      <c r="N303">
        <v>125.4</v>
      </c>
      <c r="O303">
        <v>116.1</v>
      </c>
      <c r="P303">
        <v>127.6</v>
      </c>
      <c r="Q303">
        <v>124</v>
      </c>
      <c r="R303">
        <v>126.4</v>
      </c>
      <c r="S303">
        <v>120.7</v>
      </c>
      <c r="T303">
        <v>115.8</v>
      </c>
      <c r="U303">
        <v>120</v>
      </c>
      <c r="V303">
        <v>116.5</v>
      </c>
      <c r="W303">
        <v>113</v>
      </c>
      <c r="X303">
        <v>116.8</v>
      </c>
      <c r="Y303">
        <v>113.2</v>
      </c>
      <c r="Z303">
        <v>108.8</v>
      </c>
      <c r="AA303">
        <v>114.3</v>
      </c>
      <c r="AB303">
        <v>120.7</v>
      </c>
      <c r="AC303">
        <v>110.4</v>
      </c>
      <c r="AD303">
        <v>113.4</v>
      </c>
      <c r="AE303">
        <v>118.4</v>
      </c>
    </row>
    <row r="304" spans="1:31" hidden="1" x14ac:dyDescent="0.25">
      <c r="A304" t="s">
        <v>34</v>
      </c>
      <c r="B304">
        <v>2014</v>
      </c>
      <c r="C304" t="s">
        <v>46</v>
      </c>
      <c r="D304" s="7">
        <v>41974</v>
      </c>
      <c r="E304">
        <v>122.9</v>
      </c>
      <c r="F304">
        <v>123.2</v>
      </c>
      <c r="G304">
        <v>123.5</v>
      </c>
      <c r="H304">
        <v>124.5</v>
      </c>
      <c r="I304">
        <v>107.6</v>
      </c>
      <c r="J304">
        <v>125.7</v>
      </c>
      <c r="K304">
        <v>140.5</v>
      </c>
      <c r="L304">
        <v>117.6</v>
      </c>
      <c r="M304">
        <v>100.6</v>
      </c>
      <c r="N304">
        <v>119.1</v>
      </c>
      <c r="O304">
        <v>116.8</v>
      </c>
      <c r="P304">
        <v>126.1</v>
      </c>
      <c r="Q304">
        <v>123.6</v>
      </c>
      <c r="R304">
        <v>123</v>
      </c>
      <c r="S304">
        <v>122.6</v>
      </c>
      <c r="T304">
        <v>118.6</v>
      </c>
      <c r="U304">
        <v>122</v>
      </c>
      <c r="V304">
        <v>116.5</v>
      </c>
      <c r="W304">
        <v>115.7</v>
      </c>
      <c r="X304">
        <v>117.5</v>
      </c>
      <c r="Y304">
        <v>115.1</v>
      </c>
      <c r="Z304">
        <v>110.1</v>
      </c>
      <c r="AA304">
        <v>113.9</v>
      </c>
      <c r="AB304">
        <v>119.5</v>
      </c>
      <c r="AC304">
        <v>109.8</v>
      </c>
      <c r="AD304">
        <v>113.8</v>
      </c>
      <c r="AE304">
        <v>119.4</v>
      </c>
    </row>
    <row r="305" spans="1:31" hidden="1" x14ac:dyDescent="0.25">
      <c r="A305" t="s">
        <v>30</v>
      </c>
      <c r="B305">
        <v>2014</v>
      </c>
      <c r="C305" t="s">
        <v>45</v>
      </c>
      <c r="D305" s="7">
        <v>41944</v>
      </c>
      <c r="E305">
        <v>122.7</v>
      </c>
      <c r="F305">
        <v>122.6</v>
      </c>
      <c r="G305">
        <v>119.9</v>
      </c>
      <c r="H305">
        <v>124</v>
      </c>
      <c r="I305">
        <v>110.5</v>
      </c>
      <c r="J305">
        <v>128.80000000000001</v>
      </c>
      <c r="K305">
        <v>152</v>
      </c>
      <c r="L305">
        <v>116.2</v>
      </c>
      <c r="M305">
        <v>103.3</v>
      </c>
      <c r="N305">
        <v>115.8</v>
      </c>
      <c r="O305">
        <v>116.8</v>
      </c>
      <c r="P305">
        <v>124.5</v>
      </c>
      <c r="Q305">
        <v>124.9</v>
      </c>
      <c r="R305">
        <v>120.8</v>
      </c>
      <c r="S305">
        <v>123.3</v>
      </c>
      <c r="T305">
        <v>120.5</v>
      </c>
      <c r="U305">
        <v>122.9</v>
      </c>
      <c r="V305" t="s">
        <v>32</v>
      </c>
      <c r="W305">
        <v>117.3</v>
      </c>
      <c r="X305">
        <v>118.1</v>
      </c>
      <c r="Y305">
        <v>115.9</v>
      </c>
      <c r="Z305">
        <v>112</v>
      </c>
      <c r="AA305">
        <v>113.3</v>
      </c>
      <c r="AB305">
        <v>117.2</v>
      </c>
      <c r="AC305">
        <v>108.8</v>
      </c>
      <c r="AD305">
        <v>114.1</v>
      </c>
      <c r="AE305">
        <v>121.1</v>
      </c>
    </row>
    <row r="306" spans="1:31" hidden="1" x14ac:dyDescent="0.25">
      <c r="A306" t="s">
        <v>33</v>
      </c>
      <c r="B306">
        <v>2014</v>
      </c>
      <c r="C306" t="s">
        <v>45</v>
      </c>
      <c r="D306" s="7">
        <v>41944</v>
      </c>
      <c r="E306">
        <v>124.5</v>
      </c>
      <c r="F306">
        <v>125.6</v>
      </c>
      <c r="G306">
        <v>122.7</v>
      </c>
      <c r="H306">
        <v>124.6</v>
      </c>
      <c r="I306">
        <v>103.2</v>
      </c>
      <c r="J306">
        <v>122.2</v>
      </c>
      <c r="K306">
        <v>153.19999999999999</v>
      </c>
      <c r="L306">
        <v>119.3</v>
      </c>
      <c r="M306">
        <v>99.8</v>
      </c>
      <c r="N306">
        <v>124.6</v>
      </c>
      <c r="O306">
        <v>115.8</v>
      </c>
      <c r="P306">
        <v>126.9</v>
      </c>
      <c r="Q306">
        <v>125.4</v>
      </c>
      <c r="R306">
        <v>125.8</v>
      </c>
      <c r="S306">
        <v>120.3</v>
      </c>
      <c r="T306">
        <v>115.4</v>
      </c>
      <c r="U306">
        <v>119.5</v>
      </c>
      <c r="V306">
        <v>117.1</v>
      </c>
      <c r="W306">
        <v>112.6</v>
      </c>
      <c r="X306">
        <v>116.4</v>
      </c>
      <c r="Y306">
        <v>113</v>
      </c>
      <c r="Z306">
        <v>109.7</v>
      </c>
      <c r="AA306">
        <v>114</v>
      </c>
      <c r="AB306">
        <v>120.3</v>
      </c>
      <c r="AC306">
        <v>109.6</v>
      </c>
      <c r="AD306">
        <v>113.4</v>
      </c>
      <c r="AE306">
        <v>119</v>
      </c>
    </row>
    <row r="307" spans="1:31" hidden="1" x14ac:dyDescent="0.25">
      <c r="A307" t="s">
        <v>34</v>
      </c>
      <c r="B307">
        <v>2014</v>
      </c>
      <c r="C307" t="s">
        <v>45</v>
      </c>
      <c r="D307" s="7">
        <v>41944</v>
      </c>
      <c r="E307">
        <v>123.3</v>
      </c>
      <c r="F307">
        <v>123.7</v>
      </c>
      <c r="G307">
        <v>121</v>
      </c>
      <c r="H307">
        <v>124.2</v>
      </c>
      <c r="I307">
        <v>107.8</v>
      </c>
      <c r="J307">
        <v>125.7</v>
      </c>
      <c r="K307">
        <v>152.4</v>
      </c>
      <c r="L307">
        <v>117.2</v>
      </c>
      <c r="M307">
        <v>102.1</v>
      </c>
      <c r="N307">
        <v>118.7</v>
      </c>
      <c r="O307">
        <v>116.4</v>
      </c>
      <c r="P307">
        <v>125.6</v>
      </c>
      <c r="Q307">
        <v>125.1</v>
      </c>
      <c r="R307">
        <v>122.1</v>
      </c>
      <c r="S307">
        <v>122.1</v>
      </c>
      <c r="T307">
        <v>118.4</v>
      </c>
      <c r="U307">
        <v>121.6</v>
      </c>
      <c r="V307">
        <v>117.1</v>
      </c>
      <c r="W307">
        <v>115.5</v>
      </c>
      <c r="X307">
        <v>117.3</v>
      </c>
      <c r="Y307">
        <v>114.8</v>
      </c>
      <c r="Z307">
        <v>110.8</v>
      </c>
      <c r="AA307">
        <v>113.7</v>
      </c>
      <c r="AB307">
        <v>119</v>
      </c>
      <c r="AC307">
        <v>109.1</v>
      </c>
      <c r="AD307">
        <v>113.8</v>
      </c>
      <c r="AE307">
        <v>120.1</v>
      </c>
    </row>
    <row r="308" spans="1:31" hidden="1" x14ac:dyDescent="0.25">
      <c r="A308" t="s">
        <v>30</v>
      </c>
      <c r="B308">
        <v>2014</v>
      </c>
      <c r="C308" t="s">
        <v>43</v>
      </c>
      <c r="D308" s="7">
        <v>41913</v>
      </c>
      <c r="E308">
        <v>122.6</v>
      </c>
      <c r="F308">
        <v>122.5</v>
      </c>
      <c r="G308">
        <v>118.3</v>
      </c>
      <c r="H308">
        <v>123.2</v>
      </c>
      <c r="I308">
        <v>110.5</v>
      </c>
      <c r="J308">
        <v>128.9</v>
      </c>
      <c r="K308">
        <v>155.30000000000001</v>
      </c>
      <c r="L308">
        <v>115.5</v>
      </c>
      <c r="M308">
        <v>104</v>
      </c>
      <c r="N308">
        <v>115.3</v>
      </c>
      <c r="O308">
        <v>116.8</v>
      </c>
      <c r="P308">
        <v>123.2</v>
      </c>
      <c r="Q308">
        <v>125.1</v>
      </c>
      <c r="R308">
        <v>120</v>
      </c>
      <c r="S308">
        <v>122.7</v>
      </c>
      <c r="T308">
        <v>120.3</v>
      </c>
      <c r="U308">
        <v>122.3</v>
      </c>
      <c r="V308" t="s">
        <v>32</v>
      </c>
      <c r="W308">
        <v>116.4</v>
      </c>
      <c r="X308">
        <v>117.5</v>
      </c>
      <c r="Y308">
        <v>115.3</v>
      </c>
      <c r="Z308">
        <v>112.6</v>
      </c>
      <c r="AA308">
        <v>113</v>
      </c>
      <c r="AB308">
        <v>116.9</v>
      </c>
      <c r="AC308">
        <v>109.3</v>
      </c>
      <c r="AD308">
        <v>114</v>
      </c>
      <c r="AE308">
        <v>121</v>
      </c>
    </row>
    <row r="309" spans="1:31" hidden="1" x14ac:dyDescent="0.25">
      <c r="A309" t="s">
        <v>33</v>
      </c>
      <c r="B309">
        <v>2014</v>
      </c>
      <c r="C309" t="s">
        <v>43</v>
      </c>
      <c r="D309" s="7">
        <v>41913</v>
      </c>
      <c r="E309">
        <v>124.6</v>
      </c>
      <c r="F309">
        <v>126.1</v>
      </c>
      <c r="G309">
        <v>117.8</v>
      </c>
      <c r="H309">
        <v>123.1</v>
      </c>
      <c r="I309">
        <v>103.5</v>
      </c>
      <c r="J309">
        <v>123.5</v>
      </c>
      <c r="K309">
        <v>159.6</v>
      </c>
      <c r="L309">
        <v>117.4</v>
      </c>
      <c r="M309">
        <v>101.2</v>
      </c>
      <c r="N309">
        <v>123.8</v>
      </c>
      <c r="O309">
        <v>115.2</v>
      </c>
      <c r="P309">
        <v>125.9</v>
      </c>
      <c r="Q309">
        <v>125.8</v>
      </c>
      <c r="R309">
        <v>124.3</v>
      </c>
      <c r="S309">
        <v>119.6</v>
      </c>
      <c r="T309">
        <v>114.9</v>
      </c>
      <c r="U309">
        <v>118.9</v>
      </c>
      <c r="V309">
        <v>116.7</v>
      </c>
      <c r="W309">
        <v>112</v>
      </c>
      <c r="X309">
        <v>115.8</v>
      </c>
      <c r="Y309">
        <v>112.6</v>
      </c>
      <c r="Z309">
        <v>111</v>
      </c>
      <c r="AA309">
        <v>113.6</v>
      </c>
      <c r="AB309">
        <v>120.2</v>
      </c>
      <c r="AC309">
        <v>110.1</v>
      </c>
      <c r="AD309">
        <v>113.7</v>
      </c>
      <c r="AE309">
        <v>119.1</v>
      </c>
    </row>
    <row r="310" spans="1:31" hidden="1" x14ac:dyDescent="0.25">
      <c r="A310" t="s">
        <v>34</v>
      </c>
      <c r="B310">
        <v>2014</v>
      </c>
      <c r="C310" t="s">
        <v>43</v>
      </c>
      <c r="D310" s="7">
        <v>41913</v>
      </c>
      <c r="E310">
        <v>123.2</v>
      </c>
      <c r="F310">
        <v>123.8</v>
      </c>
      <c r="G310">
        <v>118.1</v>
      </c>
      <c r="H310">
        <v>123.2</v>
      </c>
      <c r="I310">
        <v>107.9</v>
      </c>
      <c r="J310">
        <v>126.4</v>
      </c>
      <c r="K310">
        <v>156.80000000000001</v>
      </c>
      <c r="L310">
        <v>116.1</v>
      </c>
      <c r="M310">
        <v>103.1</v>
      </c>
      <c r="N310">
        <v>118.1</v>
      </c>
      <c r="O310">
        <v>116.1</v>
      </c>
      <c r="P310">
        <v>124.5</v>
      </c>
      <c r="Q310">
        <v>125.4</v>
      </c>
      <c r="R310">
        <v>121.1</v>
      </c>
      <c r="S310">
        <v>121.5</v>
      </c>
      <c r="T310">
        <v>118.1</v>
      </c>
      <c r="U310">
        <v>121</v>
      </c>
      <c r="V310">
        <v>116.7</v>
      </c>
      <c r="W310">
        <v>114.7</v>
      </c>
      <c r="X310">
        <v>116.7</v>
      </c>
      <c r="Y310">
        <v>114.3</v>
      </c>
      <c r="Z310">
        <v>111.8</v>
      </c>
      <c r="AA310">
        <v>113.3</v>
      </c>
      <c r="AB310">
        <v>118.8</v>
      </c>
      <c r="AC310">
        <v>109.6</v>
      </c>
      <c r="AD310">
        <v>113.9</v>
      </c>
      <c r="AE310">
        <v>120.1</v>
      </c>
    </row>
    <row r="311" spans="1:31" hidden="1" x14ac:dyDescent="0.25">
      <c r="A311" t="s">
        <v>30</v>
      </c>
      <c r="B311">
        <v>2014</v>
      </c>
      <c r="C311" t="s">
        <v>42</v>
      </c>
      <c r="D311" s="7">
        <v>41883</v>
      </c>
      <c r="E311">
        <v>122.3</v>
      </c>
      <c r="F311">
        <v>122.4</v>
      </c>
      <c r="G311">
        <v>117.8</v>
      </c>
      <c r="H311">
        <v>122.7</v>
      </c>
      <c r="I311">
        <v>110.4</v>
      </c>
      <c r="J311">
        <v>129.80000000000001</v>
      </c>
      <c r="K311">
        <v>158.80000000000001</v>
      </c>
      <c r="L311">
        <v>115</v>
      </c>
      <c r="M311">
        <v>104.7</v>
      </c>
      <c r="N311">
        <v>114.9</v>
      </c>
      <c r="O311">
        <v>116.5</v>
      </c>
      <c r="P311">
        <v>122.6</v>
      </c>
      <c r="Q311">
        <v>125.3</v>
      </c>
      <c r="R311">
        <v>119.5</v>
      </c>
      <c r="S311">
        <v>121.7</v>
      </c>
      <c r="T311">
        <v>119.2</v>
      </c>
      <c r="U311">
        <v>121.3</v>
      </c>
      <c r="V311" t="s">
        <v>32</v>
      </c>
      <c r="W311">
        <v>115.8</v>
      </c>
      <c r="X311">
        <v>116.7</v>
      </c>
      <c r="Y311">
        <v>114.5</v>
      </c>
      <c r="Z311">
        <v>112.8</v>
      </c>
      <c r="AA311">
        <v>112.6</v>
      </c>
      <c r="AB311">
        <v>116.6</v>
      </c>
      <c r="AC311">
        <v>109.1</v>
      </c>
      <c r="AD311">
        <v>113.7</v>
      </c>
      <c r="AE311">
        <v>120.9</v>
      </c>
    </row>
    <row r="312" spans="1:31" hidden="1" x14ac:dyDescent="0.25">
      <c r="A312" t="s">
        <v>33</v>
      </c>
      <c r="B312">
        <v>2014</v>
      </c>
      <c r="C312" t="s">
        <v>42</v>
      </c>
      <c r="D312" s="7">
        <v>41883</v>
      </c>
      <c r="E312">
        <v>124.2</v>
      </c>
      <c r="F312">
        <v>125.4</v>
      </c>
      <c r="G312">
        <v>116.4</v>
      </c>
      <c r="H312">
        <v>122.7</v>
      </c>
      <c r="I312">
        <v>103.5</v>
      </c>
      <c r="J312">
        <v>124.5</v>
      </c>
      <c r="K312">
        <v>168.6</v>
      </c>
      <c r="L312">
        <v>116.9</v>
      </c>
      <c r="M312">
        <v>101.9</v>
      </c>
      <c r="N312">
        <v>122.9</v>
      </c>
      <c r="O312">
        <v>114.8</v>
      </c>
      <c r="P312">
        <v>125.2</v>
      </c>
      <c r="Q312">
        <v>126.7</v>
      </c>
      <c r="R312">
        <v>124.3</v>
      </c>
      <c r="S312">
        <v>119.2</v>
      </c>
      <c r="T312">
        <v>114.5</v>
      </c>
      <c r="U312">
        <v>118.4</v>
      </c>
      <c r="V312">
        <v>116.1</v>
      </c>
      <c r="W312">
        <v>111.8</v>
      </c>
      <c r="X312">
        <v>115.5</v>
      </c>
      <c r="Y312">
        <v>112.3</v>
      </c>
      <c r="Z312">
        <v>111.2</v>
      </c>
      <c r="AA312">
        <v>113.4</v>
      </c>
      <c r="AB312">
        <v>120</v>
      </c>
      <c r="AC312">
        <v>110</v>
      </c>
      <c r="AD312">
        <v>113.6</v>
      </c>
      <c r="AE312">
        <v>119.2</v>
      </c>
    </row>
    <row r="313" spans="1:31" hidden="1" x14ac:dyDescent="0.25">
      <c r="A313" t="s">
        <v>34</v>
      </c>
      <c r="B313">
        <v>2014</v>
      </c>
      <c r="C313" t="s">
        <v>42</v>
      </c>
      <c r="D313" s="7">
        <v>41883</v>
      </c>
      <c r="E313">
        <v>122.9</v>
      </c>
      <c r="F313">
        <v>123.5</v>
      </c>
      <c r="G313">
        <v>117.3</v>
      </c>
      <c r="H313">
        <v>122.7</v>
      </c>
      <c r="I313">
        <v>107.9</v>
      </c>
      <c r="J313">
        <v>127.3</v>
      </c>
      <c r="K313">
        <v>162.1</v>
      </c>
      <c r="L313">
        <v>115.6</v>
      </c>
      <c r="M313">
        <v>103.8</v>
      </c>
      <c r="N313">
        <v>117.6</v>
      </c>
      <c r="O313">
        <v>115.8</v>
      </c>
      <c r="P313">
        <v>123.8</v>
      </c>
      <c r="Q313">
        <v>125.8</v>
      </c>
      <c r="R313">
        <v>120.8</v>
      </c>
      <c r="S313">
        <v>120.7</v>
      </c>
      <c r="T313">
        <v>117.2</v>
      </c>
      <c r="U313">
        <v>120.1</v>
      </c>
      <c r="V313">
        <v>116.1</v>
      </c>
      <c r="W313">
        <v>114.3</v>
      </c>
      <c r="X313">
        <v>116.1</v>
      </c>
      <c r="Y313">
        <v>113.7</v>
      </c>
      <c r="Z313">
        <v>112</v>
      </c>
      <c r="AA313">
        <v>113.1</v>
      </c>
      <c r="AB313">
        <v>118.6</v>
      </c>
      <c r="AC313">
        <v>109.5</v>
      </c>
      <c r="AD313">
        <v>113.7</v>
      </c>
      <c r="AE313">
        <v>120.1</v>
      </c>
    </row>
    <row r="314" spans="1:31" hidden="1" x14ac:dyDescent="0.25">
      <c r="A314" t="s">
        <v>30</v>
      </c>
      <c r="B314">
        <v>2014</v>
      </c>
      <c r="C314" t="s">
        <v>41</v>
      </c>
      <c r="D314" s="7">
        <v>41852</v>
      </c>
      <c r="E314">
        <v>121.8</v>
      </c>
      <c r="F314">
        <v>122.8</v>
      </c>
      <c r="G314">
        <v>117.8</v>
      </c>
      <c r="H314">
        <v>121.9</v>
      </c>
      <c r="I314">
        <v>110.6</v>
      </c>
      <c r="J314">
        <v>129.69999999999999</v>
      </c>
      <c r="K314">
        <v>161.1</v>
      </c>
      <c r="L314">
        <v>114.1</v>
      </c>
      <c r="M314">
        <v>105.1</v>
      </c>
      <c r="N314">
        <v>114.6</v>
      </c>
      <c r="O314">
        <v>115.8</v>
      </c>
      <c r="P314">
        <v>121.7</v>
      </c>
      <c r="Q314">
        <v>125.3</v>
      </c>
      <c r="R314">
        <v>118.8</v>
      </c>
      <c r="S314">
        <v>120.9</v>
      </c>
      <c r="T314">
        <v>118.8</v>
      </c>
      <c r="U314">
        <v>120.7</v>
      </c>
      <c r="V314" t="s">
        <v>32</v>
      </c>
      <c r="W314">
        <v>115.4</v>
      </c>
      <c r="X314">
        <v>115.9</v>
      </c>
      <c r="Y314">
        <v>114</v>
      </c>
      <c r="Z314">
        <v>113.2</v>
      </c>
      <c r="AA314">
        <v>112.2</v>
      </c>
      <c r="AB314">
        <v>116.2</v>
      </c>
      <c r="AC314">
        <v>109.4</v>
      </c>
      <c r="AD314">
        <v>113.5</v>
      </c>
      <c r="AE314">
        <v>120.7</v>
      </c>
    </row>
    <row r="315" spans="1:31" hidden="1" x14ac:dyDescent="0.25">
      <c r="A315" t="s">
        <v>33</v>
      </c>
      <c r="B315">
        <v>2014</v>
      </c>
      <c r="C315" t="s">
        <v>41</v>
      </c>
      <c r="D315" s="7">
        <v>41852</v>
      </c>
      <c r="E315">
        <v>124.8</v>
      </c>
      <c r="F315">
        <v>127.3</v>
      </c>
      <c r="G315">
        <v>116.5</v>
      </c>
      <c r="H315">
        <v>122.2</v>
      </c>
      <c r="I315">
        <v>103.6</v>
      </c>
      <c r="J315">
        <v>132.69999999999999</v>
      </c>
      <c r="K315">
        <v>181.9</v>
      </c>
      <c r="L315">
        <v>115.2</v>
      </c>
      <c r="M315">
        <v>102.7</v>
      </c>
      <c r="N315">
        <v>122.1</v>
      </c>
      <c r="O315">
        <v>114.4</v>
      </c>
      <c r="P315">
        <v>124.7</v>
      </c>
      <c r="Q315">
        <v>128.9</v>
      </c>
      <c r="R315">
        <v>123</v>
      </c>
      <c r="S315">
        <v>118.6</v>
      </c>
      <c r="T315">
        <v>114.1</v>
      </c>
      <c r="U315">
        <v>117.9</v>
      </c>
      <c r="V315">
        <v>115.5</v>
      </c>
      <c r="W315">
        <v>111.8</v>
      </c>
      <c r="X315">
        <v>115.3</v>
      </c>
      <c r="Y315">
        <v>112.2</v>
      </c>
      <c r="Z315">
        <v>112.5</v>
      </c>
      <c r="AA315">
        <v>112.9</v>
      </c>
      <c r="AB315">
        <v>119.2</v>
      </c>
      <c r="AC315">
        <v>110.5</v>
      </c>
      <c r="AD315">
        <v>113.9</v>
      </c>
      <c r="AE315">
        <v>119.9</v>
      </c>
    </row>
    <row r="316" spans="1:31" hidden="1" x14ac:dyDescent="0.25">
      <c r="A316" t="s">
        <v>34</v>
      </c>
      <c r="B316">
        <v>2014</v>
      </c>
      <c r="C316" t="s">
        <v>41</v>
      </c>
      <c r="D316" s="7">
        <v>41852</v>
      </c>
      <c r="E316">
        <v>122.7</v>
      </c>
      <c r="F316">
        <v>124.4</v>
      </c>
      <c r="G316">
        <v>117.3</v>
      </c>
      <c r="H316">
        <v>122</v>
      </c>
      <c r="I316">
        <v>108</v>
      </c>
      <c r="J316">
        <v>131.1</v>
      </c>
      <c r="K316">
        <v>168.2</v>
      </c>
      <c r="L316">
        <v>114.5</v>
      </c>
      <c r="M316">
        <v>104.3</v>
      </c>
      <c r="N316">
        <v>117.1</v>
      </c>
      <c r="O316">
        <v>115.2</v>
      </c>
      <c r="P316">
        <v>123.1</v>
      </c>
      <c r="Q316">
        <v>126.6</v>
      </c>
      <c r="R316">
        <v>119.9</v>
      </c>
      <c r="S316">
        <v>120</v>
      </c>
      <c r="T316">
        <v>116.8</v>
      </c>
      <c r="U316">
        <v>119.6</v>
      </c>
      <c r="V316">
        <v>115.5</v>
      </c>
      <c r="W316">
        <v>114</v>
      </c>
      <c r="X316">
        <v>115.6</v>
      </c>
      <c r="Y316">
        <v>113.3</v>
      </c>
      <c r="Z316">
        <v>112.8</v>
      </c>
      <c r="AA316">
        <v>112.6</v>
      </c>
      <c r="AB316">
        <v>118</v>
      </c>
      <c r="AC316">
        <v>109.9</v>
      </c>
      <c r="AD316">
        <v>113.7</v>
      </c>
      <c r="AE316">
        <v>120.3</v>
      </c>
    </row>
    <row r="317" spans="1:31" hidden="1" x14ac:dyDescent="0.25">
      <c r="A317" t="s">
        <v>30</v>
      </c>
      <c r="B317">
        <v>2014</v>
      </c>
      <c r="C317" t="s">
        <v>40</v>
      </c>
      <c r="D317" s="7">
        <v>41821</v>
      </c>
      <c r="E317">
        <v>121.7</v>
      </c>
      <c r="F317">
        <v>122.5</v>
      </c>
      <c r="G317">
        <v>117.7</v>
      </c>
      <c r="H317">
        <v>120.6</v>
      </c>
      <c r="I317">
        <v>110.4</v>
      </c>
      <c r="J317">
        <v>129.1</v>
      </c>
      <c r="K317">
        <v>150.1</v>
      </c>
      <c r="L317">
        <v>113.2</v>
      </c>
      <c r="M317">
        <v>104.8</v>
      </c>
      <c r="N317">
        <v>113.3</v>
      </c>
      <c r="O317">
        <v>115.6</v>
      </c>
      <c r="P317">
        <v>120.9</v>
      </c>
      <c r="Q317">
        <v>123.3</v>
      </c>
      <c r="R317">
        <v>118</v>
      </c>
      <c r="S317">
        <v>120.7</v>
      </c>
      <c r="T317">
        <v>118.3</v>
      </c>
      <c r="U317">
        <v>120.3</v>
      </c>
      <c r="V317" t="s">
        <v>32</v>
      </c>
      <c r="W317">
        <v>115.3</v>
      </c>
      <c r="X317">
        <v>115.4</v>
      </c>
      <c r="Y317">
        <v>113.4</v>
      </c>
      <c r="Z317">
        <v>113.2</v>
      </c>
      <c r="AA317">
        <v>111.8</v>
      </c>
      <c r="AB317">
        <v>115.5</v>
      </c>
      <c r="AC317">
        <v>108.8</v>
      </c>
      <c r="AD317">
        <v>113.1</v>
      </c>
      <c r="AE317">
        <v>119.5</v>
      </c>
    </row>
    <row r="318" spans="1:31" hidden="1" x14ac:dyDescent="0.25">
      <c r="A318" t="s">
        <v>33</v>
      </c>
      <c r="B318">
        <v>2014</v>
      </c>
      <c r="C318" t="s">
        <v>40</v>
      </c>
      <c r="D318" s="7">
        <v>41821</v>
      </c>
      <c r="E318">
        <v>123.8</v>
      </c>
      <c r="F318">
        <v>126.4</v>
      </c>
      <c r="G318">
        <v>118</v>
      </c>
      <c r="H318">
        <v>121.6</v>
      </c>
      <c r="I318">
        <v>103.5</v>
      </c>
      <c r="J318">
        <v>133.69999999999999</v>
      </c>
      <c r="K318">
        <v>172.4</v>
      </c>
      <c r="L318">
        <v>113.1</v>
      </c>
      <c r="M318">
        <v>102.7</v>
      </c>
      <c r="N318">
        <v>120</v>
      </c>
      <c r="O318">
        <v>113.8</v>
      </c>
      <c r="P318">
        <v>123.4</v>
      </c>
      <c r="Q318">
        <v>127.1</v>
      </c>
      <c r="R318">
        <v>121</v>
      </c>
      <c r="S318">
        <v>118</v>
      </c>
      <c r="T318">
        <v>113.6</v>
      </c>
      <c r="U318">
        <v>117.4</v>
      </c>
      <c r="V318">
        <v>114.8</v>
      </c>
      <c r="W318">
        <v>111.6</v>
      </c>
      <c r="X318">
        <v>114.9</v>
      </c>
      <c r="Y318">
        <v>111.5</v>
      </c>
      <c r="Z318">
        <v>113</v>
      </c>
      <c r="AA318">
        <v>112.4</v>
      </c>
      <c r="AB318">
        <v>117.8</v>
      </c>
      <c r="AC318">
        <v>109.7</v>
      </c>
      <c r="AD318">
        <v>113.5</v>
      </c>
      <c r="AE318">
        <v>118.9</v>
      </c>
    </row>
    <row r="319" spans="1:31" hidden="1" x14ac:dyDescent="0.25">
      <c r="A319" t="s">
        <v>34</v>
      </c>
      <c r="B319">
        <v>2014</v>
      </c>
      <c r="C319" t="s">
        <v>40</v>
      </c>
      <c r="D319" s="7">
        <v>41821</v>
      </c>
      <c r="E319">
        <v>122.4</v>
      </c>
      <c r="F319">
        <v>123.9</v>
      </c>
      <c r="G319">
        <v>117.8</v>
      </c>
      <c r="H319">
        <v>121</v>
      </c>
      <c r="I319">
        <v>107.9</v>
      </c>
      <c r="J319">
        <v>131.19999999999999</v>
      </c>
      <c r="K319">
        <v>157.69999999999999</v>
      </c>
      <c r="L319">
        <v>113.2</v>
      </c>
      <c r="M319">
        <v>104.1</v>
      </c>
      <c r="N319">
        <v>115.5</v>
      </c>
      <c r="O319">
        <v>114.8</v>
      </c>
      <c r="P319">
        <v>122.1</v>
      </c>
      <c r="Q319">
        <v>124.7</v>
      </c>
      <c r="R319">
        <v>118.8</v>
      </c>
      <c r="S319">
        <v>119.6</v>
      </c>
      <c r="T319">
        <v>116.3</v>
      </c>
      <c r="U319">
        <v>119.1</v>
      </c>
      <c r="V319">
        <v>114.8</v>
      </c>
      <c r="W319">
        <v>113.9</v>
      </c>
      <c r="X319">
        <v>115.2</v>
      </c>
      <c r="Y319">
        <v>112.7</v>
      </c>
      <c r="Z319">
        <v>113.1</v>
      </c>
      <c r="AA319">
        <v>112.1</v>
      </c>
      <c r="AB319">
        <v>116.8</v>
      </c>
      <c r="AC319">
        <v>109.2</v>
      </c>
      <c r="AD319">
        <v>113.3</v>
      </c>
      <c r="AE319">
        <v>119.2</v>
      </c>
    </row>
    <row r="320" spans="1:31" hidden="1" x14ac:dyDescent="0.25">
      <c r="A320" t="s">
        <v>30</v>
      </c>
      <c r="B320">
        <v>2014</v>
      </c>
      <c r="C320" t="s">
        <v>39</v>
      </c>
      <c r="D320" s="7">
        <v>41791</v>
      </c>
      <c r="E320">
        <v>120.7</v>
      </c>
      <c r="F320">
        <v>121.6</v>
      </c>
      <c r="G320">
        <v>116.1</v>
      </c>
      <c r="H320">
        <v>119.3</v>
      </c>
      <c r="I320">
        <v>110.3</v>
      </c>
      <c r="J320">
        <v>125.8</v>
      </c>
      <c r="K320">
        <v>129.30000000000001</v>
      </c>
      <c r="L320">
        <v>112.2</v>
      </c>
      <c r="M320">
        <v>103.6</v>
      </c>
      <c r="N320">
        <v>112.3</v>
      </c>
      <c r="O320">
        <v>114.9</v>
      </c>
      <c r="P320">
        <v>120.1</v>
      </c>
      <c r="Q320">
        <v>119.5</v>
      </c>
      <c r="R320">
        <v>117.3</v>
      </c>
      <c r="S320">
        <v>119.7</v>
      </c>
      <c r="T320">
        <v>117.3</v>
      </c>
      <c r="U320">
        <v>119.3</v>
      </c>
      <c r="V320" t="s">
        <v>32</v>
      </c>
      <c r="W320">
        <v>114.4</v>
      </c>
      <c r="X320">
        <v>114.9</v>
      </c>
      <c r="Y320">
        <v>112.8</v>
      </c>
      <c r="Z320">
        <v>112.2</v>
      </c>
      <c r="AA320">
        <v>111.4</v>
      </c>
      <c r="AB320">
        <v>114.3</v>
      </c>
      <c r="AC320">
        <v>108</v>
      </c>
      <c r="AD320">
        <v>112.3</v>
      </c>
      <c r="AE320">
        <v>117</v>
      </c>
    </row>
    <row r="321" spans="1:31" hidden="1" x14ac:dyDescent="0.25">
      <c r="A321" t="s">
        <v>33</v>
      </c>
      <c r="B321">
        <v>2014</v>
      </c>
      <c r="C321" t="s">
        <v>39</v>
      </c>
      <c r="D321" s="7">
        <v>41791</v>
      </c>
      <c r="E321">
        <v>123.1</v>
      </c>
      <c r="F321">
        <v>125.9</v>
      </c>
      <c r="G321">
        <v>115.4</v>
      </c>
      <c r="H321">
        <v>120.4</v>
      </c>
      <c r="I321">
        <v>103.4</v>
      </c>
      <c r="J321">
        <v>131.19999999999999</v>
      </c>
      <c r="K321">
        <v>137.5</v>
      </c>
      <c r="L321">
        <v>112.8</v>
      </c>
      <c r="M321">
        <v>101.4</v>
      </c>
      <c r="N321">
        <v>118.3</v>
      </c>
      <c r="O321">
        <v>113.2</v>
      </c>
      <c r="P321">
        <v>122.4</v>
      </c>
      <c r="Q321">
        <v>122</v>
      </c>
      <c r="R321">
        <v>119</v>
      </c>
      <c r="S321">
        <v>117.4</v>
      </c>
      <c r="T321">
        <v>113.2</v>
      </c>
      <c r="U321">
        <v>116.7</v>
      </c>
      <c r="V321">
        <v>113.9</v>
      </c>
      <c r="W321">
        <v>111.2</v>
      </c>
      <c r="X321">
        <v>114.3</v>
      </c>
      <c r="Y321">
        <v>111.4</v>
      </c>
      <c r="Z321">
        <v>111.5</v>
      </c>
      <c r="AA321">
        <v>111.8</v>
      </c>
      <c r="AB321">
        <v>115.1</v>
      </c>
      <c r="AC321">
        <v>108.7</v>
      </c>
      <c r="AD321">
        <v>112.2</v>
      </c>
      <c r="AE321">
        <v>116.4</v>
      </c>
    </row>
    <row r="322" spans="1:31" hidden="1" x14ac:dyDescent="0.25">
      <c r="A322" t="s">
        <v>34</v>
      </c>
      <c r="B322">
        <v>2014</v>
      </c>
      <c r="C322" t="s">
        <v>39</v>
      </c>
      <c r="D322" s="7">
        <v>41791</v>
      </c>
      <c r="E322">
        <v>121.5</v>
      </c>
      <c r="F322">
        <v>123.1</v>
      </c>
      <c r="G322">
        <v>115.8</v>
      </c>
      <c r="H322">
        <v>119.7</v>
      </c>
      <c r="I322">
        <v>107.8</v>
      </c>
      <c r="J322">
        <v>128.30000000000001</v>
      </c>
      <c r="K322">
        <v>132.1</v>
      </c>
      <c r="L322">
        <v>112.4</v>
      </c>
      <c r="M322">
        <v>102.9</v>
      </c>
      <c r="N322">
        <v>114.3</v>
      </c>
      <c r="O322">
        <v>114.2</v>
      </c>
      <c r="P322">
        <v>121.2</v>
      </c>
      <c r="Q322">
        <v>120.4</v>
      </c>
      <c r="R322">
        <v>117.8</v>
      </c>
      <c r="S322">
        <v>118.8</v>
      </c>
      <c r="T322">
        <v>115.6</v>
      </c>
      <c r="U322">
        <v>118.3</v>
      </c>
      <c r="V322">
        <v>113.9</v>
      </c>
      <c r="W322">
        <v>113.2</v>
      </c>
      <c r="X322">
        <v>114.6</v>
      </c>
      <c r="Y322">
        <v>112.3</v>
      </c>
      <c r="Z322">
        <v>111.8</v>
      </c>
      <c r="AA322">
        <v>111.6</v>
      </c>
      <c r="AB322">
        <v>114.8</v>
      </c>
      <c r="AC322">
        <v>108.3</v>
      </c>
      <c r="AD322">
        <v>112.3</v>
      </c>
      <c r="AE322">
        <v>116.7</v>
      </c>
    </row>
    <row r="323" spans="1:31" hidden="1" x14ac:dyDescent="0.25">
      <c r="A323" t="s">
        <v>30</v>
      </c>
      <c r="B323">
        <v>2014</v>
      </c>
      <c r="C323" t="s">
        <v>38</v>
      </c>
      <c r="D323" s="7">
        <v>41760</v>
      </c>
      <c r="E323">
        <v>120.3</v>
      </c>
      <c r="F323">
        <v>120.2</v>
      </c>
      <c r="G323">
        <v>116.9</v>
      </c>
      <c r="H323">
        <v>118</v>
      </c>
      <c r="I323">
        <v>110.1</v>
      </c>
      <c r="J323">
        <v>126.3</v>
      </c>
      <c r="K323">
        <v>123.9</v>
      </c>
      <c r="L323">
        <v>111.5</v>
      </c>
      <c r="M323">
        <v>103.5</v>
      </c>
      <c r="N323">
        <v>111.6</v>
      </c>
      <c r="O323">
        <v>114.2</v>
      </c>
      <c r="P323">
        <v>119.2</v>
      </c>
      <c r="Q323">
        <v>118.2</v>
      </c>
      <c r="R323">
        <v>116.3</v>
      </c>
      <c r="S323">
        <v>118.7</v>
      </c>
      <c r="T323">
        <v>116.8</v>
      </c>
      <c r="U323">
        <v>118.5</v>
      </c>
      <c r="V323" t="s">
        <v>32</v>
      </c>
      <c r="W323">
        <v>113.4</v>
      </c>
      <c r="X323">
        <v>114.1</v>
      </c>
      <c r="Y323">
        <v>112.1</v>
      </c>
      <c r="Z323">
        <v>111.4</v>
      </c>
      <c r="AA323">
        <v>110.9</v>
      </c>
      <c r="AB323">
        <v>113.1</v>
      </c>
      <c r="AC323">
        <v>108.9</v>
      </c>
      <c r="AD323">
        <v>111.8</v>
      </c>
      <c r="AE323">
        <v>116</v>
      </c>
    </row>
    <row r="324" spans="1:31" hidden="1" x14ac:dyDescent="0.25">
      <c r="A324" t="s">
        <v>33</v>
      </c>
      <c r="B324">
        <v>2014</v>
      </c>
      <c r="C324" t="s">
        <v>38</v>
      </c>
      <c r="D324" s="7">
        <v>41760</v>
      </c>
      <c r="E324">
        <v>122.7</v>
      </c>
      <c r="F324">
        <v>124.1</v>
      </c>
      <c r="G324">
        <v>114.2</v>
      </c>
      <c r="H324">
        <v>119.1</v>
      </c>
      <c r="I324">
        <v>103.5</v>
      </c>
      <c r="J324">
        <v>129.19999999999999</v>
      </c>
      <c r="K324">
        <v>127</v>
      </c>
      <c r="L324">
        <v>112.6</v>
      </c>
      <c r="M324">
        <v>101.3</v>
      </c>
      <c r="N324">
        <v>117</v>
      </c>
      <c r="O324">
        <v>112.9</v>
      </c>
      <c r="P324">
        <v>121.7</v>
      </c>
      <c r="Q324">
        <v>120</v>
      </c>
      <c r="R324">
        <v>118.3</v>
      </c>
      <c r="S324">
        <v>116.8</v>
      </c>
      <c r="T324">
        <v>112.9</v>
      </c>
      <c r="U324">
        <v>116.2</v>
      </c>
      <c r="V324">
        <v>114.3</v>
      </c>
      <c r="W324">
        <v>111.1</v>
      </c>
      <c r="X324">
        <v>114.1</v>
      </c>
      <c r="Y324">
        <v>111.2</v>
      </c>
      <c r="Z324">
        <v>111.3</v>
      </c>
      <c r="AA324">
        <v>111.5</v>
      </c>
      <c r="AB324">
        <v>112.9</v>
      </c>
      <c r="AC324">
        <v>109.3</v>
      </c>
      <c r="AD324">
        <v>111.7</v>
      </c>
      <c r="AE324">
        <v>115.6</v>
      </c>
    </row>
    <row r="325" spans="1:31" hidden="1" x14ac:dyDescent="0.25">
      <c r="A325" t="s">
        <v>34</v>
      </c>
      <c r="B325">
        <v>2014</v>
      </c>
      <c r="C325" t="s">
        <v>38</v>
      </c>
      <c r="D325" s="7">
        <v>41760</v>
      </c>
      <c r="E325">
        <v>121.1</v>
      </c>
      <c r="F325">
        <v>121.6</v>
      </c>
      <c r="G325">
        <v>115.9</v>
      </c>
      <c r="H325">
        <v>118.4</v>
      </c>
      <c r="I325">
        <v>107.7</v>
      </c>
      <c r="J325">
        <v>127.7</v>
      </c>
      <c r="K325">
        <v>125</v>
      </c>
      <c r="L325">
        <v>111.9</v>
      </c>
      <c r="M325">
        <v>102.8</v>
      </c>
      <c r="N325">
        <v>113.4</v>
      </c>
      <c r="O325">
        <v>113.7</v>
      </c>
      <c r="P325">
        <v>120.4</v>
      </c>
      <c r="Q325">
        <v>118.9</v>
      </c>
      <c r="R325">
        <v>116.8</v>
      </c>
      <c r="S325">
        <v>118</v>
      </c>
      <c r="T325">
        <v>115.2</v>
      </c>
      <c r="U325">
        <v>117.6</v>
      </c>
      <c r="V325">
        <v>114.3</v>
      </c>
      <c r="W325">
        <v>112.5</v>
      </c>
      <c r="X325">
        <v>114.1</v>
      </c>
      <c r="Y325">
        <v>111.8</v>
      </c>
      <c r="Z325">
        <v>111.3</v>
      </c>
      <c r="AA325">
        <v>111.2</v>
      </c>
      <c r="AB325">
        <v>113</v>
      </c>
      <c r="AC325">
        <v>109.1</v>
      </c>
      <c r="AD325">
        <v>111.8</v>
      </c>
      <c r="AE325">
        <v>115.8</v>
      </c>
    </row>
    <row r="326" spans="1:31" hidden="1" x14ac:dyDescent="0.25">
      <c r="A326" t="s">
        <v>30</v>
      </c>
      <c r="B326">
        <v>2014</v>
      </c>
      <c r="C326" t="s">
        <v>37</v>
      </c>
      <c r="D326" s="7">
        <v>41730</v>
      </c>
      <c r="E326">
        <v>120.2</v>
      </c>
      <c r="F326">
        <v>118.9</v>
      </c>
      <c r="G326">
        <v>118.1</v>
      </c>
      <c r="H326">
        <v>117</v>
      </c>
      <c r="I326">
        <v>109.7</v>
      </c>
      <c r="J326">
        <v>125.5</v>
      </c>
      <c r="K326">
        <v>120.5</v>
      </c>
      <c r="L326">
        <v>111</v>
      </c>
      <c r="M326">
        <v>102.6</v>
      </c>
      <c r="N326">
        <v>111.2</v>
      </c>
      <c r="O326">
        <v>113.5</v>
      </c>
      <c r="P326">
        <v>118.7</v>
      </c>
      <c r="Q326">
        <v>117.2</v>
      </c>
      <c r="R326">
        <v>115.4</v>
      </c>
      <c r="S326">
        <v>118.1</v>
      </c>
      <c r="T326">
        <v>116.1</v>
      </c>
      <c r="U326">
        <v>117.8</v>
      </c>
      <c r="V326" t="s">
        <v>32</v>
      </c>
      <c r="W326">
        <v>113.4</v>
      </c>
      <c r="X326">
        <v>113.7</v>
      </c>
      <c r="Y326">
        <v>111.8</v>
      </c>
      <c r="Z326">
        <v>111.2</v>
      </c>
      <c r="AA326">
        <v>110.5</v>
      </c>
      <c r="AB326">
        <v>113</v>
      </c>
      <c r="AC326">
        <v>108.9</v>
      </c>
      <c r="AD326">
        <v>111.5</v>
      </c>
      <c r="AE326">
        <v>115.4</v>
      </c>
    </row>
    <row r="327" spans="1:31" hidden="1" x14ac:dyDescent="0.25">
      <c r="A327" t="s">
        <v>33</v>
      </c>
      <c r="B327">
        <v>2014</v>
      </c>
      <c r="C327" t="s">
        <v>37</v>
      </c>
      <c r="D327" s="7">
        <v>41730</v>
      </c>
      <c r="E327">
        <v>122.5</v>
      </c>
      <c r="F327">
        <v>121.7</v>
      </c>
      <c r="G327">
        <v>113.3</v>
      </c>
      <c r="H327">
        <v>117</v>
      </c>
      <c r="I327">
        <v>103.1</v>
      </c>
      <c r="J327">
        <v>126.7</v>
      </c>
      <c r="K327">
        <v>121.2</v>
      </c>
      <c r="L327">
        <v>111</v>
      </c>
      <c r="M327">
        <v>100.3</v>
      </c>
      <c r="N327">
        <v>115.3</v>
      </c>
      <c r="O327">
        <v>112.7</v>
      </c>
      <c r="P327">
        <v>121</v>
      </c>
      <c r="Q327">
        <v>118.2</v>
      </c>
      <c r="R327">
        <v>117.6</v>
      </c>
      <c r="S327">
        <v>116.3</v>
      </c>
      <c r="T327">
        <v>112.5</v>
      </c>
      <c r="U327">
        <v>115.7</v>
      </c>
      <c r="V327">
        <v>113.9</v>
      </c>
      <c r="W327">
        <v>110.9</v>
      </c>
      <c r="X327">
        <v>113.4</v>
      </c>
      <c r="Y327">
        <v>111</v>
      </c>
      <c r="Z327">
        <v>111.2</v>
      </c>
      <c r="AA327">
        <v>111.2</v>
      </c>
      <c r="AB327">
        <v>112.5</v>
      </c>
      <c r="AC327">
        <v>109.1</v>
      </c>
      <c r="AD327">
        <v>111.4</v>
      </c>
      <c r="AE327">
        <v>114.7</v>
      </c>
    </row>
    <row r="328" spans="1:31" hidden="1" x14ac:dyDescent="0.25">
      <c r="A328" t="s">
        <v>34</v>
      </c>
      <c r="B328">
        <v>2014</v>
      </c>
      <c r="C328" t="s">
        <v>37</v>
      </c>
      <c r="D328" s="7">
        <v>41730</v>
      </c>
      <c r="E328">
        <v>120.9</v>
      </c>
      <c r="F328">
        <v>119.9</v>
      </c>
      <c r="G328">
        <v>116.2</v>
      </c>
      <c r="H328">
        <v>117</v>
      </c>
      <c r="I328">
        <v>107.3</v>
      </c>
      <c r="J328">
        <v>126.1</v>
      </c>
      <c r="K328">
        <v>120.7</v>
      </c>
      <c r="L328">
        <v>111</v>
      </c>
      <c r="M328">
        <v>101.8</v>
      </c>
      <c r="N328">
        <v>112.6</v>
      </c>
      <c r="O328">
        <v>113.2</v>
      </c>
      <c r="P328">
        <v>119.8</v>
      </c>
      <c r="Q328">
        <v>117.6</v>
      </c>
      <c r="R328">
        <v>116</v>
      </c>
      <c r="S328">
        <v>117.4</v>
      </c>
      <c r="T328">
        <v>114.6</v>
      </c>
      <c r="U328">
        <v>117</v>
      </c>
      <c r="V328">
        <v>113.9</v>
      </c>
      <c r="W328">
        <v>112.5</v>
      </c>
      <c r="X328">
        <v>113.6</v>
      </c>
      <c r="Y328">
        <v>111.5</v>
      </c>
      <c r="Z328">
        <v>111.2</v>
      </c>
      <c r="AA328">
        <v>110.9</v>
      </c>
      <c r="AB328">
        <v>112.7</v>
      </c>
      <c r="AC328">
        <v>109</v>
      </c>
      <c r="AD328">
        <v>111.5</v>
      </c>
      <c r="AE328">
        <v>115.1</v>
      </c>
    </row>
    <row r="329" spans="1:31" hidden="1" x14ac:dyDescent="0.25">
      <c r="A329" t="s">
        <v>30</v>
      </c>
      <c r="B329">
        <v>2014</v>
      </c>
      <c r="C329" t="s">
        <v>36</v>
      </c>
      <c r="D329" s="7">
        <v>41699</v>
      </c>
      <c r="E329">
        <v>120.1</v>
      </c>
      <c r="F329">
        <v>118.1</v>
      </c>
      <c r="G329">
        <v>120.7</v>
      </c>
      <c r="H329">
        <v>116.1</v>
      </c>
      <c r="I329">
        <v>109.3</v>
      </c>
      <c r="J329">
        <v>119.6</v>
      </c>
      <c r="K329">
        <v>117.9</v>
      </c>
      <c r="L329">
        <v>110.2</v>
      </c>
      <c r="M329">
        <v>101.2</v>
      </c>
      <c r="N329">
        <v>110.7</v>
      </c>
      <c r="O329">
        <v>113</v>
      </c>
      <c r="P329">
        <v>118.3</v>
      </c>
      <c r="Q329">
        <v>116.2</v>
      </c>
      <c r="R329">
        <v>114.6</v>
      </c>
      <c r="S329">
        <v>117.5</v>
      </c>
      <c r="T329">
        <v>114.9</v>
      </c>
      <c r="U329">
        <v>117.2</v>
      </c>
      <c r="V329" t="s">
        <v>32</v>
      </c>
      <c r="W329">
        <v>113.4</v>
      </c>
      <c r="X329">
        <v>113.4</v>
      </c>
      <c r="Y329">
        <v>111.4</v>
      </c>
      <c r="Z329">
        <v>111.2</v>
      </c>
      <c r="AA329">
        <v>110.2</v>
      </c>
      <c r="AB329">
        <v>112.4</v>
      </c>
      <c r="AC329">
        <v>108.9</v>
      </c>
      <c r="AD329">
        <v>111.3</v>
      </c>
      <c r="AE329">
        <v>114.6</v>
      </c>
    </row>
    <row r="330" spans="1:31" hidden="1" x14ac:dyDescent="0.25">
      <c r="A330" t="s">
        <v>33</v>
      </c>
      <c r="B330">
        <v>2014</v>
      </c>
      <c r="C330" t="s">
        <v>36</v>
      </c>
      <c r="D330" s="7">
        <v>41699</v>
      </c>
      <c r="E330">
        <v>122.1</v>
      </c>
      <c r="F330">
        <v>121.4</v>
      </c>
      <c r="G330">
        <v>121.5</v>
      </c>
      <c r="H330">
        <v>116.2</v>
      </c>
      <c r="I330">
        <v>102.8</v>
      </c>
      <c r="J330">
        <v>117.7</v>
      </c>
      <c r="K330">
        <v>113.3</v>
      </c>
      <c r="L330">
        <v>108.9</v>
      </c>
      <c r="M330">
        <v>96.3</v>
      </c>
      <c r="N330">
        <v>114.1</v>
      </c>
      <c r="O330">
        <v>112.2</v>
      </c>
      <c r="P330">
        <v>120.5</v>
      </c>
      <c r="Q330">
        <v>116</v>
      </c>
      <c r="R330">
        <v>116.7</v>
      </c>
      <c r="S330">
        <v>115.8</v>
      </c>
      <c r="T330">
        <v>112.1</v>
      </c>
      <c r="U330">
        <v>115.2</v>
      </c>
      <c r="V330">
        <v>113.2</v>
      </c>
      <c r="W330">
        <v>110.9</v>
      </c>
      <c r="X330">
        <v>113</v>
      </c>
      <c r="Y330">
        <v>110.8</v>
      </c>
      <c r="Z330">
        <v>111.6</v>
      </c>
      <c r="AA330">
        <v>110.9</v>
      </c>
      <c r="AB330">
        <v>111.8</v>
      </c>
      <c r="AC330">
        <v>109.2</v>
      </c>
      <c r="AD330">
        <v>111.4</v>
      </c>
      <c r="AE330">
        <v>113.7</v>
      </c>
    </row>
    <row r="331" spans="1:31" hidden="1" x14ac:dyDescent="0.25">
      <c r="A331" t="s">
        <v>34</v>
      </c>
      <c r="B331">
        <v>2014</v>
      </c>
      <c r="C331" t="s">
        <v>47</v>
      </c>
      <c r="D331" s="7">
        <v>41699</v>
      </c>
      <c r="E331">
        <v>120.7</v>
      </c>
      <c r="F331">
        <v>119.3</v>
      </c>
      <c r="G331">
        <v>121</v>
      </c>
      <c r="H331">
        <v>116.1</v>
      </c>
      <c r="I331">
        <v>106.9</v>
      </c>
      <c r="J331">
        <v>118.7</v>
      </c>
      <c r="K331">
        <v>116.3</v>
      </c>
      <c r="L331">
        <v>109.8</v>
      </c>
      <c r="M331">
        <v>99.6</v>
      </c>
      <c r="N331">
        <v>111.8</v>
      </c>
      <c r="O331">
        <v>112.7</v>
      </c>
      <c r="P331">
        <v>119.3</v>
      </c>
      <c r="Q331">
        <v>116.1</v>
      </c>
      <c r="R331">
        <v>115.2</v>
      </c>
      <c r="S331">
        <v>116.8</v>
      </c>
      <c r="T331">
        <v>113.7</v>
      </c>
      <c r="U331">
        <v>116.4</v>
      </c>
      <c r="V331">
        <v>113.2</v>
      </c>
      <c r="W331">
        <v>112.5</v>
      </c>
      <c r="X331">
        <v>113.2</v>
      </c>
      <c r="Y331">
        <v>111.2</v>
      </c>
      <c r="Z331">
        <v>111.4</v>
      </c>
      <c r="AA331">
        <v>110.6</v>
      </c>
      <c r="AB331">
        <v>112</v>
      </c>
      <c r="AC331">
        <v>109</v>
      </c>
      <c r="AD331">
        <v>111.3</v>
      </c>
      <c r="AE331">
        <v>114.2</v>
      </c>
    </row>
    <row r="332" spans="1:31" hidden="1" x14ac:dyDescent="0.25">
      <c r="A332" t="s">
        <v>30</v>
      </c>
      <c r="B332">
        <v>2014</v>
      </c>
      <c r="C332" t="s">
        <v>35</v>
      </c>
      <c r="D332" s="7">
        <v>41671</v>
      </c>
      <c r="E332">
        <v>119.4</v>
      </c>
      <c r="F332">
        <v>117.7</v>
      </c>
      <c r="G332">
        <v>121.2</v>
      </c>
      <c r="H332">
        <v>115</v>
      </c>
      <c r="I332">
        <v>109</v>
      </c>
      <c r="J332">
        <v>116.6</v>
      </c>
      <c r="K332">
        <v>116</v>
      </c>
      <c r="L332">
        <v>109.8</v>
      </c>
      <c r="M332">
        <v>101.1</v>
      </c>
      <c r="N332">
        <v>110.4</v>
      </c>
      <c r="O332">
        <v>112.9</v>
      </c>
      <c r="P332">
        <v>117.8</v>
      </c>
      <c r="Q332">
        <v>115.3</v>
      </c>
      <c r="R332">
        <v>114.2</v>
      </c>
      <c r="S332">
        <v>117.1</v>
      </c>
      <c r="T332">
        <v>114.5</v>
      </c>
      <c r="U332">
        <v>116.7</v>
      </c>
      <c r="V332" t="s">
        <v>32</v>
      </c>
      <c r="W332">
        <v>113.2</v>
      </c>
      <c r="X332">
        <v>112.9</v>
      </c>
      <c r="Y332">
        <v>110.9</v>
      </c>
      <c r="Z332">
        <v>110.8</v>
      </c>
      <c r="AA332">
        <v>109.9</v>
      </c>
      <c r="AB332">
        <v>112</v>
      </c>
      <c r="AC332">
        <v>108.7</v>
      </c>
      <c r="AD332">
        <v>110.9</v>
      </c>
      <c r="AE332">
        <v>114</v>
      </c>
    </row>
    <row r="333" spans="1:31" hidden="1" x14ac:dyDescent="0.25">
      <c r="A333" t="s">
        <v>33</v>
      </c>
      <c r="B333">
        <v>2014</v>
      </c>
      <c r="C333" t="s">
        <v>35</v>
      </c>
      <c r="D333" s="7">
        <v>41671</v>
      </c>
      <c r="E333">
        <v>121.9</v>
      </c>
      <c r="F333">
        <v>122</v>
      </c>
      <c r="G333">
        <v>124.5</v>
      </c>
      <c r="H333">
        <v>115.2</v>
      </c>
      <c r="I333">
        <v>102.5</v>
      </c>
      <c r="J333">
        <v>114.1</v>
      </c>
      <c r="K333">
        <v>111.5</v>
      </c>
      <c r="L333">
        <v>108.2</v>
      </c>
      <c r="M333">
        <v>95.4</v>
      </c>
      <c r="N333">
        <v>113.5</v>
      </c>
      <c r="O333">
        <v>112.1</v>
      </c>
      <c r="P333">
        <v>119.9</v>
      </c>
      <c r="Q333">
        <v>115.2</v>
      </c>
      <c r="R333">
        <v>116.2</v>
      </c>
      <c r="S333">
        <v>115.3</v>
      </c>
      <c r="T333">
        <v>111.7</v>
      </c>
      <c r="U333">
        <v>114.7</v>
      </c>
      <c r="V333">
        <v>112.5</v>
      </c>
      <c r="W333">
        <v>111.1</v>
      </c>
      <c r="X333">
        <v>112.6</v>
      </c>
      <c r="Y333">
        <v>110.4</v>
      </c>
      <c r="Z333">
        <v>111.3</v>
      </c>
      <c r="AA333">
        <v>110.3</v>
      </c>
      <c r="AB333">
        <v>111.6</v>
      </c>
      <c r="AC333">
        <v>108.7</v>
      </c>
      <c r="AD333">
        <v>111</v>
      </c>
      <c r="AE333">
        <v>113.1</v>
      </c>
    </row>
    <row r="334" spans="1:31" hidden="1" x14ac:dyDescent="0.25">
      <c r="A334" t="s">
        <v>34</v>
      </c>
      <c r="B334">
        <v>2014</v>
      </c>
      <c r="C334" t="s">
        <v>35</v>
      </c>
      <c r="D334" s="7">
        <v>41671</v>
      </c>
      <c r="E334">
        <v>120.2</v>
      </c>
      <c r="F334">
        <v>119.2</v>
      </c>
      <c r="G334">
        <v>122.5</v>
      </c>
      <c r="H334">
        <v>115.1</v>
      </c>
      <c r="I334">
        <v>106.6</v>
      </c>
      <c r="J334">
        <v>115.4</v>
      </c>
      <c r="K334">
        <v>114.5</v>
      </c>
      <c r="L334">
        <v>109.3</v>
      </c>
      <c r="M334">
        <v>99.2</v>
      </c>
      <c r="N334">
        <v>111.4</v>
      </c>
      <c r="O334">
        <v>112.6</v>
      </c>
      <c r="P334">
        <v>118.8</v>
      </c>
      <c r="Q334">
        <v>115.3</v>
      </c>
      <c r="R334">
        <v>114.7</v>
      </c>
      <c r="S334">
        <v>116.4</v>
      </c>
      <c r="T334">
        <v>113.3</v>
      </c>
      <c r="U334">
        <v>115.9</v>
      </c>
      <c r="V334">
        <v>112.5</v>
      </c>
      <c r="W334">
        <v>112.4</v>
      </c>
      <c r="X334">
        <v>112.8</v>
      </c>
      <c r="Y334">
        <v>110.7</v>
      </c>
      <c r="Z334">
        <v>111.1</v>
      </c>
      <c r="AA334">
        <v>110.1</v>
      </c>
      <c r="AB334">
        <v>111.8</v>
      </c>
      <c r="AC334">
        <v>108.7</v>
      </c>
      <c r="AD334">
        <v>110.9</v>
      </c>
      <c r="AE334">
        <v>113.6</v>
      </c>
    </row>
    <row r="335" spans="1:31" hidden="1" x14ac:dyDescent="0.25">
      <c r="A335" t="s">
        <v>30</v>
      </c>
      <c r="B335">
        <v>2014</v>
      </c>
      <c r="C335" t="s">
        <v>31</v>
      </c>
      <c r="D335" s="7">
        <v>41640</v>
      </c>
      <c r="E335">
        <v>118.9</v>
      </c>
      <c r="F335">
        <v>117.1</v>
      </c>
      <c r="G335">
        <v>120.5</v>
      </c>
      <c r="H335">
        <v>114.4</v>
      </c>
      <c r="I335">
        <v>109</v>
      </c>
      <c r="J335">
        <v>115.5</v>
      </c>
      <c r="K335">
        <v>123.9</v>
      </c>
      <c r="L335">
        <v>109.6</v>
      </c>
      <c r="M335">
        <v>101.8</v>
      </c>
      <c r="N335">
        <v>110.2</v>
      </c>
      <c r="O335">
        <v>112.4</v>
      </c>
      <c r="P335">
        <v>117.3</v>
      </c>
      <c r="Q335">
        <v>116</v>
      </c>
      <c r="R335">
        <v>114</v>
      </c>
      <c r="S335">
        <v>116.5</v>
      </c>
      <c r="T335">
        <v>114.5</v>
      </c>
      <c r="U335">
        <v>116.2</v>
      </c>
      <c r="V335" t="s">
        <v>32</v>
      </c>
      <c r="W335">
        <v>113</v>
      </c>
      <c r="X335">
        <v>112.6</v>
      </c>
      <c r="Y335">
        <v>110.6</v>
      </c>
      <c r="Z335">
        <v>110.5</v>
      </c>
      <c r="AA335">
        <v>109.6</v>
      </c>
      <c r="AB335">
        <v>111.8</v>
      </c>
      <c r="AC335">
        <v>108.3</v>
      </c>
      <c r="AD335">
        <v>110.6</v>
      </c>
      <c r="AE335">
        <v>114.2</v>
      </c>
    </row>
    <row r="336" spans="1:31" hidden="1" x14ac:dyDescent="0.25">
      <c r="A336" t="s">
        <v>33</v>
      </c>
      <c r="B336">
        <v>2014</v>
      </c>
      <c r="C336" t="s">
        <v>31</v>
      </c>
      <c r="D336" s="7">
        <v>41640</v>
      </c>
      <c r="E336">
        <v>121.2</v>
      </c>
      <c r="F336">
        <v>122</v>
      </c>
      <c r="G336">
        <v>129.9</v>
      </c>
      <c r="H336">
        <v>113.6</v>
      </c>
      <c r="I336">
        <v>102.9</v>
      </c>
      <c r="J336">
        <v>112.1</v>
      </c>
      <c r="K336">
        <v>118.9</v>
      </c>
      <c r="L336">
        <v>107.5</v>
      </c>
      <c r="M336">
        <v>96.9</v>
      </c>
      <c r="N336">
        <v>112.7</v>
      </c>
      <c r="O336">
        <v>112.1</v>
      </c>
      <c r="P336">
        <v>119</v>
      </c>
      <c r="Q336">
        <v>115.5</v>
      </c>
      <c r="R336">
        <v>115.7</v>
      </c>
      <c r="S336">
        <v>114.8</v>
      </c>
      <c r="T336">
        <v>111.3</v>
      </c>
      <c r="U336">
        <v>114.3</v>
      </c>
      <c r="V336">
        <v>111.6</v>
      </c>
      <c r="W336">
        <v>111</v>
      </c>
      <c r="X336">
        <v>111.9</v>
      </c>
      <c r="Y336">
        <v>109.7</v>
      </c>
      <c r="Z336">
        <v>110.8</v>
      </c>
      <c r="AA336">
        <v>109.8</v>
      </c>
      <c r="AB336">
        <v>111.5</v>
      </c>
      <c r="AC336">
        <v>108</v>
      </c>
      <c r="AD336">
        <v>110.5</v>
      </c>
      <c r="AE336">
        <v>112.9</v>
      </c>
    </row>
    <row r="337" spans="1:31" hidden="1" x14ac:dyDescent="0.25">
      <c r="A337" t="s">
        <v>34</v>
      </c>
      <c r="B337">
        <v>2014</v>
      </c>
      <c r="C337" t="s">
        <v>31</v>
      </c>
      <c r="D337" s="7">
        <v>41640</v>
      </c>
      <c r="E337">
        <v>119.6</v>
      </c>
      <c r="F337">
        <v>118.8</v>
      </c>
      <c r="G337">
        <v>124.1</v>
      </c>
      <c r="H337">
        <v>114.1</v>
      </c>
      <c r="I337">
        <v>106.8</v>
      </c>
      <c r="J337">
        <v>113.9</v>
      </c>
      <c r="K337">
        <v>122.2</v>
      </c>
      <c r="L337">
        <v>108.9</v>
      </c>
      <c r="M337">
        <v>100.2</v>
      </c>
      <c r="N337">
        <v>111</v>
      </c>
      <c r="O337">
        <v>112.3</v>
      </c>
      <c r="P337">
        <v>118.1</v>
      </c>
      <c r="Q337">
        <v>115.8</v>
      </c>
      <c r="R337">
        <v>114.5</v>
      </c>
      <c r="S337">
        <v>115.8</v>
      </c>
      <c r="T337">
        <v>113.2</v>
      </c>
      <c r="U337">
        <v>115.4</v>
      </c>
      <c r="V337">
        <v>111.6</v>
      </c>
      <c r="W337">
        <v>112.2</v>
      </c>
      <c r="X337">
        <v>112.3</v>
      </c>
      <c r="Y337">
        <v>110.3</v>
      </c>
      <c r="Z337">
        <v>110.7</v>
      </c>
      <c r="AA337">
        <v>109.7</v>
      </c>
      <c r="AB337">
        <v>111.6</v>
      </c>
      <c r="AC337">
        <v>108.2</v>
      </c>
      <c r="AD337">
        <v>110.6</v>
      </c>
      <c r="AE337">
        <v>113.6</v>
      </c>
    </row>
    <row r="338" spans="1:31" hidden="1" x14ac:dyDescent="0.25">
      <c r="A338" t="s">
        <v>30</v>
      </c>
      <c r="B338">
        <v>2013</v>
      </c>
      <c r="C338" t="s">
        <v>46</v>
      </c>
      <c r="D338" s="7">
        <v>41609</v>
      </c>
      <c r="E338">
        <v>118.4</v>
      </c>
      <c r="F338">
        <v>115.9</v>
      </c>
      <c r="G338">
        <v>120.4</v>
      </c>
      <c r="H338">
        <v>113.8</v>
      </c>
      <c r="I338">
        <v>109.5</v>
      </c>
      <c r="J338">
        <v>115.5</v>
      </c>
      <c r="K338">
        <v>145.69999999999999</v>
      </c>
      <c r="L338">
        <v>109.5</v>
      </c>
      <c r="M338">
        <v>102.9</v>
      </c>
      <c r="N338">
        <v>109.8</v>
      </c>
      <c r="O338">
        <v>112.1</v>
      </c>
      <c r="P338">
        <v>116.8</v>
      </c>
      <c r="Q338">
        <v>118.7</v>
      </c>
      <c r="R338">
        <v>113.6</v>
      </c>
      <c r="S338">
        <v>115.8</v>
      </c>
      <c r="T338">
        <v>114</v>
      </c>
      <c r="U338">
        <v>115.5</v>
      </c>
      <c r="V338" t="s">
        <v>32</v>
      </c>
      <c r="W338">
        <v>112.8</v>
      </c>
      <c r="X338">
        <v>112.1</v>
      </c>
      <c r="Y338">
        <v>110.1</v>
      </c>
      <c r="Z338">
        <v>109.9</v>
      </c>
      <c r="AA338">
        <v>109.2</v>
      </c>
      <c r="AB338">
        <v>111.6</v>
      </c>
      <c r="AC338">
        <v>108.1</v>
      </c>
      <c r="AD338">
        <v>110.1</v>
      </c>
      <c r="AE338">
        <v>115.5</v>
      </c>
    </row>
    <row r="339" spans="1:31" hidden="1" x14ac:dyDescent="0.25">
      <c r="A339" t="s">
        <v>33</v>
      </c>
      <c r="B339">
        <v>2013</v>
      </c>
      <c r="C339" t="s">
        <v>46</v>
      </c>
      <c r="D339" s="7">
        <v>41609</v>
      </c>
      <c r="E339">
        <v>120.5</v>
      </c>
      <c r="F339">
        <v>118.1</v>
      </c>
      <c r="G339">
        <v>128.5</v>
      </c>
      <c r="H339">
        <v>112.8</v>
      </c>
      <c r="I339">
        <v>103.4</v>
      </c>
      <c r="J339">
        <v>110.7</v>
      </c>
      <c r="K339">
        <v>144.80000000000001</v>
      </c>
      <c r="L339">
        <v>107.1</v>
      </c>
      <c r="M339">
        <v>98.6</v>
      </c>
      <c r="N339">
        <v>111.9</v>
      </c>
      <c r="O339">
        <v>112.1</v>
      </c>
      <c r="P339">
        <v>118.1</v>
      </c>
      <c r="Q339">
        <v>117.8</v>
      </c>
      <c r="R339">
        <v>115</v>
      </c>
      <c r="S339">
        <v>114.2</v>
      </c>
      <c r="T339">
        <v>110.9</v>
      </c>
      <c r="U339">
        <v>113.7</v>
      </c>
      <c r="V339">
        <v>110.7</v>
      </c>
      <c r="W339">
        <v>110.4</v>
      </c>
      <c r="X339">
        <v>111.3</v>
      </c>
      <c r="Y339">
        <v>109</v>
      </c>
      <c r="Z339">
        <v>109.7</v>
      </c>
      <c r="AA339">
        <v>108.9</v>
      </c>
      <c r="AB339">
        <v>111.4</v>
      </c>
      <c r="AC339">
        <v>107.7</v>
      </c>
      <c r="AD339">
        <v>109.8</v>
      </c>
      <c r="AE339">
        <v>113.3</v>
      </c>
    </row>
    <row r="340" spans="1:31" hidden="1" x14ac:dyDescent="0.25">
      <c r="A340" t="s">
        <v>34</v>
      </c>
      <c r="B340">
        <v>2013</v>
      </c>
      <c r="C340" t="s">
        <v>46</v>
      </c>
      <c r="D340" s="7">
        <v>41609</v>
      </c>
      <c r="E340">
        <v>119.1</v>
      </c>
      <c r="F340">
        <v>116.7</v>
      </c>
      <c r="G340">
        <v>123.5</v>
      </c>
      <c r="H340">
        <v>113.4</v>
      </c>
      <c r="I340">
        <v>107.3</v>
      </c>
      <c r="J340">
        <v>113.3</v>
      </c>
      <c r="K340">
        <v>145.4</v>
      </c>
      <c r="L340">
        <v>108.7</v>
      </c>
      <c r="M340">
        <v>101.5</v>
      </c>
      <c r="N340">
        <v>110.5</v>
      </c>
      <c r="O340">
        <v>112.1</v>
      </c>
      <c r="P340">
        <v>117.4</v>
      </c>
      <c r="Q340">
        <v>118.4</v>
      </c>
      <c r="R340">
        <v>114</v>
      </c>
      <c r="S340">
        <v>115.2</v>
      </c>
      <c r="T340">
        <v>112.7</v>
      </c>
      <c r="U340">
        <v>114.8</v>
      </c>
      <c r="V340">
        <v>110.7</v>
      </c>
      <c r="W340">
        <v>111.9</v>
      </c>
      <c r="X340">
        <v>111.7</v>
      </c>
      <c r="Y340">
        <v>109.7</v>
      </c>
      <c r="Z340">
        <v>109.8</v>
      </c>
      <c r="AA340">
        <v>109</v>
      </c>
      <c r="AB340">
        <v>111.5</v>
      </c>
      <c r="AC340">
        <v>107.9</v>
      </c>
      <c r="AD340">
        <v>110</v>
      </c>
      <c r="AE340">
        <v>114.5</v>
      </c>
    </row>
    <row r="341" spans="1:31" hidden="1" x14ac:dyDescent="0.25">
      <c r="A341" t="s">
        <v>33</v>
      </c>
      <c r="B341">
        <v>2013</v>
      </c>
      <c r="C341" t="s">
        <v>45</v>
      </c>
      <c r="D341" s="7">
        <v>41579</v>
      </c>
      <c r="E341">
        <v>119.8</v>
      </c>
      <c r="F341">
        <v>116.3</v>
      </c>
      <c r="G341">
        <v>122.6</v>
      </c>
      <c r="H341">
        <v>112</v>
      </c>
      <c r="I341">
        <v>103.2</v>
      </c>
      <c r="J341">
        <v>110</v>
      </c>
      <c r="K341">
        <v>192.8</v>
      </c>
      <c r="L341">
        <v>106.3</v>
      </c>
      <c r="M341">
        <v>99.5</v>
      </c>
      <c r="N341">
        <v>110.3</v>
      </c>
      <c r="O341">
        <v>111.8</v>
      </c>
      <c r="P341">
        <v>117.1</v>
      </c>
      <c r="Q341">
        <v>122.9</v>
      </c>
      <c r="R341">
        <v>114.1</v>
      </c>
      <c r="S341">
        <v>113.5</v>
      </c>
      <c r="T341">
        <v>110.3</v>
      </c>
      <c r="U341">
        <v>113</v>
      </c>
      <c r="V341">
        <v>111.1</v>
      </c>
      <c r="W341">
        <v>110</v>
      </c>
      <c r="X341">
        <v>110.9</v>
      </c>
      <c r="Y341">
        <v>108.6</v>
      </c>
      <c r="Z341">
        <v>109.5</v>
      </c>
      <c r="AA341">
        <v>108.5</v>
      </c>
      <c r="AB341">
        <v>111.3</v>
      </c>
      <c r="AC341">
        <v>107.9</v>
      </c>
      <c r="AD341">
        <v>109.6</v>
      </c>
      <c r="AE341">
        <v>115</v>
      </c>
    </row>
    <row r="342" spans="1:31" hidden="1" x14ac:dyDescent="0.25">
      <c r="A342" t="s">
        <v>34</v>
      </c>
      <c r="B342">
        <v>2013</v>
      </c>
      <c r="C342" t="s">
        <v>45</v>
      </c>
      <c r="D342" s="7">
        <v>41579</v>
      </c>
      <c r="E342">
        <v>118.1</v>
      </c>
      <c r="F342">
        <v>115.4</v>
      </c>
      <c r="G342">
        <v>118.7</v>
      </c>
      <c r="H342">
        <v>112.5</v>
      </c>
      <c r="I342">
        <v>106.8</v>
      </c>
      <c r="J342">
        <v>113.5</v>
      </c>
      <c r="K342">
        <v>183.1</v>
      </c>
      <c r="L342">
        <v>108.2</v>
      </c>
      <c r="M342">
        <v>102.2</v>
      </c>
      <c r="N342">
        <v>109.4</v>
      </c>
      <c r="O342">
        <v>111.8</v>
      </c>
      <c r="P342">
        <v>116.5</v>
      </c>
      <c r="Q342">
        <v>122.6</v>
      </c>
      <c r="R342">
        <v>113.1</v>
      </c>
      <c r="S342">
        <v>114.2</v>
      </c>
      <c r="T342">
        <v>111.9</v>
      </c>
      <c r="U342">
        <v>113.8</v>
      </c>
      <c r="V342">
        <v>111.1</v>
      </c>
      <c r="W342">
        <v>111.6</v>
      </c>
      <c r="X342">
        <v>111.1</v>
      </c>
      <c r="Y342">
        <v>109.3</v>
      </c>
      <c r="Z342">
        <v>109.5</v>
      </c>
      <c r="AA342">
        <v>108.6</v>
      </c>
      <c r="AB342">
        <v>111.2</v>
      </c>
      <c r="AC342">
        <v>108.1</v>
      </c>
      <c r="AD342">
        <v>109.7</v>
      </c>
      <c r="AE342">
        <v>116.3</v>
      </c>
    </row>
    <row r="343" spans="1:31" hidden="1" x14ac:dyDescent="0.25">
      <c r="A343" t="s">
        <v>30</v>
      </c>
      <c r="B343">
        <v>2013</v>
      </c>
      <c r="C343" t="s">
        <v>44</v>
      </c>
      <c r="D343" s="7">
        <v>41579</v>
      </c>
      <c r="E343">
        <v>117.3</v>
      </c>
      <c r="F343">
        <v>114.9</v>
      </c>
      <c r="G343">
        <v>116.2</v>
      </c>
      <c r="H343">
        <v>112.8</v>
      </c>
      <c r="I343">
        <v>108.9</v>
      </c>
      <c r="J343">
        <v>116.6</v>
      </c>
      <c r="K343">
        <v>178.1</v>
      </c>
      <c r="L343">
        <v>109.1</v>
      </c>
      <c r="M343">
        <v>103.6</v>
      </c>
      <c r="N343">
        <v>109</v>
      </c>
      <c r="O343">
        <v>111.8</v>
      </c>
      <c r="P343">
        <v>116</v>
      </c>
      <c r="Q343">
        <v>122.5</v>
      </c>
      <c r="R343">
        <v>112.8</v>
      </c>
      <c r="S343">
        <v>114.6</v>
      </c>
      <c r="T343">
        <v>113.1</v>
      </c>
      <c r="U343">
        <v>114.4</v>
      </c>
      <c r="V343" t="s">
        <v>32</v>
      </c>
      <c r="W343">
        <v>112.6</v>
      </c>
      <c r="X343">
        <v>111.3</v>
      </c>
      <c r="Y343">
        <v>109.7</v>
      </c>
      <c r="Z343">
        <v>109.6</v>
      </c>
      <c r="AA343">
        <v>108.7</v>
      </c>
      <c r="AB343">
        <v>111</v>
      </c>
      <c r="AC343">
        <v>108.2</v>
      </c>
      <c r="AD343">
        <v>109.8</v>
      </c>
      <c r="AE343">
        <v>117.4</v>
      </c>
    </row>
    <row r="344" spans="1:31" hidden="1" x14ac:dyDescent="0.25">
      <c r="A344" t="s">
        <v>30</v>
      </c>
      <c r="B344">
        <v>2013</v>
      </c>
      <c r="C344" t="s">
        <v>43</v>
      </c>
      <c r="D344" s="7">
        <v>41548</v>
      </c>
      <c r="E344">
        <v>116.3</v>
      </c>
      <c r="F344">
        <v>115.4</v>
      </c>
      <c r="G344">
        <v>112.6</v>
      </c>
      <c r="H344">
        <v>111.7</v>
      </c>
      <c r="I344">
        <v>107.7</v>
      </c>
      <c r="J344">
        <v>113.2</v>
      </c>
      <c r="K344">
        <v>164.9</v>
      </c>
      <c r="L344">
        <v>108.3</v>
      </c>
      <c r="M344">
        <v>103.9</v>
      </c>
      <c r="N344">
        <v>108.2</v>
      </c>
      <c r="O344">
        <v>111.1</v>
      </c>
      <c r="P344">
        <v>114.9</v>
      </c>
      <c r="Q344">
        <v>119.8</v>
      </c>
      <c r="R344">
        <v>112.2</v>
      </c>
      <c r="S344">
        <v>113.6</v>
      </c>
      <c r="T344">
        <v>112.3</v>
      </c>
      <c r="U344">
        <v>113.4</v>
      </c>
      <c r="V344" t="s">
        <v>32</v>
      </c>
      <c r="W344">
        <v>111.6</v>
      </c>
      <c r="X344">
        <v>110.4</v>
      </c>
      <c r="Y344">
        <v>108.9</v>
      </c>
      <c r="Z344">
        <v>109.3</v>
      </c>
      <c r="AA344">
        <v>108.3</v>
      </c>
      <c r="AB344">
        <v>110.2</v>
      </c>
      <c r="AC344">
        <v>107.5</v>
      </c>
      <c r="AD344">
        <v>109.1</v>
      </c>
      <c r="AE344">
        <v>115.5</v>
      </c>
    </row>
    <row r="345" spans="1:31" hidden="1" x14ac:dyDescent="0.25">
      <c r="A345" t="s">
        <v>33</v>
      </c>
      <c r="B345">
        <v>2013</v>
      </c>
      <c r="C345" t="s">
        <v>43</v>
      </c>
      <c r="D345" s="7">
        <v>41548</v>
      </c>
      <c r="E345">
        <v>118.9</v>
      </c>
      <c r="F345">
        <v>118.1</v>
      </c>
      <c r="G345">
        <v>114.5</v>
      </c>
      <c r="H345">
        <v>110.4</v>
      </c>
      <c r="I345">
        <v>102.3</v>
      </c>
      <c r="J345">
        <v>106.2</v>
      </c>
      <c r="K345">
        <v>183.5</v>
      </c>
      <c r="L345">
        <v>105.3</v>
      </c>
      <c r="M345">
        <v>100.2</v>
      </c>
      <c r="N345">
        <v>109.6</v>
      </c>
      <c r="O345">
        <v>111.4</v>
      </c>
      <c r="P345">
        <v>116</v>
      </c>
      <c r="Q345">
        <v>120.8</v>
      </c>
      <c r="R345">
        <v>113.5</v>
      </c>
      <c r="S345">
        <v>112.5</v>
      </c>
      <c r="T345">
        <v>109.7</v>
      </c>
      <c r="U345">
        <v>112</v>
      </c>
      <c r="V345">
        <v>110.5</v>
      </c>
      <c r="W345">
        <v>109.7</v>
      </c>
      <c r="X345">
        <v>110.2</v>
      </c>
      <c r="Y345">
        <v>108.2</v>
      </c>
      <c r="Z345">
        <v>109.7</v>
      </c>
      <c r="AA345">
        <v>108</v>
      </c>
      <c r="AB345">
        <v>111.3</v>
      </c>
      <c r="AC345">
        <v>107.3</v>
      </c>
      <c r="AD345">
        <v>109.4</v>
      </c>
      <c r="AE345">
        <v>114</v>
      </c>
    </row>
    <row r="346" spans="1:31" hidden="1" x14ac:dyDescent="0.25">
      <c r="A346" t="s">
        <v>34</v>
      </c>
      <c r="B346">
        <v>2013</v>
      </c>
      <c r="C346" t="s">
        <v>43</v>
      </c>
      <c r="D346" s="7">
        <v>41548</v>
      </c>
      <c r="E346">
        <v>117.1</v>
      </c>
      <c r="F346">
        <v>116.3</v>
      </c>
      <c r="G346">
        <v>113.3</v>
      </c>
      <c r="H346">
        <v>111.2</v>
      </c>
      <c r="I346">
        <v>105.7</v>
      </c>
      <c r="J346">
        <v>109.9</v>
      </c>
      <c r="K346">
        <v>171.2</v>
      </c>
      <c r="L346">
        <v>107.3</v>
      </c>
      <c r="M346">
        <v>102.7</v>
      </c>
      <c r="N346">
        <v>108.7</v>
      </c>
      <c r="O346">
        <v>111.2</v>
      </c>
      <c r="P346">
        <v>115.4</v>
      </c>
      <c r="Q346">
        <v>120.2</v>
      </c>
      <c r="R346">
        <v>112.5</v>
      </c>
      <c r="S346">
        <v>113.2</v>
      </c>
      <c r="T346">
        <v>111.2</v>
      </c>
      <c r="U346">
        <v>112.8</v>
      </c>
      <c r="V346">
        <v>110.5</v>
      </c>
      <c r="W346">
        <v>110.9</v>
      </c>
      <c r="X346">
        <v>110.3</v>
      </c>
      <c r="Y346">
        <v>108.6</v>
      </c>
      <c r="Z346">
        <v>109.5</v>
      </c>
      <c r="AA346">
        <v>108.1</v>
      </c>
      <c r="AB346">
        <v>110.8</v>
      </c>
      <c r="AC346">
        <v>107.4</v>
      </c>
      <c r="AD346">
        <v>109.2</v>
      </c>
      <c r="AE346">
        <v>114.8</v>
      </c>
    </row>
    <row r="347" spans="1:31" hidden="1" x14ac:dyDescent="0.25">
      <c r="A347" t="s">
        <v>30</v>
      </c>
      <c r="B347">
        <v>2013</v>
      </c>
      <c r="C347" t="s">
        <v>42</v>
      </c>
      <c r="D347" s="7">
        <v>41518</v>
      </c>
      <c r="E347">
        <v>115.4</v>
      </c>
      <c r="F347">
        <v>115.7</v>
      </c>
      <c r="G347">
        <v>111.7</v>
      </c>
      <c r="H347">
        <v>111</v>
      </c>
      <c r="I347">
        <v>107.4</v>
      </c>
      <c r="J347">
        <v>110.9</v>
      </c>
      <c r="K347">
        <v>154</v>
      </c>
      <c r="L347">
        <v>108.1</v>
      </c>
      <c r="M347">
        <v>104.2</v>
      </c>
      <c r="N347">
        <v>107.9</v>
      </c>
      <c r="O347">
        <v>110.4</v>
      </c>
      <c r="P347">
        <v>114</v>
      </c>
      <c r="Q347">
        <v>117.8</v>
      </c>
      <c r="R347">
        <v>111.7</v>
      </c>
      <c r="S347">
        <v>112.7</v>
      </c>
      <c r="T347">
        <v>111.4</v>
      </c>
      <c r="U347">
        <v>112.5</v>
      </c>
      <c r="V347" t="s">
        <v>32</v>
      </c>
      <c r="W347">
        <v>111.1</v>
      </c>
      <c r="X347">
        <v>109.6</v>
      </c>
      <c r="Y347">
        <v>108.3</v>
      </c>
      <c r="Z347">
        <v>109.3</v>
      </c>
      <c r="AA347">
        <v>107.7</v>
      </c>
      <c r="AB347">
        <v>109.8</v>
      </c>
      <c r="AC347">
        <v>106.7</v>
      </c>
      <c r="AD347">
        <v>108.7</v>
      </c>
      <c r="AE347">
        <v>114.2</v>
      </c>
    </row>
    <row r="348" spans="1:31" hidden="1" x14ac:dyDescent="0.25">
      <c r="A348" t="s">
        <v>33</v>
      </c>
      <c r="B348">
        <v>2013</v>
      </c>
      <c r="C348" t="s">
        <v>42</v>
      </c>
      <c r="D348" s="7">
        <v>41518</v>
      </c>
      <c r="E348">
        <v>118.6</v>
      </c>
      <c r="F348">
        <v>119.1</v>
      </c>
      <c r="G348">
        <v>113.2</v>
      </c>
      <c r="H348">
        <v>109.6</v>
      </c>
      <c r="I348">
        <v>101.7</v>
      </c>
      <c r="J348">
        <v>103.2</v>
      </c>
      <c r="K348">
        <v>174.3</v>
      </c>
      <c r="L348">
        <v>105.1</v>
      </c>
      <c r="M348">
        <v>100.8</v>
      </c>
      <c r="N348">
        <v>109.1</v>
      </c>
      <c r="O348">
        <v>111.1</v>
      </c>
      <c r="P348">
        <v>115.4</v>
      </c>
      <c r="Q348">
        <v>119.2</v>
      </c>
      <c r="R348">
        <v>112.9</v>
      </c>
      <c r="S348">
        <v>111.4</v>
      </c>
      <c r="T348">
        <v>109</v>
      </c>
      <c r="U348">
        <v>111.1</v>
      </c>
      <c r="V348">
        <v>109.7</v>
      </c>
      <c r="W348">
        <v>109.5</v>
      </c>
      <c r="X348">
        <v>109.6</v>
      </c>
      <c r="Y348">
        <v>107.9</v>
      </c>
      <c r="Z348">
        <v>110.4</v>
      </c>
      <c r="AA348">
        <v>107.4</v>
      </c>
      <c r="AB348">
        <v>111.2</v>
      </c>
      <c r="AC348">
        <v>106.9</v>
      </c>
      <c r="AD348">
        <v>109.4</v>
      </c>
      <c r="AE348">
        <v>113.2</v>
      </c>
    </row>
    <row r="349" spans="1:31" hidden="1" x14ac:dyDescent="0.25">
      <c r="A349" t="s">
        <v>34</v>
      </c>
      <c r="B349">
        <v>2013</v>
      </c>
      <c r="C349" t="s">
        <v>42</v>
      </c>
      <c r="D349" s="7">
        <v>41518</v>
      </c>
      <c r="E349">
        <v>116.4</v>
      </c>
      <c r="F349">
        <v>116.9</v>
      </c>
      <c r="G349">
        <v>112.3</v>
      </c>
      <c r="H349">
        <v>110.5</v>
      </c>
      <c r="I349">
        <v>105.3</v>
      </c>
      <c r="J349">
        <v>107.3</v>
      </c>
      <c r="K349">
        <v>160.9</v>
      </c>
      <c r="L349">
        <v>107.1</v>
      </c>
      <c r="M349">
        <v>103.1</v>
      </c>
      <c r="N349">
        <v>108.3</v>
      </c>
      <c r="O349">
        <v>110.7</v>
      </c>
      <c r="P349">
        <v>114.6</v>
      </c>
      <c r="Q349">
        <v>118.3</v>
      </c>
      <c r="R349">
        <v>112</v>
      </c>
      <c r="S349">
        <v>112.2</v>
      </c>
      <c r="T349">
        <v>110.4</v>
      </c>
      <c r="U349">
        <v>111.9</v>
      </c>
      <c r="V349">
        <v>109.7</v>
      </c>
      <c r="W349">
        <v>110.5</v>
      </c>
      <c r="X349">
        <v>109.6</v>
      </c>
      <c r="Y349">
        <v>108.1</v>
      </c>
      <c r="Z349">
        <v>109.9</v>
      </c>
      <c r="AA349">
        <v>107.5</v>
      </c>
      <c r="AB349">
        <v>110.6</v>
      </c>
      <c r="AC349">
        <v>106.8</v>
      </c>
      <c r="AD349">
        <v>109</v>
      </c>
      <c r="AE349">
        <v>113.7</v>
      </c>
    </row>
    <row r="350" spans="1:31" hidden="1" x14ac:dyDescent="0.25">
      <c r="A350" t="s">
        <v>30</v>
      </c>
      <c r="B350">
        <v>2013</v>
      </c>
      <c r="C350" t="s">
        <v>41</v>
      </c>
      <c r="D350" s="7">
        <v>41487</v>
      </c>
      <c r="E350">
        <v>114.3</v>
      </c>
      <c r="F350">
        <v>115.4</v>
      </c>
      <c r="G350">
        <v>111.1</v>
      </c>
      <c r="H350">
        <v>110</v>
      </c>
      <c r="I350">
        <v>106.4</v>
      </c>
      <c r="J350">
        <v>110.8</v>
      </c>
      <c r="K350">
        <v>138.9</v>
      </c>
      <c r="L350">
        <v>107.4</v>
      </c>
      <c r="M350">
        <v>104.1</v>
      </c>
      <c r="N350">
        <v>106.9</v>
      </c>
      <c r="O350">
        <v>109.7</v>
      </c>
      <c r="P350">
        <v>112.6</v>
      </c>
      <c r="Q350">
        <v>114.9</v>
      </c>
      <c r="R350">
        <v>110.7</v>
      </c>
      <c r="S350">
        <v>111.3</v>
      </c>
      <c r="T350">
        <v>110.2</v>
      </c>
      <c r="U350">
        <v>111.1</v>
      </c>
      <c r="V350" t="s">
        <v>32</v>
      </c>
      <c r="W350">
        <v>109.9</v>
      </c>
      <c r="X350">
        <v>108.7</v>
      </c>
      <c r="Y350">
        <v>107.5</v>
      </c>
      <c r="Z350">
        <v>107.8</v>
      </c>
      <c r="AA350">
        <v>106.8</v>
      </c>
      <c r="AB350">
        <v>108.7</v>
      </c>
      <c r="AC350">
        <v>105</v>
      </c>
      <c r="AD350">
        <v>107.5</v>
      </c>
      <c r="AE350">
        <v>112.1</v>
      </c>
    </row>
    <row r="351" spans="1:31" hidden="1" x14ac:dyDescent="0.25">
      <c r="A351" t="s">
        <v>33</v>
      </c>
      <c r="B351">
        <v>2013</v>
      </c>
      <c r="C351" t="s">
        <v>41</v>
      </c>
      <c r="D351" s="7">
        <v>41487</v>
      </c>
      <c r="E351">
        <v>118.3</v>
      </c>
      <c r="F351">
        <v>120.4</v>
      </c>
      <c r="G351">
        <v>112.7</v>
      </c>
      <c r="H351">
        <v>108.9</v>
      </c>
      <c r="I351">
        <v>101.1</v>
      </c>
      <c r="J351">
        <v>108.7</v>
      </c>
      <c r="K351">
        <v>177</v>
      </c>
      <c r="L351">
        <v>104.7</v>
      </c>
      <c r="M351">
        <v>101</v>
      </c>
      <c r="N351">
        <v>108.5</v>
      </c>
      <c r="O351">
        <v>110.9</v>
      </c>
      <c r="P351">
        <v>114.3</v>
      </c>
      <c r="Q351">
        <v>119.6</v>
      </c>
      <c r="R351">
        <v>112.4</v>
      </c>
      <c r="S351">
        <v>110.6</v>
      </c>
      <c r="T351">
        <v>108.3</v>
      </c>
      <c r="U351">
        <v>110.2</v>
      </c>
      <c r="V351">
        <v>108.9</v>
      </c>
      <c r="W351">
        <v>109.3</v>
      </c>
      <c r="X351">
        <v>108.7</v>
      </c>
      <c r="Y351">
        <v>107.6</v>
      </c>
      <c r="Z351">
        <v>108.1</v>
      </c>
      <c r="AA351">
        <v>106.5</v>
      </c>
      <c r="AB351">
        <v>110.8</v>
      </c>
      <c r="AC351">
        <v>106</v>
      </c>
      <c r="AD351">
        <v>108.3</v>
      </c>
      <c r="AE351">
        <v>112.7</v>
      </c>
    </row>
    <row r="352" spans="1:31" hidden="1" x14ac:dyDescent="0.25">
      <c r="A352" t="s">
        <v>34</v>
      </c>
      <c r="B352">
        <v>2013</v>
      </c>
      <c r="C352" t="s">
        <v>41</v>
      </c>
      <c r="D352" s="7">
        <v>41487</v>
      </c>
      <c r="E352">
        <v>115.6</v>
      </c>
      <c r="F352">
        <v>117.2</v>
      </c>
      <c r="G352">
        <v>111.7</v>
      </c>
      <c r="H352">
        <v>109.6</v>
      </c>
      <c r="I352">
        <v>104.5</v>
      </c>
      <c r="J352">
        <v>109.8</v>
      </c>
      <c r="K352">
        <v>151.80000000000001</v>
      </c>
      <c r="L352">
        <v>106.5</v>
      </c>
      <c r="M352">
        <v>103.1</v>
      </c>
      <c r="N352">
        <v>107.4</v>
      </c>
      <c r="O352">
        <v>110.2</v>
      </c>
      <c r="P352">
        <v>113.4</v>
      </c>
      <c r="Q352">
        <v>116.6</v>
      </c>
      <c r="R352">
        <v>111.2</v>
      </c>
      <c r="S352">
        <v>111</v>
      </c>
      <c r="T352">
        <v>109.4</v>
      </c>
      <c r="U352">
        <v>110.7</v>
      </c>
      <c r="V352">
        <v>108.9</v>
      </c>
      <c r="W352">
        <v>109.7</v>
      </c>
      <c r="X352">
        <v>108.7</v>
      </c>
      <c r="Y352">
        <v>107.5</v>
      </c>
      <c r="Z352">
        <v>108</v>
      </c>
      <c r="AA352">
        <v>106.6</v>
      </c>
      <c r="AB352">
        <v>109.9</v>
      </c>
      <c r="AC352">
        <v>105.4</v>
      </c>
      <c r="AD352">
        <v>107.9</v>
      </c>
      <c r="AE352">
        <v>112.4</v>
      </c>
    </row>
    <row r="353" spans="1:31" hidden="1" x14ac:dyDescent="0.25">
      <c r="A353" t="s">
        <v>30</v>
      </c>
      <c r="B353">
        <v>2013</v>
      </c>
      <c r="C353" t="s">
        <v>40</v>
      </c>
      <c r="D353" s="7">
        <v>41456</v>
      </c>
      <c r="E353">
        <v>113.4</v>
      </c>
      <c r="F353">
        <v>114.9</v>
      </c>
      <c r="G353">
        <v>110.5</v>
      </c>
      <c r="H353">
        <v>109.3</v>
      </c>
      <c r="I353">
        <v>106.2</v>
      </c>
      <c r="J353">
        <v>110.3</v>
      </c>
      <c r="K353">
        <v>129.19999999999999</v>
      </c>
      <c r="L353">
        <v>107.1</v>
      </c>
      <c r="M353">
        <v>104.3</v>
      </c>
      <c r="N353">
        <v>106.4</v>
      </c>
      <c r="O353">
        <v>109.1</v>
      </c>
      <c r="P353">
        <v>112.1</v>
      </c>
      <c r="Q353">
        <v>113.1</v>
      </c>
      <c r="R353">
        <v>109.8</v>
      </c>
      <c r="S353">
        <v>110.5</v>
      </c>
      <c r="T353">
        <v>109.5</v>
      </c>
      <c r="U353">
        <v>110.3</v>
      </c>
      <c r="V353" t="s">
        <v>32</v>
      </c>
      <c r="W353">
        <v>109.5</v>
      </c>
      <c r="X353">
        <v>108.3</v>
      </c>
      <c r="Y353">
        <v>106.9</v>
      </c>
      <c r="Z353">
        <v>106.8</v>
      </c>
      <c r="AA353">
        <v>106.4</v>
      </c>
      <c r="AB353">
        <v>107.8</v>
      </c>
      <c r="AC353">
        <v>102.5</v>
      </c>
      <c r="AD353">
        <v>106.5</v>
      </c>
      <c r="AE353">
        <v>110.7</v>
      </c>
    </row>
    <row r="354" spans="1:31" hidden="1" x14ac:dyDescent="0.25">
      <c r="A354" t="s">
        <v>33</v>
      </c>
      <c r="B354">
        <v>2013</v>
      </c>
      <c r="C354" t="s">
        <v>40</v>
      </c>
      <c r="D354" s="7">
        <v>41456</v>
      </c>
      <c r="E354">
        <v>117.8</v>
      </c>
      <c r="F354">
        <v>119.2</v>
      </c>
      <c r="G354">
        <v>114</v>
      </c>
      <c r="H354">
        <v>108.3</v>
      </c>
      <c r="I354">
        <v>101.1</v>
      </c>
      <c r="J354">
        <v>113.2</v>
      </c>
      <c r="K354">
        <v>160.9</v>
      </c>
      <c r="L354">
        <v>105.1</v>
      </c>
      <c r="M354">
        <v>101.3</v>
      </c>
      <c r="N354">
        <v>107.5</v>
      </c>
      <c r="O354">
        <v>110.4</v>
      </c>
      <c r="P354">
        <v>113.1</v>
      </c>
      <c r="Q354">
        <v>117.5</v>
      </c>
      <c r="R354">
        <v>111.7</v>
      </c>
      <c r="S354">
        <v>109.8</v>
      </c>
      <c r="T354">
        <v>107.8</v>
      </c>
      <c r="U354">
        <v>109.5</v>
      </c>
      <c r="V354">
        <v>107.7</v>
      </c>
      <c r="W354">
        <v>108.6</v>
      </c>
      <c r="X354">
        <v>108.1</v>
      </c>
      <c r="Y354">
        <v>107.1</v>
      </c>
      <c r="Z354">
        <v>107.3</v>
      </c>
      <c r="AA354">
        <v>105.9</v>
      </c>
      <c r="AB354">
        <v>110.1</v>
      </c>
      <c r="AC354">
        <v>103.2</v>
      </c>
      <c r="AD354">
        <v>107.3</v>
      </c>
      <c r="AE354">
        <v>111.4</v>
      </c>
    </row>
    <row r="355" spans="1:31" hidden="1" x14ac:dyDescent="0.25">
      <c r="A355" t="s">
        <v>34</v>
      </c>
      <c r="B355">
        <v>2013</v>
      </c>
      <c r="C355" t="s">
        <v>40</v>
      </c>
      <c r="D355" s="7">
        <v>41456</v>
      </c>
      <c r="E355">
        <v>114.8</v>
      </c>
      <c r="F355">
        <v>116.4</v>
      </c>
      <c r="G355">
        <v>111.9</v>
      </c>
      <c r="H355">
        <v>108.9</v>
      </c>
      <c r="I355">
        <v>104.3</v>
      </c>
      <c r="J355">
        <v>111.7</v>
      </c>
      <c r="K355">
        <v>140</v>
      </c>
      <c r="L355">
        <v>106.4</v>
      </c>
      <c r="M355">
        <v>103.3</v>
      </c>
      <c r="N355">
        <v>106.8</v>
      </c>
      <c r="O355">
        <v>109.6</v>
      </c>
      <c r="P355">
        <v>112.6</v>
      </c>
      <c r="Q355">
        <v>114.7</v>
      </c>
      <c r="R355">
        <v>110.3</v>
      </c>
      <c r="S355">
        <v>110.2</v>
      </c>
      <c r="T355">
        <v>108.8</v>
      </c>
      <c r="U355">
        <v>110</v>
      </c>
      <c r="V355">
        <v>107.7</v>
      </c>
      <c r="W355">
        <v>109.2</v>
      </c>
      <c r="X355">
        <v>108.2</v>
      </c>
      <c r="Y355">
        <v>107</v>
      </c>
      <c r="Z355">
        <v>107.1</v>
      </c>
      <c r="AA355">
        <v>106.1</v>
      </c>
      <c r="AB355">
        <v>109.1</v>
      </c>
      <c r="AC355">
        <v>102.8</v>
      </c>
      <c r="AD355">
        <v>106.9</v>
      </c>
      <c r="AE355">
        <v>111</v>
      </c>
    </row>
    <row r="356" spans="1:31" hidden="1" x14ac:dyDescent="0.25">
      <c r="A356" t="s">
        <v>30</v>
      </c>
      <c r="B356">
        <v>2013</v>
      </c>
      <c r="C356" t="s">
        <v>39</v>
      </c>
      <c r="D356" s="7">
        <v>41426</v>
      </c>
      <c r="E356">
        <v>112.3</v>
      </c>
      <c r="F356">
        <v>112.1</v>
      </c>
      <c r="G356">
        <v>108.1</v>
      </c>
      <c r="H356">
        <v>108.3</v>
      </c>
      <c r="I356">
        <v>105.9</v>
      </c>
      <c r="J356">
        <v>109.2</v>
      </c>
      <c r="K356">
        <v>118</v>
      </c>
      <c r="L356">
        <v>106.8</v>
      </c>
      <c r="M356">
        <v>104.1</v>
      </c>
      <c r="N356">
        <v>105.4</v>
      </c>
      <c r="O356">
        <v>108.2</v>
      </c>
      <c r="P356">
        <v>111</v>
      </c>
      <c r="Q356">
        <v>110.6</v>
      </c>
      <c r="R356">
        <v>109</v>
      </c>
      <c r="S356">
        <v>109.7</v>
      </c>
      <c r="T356">
        <v>108.8</v>
      </c>
      <c r="U356">
        <v>109.5</v>
      </c>
      <c r="V356" t="s">
        <v>32</v>
      </c>
      <c r="W356">
        <v>108.5</v>
      </c>
      <c r="X356">
        <v>107.5</v>
      </c>
      <c r="Y356">
        <v>106.3</v>
      </c>
      <c r="Z356">
        <v>105</v>
      </c>
      <c r="AA356">
        <v>105.6</v>
      </c>
      <c r="AB356">
        <v>106.5</v>
      </c>
      <c r="AC356">
        <v>102.5</v>
      </c>
      <c r="AD356">
        <v>105.5</v>
      </c>
      <c r="AE356">
        <v>108.9</v>
      </c>
    </row>
    <row r="357" spans="1:31" hidden="1" x14ac:dyDescent="0.25">
      <c r="A357" t="s">
        <v>33</v>
      </c>
      <c r="B357">
        <v>2013</v>
      </c>
      <c r="C357" t="s">
        <v>39</v>
      </c>
      <c r="D357" s="7">
        <v>41426</v>
      </c>
      <c r="E357">
        <v>117</v>
      </c>
      <c r="F357">
        <v>120.1</v>
      </c>
      <c r="G357">
        <v>112.5</v>
      </c>
      <c r="H357">
        <v>107.3</v>
      </c>
      <c r="I357">
        <v>101.3</v>
      </c>
      <c r="J357">
        <v>112.4</v>
      </c>
      <c r="K357">
        <v>143.6</v>
      </c>
      <c r="L357">
        <v>105.4</v>
      </c>
      <c r="M357">
        <v>101.4</v>
      </c>
      <c r="N357">
        <v>106.4</v>
      </c>
      <c r="O357">
        <v>110</v>
      </c>
      <c r="P357">
        <v>112.2</v>
      </c>
      <c r="Q357">
        <v>115</v>
      </c>
      <c r="R357">
        <v>110.9</v>
      </c>
      <c r="S357">
        <v>109.2</v>
      </c>
      <c r="T357">
        <v>107.2</v>
      </c>
      <c r="U357">
        <v>108.9</v>
      </c>
      <c r="V357">
        <v>106.6</v>
      </c>
      <c r="W357">
        <v>108</v>
      </c>
      <c r="X357">
        <v>107.7</v>
      </c>
      <c r="Y357">
        <v>106.5</v>
      </c>
      <c r="Z357">
        <v>105.2</v>
      </c>
      <c r="AA357">
        <v>105.2</v>
      </c>
      <c r="AB357">
        <v>108.1</v>
      </c>
      <c r="AC357">
        <v>103.3</v>
      </c>
      <c r="AD357">
        <v>106.1</v>
      </c>
      <c r="AE357">
        <v>109.7</v>
      </c>
    </row>
    <row r="358" spans="1:31" hidden="1" x14ac:dyDescent="0.25">
      <c r="A358" t="s">
        <v>34</v>
      </c>
      <c r="B358">
        <v>2013</v>
      </c>
      <c r="C358" t="s">
        <v>39</v>
      </c>
      <c r="D358" s="7">
        <v>41426</v>
      </c>
      <c r="E358">
        <v>113.8</v>
      </c>
      <c r="F358">
        <v>114.9</v>
      </c>
      <c r="G358">
        <v>109.8</v>
      </c>
      <c r="H358">
        <v>107.9</v>
      </c>
      <c r="I358">
        <v>104.2</v>
      </c>
      <c r="J358">
        <v>110.7</v>
      </c>
      <c r="K358">
        <v>126.7</v>
      </c>
      <c r="L358">
        <v>106.3</v>
      </c>
      <c r="M358">
        <v>103.2</v>
      </c>
      <c r="N358">
        <v>105.7</v>
      </c>
      <c r="O358">
        <v>109</v>
      </c>
      <c r="P358">
        <v>111.6</v>
      </c>
      <c r="Q358">
        <v>112.2</v>
      </c>
      <c r="R358">
        <v>109.5</v>
      </c>
      <c r="S358">
        <v>109.5</v>
      </c>
      <c r="T358">
        <v>108.1</v>
      </c>
      <c r="U358">
        <v>109.3</v>
      </c>
      <c r="V358">
        <v>106.6</v>
      </c>
      <c r="W358">
        <v>108.3</v>
      </c>
      <c r="X358">
        <v>107.6</v>
      </c>
      <c r="Y358">
        <v>106.4</v>
      </c>
      <c r="Z358">
        <v>105.1</v>
      </c>
      <c r="AA358">
        <v>105.4</v>
      </c>
      <c r="AB358">
        <v>107.4</v>
      </c>
      <c r="AC358">
        <v>102.8</v>
      </c>
      <c r="AD358">
        <v>105.8</v>
      </c>
      <c r="AE358">
        <v>109.3</v>
      </c>
    </row>
    <row r="359" spans="1:31" hidden="1" x14ac:dyDescent="0.25">
      <c r="A359" t="s">
        <v>30</v>
      </c>
      <c r="B359">
        <v>2013</v>
      </c>
      <c r="C359" t="s">
        <v>38</v>
      </c>
      <c r="D359" s="7">
        <v>41395</v>
      </c>
      <c r="E359">
        <v>110.9</v>
      </c>
      <c r="F359">
        <v>109.8</v>
      </c>
      <c r="G359">
        <v>105.9</v>
      </c>
      <c r="H359">
        <v>107.5</v>
      </c>
      <c r="I359">
        <v>105.3</v>
      </c>
      <c r="J359">
        <v>108.1</v>
      </c>
      <c r="K359">
        <v>107.3</v>
      </c>
      <c r="L359">
        <v>106.1</v>
      </c>
      <c r="M359">
        <v>103.7</v>
      </c>
      <c r="N359">
        <v>104</v>
      </c>
      <c r="O359">
        <v>107.4</v>
      </c>
      <c r="P359">
        <v>109.9</v>
      </c>
      <c r="Q359">
        <v>108.1</v>
      </c>
      <c r="R359">
        <v>108.1</v>
      </c>
      <c r="S359">
        <v>108.8</v>
      </c>
      <c r="T359">
        <v>107.9</v>
      </c>
      <c r="U359">
        <v>108.6</v>
      </c>
      <c r="V359" t="s">
        <v>32</v>
      </c>
      <c r="W359">
        <v>107.5</v>
      </c>
      <c r="X359">
        <v>106.8</v>
      </c>
      <c r="Y359">
        <v>105.7</v>
      </c>
      <c r="Z359">
        <v>104.1</v>
      </c>
      <c r="AA359">
        <v>105</v>
      </c>
      <c r="AB359">
        <v>105.5</v>
      </c>
      <c r="AC359">
        <v>102.1</v>
      </c>
      <c r="AD359">
        <v>104.8</v>
      </c>
      <c r="AE359">
        <v>107.2</v>
      </c>
    </row>
    <row r="360" spans="1:31" hidden="1" x14ac:dyDescent="0.25">
      <c r="A360" t="s">
        <v>33</v>
      </c>
      <c r="B360">
        <v>2013</v>
      </c>
      <c r="C360" t="s">
        <v>38</v>
      </c>
      <c r="D360" s="7">
        <v>41395</v>
      </c>
      <c r="E360">
        <v>115.4</v>
      </c>
      <c r="F360">
        <v>114.2</v>
      </c>
      <c r="G360">
        <v>102.7</v>
      </c>
      <c r="H360">
        <v>105.5</v>
      </c>
      <c r="I360">
        <v>101.5</v>
      </c>
      <c r="J360">
        <v>110.6</v>
      </c>
      <c r="K360">
        <v>123.7</v>
      </c>
      <c r="L360">
        <v>105.2</v>
      </c>
      <c r="M360">
        <v>101.9</v>
      </c>
      <c r="N360">
        <v>105</v>
      </c>
      <c r="O360">
        <v>109.1</v>
      </c>
      <c r="P360">
        <v>111.3</v>
      </c>
      <c r="Q360">
        <v>111.1</v>
      </c>
      <c r="R360">
        <v>109.8</v>
      </c>
      <c r="S360">
        <v>108.5</v>
      </c>
      <c r="T360">
        <v>106.7</v>
      </c>
      <c r="U360">
        <v>108.3</v>
      </c>
      <c r="V360">
        <v>100.5</v>
      </c>
      <c r="W360">
        <v>107.2</v>
      </c>
      <c r="X360">
        <v>107.1</v>
      </c>
      <c r="Y360">
        <v>106.2</v>
      </c>
      <c r="Z360">
        <v>103.9</v>
      </c>
      <c r="AA360">
        <v>104.6</v>
      </c>
      <c r="AB360">
        <v>105.7</v>
      </c>
      <c r="AC360">
        <v>102.6</v>
      </c>
      <c r="AD360">
        <v>104.9</v>
      </c>
      <c r="AE360">
        <v>106.6</v>
      </c>
    </row>
    <row r="361" spans="1:31" hidden="1" x14ac:dyDescent="0.25">
      <c r="A361" t="s">
        <v>34</v>
      </c>
      <c r="B361">
        <v>2013</v>
      </c>
      <c r="C361" t="s">
        <v>38</v>
      </c>
      <c r="D361" s="7">
        <v>41395</v>
      </c>
      <c r="E361">
        <v>112.3</v>
      </c>
      <c r="F361">
        <v>111.3</v>
      </c>
      <c r="G361">
        <v>104.7</v>
      </c>
      <c r="H361">
        <v>106.8</v>
      </c>
      <c r="I361">
        <v>103.9</v>
      </c>
      <c r="J361">
        <v>109.3</v>
      </c>
      <c r="K361">
        <v>112.9</v>
      </c>
      <c r="L361">
        <v>105.8</v>
      </c>
      <c r="M361">
        <v>103.1</v>
      </c>
      <c r="N361">
        <v>104.3</v>
      </c>
      <c r="O361">
        <v>108.1</v>
      </c>
      <c r="P361">
        <v>110.5</v>
      </c>
      <c r="Q361">
        <v>109.2</v>
      </c>
      <c r="R361">
        <v>108.6</v>
      </c>
      <c r="S361">
        <v>108.7</v>
      </c>
      <c r="T361">
        <v>107.4</v>
      </c>
      <c r="U361">
        <v>108.5</v>
      </c>
      <c r="V361">
        <v>100.5</v>
      </c>
      <c r="W361">
        <v>107.4</v>
      </c>
      <c r="X361">
        <v>106.9</v>
      </c>
      <c r="Y361">
        <v>105.9</v>
      </c>
      <c r="Z361">
        <v>104</v>
      </c>
      <c r="AA361">
        <v>104.8</v>
      </c>
      <c r="AB361">
        <v>105.6</v>
      </c>
      <c r="AC361">
        <v>102.3</v>
      </c>
      <c r="AD361">
        <v>104.8</v>
      </c>
      <c r="AE361">
        <v>106.9</v>
      </c>
    </row>
    <row r="362" spans="1:31" hidden="1" x14ac:dyDescent="0.25">
      <c r="A362" t="s">
        <v>30</v>
      </c>
      <c r="B362">
        <v>2013</v>
      </c>
      <c r="C362" t="s">
        <v>37</v>
      </c>
      <c r="D362" s="7">
        <v>41365</v>
      </c>
      <c r="E362">
        <v>110.2</v>
      </c>
      <c r="F362">
        <v>109.5</v>
      </c>
      <c r="G362">
        <v>106.9</v>
      </c>
      <c r="H362">
        <v>106.3</v>
      </c>
      <c r="I362">
        <v>105.7</v>
      </c>
      <c r="J362">
        <v>108.3</v>
      </c>
      <c r="K362">
        <v>103.4</v>
      </c>
      <c r="L362">
        <v>105.7</v>
      </c>
      <c r="M362">
        <v>104.2</v>
      </c>
      <c r="N362">
        <v>103.2</v>
      </c>
      <c r="O362">
        <v>106.5</v>
      </c>
      <c r="P362">
        <v>108.8</v>
      </c>
      <c r="Q362">
        <v>107.1</v>
      </c>
      <c r="R362">
        <v>107.1</v>
      </c>
      <c r="S362">
        <v>108.1</v>
      </c>
      <c r="T362">
        <v>107.4</v>
      </c>
      <c r="U362">
        <v>108</v>
      </c>
      <c r="V362" t="s">
        <v>32</v>
      </c>
      <c r="W362">
        <v>106.5</v>
      </c>
      <c r="X362">
        <v>106.1</v>
      </c>
      <c r="Y362">
        <v>105.1</v>
      </c>
      <c r="Z362">
        <v>104.4</v>
      </c>
      <c r="AA362">
        <v>104.5</v>
      </c>
      <c r="AB362">
        <v>104.8</v>
      </c>
      <c r="AC362">
        <v>102.7</v>
      </c>
      <c r="AD362">
        <v>104.6</v>
      </c>
      <c r="AE362">
        <v>106.4</v>
      </c>
    </row>
    <row r="363" spans="1:31" hidden="1" x14ac:dyDescent="0.25">
      <c r="A363" t="s">
        <v>33</v>
      </c>
      <c r="B363">
        <v>2013</v>
      </c>
      <c r="C363" t="s">
        <v>37</v>
      </c>
      <c r="D363" s="7">
        <v>41365</v>
      </c>
      <c r="E363">
        <v>114.6</v>
      </c>
      <c r="F363">
        <v>113.4</v>
      </c>
      <c r="G363">
        <v>106</v>
      </c>
      <c r="H363">
        <v>104.7</v>
      </c>
      <c r="I363">
        <v>102.1</v>
      </c>
      <c r="J363">
        <v>109.5</v>
      </c>
      <c r="K363">
        <v>109.7</v>
      </c>
      <c r="L363">
        <v>104.6</v>
      </c>
      <c r="M363">
        <v>102</v>
      </c>
      <c r="N363">
        <v>103.5</v>
      </c>
      <c r="O363">
        <v>108.2</v>
      </c>
      <c r="P363">
        <v>110.6</v>
      </c>
      <c r="Q363">
        <v>108.8</v>
      </c>
      <c r="R363">
        <v>108.5</v>
      </c>
      <c r="S363">
        <v>107.9</v>
      </c>
      <c r="T363">
        <v>106.4</v>
      </c>
      <c r="U363">
        <v>107.7</v>
      </c>
      <c r="V363">
        <v>100.5</v>
      </c>
      <c r="W363">
        <v>106.4</v>
      </c>
      <c r="X363">
        <v>106.5</v>
      </c>
      <c r="Y363">
        <v>105.7</v>
      </c>
      <c r="Z363">
        <v>105</v>
      </c>
      <c r="AA363">
        <v>104</v>
      </c>
      <c r="AB363">
        <v>105.2</v>
      </c>
      <c r="AC363">
        <v>103.2</v>
      </c>
      <c r="AD363">
        <v>105.1</v>
      </c>
      <c r="AE363">
        <v>105.7</v>
      </c>
    </row>
    <row r="364" spans="1:31" hidden="1" x14ac:dyDescent="0.25">
      <c r="A364" t="s">
        <v>34</v>
      </c>
      <c r="B364">
        <v>2013</v>
      </c>
      <c r="C364" t="s">
        <v>37</v>
      </c>
      <c r="D364" s="7">
        <v>41365</v>
      </c>
      <c r="E364">
        <v>111.6</v>
      </c>
      <c r="F364">
        <v>110.9</v>
      </c>
      <c r="G364">
        <v>106.6</v>
      </c>
      <c r="H364">
        <v>105.7</v>
      </c>
      <c r="I364">
        <v>104.4</v>
      </c>
      <c r="J364">
        <v>108.9</v>
      </c>
      <c r="K364">
        <v>105.5</v>
      </c>
      <c r="L364">
        <v>105.3</v>
      </c>
      <c r="M364">
        <v>103.5</v>
      </c>
      <c r="N364">
        <v>103.3</v>
      </c>
      <c r="O364">
        <v>107.2</v>
      </c>
      <c r="P364">
        <v>109.6</v>
      </c>
      <c r="Q364">
        <v>107.7</v>
      </c>
      <c r="R364">
        <v>107.5</v>
      </c>
      <c r="S364">
        <v>108</v>
      </c>
      <c r="T364">
        <v>107</v>
      </c>
      <c r="U364">
        <v>107.9</v>
      </c>
      <c r="V364">
        <v>100.5</v>
      </c>
      <c r="W364">
        <v>106.5</v>
      </c>
      <c r="X364">
        <v>106.3</v>
      </c>
      <c r="Y364">
        <v>105.3</v>
      </c>
      <c r="Z364">
        <v>104.7</v>
      </c>
      <c r="AA364">
        <v>104.2</v>
      </c>
      <c r="AB364">
        <v>105</v>
      </c>
      <c r="AC364">
        <v>102.9</v>
      </c>
      <c r="AD364">
        <v>104.8</v>
      </c>
      <c r="AE364">
        <v>106.1</v>
      </c>
    </row>
    <row r="365" spans="1:31" hidden="1" x14ac:dyDescent="0.25">
      <c r="A365" t="s">
        <v>30</v>
      </c>
      <c r="B365">
        <v>2013</v>
      </c>
      <c r="C365" t="s">
        <v>36</v>
      </c>
      <c r="D365" s="7">
        <v>41334</v>
      </c>
      <c r="E365">
        <v>110.2</v>
      </c>
      <c r="F365">
        <v>108.8</v>
      </c>
      <c r="G365">
        <v>109.9</v>
      </c>
      <c r="H365">
        <v>105.6</v>
      </c>
      <c r="I365">
        <v>106.2</v>
      </c>
      <c r="J365">
        <v>105.7</v>
      </c>
      <c r="K365">
        <v>101.4</v>
      </c>
      <c r="L365">
        <v>105.7</v>
      </c>
      <c r="M365">
        <v>105</v>
      </c>
      <c r="N365">
        <v>103.3</v>
      </c>
      <c r="O365">
        <v>105.6</v>
      </c>
      <c r="P365">
        <v>108.2</v>
      </c>
      <c r="Q365">
        <v>106.6</v>
      </c>
      <c r="R365">
        <v>106.5</v>
      </c>
      <c r="S365">
        <v>107.6</v>
      </c>
      <c r="T365">
        <v>106.8</v>
      </c>
      <c r="U365">
        <v>107.5</v>
      </c>
      <c r="V365" t="s">
        <v>32</v>
      </c>
      <c r="W365">
        <v>106.1</v>
      </c>
      <c r="X365">
        <v>105.6</v>
      </c>
      <c r="Y365">
        <v>104.7</v>
      </c>
      <c r="Z365">
        <v>104.6</v>
      </c>
      <c r="AA365">
        <v>104</v>
      </c>
      <c r="AB365">
        <v>104.3</v>
      </c>
      <c r="AC365">
        <v>104.3</v>
      </c>
      <c r="AD365">
        <v>104.6</v>
      </c>
      <c r="AE365">
        <v>106</v>
      </c>
    </row>
    <row r="366" spans="1:31" hidden="1" x14ac:dyDescent="0.25">
      <c r="A366" t="s">
        <v>33</v>
      </c>
      <c r="B366">
        <v>2013</v>
      </c>
      <c r="C366" t="s">
        <v>36</v>
      </c>
      <c r="D366" s="7">
        <v>41334</v>
      </c>
      <c r="E366">
        <v>113.9</v>
      </c>
      <c r="F366">
        <v>111.4</v>
      </c>
      <c r="G366">
        <v>113.2</v>
      </c>
      <c r="H366">
        <v>104.3</v>
      </c>
      <c r="I366">
        <v>102.7</v>
      </c>
      <c r="J366">
        <v>104.9</v>
      </c>
      <c r="K366">
        <v>103.8</v>
      </c>
      <c r="L366">
        <v>103.5</v>
      </c>
      <c r="M366">
        <v>102.6</v>
      </c>
      <c r="N366">
        <v>102.4</v>
      </c>
      <c r="O366">
        <v>107</v>
      </c>
      <c r="P366">
        <v>109.8</v>
      </c>
      <c r="Q366">
        <v>107.3</v>
      </c>
      <c r="R366">
        <v>106.8</v>
      </c>
      <c r="S366">
        <v>107.2</v>
      </c>
      <c r="T366">
        <v>106</v>
      </c>
      <c r="U366">
        <v>107</v>
      </c>
      <c r="V366">
        <v>100.4</v>
      </c>
      <c r="W366">
        <v>106</v>
      </c>
      <c r="X366">
        <v>105.7</v>
      </c>
      <c r="Y366">
        <v>105.2</v>
      </c>
      <c r="Z366">
        <v>105.5</v>
      </c>
      <c r="AA366">
        <v>103.5</v>
      </c>
      <c r="AB366">
        <v>103.8</v>
      </c>
      <c r="AC366">
        <v>104.2</v>
      </c>
      <c r="AD366">
        <v>104.9</v>
      </c>
      <c r="AE366">
        <v>105</v>
      </c>
    </row>
    <row r="367" spans="1:31" hidden="1" x14ac:dyDescent="0.25">
      <c r="A367" t="s">
        <v>34</v>
      </c>
      <c r="B367">
        <v>2013</v>
      </c>
      <c r="C367" t="s">
        <v>36</v>
      </c>
      <c r="D367" s="7">
        <v>41334</v>
      </c>
      <c r="E367">
        <v>111.4</v>
      </c>
      <c r="F367">
        <v>109.7</v>
      </c>
      <c r="G367">
        <v>111.2</v>
      </c>
      <c r="H367">
        <v>105.1</v>
      </c>
      <c r="I367">
        <v>104.9</v>
      </c>
      <c r="J367">
        <v>105.3</v>
      </c>
      <c r="K367">
        <v>102.2</v>
      </c>
      <c r="L367">
        <v>105</v>
      </c>
      <c r="M367">
        <v>104.2</v>
      </c>
      <c r="N367">
        <v>103</v>
      </c>
      <c r="O367">
        <v>106.2</v>
      </c>
      <c r="P367">
        <v>108.9</v>
      </c>
      <c r="Q367">
        <v>106.9</v>
      </c>
      <c r="R367">
        <v>106.6</v>
      </c>
      <c r="S367">
        <v>107.4</v>
      </c>
      <c r="T367">
        <v>106.5</v>
      </c>
      <c r="U367">
        <v>107.3</v>
      </c>
      <c r="V367">
        <v>100.4</v>
      </c>
      <c r="W367">
        <v>106.1</v>
      </c>
      <c r="X367">
        <v>105.6</v>
      </c>
      <c r="Y367">
        <v>104.9</v>
      </c>
      <c r="Z367">
        <v>105.1</v>
      </c>
      <c r="AA367">
        <v>103.7</v>
      </c>
      <c r="AB367">
        <v>104</v>
      </c>
      <c r="AC367">
        <v>104.3</v>
      </c>
      <c r="AD367">
        <v>104.7</v>
      </c>
      <c r="AE367">
        <v>105.5</v>
      </c>
    </row>
    <row r="368" spans="1:31" hidden="1" x14ac:dyDescent="0.25">
      <c r="A368" t="s">
        <v>30</v>
      </c>
      <c r="B368">
        <v>2013</v>
      </c>
      <c r="C368" t="s">
        <v>35</v>
      </c>
      <c r="D368" s="7">
        <v>41306</v>
      </c>
      <c r="E368">
        <v>109.2</v>
      </c>
      <c r="F368">
        <v>108.7</v>
      </c>
      <c r="G368">
        <v>110.2</v>
      </c>
      <c r="H368">
        <v>105.4</v>
      </c>
      <c r="I368">
        <v>106.7</v>
      </c>
      <c r="J368">
        <v>104</v>
      </c>
      <c r="K368">
        <v>102.4</v>
      </c>
      <c r="L368">
        <v>105.9</v>
      </c>
      <c r="M368">
        <v>105.7</v>
      </c>
      <c r="N368">
        <v>103.1</v>
      </c>
      <c r="O368">
        <v>105.1</v>
      </c>
      <c r="P368">
        <v>107.7</v>
      </c>
      <c r="Q368">
        <v>106.3</v>
      </c>
      <c r="R368">
        <v>105.6</v>
      </c>
      <c r="S368">
        <v>107.1</v>
      </c>
      <c r="T368">
        <v>106.3</v>
      </c>
      <c r="U368">
        <v>107</v>
      </c>
      <c r="V368" t="s">
        <v>32</v>
      </c>
      <c r="W368">
        <v>106.2</v>
      </c>
      <c r="X368">
        <v>105.2</v>
      </c>
      <c r="Y368">
        <v>104.4</v>
      </c>
      <c r="Z368">
        <v>103.9</v>
      </c>
      <c r="AA368">
        <v>104</v>
      </c>
      <c r="AB368">
        <v>104.1</v>
      </c>
      <c r="AC368">
        <v>104.6</v>
      </c>
      <c r="AD368">
        <v>104.4</v>
      </c>
      <c r="AE368">
        <v>105.8</v>
      </c>
    </row>
    <row r="369" spans="1:31" hidden="1" x14ac:dyDescent="0.25">
      <c r="A369" t="s">
        <v>33</v>
      </c>
      <c r="B369">
        <v>2013</v>
      </c>
      <c r="C369" t="s">
        <v>35</v>
      </c>
      <c r="D369" s="7">
        <v>41306</v>
      </c>
      <c r="E369">
        <v>112.9</v>
      </c>
      <c r="F369">
        <v>112.9</v>
      </c>
      <c r="G369">
        <v>116.9</v>
      </c>
      <c r="H369">
        <v>104</v>
      </c>
      <c r="I369">
        <v>103.5</v>
      </c>
      <c r="J369">
        <v>103.1</v>
      </c>
      <c r="K369">
        <v>104.9</v>
      </c>
      <c r="L369">
        <v>104.1</v>
      </c>
      <c r="M369">
        <v>103.8</v>
      </c>
      <c r="N369">
        <v>102.3</v>
      </c>
      <c r="O369">
        <v>106</v>
      </c>
      <c r="P369">
        <v>109</v>
      </c>
      <c r="Q369">
        <v>107.2</v>
      </c>
      <c r="R369">
        <v>106</v>
      </c>
      <c r="S369">
        <v>106.6</v>
      </c>
      <c r="T369">
        <v>105.5</v>
      </c>
      <c r="U369">
        <v>106.4</v>
      </c>
      <c r="V369">
        <v>100.4</v>
      </c>
      <c r="W369">
        <v>105.7</v>
      </c>
      <c r="X369">
        <v>105.2</v>
      </c>
      <c r="Y369">
        <v>104.7</v>
      </c>
      <c r="Z369">
        <v>104.4</v>
      </c>
      <c r="AA369">
        <v>103.3</v>
      </c>
      <c r="AB369">
        <v>103.7</v>
      </c>
      <c r="AC369">
        <v>104.3</v>
      </c>
      <c r="AD369">
        <v>104.3</v>
      </c>
      <c r="AE369">
        <v>104.7</v>
      </c>
    </row>
    <row r="370" spans="1:31" hidden="1" x14ac:dyDescent="0.25">
      <c r="A370" t="s">
        <v>34</v>
      </c>
      <c r="B370">
        <v>2013</v>
      </c>
      <c r="C370" t="s">
        <v>35</v>
      </c>
      <c r="D370" s="7">
        <v>41306</v>
      </c>
      <c r="E370">
        <v>110.4</v>
      </c>
      <c r="F370">
        <v>110.2</v>
      </c>
      <c r="G370">
        <v>112.8</v>
      </c>
      <c r="H370">
        <v>104.9</v>
      </c>
      <c r="I370">
        <v>105.5</v>
      </c>
      <c r="J370">
        <v>103.6</v>
      </c>
      <c r="K370">
        <v>103.2</v>
      </c>
      <c r="L370">
        <v>105.3</v>
      </c>
      <c r="M370">
        <v>105.1</v>
      </c>
      <c r="N370">
        <v>102.8</v>
      </c>
      <c r="O370">
        <v>105.5</v>
      </c>
      <c r="P370">
        <v>108.3</v>
      </c>
      <c r="Q370">
        <v>106.6</v>
      </c>
      <c r="R370">
        <v>105.7</v>
      </c>
      <c r="S370">
        <v>106.9</v>
      </c>
      <c r="T370">
        <v>106</v>
      </c>
      <c r="U370">
        <v>106.8</v>
      </c>
      <c r="V370">
        <v>100.4</v>
      </c>
      <c r="W370">
        <v>106</v>
      </c>
      <c r="X370">
        <v>105.2</v>
      </c>
      <c r="Y370">
        <v>104.5</v>
      </c>
      <c r="Z370">
        <v>104.2</v>
      </c>
      <c r="AA370">
        <v>103.6</v>
      </c>
      <c r="AB370">
        <v>103.9</v>
      </c>
      <c r="AC370">
        <v>104.5</v>
      </c>
      <c r="AD370">
        <v>104.4</v>
      </c>
      <c r="AE370">
        <v>105.3</v>
      </c>
    </row>
    <row r="371" spans="1:31" hidden="1" x14ac:dyDescent="0.25">
      <c r="A371" t="s">
        <v>30</v>
      </c>
      <c r="B371">
        <v>2013</v>
      </c>
      <c r="C371" t="s">
        <v>31</v>
      </c>
      <c r="D371" s="7">
        <v>41275</v>
      </c>
      <c r="E371">
        <v>107.5</v>
      </c>
      <c r="F371">
        <v>106.3</v>
      </c>
      <c r="G371">
        <v>108.1</v>
      </c>
      <c r="H371">
        <v>104.9</v>
      </c>
      <c r="I371">
        <v>106.1</v>
      </c>
      <c r="J371">
        <v>103.9</v>
      </c>
      <c r="K371">
        <v>101.9</v>
      </c>
      <c r="L371">
        <v>106.1</v>
      </c>
      <c r="M371">
        <v>106.8</v>
      </c>
      <c r="N371">
        <v>103.1</v>
      </c>
      <c r="O371">
        <v>104.8</v>
      </c>
      <c r="P371">
        <v>106.7</v>
      </c>
      <c r="Q371">
        <v>105.5</v>
      </c>
      <c r="R371">
        <v>105.1</v>
      </c>
      <c r="S371">
        <v>106.5</v>
      </c>
      <c r="T371">
        <v>105.8</v>
      </c>
      <c r="U371">
        <v>106.4</v>
      </c>
      <c r="V371" t="s">
        <v>32</v>
      </c>
      <c r="W371">
        <v>105.5</v>
      </c>
      <c r="X371">
        <v>104.8</v>
      </c>
      <c r="Y371">
        <v>104</v>
      </c>
      <c r="Z371">
        <v>103.3</v>
      </c>
      <c r="AA371">
        <v>103.4</v>
      </c>
      <c r="AB371">
        <v>103.8</v>
      </c>
      <c r="AC371">
        <v>104.7</v>
      </c>
      <c r="AD371">
        <v>104</v>
      </c>
      <c r="AE371">
        <v>105.1</v>
      </c>
    </row>
    <row r="372" spans="1:31" hidden="1" x14ac:dyDescent="0.25">
      <c r="A372" t="s">
        <v>33</v>
      </c>
      <c r="B372">
        <v>2013</v>
      </c>
      <c r="C372" t="s">
        <v>31</v>
      </c>
      <c r="D372" s="7">
        <v>41275</v>
      </c>
      <c r="E372">
        <v>110.5</v>
      </c>
      <c r="F372">
        <v>109.1</v>
      </c>
      <c r="G372">
        <v>113</v>
      </c>
      <c r="H372">
        <v>103.6</v>
      </c>
      <c r="I372">
        <v>103.4</v>
      </c>
      <c r="J372">
        <v>102.3</v>
      </c>
      <c r="K372">
        <v>102.9</v>
      </c>
      <c r="L372">
        <v>105.8</v>
      </c>
      <c r="M372">
        <v>105.1</v>
      </c>
      <c r="N372">
        <v>101.8</v>
      </c>
      <c r="O372">
        <v>105.1</v>
      </c>
      <c r="P372">
        <v>107.9</v>
      </c>
      <c r="Q372">
        <v>105.9</v>
      </c>
      <c r="R372">
        <v>105.2</v>
      </c>
      <c r="S372">
        <v>105.9</v>
      </c>
      <c r="T372">
        <v>105</v>
      </c>
      <c r="U372">
        <v>105.8</v>
      </c>
      <c r="V372">
        <v>100.3</v>
      </c>
      <c r="W372">
        <v>105.4</v>
      </c>
      <c r="X372">
        <v>104.8</v>
      </c>
      <c r="Y372">
        <v>104.1</v>
      </c>
      <c r="Z372">
        <v>103.2</v>
      </c>
      <c r="AA372">
        <v>102.9</v>
      </c>
      <c r="AB372">
        <v>103.5</v>
      </c>
      <c r="AC372">
        <v>104.3</v>
      </c>
      <c r="AD372">
        <v>103.7</v>
      </c>
      <c r="AE372">
        <v>104</v>
      </c>
    </row>
    <row r="373" spans="1:31" hidden="1" x14ac:dyDescent="0.25">
      <c r="A373" t="s">
        <v>34</v>
      </c>
      <c r="B373">
        <v>2013</v>
      </c>
      <c r="C373" t="s">
        <v>31</v>
      </c>
      <c r="D373" s="7">
        <v>41275</v>
      </c>
      <c r="E373">
        <v>108.4</v>
      </c>
      <c r="F373">
        <v>107.3</v>
      </c>
      <c r="G373">
        <v>110</v>
      </c>
      <c r="H373">
        <v>104.4</v>
      </c>
      <c r="I373">
        <v>105.1</v>
      </c>
      <c r="J373">
        <v>103.2</v>
      </c>
      <c r="K373">
        <v>102.2</v>
      </c>
      <c r="L373">
        <v>106</v>
      </c>
      <c r="M373">
        <v>106.2</v>
      </c>
      <c r="N373">
        <v>102.7</v>
      </c>
      <c r="O373">
        <v>104.9</v>
      </c>
      <c r="P373">
        <v>107.3</v>
      </c>
      <c r="Q373">
        <v>105.6</v>
      </c>
      <c r="R373">
        <v>105.1</v>
      </c>
      <c r="S373">
        <v>106.3</v>
      </c>
      <c r="T373">
        <v>105.5</v>
      </c>
      <c r="U373">
        <v>106.2</v>
      </c>
      <c r="V373">
        <v>100.3</v>
      </c>
      <c r="W373">
        <v>105.5</v>
      </c>
      <c r="X373">
        <v>104.8</v>
      </c>
      <c r="Y373">
        <v>104</v>
      </c>
      <c r="Z373">
        <v>103.2</v>
      </c>
      <c r="AA373">
        <v>103.1</v>
      </c>
      <c r="AB373">
        <v>103.6</v>
      </c>
      <c r="AC373">
        <v>104.5</v>
      </c>
      <c r="AD373">
        <v>103.9</v>
      </c>
      <c r="AE373">
        <v>104.6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FB82A-E537-4931-88E6-CDA856FC5E1C}">
  <dimension ref="A1"/>
  <sheetViews>
    <sheetView showGridLines="0" zoomScale="60" zoomScaleNormal="60" workbookViewId="0">
      <selection activeCell="Y68" sqref="Y68"/>
    </sheetView>
  </sheetViews>
  <sheetFormatPr defaultRowHeight="13.8"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DFF95-276E-4CDF-8ED1-AA9D453CDF03}">
  <dimension ref="A7:B18"/>
  <sheetViews>
    <sheetView showGridLines="0" zoomScale="90" zoomScaleNormal="90" workbookViewId="0">
      <selection activeCell="C32" sqref="C32"/>
    </sheetView>
  </sheetViews>
  <sheetFormatPr defaultRowHeight="13.8" x14ac:dyDescent="0.25"/>
  <cols>
    <col min="1" max="1" width="27.3984375" customWidth="1"/>
    <col min="2" max="2" width="17.59765625" customWidth="1"/>
    <col min="3" max="3" width="18.5" customWidth="1"/>
  </cols>
  <sheetData>
    <row r="7" spans="1:2" x14ac:dyDescent="0.25">
      <c r="A7" s="17" t="s">
        <v>52</v>
      </c>
      <c r="B7" t="s">
        <v>62</v>
      </c>
    </row>
    <row r="8" spans="1:2" x14ac:dyDescent="0.25">
      <c r="A8" s="13" t="s">
        <v>60</v>
      </c>
      <c r="B8" s="14">
        <v>0.37162301992402624</v>
      </c>
    </row>
    <row r="9" spans="1:2" x14ac:dyDescent="0.25">
      <c r="A9" s="13" t="s">
        <v>19</v>
      </c>
      <c r="B9" s="14">
        <v>0.11408848795461016</v>
      </c>
    </row>
    <row r="10" spans="1:2" x14ac:dyDescent="0.25">
      <c r="A10" s="13" t="s">
        <v>61</v>
      </c>
      <c r="B10" s="14">
        <v>0.18339548740598766</v>
      </c>
    </row>
    <row r="11" spans="1:2" x14ac:dyDescent="0.25">
      <c r="A11" s="13" t="s">
        <v>28</v>
      </c>
      <c r="B11" s="14">
        <v>0.1885164274255714</v>
      </c>
    </row>
    <row r="12" spans="1:2" x14ac:dyDescent="0.25">
      <c r="A12" s="13" t="s">
        <v>22</v>
      </c>
      <c r="B12" s="14">
        <v>0.14237657728980466</v>
      </c>
    </row>
    <row r="13" spans="1:2" x14ac:dyDescent="0.25">
      <c r="A13" s="13" t="s">
        <v>50</v>
      </c>
      <c r="B13" s="14">
        <v>1</v>
      </c>
    </row>
    <row r="14" spans="1:2" x14ac:dyDescent="0.25">
      <c r="A14" t="s">
        <v>60</v>
      </c>
      <c r="B14">
        <v>0.37162301992402624</v>
      </c>
    </row>
    <row r="15" spans="1:2" x14ac:dyDescent="0.25">
      <c r="A15" t="s">
        <v>19</v>
      </c>
      <c r="B15">
        <v>0.11408848795461016</v>
      </c>
    </row>
    <row r="16" spans="1:2" x14ac:dyDescent="0.25">
      <c r="A16" t="s">
        <v>61</v>
      </c>
      <c r="B16">
        <v>0.18339548740598766</v>
      </c>
    </row>
    <row r="17" spans="1:2" x14ac:dyDescent="0.25">
      <c r="A17" t="s">
        <v>28</v>
      </c>
      <c r="B17">
        <v>0.1885164274255714</v>
      </c>
    </row>
    <row r="18" spans="1:2" x14ac:dyDescent="0.25">
      <c r="A18" t="s">
        <v>22</v>
      </c>
      <c r="B18">
        <v>0.14237657728980466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7236-E30D-42CC-B4EF-54CD88CCB5C8}">
  <dimension ref="A3:G33"/>
  <sheetViews>
    <sheetView showGridLines="0" workbookViewId="0">
      <selection activeCell="B5" sqref="B5"/>
    </sheetView>
  </sheetViews>
  <sheetFormatPr defaultRowHeight="13.8" x14ac:dyDescent="0.25"/>
  <cols>
    <col min="1" max="1" width="13.796875" bestFit="1" customWidth="1"/>
    <col min="2" max="2" width="18.19921875" bestFit="1" customWidth="1"/>
  </cols>
  <sheetData>
    <row r="3" spans="1:2" x14ac:dyDescent="0.25">
      <c r="B3" t="s">
        <v>135</v>
      </c>
    </row>
    <row r="4" spans="1:2" x14ac:dyDescent="0.25">
      <c r="A4" s="13">
        <v>2019</v>
      </c>
      <c r="B4" s="44"/>
    </row>
    <row r="5" spans="1:2" x14ac:dyDescent="0.25">
      <c r="A5" s="28" t="s">
        <v>42</v>
      </c>
      <c r="B5" s="44"/>
    </row>
    <row r="6" spans="1:2" x14ac:dyDescent="0.25">
      <c r="A6" s="28" t="s">
        <v>43</v>
      </c>
      <c r="B6" s="44">
        <v>1.6553355010345512</v>
      </c>
    </row>
    <row r="7" spans="1:2" x14ac:dyDescent="0.25">
      <c r="A7" s="28" t="s">
        <v>45</v>
      </c>
      <c r="B7" s="44">
        <v>1.5934864786275469</v>
      </c>
    </row>
    <row r="8" spans="1:2" x14ac:dyDescent="0.25">
      <c r="A8" s="28" t="s">
        <v>46</v>
      </c>
      <c r="B8" s="44">
        <v>2.0493445532085119</v>
      </c>
    </row>
    <row r="9" spans="1:2" x14ac:dyDescent="0.25">
      <c r="A9" s="13">
        <v>2020</v>
      </c>
      <c r="B9" s="44"/>
    </row>
    <row r="10" spans="1:2" x14ac:dyDescent="0.25">
      <c r="A10" s="28" t="s">
        <v>31</v>
      </c>
      <c r="B10" s="44">
        <v>-0.1570651259325653</v>
      </c>
    </row>
    <row r="11" spans="1:2" x14ac:dyDescent="0.25">
      <c r="A11" s="28" t="s">
        <v>35</v>
      </c>
      <c r="B11" s="44">
        <v>-1.6461598966234225</v>
      </c>
    </row>
    <row r="12" spans="1:2" x14ac:dyDescent="0.25">
      <c r="A12" s="28" t="s">
        <v>36</v>
      </c>
      <c r="B12" s="44">
        <v>-0.91397235233632912</v>
      </c>
    </row>
    <row r="13" spans="1:2" x14ac:dyDescent="0.25">
      <c r="A13" s="28" t="s">
        <v>37</v>
      </c>
      <c r="B13" s="44">
        <v>-6.9064914101233628</v>
      </c>
    </row>
    <row r="14" spans="1:2" x14ac:dyDescent="0.25">
      <c r="A14" s="28" t="s">
        <v>38</v>
      </c>
      <c r="B14" s="44" t="e">
        <v>#VALUE!</v>
      </c>
    </row>
    <row r="15" spans="1:2" x14ac:dyDescent="0.25">
      <c r="A15" s="28" t="s">
        <v>39</v>
      </c>
      <c r="B15" s="44" t="e">
        <v>#VALUE!</v>
      </c>
    </row>
    <row r="16" spans="1:2" x14ac:dyDescent="0.25">
      <c r="A16" s="28" t="s">
        <v>40</v>
      </c>
      <c r="B16" s="44">
        <v>0</v>
      </c>
    </row>
    <row r="17" spans="1:7" x14ac:dyDescent="0.25">
      <c r="A17" s="28" t="s">
        <v>41</v>
      </c>
      <c r="B17" s="44">
        <v>1.5593561368209561</v>
      </c>
    </row>
    <row r="18" spans="1:7" x14ac:dyDescent="0.25">
      <c r="A18" s="28" t="s">
        <v>42</v>
      </c>
      <c r="B18" s="44">
        <v>0.4787848770017934</v>
      </c>
    </row>
    <row r="21" spans="1:7" x14ac:dyDescent="0.25">
      <c r="F21" t="s">
        <v>42</v>
      </c>
    </row>
    <row r="22" spans="1:7" x14ac:dyDescent="0.25">
      <c r="F22" t="s">
        <v>43</v>
      </c>
      <c r="G22">
        <v>1.6553355010345512</v>
      </c>
    </row>
    <row r="23" spans="1:7" x14ac:dyDescent="0.25">
      <c r="F23" t="s">
        <v>45</v>
      </c>
      <c r="G23">
        <v>1.5934864786275469</v>
      </c>
    </row>
    <row r="24" spans="1:7" x14ac:dyDescent="0.25">
      <c r="F24" t="s">
        <v>46</v>
      </c>
      <c r="G24">
        <v>2.0493445532085119</v>
      </c>
    </row>
    <row r="25" spans="1:7" x14ac:dyDescent="0.25">
      <c r="F25" t="s">
        <v>31</v>
      </c>
      <c r="G25">
        <v>-0.1570651259325653</v>
      </c>
    </row>
    <row r="26" spans="1:7" x14ac:dyDescent="0.25">
      <c r="F26" t="s">
        <v>35</v>
      </c>
      <c r="G26">
        <v>-1.6461598966234225</v>
      </c>
    </row>
    <row r="27" spans="1:7" x14ac:dyDescent="0.25">
      <c r="F27" t="s">
        <v>36</v>
      </c>
      <c r="G27">
        <v>-0.91397235233632912</v>
      </c>
    </row>
    <row r="28" spans="1:7" x14ac:dyDescent="0.25">
      <c r="F28" t="s">
        <v>37</v>
      </c>
      <c r="G28">
        <v>-6.9064914101233628</v>
      </c>
    </row>
    <row r="29" spans="1:7" x14ac:dyDescent="0.25">
      <c r="F29" t="s">
        <v>38</v>
      </c>
      <c r="G29" t="e">
        <v>#VALUE!</v>
      </c>
    </row>
    <row r="30" spans="1:7" x14ac:dyDescent="0.25">
      <c r="F30" t="s">
        <v>39</v>
      </c>
      <c r="G30" t="e">
        <v>#VALUE!</v>
      </c>
    </row>
    <row r="31" spans="1:7" x14ac:dyDescent="0.25">
      <c r="F31" t="s">
        <v>40</v>
      </c>
      <c r="G31">
        <v>0</v>
      </c>
    </row>
    <row r="32" spans="1:7" x14ac:dyDescent="0.25">
      <c r="F32" t="s">
        <v>41</v>
      </c>
      <c r="G32">
        <v>1.5593561368209561</v>
      </c>
    </row>
    <row r="33" spans="6:7" x14ac:dyDescent="0.25">
      <c r="F33" t="s">
        <v>42</v>
      </c>
      <c r="G33">
        <v>0.4787848770017934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E0732-1696-485C-9AAC-6D377C75F3C6}">
  <dimension ref="A3:J32"/>
  <sheetViews>
    <sheetView showGridLines="0" tabSelected="1" workbookViewId="0">
      <selection activeCell="K16" sqref="K16"/>
    </sheetView>
  </sheetViews>
  <sheetFormatPr defaultRowHeight="13.8" x14ac:dyDescent="0.25"/>
  <cols>
    <col min="1" max="1" width="14.796875" customWidth="1"/>
    <col min="2" max="2" width="15.5" customWidth="1"/>
    <col min="3" max="10" width="11.8984375" customWidth="1"/>
    <col min="11" max="11" width="14.5" customWidth="1"/>
    <col min="12" max="13" width="13.09765625" bestFit="1" customWidth="1"/>
  </cols>
  <sheetData>
    <row r="3" spans="1:10" x14ac:dyDescent="0.25">
      <c r="A3" s="17" t="s">
        <v>54</v>
      </c>
      <c r="B3" s="17" t="s">
        <v>55</v>
      </c>
    </row>
    <row r="4" spans="1:10" x14ac:dyDescent="0.25">
      <c r="A4" s="17" t="s">
        <v>52</v>
      </c>
      <c r="B4">
        <v>2016</v>
      </c>
      <c r="C4">
        <v>2017</v>
      </c>
      <c r="D4">
        <v>2018</v>
      </c>
      <c r="E4">
        <v>2019</v>
      </c>
      <c r="F4">
        <v>2020</v>
      </c>
      <c r="G4">
        <v>2021</v>
      </c>
      <c r="H4">
        <v>2022</v>
      </c>
      <c r="I4">
        <v>2023</v>
      </c>
      <c r="J4" t="s">
        <v>50</v>
      </c>
    </row>
    <row r="5" spans="1:10" x14ac:dyDescent="0.25">
      <c r="A5" s="13" t="s">
        <v>31</v>
      </c>
      <c r="B5">
        <v>126.70384615384616</v>
      </c>
      <c r="C5">
        <v>131.03846153846149</v>
      </c>
      <c r="D5">
        <v>136.36538461538464</v>
      </c>
      <c r="E5">
        <v>138.66923076923075</v>
      </c>
      <c r="F5">
        <v>148.54615384615383</v>
      </c>
      <c r="G5">
        <v>157.42692307692306</v>
      </c>
      <c r="H5">
        <v>166.33846153846147</v>
      </c>
      <c r="I5">
        <v>177.12692307692308</v>
      </c>
      <c r="J5">
        <v>147.77692307692308</v>
      </c>
    </row>
    <row r="6" spans="1:10" x14ac:dyDescent="0.25">
      <c r="A6" s="13" t="s">
        <v>50</v>
      </c>
      <c r="B6">
        <v>126.70384615384616</v>
      </c>
      <c r="C6">
        <v>131.03846153846149</v>
      </c>
      <c r="D6">
        <v>136.36538461538464</v>
      </c>
      <c r="E6">
        <v>138.66923076923075</v>
      </c>
      <c r="F6">
        <v>148.54615384615383</v>
      </c>
      <c r="G6">
        <v>157.42692307692306</v>
      </c>
      <c r="H6">
        <v>166.33846153846147</v>
      </c>
      <c r="I6">
        <v>177.12692307692308</v>
      </c>
      <c r="J6">
        <v>147.77692307692308</v>
      </c>
    </row>
    <row r="12" spans="1:10" ht="14.4" x14ac:dyDescent="0.3">
      <c r="A12" t="s">
        <v>1</v>
      </c>
      <c r="B12" t="s">
        <v>56</v>
      </c>
      <c r="F12" s="19" t="s">
        <v>52</v>
      </c>
      <c r="G12" s="13" t="s">
        <v>31</v>
      </c>
    </row>
    <row r="13" spans="1:10" ht="14.4" x14ac:dyDescent="0.3">
      <c r="A13" s="19">
        <v>2017</v>
      </c>
      <c r="B13">
        <v>3.421060619858503</v>
      </c>
      <c r="F13" s="19">
        <v>2016</v>
      </c>
      <c r="G13">
        <v>126.70384615384616</v>
      </c>
    </row>
    <row r="14" spans="1:10" ht="14.4" x14ac:dyDescent="0.3">
      <c r="A14" s="19">
        <v>2018</v>
      </c>
      <c r="B14">
        <v>4.0651599647784558</v>
      </c>
      <c r="F14" s="19">
        <v>2017</v>
      </c>
      <c r="G14">
        <v>131.03846153846149</v>
      </c>
      <c r="H14">
        <f>(G14-G13)/G13*100</f>
        <v>3.421060619858503</v>
      </c>
    </row>
    <row r="15" spans="1:10" ht="14.4" x14ac:dyDescent="0.3">
      <c r="A15" s="19">
        <v>2019</v>
      </c>
      <c r="B15">
        <v>1.6894655196727917</v>
      </c>
      <c r="F15" s="19">
        <v>2018</v>
      </c>
      <c r="G15">
        <v>136.36538461538464</v>
      </c>
      <c r="H15">
        <f t="shared" ref="H15:H20" si="0">(G15-G14)/G14*100</f>
        <v>4.0651599647784558</v>
      </c>
    </row>
    <row r="16" spans="1:10" ht="14.4" x14ac:dyDescent="0.3">
      <c r="A16" s="19">
        <v>2020</v>
      </c>
      <c r="B16">
        <v>7.1226493592943934</v>
      </c>
      <c r="F16" s="19">
        <v>2019</v>
      </c>
      <c r="G16">
        <v>138.66923076923075</v>
      </c>
      <c r="H16">
        <f t="shared" si="0"/>
        <v>1.6894655196727917</v>
      </c>
    </row>
    <row r="17" spans="1:8" ht="14.4" x14ac:dyDescent="0.3">
      <c r="A17" s="19">
        <v>2021</v>
      </c>
      <c r="B17">
        <v>5.9784578737507132</v>
      </c>
      <c r="F17" s="19">
        <v>2020</v>
      </c>
      <c r="G17">
        <v>148.54615384615383</v>
      </c>
      <c r="H17">
        <f t="shared" si="0"/>
        <v>7.1226493592943934</v>
      </c>
    </row>
    <row r="18" spans="1:8" ht="14.4" x14ac:dyDescent="0.3">
      <c r="A18" s="19">
        <v>2022</v>
      </c>
      <c r="B18">
        <v>5.6607461337372351</v>
      </c>
      <c r="F18" s="19">
        <v>2021</v>
      </c>
      <c r="G18">
        <v>157.42692307692306</v>
      </c>
      <c r="H18">
        <f t="shared" si="0"/>
        <v>5.9784578737507132</v>
      </c>
    </row>
    <row r="19" spans="1:8" ht="14.4" x14ac:dyDescent="0.3">
      <c r="A19" s="19">
        <v>2023</v>
      </c>
      <c r="B19">
        <v>6.4858490566038149</v>
      </c>
      <c r="F19" s="19">
        <v>2022</v>
      </c>
      <c r="G19">
        <v>166.33846153846147</v>
      </c>
      <c r="H19">
        <f t="shared" si="0"/>
        <v>5.6607461337372351</v>
      </c>
    </row>
    <row r="20" spans="1:8" ht="14.4" x14ac:dyDescent="0.3">
      <c r="F20" s="19">
        <v>2023</v>
      </c>
      <c r="G20">
        <v>177.12692307692308</v>
      </c>
      <c r="H20">
        <f t="shared" si="0"/>
        <v>6.4858490566038149</v>
      </c>
    </row>
    <row r="25" spans="1:8" x14ac:dyDescent="0.25">
      <c r="B25" t="s">
        <v>52</v>
      </c>
      <c r="C25" t="s">
        <v>54</v>
      </c>
    </row>
    <row r="26" spans="1:8" x14ac:dyDescent="0.25">
      <c r="B26">
        <v>2017</v>
      </c>
      <c r="C26">
        <v>133.4</v>
      </c>
    </row>
    <row r="27" spans="1:8" x14ac:dyDescent="0.25">
      <c r="B27">
        <v>2018</v>
      </c>
      <c r="C27">
        <v>137.82211538461539</v>
      </c>
      <c r="D27">
        <f t="shared" ref="D27:D32" si="1">((C27-C26)/C26)*100</f>
        <v>3.3149290739245734</v>
      </c>
    </row>
    <row r="28" spans="1:8" x14ac:dyDescent="0.25">
      <c r="B28">
        <v>2019</v>
      </c>
      <c r="C28">
        <v>142.8202797202797</v>
      </c>
      <c r="D28">
        <f t="shared" si="1"/>
        <v>3.6265328838670849</v>
      </c>
    </row>
    <row r="29" spans="1:8" x14ac:dyDescent="0.25">
      <c r="B29">
        <v>2020</v>
      </c>
      <c r="C29">
        <v>152.3016083916084</v>
      </c>
      <c r="D29">
        <f t="shared" si="1"/>
        <v>6.638643118399103</v>
      </c>
    </row>
    <row r="30" spans="1:8" x14ac:dyDescent="0.25">
      <c r="B30">
        <v>2021</v>
      </c>
      <c r="C30">
        <v>162.01506410256411</v>
      </c>
      <c r="D30">
        <f t="shared" si="1"/>
        <v>6.3777761860398785</v>
      </c>
    </row>
    <row r="31" spans="1:8" x14ac:dyDescent="0.25">
      <c r="B31">
        <v>2022</v>
      </c>
      <c r="C31">
        <v>172.35096153846155</v>
      </c>
      <c r="D31">
        <f t="shared" si="1"/>
        <v>6.3795903752223104</v>
      </c>
    </row>
    <row r="32" spans="1:8" x14ac:dyDescent="0.25">
      <c r="B32">
        <v>2023</v>
      </c>
      <c r="C32">
        <v>177.71846153846153</v>
      </c>
      <c r="D32">
        <f t="shared" si="1"/>
        <v>3.114284917291962</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1D7F8-002D-4520-B52F-577D57E7D18A}">
  <dimension ref="A4:D29"/>
  <sheetViews>
    <sheetView workbookViewId="0">
      <selection activeCell="H12" sqref="H12"/>
    </sheetView>
  </sheetViews>
  <sheetFormatPr defaultRowHeight="13.8" x14ac:dyDescent="0.25"/>
  <cols>
    <col min="1" max="1" width="31" bestFit="1" customWidth="1"/>
    <col min="3" max="3" width="14" customWidth="1"/>
  </cols>
  <sheetData>
    <row r="4" spans="1:4" x14ac:dyDescent="0.25">
      <c r="A4" t="s">
        <v>0</v>
      </c>
      <c r="B4" t="s">
        <v>128</v>
      </c>
      <c r="C4" t="s">
        <v>34</v>
      </c>
      <c r="D4" t="s">
        <v>33</v>
      </c>
    </row>
    <row r="5" spans="1:4" x14ac:dyDescent="0.25">
      <c r="A5" t="s">
        <v>3</v>
      </c>
      <c r="B5">
        <v>-9.1289571681804071E-2</v>
      </c>
      <c r="C5">
        <v>-0.13338336661999406</v>
      </c>
      <c r="D5">
        <v>-0.21069076340070103</v>
      </c>
    </row>
    <row r="6" spans="1:4" x14ac:dyDescent="0.25">
      <c r="A6" t="s">
        <v>4</v>
      </c>
      <c r="B6">
        <v>0.41214716160857023</v>
      </c>
      <c r="C6">
        <v>0.35655912423019281</v>
      </c>
      <c r="D6">
        <v>0.30371634991704094</v>
      </c>
    </row>
    <row r="7" spans="1:4" x14ac:dyDescent="0.25">
      <c r="A7" t="s">
        <v>5</v>
      </c>
      <c r="B7">
        <v>5.7114785717293476E-2</v>
      </c>
      <c r="C7">
        <v>-1.5933004874267749E-2</v>
      </c>
      <c r="D7">
        <v>-9.0202469647933131E-2</v>
      </c>
    </row>
    <row r="8" spans="1:4" x14ac:dyDescent="0.25">
      <c r="A8" t="s">
        <v>6</v>
      </c>
      <c r="B8">
        <v>-0.45002454625384941</v>
      </c>
      <c r="C8">
        <v>-0.29546155116815725</v>
      </c>
      <c r="D8">
        <v>-8.9740255202507863E-2</v>
      </c>
    </row>
    <row r="9" spans="1:4" x14ac:dyDescent="0.25">
      <c r="A9" t="s">
        <v>8</v>
      </c>
      <c r="B9">
        <v>0.1058098394670403</v>
      </c>
      <c r="C9">
        <v>0.12030283455463166</v>
      </c>
      <c r="D9">
        <v>0.198089798753909</v>
      </c>
    </row>
    <row r="10" spans="1:4" x14ac:dyDescent="0.25">
      <c r="A10" t="s">
        <v>9</v>
      </c>
      <c r="B10">
        <v>-0.22314198446312639</v>
      </c>
      <c r="C10">
        <v>-0.22534679825413131</v>
      </c>
      <c r="D10">
        <v>-0.22072652595232983</v>
      </c>
    </row>
    <row r="11" spans="1:4" x14ac:dyDescent="0.25">
      <c r="A11" t="s">
        <v>10</v>
      </c>
      <c r="B11">
        <v>0.13396111754454826</v>
      </c>
      <c r="C11">
        <v>5.3161277517120888E-2</v>
      </c>
      <c r="D11">
        <v>-7.2909790173668831E-2</v>
      </c>
    </row>
    <row r="12" spans="1:4" x14ac:dyDescent="0.25">
      <c r="A12" t="s">
        <v>11</v>
      </c>
      <c r="B12">
        <v>0.16775130785766035</v>
      </c>
      <c r="C12">
        <v>0.18454088351711309</v>
      </c>
      <c r="D12">
        <v>8.0572782055831696E-2</v>
      </c>
    </row>
    <row r="13" spans="1:4" x14ac:dyDescent="0.25">
      <c r="A13" t="s">
        <v>12</v>
      </c>
      <c r="B13">
        <v>-0.10605438464482959</v>
      </c>
      <c r="C13">
        <v>-0.13079784367113909</v>
      </c>
      <c r="D13">
        <v>-0.2062026052970731</v>
      </c>
    </row>
    <row r="14" spans="1:4" x14ac:dyDescent="0.25">
      <c r="A14" t="s">
        <v>13</v>
      </c>
      <c r="B14">
        <v>0.60949762138514707</v>
      </c>
      <c r="C14">
        <v>0.57783954568727536</v>
      </c>
      <c r="D14">
        <v>0.37416273454535337</v>
      </c>
    </row>
    <row r="15" spans="1:4" x14ac:dyDescent="0.25">
      <c r="A15" t="s">
        <v>14</v>
      </c>
      <c r="B15">
        <v>0.41126068696327867</v>
      </c>
      <c r="C15">
        <v>0.38910158074443835</v>
      </c>
      <c r="D15">
        <v>0.17861066215043434</v>
      </c>
    </row>
    <row r="16" spans="1:4" x14ac:dyDescent="0.25">
      <c r="A16" t="s">
        <v>15</v>
      </c>
      <c r="B16">
        <v>7.3732376666019922E-2</v>
      </c>
      <c r="C16">
        <v>6.001655123469609E-2</v>
      </c>
      <c r="D16">
        <v>4.9346179382502638E-2</v>
      </c>
    </row>
    <row r="17" spans="1:4" x14ac:dyDescent="0.25">
      <c r="A17" t="s">
        <v>16</v>
      </c>
      <c r="B17">
        <v>0.24971756580591412</v>
      </c>
      <c r="C17">
        <v>0.28129016195325729</v>
      </c>
      <c r="D17">
        <v>0.25474532719713849</v>
      </c>
    </row>
    <row r="18" spans="1:4" x14ac:dyDescent="0.25">
      <c r="A18" t="s">
        <v>17</v>
      </c>
      <c r="B18">
        <v>0.34893289408224637</v>
      </c>
      <c r="C18">
        <v>0.40625094431161557</v>
      </c>
      <c r="D18">
        <v>0.25835113413717392</v>
      </c>
    </row>
    <row r="19" spans="1:4" x14ac:dyDescent="0.25">
      <c r="A19" t="s">
        <v>18</v>
      </c>
      <c r="B19">
        <v>0.33869839526050616</v>
      </c>
      <c r="C19">
        <v>0.33594056961448299</v>
      </c>
      <c r="D19">
        <v>7.2965752973820297E-2</v>
      </c>
    </row>
    <row r="20" spans="1:4" x14ac:dyDescent="0.25">
      <c r="A20" t="s">
        <v>19</v>
      </c>
      <c r="B20">
        <v>0.35192052602290891</v>
      </c>
      <c r="C20">
        <v>0.40009842498183296</v>
      </c>
      <c r="D20">
        <v>0.23745507741787625</v>
      </c>
    </row>
    <row r="21" spans="1:4" x14ac:dyDescent="0.25">
      <c r="A21" t="s">
        <v>20</v>
      </c>
      <c r="B21">
        <v>-0.21540077379350384</v>
      </c>
      <c r="C21">
        <v>-6.1284763247872083E-2</v>
      </c>
      <c r="D21">
        <v>-6.1124274856485042E-3</v>
      </c>
    </row>
    <row r="22" spans="1:4" x14ac:dyDescent="0.25">
      <c r="A22" t="s">
        <v>21</v>
      </c>
      <c r="B22">
        <v>0.55742380333606911</v>
      </c>
      <c r="C22">
        <v>0.55700401194361882</v>
      </c>
      <c r="D22">
        <v>0.45905534532100706</v>
      </c>
    </row>
    <row r="23" spans="1:4" x14ac:dyDescent="0.25">
      <c r="A23" t="s">
        <v>22</v>
      </c>
      <c r="B23">
        <v>0.12857400190923254</v>
      </c>
      <c r="C23">
        <v>0.27239417180292241</v>
      </c>
      <c r="D23">
        <v>0.33342233551062872</v>
      </c>
    </row>
    <row r="24" spans="1:4" x14ac:dyDescent="0.25">
      <c r="A24" t="s">
        <v>23</v>
      </c>
      <c r="B24">
        <v>0.31918977808461935</v>
      </c>
      <c r="C24">
        <v>0.32409483374462295</v>
      </c>
      <c r="D24">
        <v>0.28754686821191056</v>
      </c>
    </row>
    <row r="25" spans="1:4" x14ac:dyDescent="0.25">
      <c r="A25" t="s">
        <v>24</v>
      </c>
      <c r="B25">
        <v>0.33551920002342756</v>
      </c>
      <c r="C25">
        <v>0.48641034674856276</v>
      </c>
      <c r="D25">
        <v>0.57628700485669226</v>
      </c>
    </row>
    <row r="26" spans="1:4" x14ac:dyDescent="0.25">
      <c r="A26" t="s">
        <v>25</v>
      </c>
      <c r="B26">
        <v>0.49254698395999258</v>
      </c>
      <c r="C26">
        <v>0.48454752112788574</v>
      </c>
      <c r="D26">
        <v>0.45629990164113032</v>
      </c>
    </row>
    <row r="27" spans="1:4" x14ac:dyDescent="0.25">
      <c r="A27" t="s">
        <v>26</v>
      </c>
      <c r="B27">
        <v>-6.3967791042817629E-3</v>
      </c>
      <c r="C27">
        <v>-0.22603881559376068</v>
      </c>
      <c r="D27">
        <v>-0.24515651473672434</v>
      </c>
    </row>
    <row r="28" spans="1:4" x14ac:dyDescent="0.25">
      <c r="A28" t="s">
        <v>27</v>
      </c>
      <c r="B28">
        <v>1.3314737577135342E-3</v>
      </c>
      <c r="C28">
        <v>-9.8369594619045167E-2</v>
      </c>
      <c r="D28">
        <v>-0.2757067513193508</v>
      </c>
    </row>
    <row r="29" spans="1:4" x14ac:dyDescent="0.25">
      <c r="A29" t="s">
        <v>28</v>
      </c>
      <c r="B29">
        <v>0.28849886872579755</v>
      </c>
      <c r="C29">
        <v>0.39542192306308704</v>
      </c>
      <c r="D29">
        <v>0.47480612814250772</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007B2-ADCA-40BF-89EE-94BB8229863C}">
  <dimension ref="A1:BD221"/>
  <sheetViews>
    <sheetView topLeftCell="A195" workbookViewId="0">
      <selection activeCell="A196" sqref="A196:D221"/>
    </sheetView>
  </sheetViews>
  <sheetFormatPr defaultRowHeight="14.4" x14ac:dyDescent="0.25"/>
  <cols>
    <col min="1" max="1" width="33.09765625" customWidth="1"/>
    <col min="4" max="4" width="10.3984375" customWidth="1"/>
    <col min="5" max="6" width="20.3984375" customWidth="1"/>
    <col min="7" max="8" width="14.3984375" customWidth="1"/>
    <col min="9" max="9" width="30.3984375" customWidth="1"/>
    <col min="11" max="12" width="18" customWidth="1"/>
    <col min="13" max="14" width="13" customWidth="1"/>
    <col min="17" max="18" width="12" customWidth="1"/>
    <col min="19" max="20" width="19.59765625" customWidth="1"/>
    <col min="21" max="22" width="23.59765625" customWidth="1"/>
    <col min="25" max="26" width="23.5" customWidth="1"/>
    <col min="27" max="28" width="32.59765625" customWidth="1"/>
    <col min="29" max="30" width="19.69921875" customWidth="1"/>
    <col min="31" max="32" width="27" customWidth="1"/>
    <col min="33" max="34" width="9.796875" customWidth="1"/>
    <col min="35" max="36" width="10.69921875" customWidth="1"/>
    <col min="37" max="38" width="21.59765625" customWidth="1"/>
    <col min="39" max="40" width="9.59765625" customWidth="1"/>
    <col min="41" max="42" width="14" customWidth="1"/>
    <col min="43" max="44" width="28" customWidth="1"/>
    <col min="47" max="48" width="28.296875" customWidth="1"/>
    <col min="49" max="50" width="25.8984375" customWidth="1"/>
    <col min="51" max="52" width="11.296875" customWidth="1"/>
    <col min="53" max="54" width="23.796875" customWidth="1"/>
    <col min="55" max="56" width="14.69921875" customWidth="1"/>
  </cols>
  <sheetData>
    <row r="1" spans="1:56" ht="13.8" x14ac:dyDescent="0.25">
      <c r="A1" t="s">
        <v>0</v>
      </c>
      <c r="B1" t="s">
        <v>1</v>
      </c>
      <c r="C1" t="s">
        <v>2</v>
      </c>
      <c r="D1" t="s">
        <v>49</v>
      </c>
      <c r="E1" t="s">
        <v>3</v>
      </c>
      <c r="F1" t="s">
        <v>102</v>
      </c>
      <c r="G1" t="s">
        <v>4</v>
      </c>
      <c r="H1" t="s">
        <v>103</v>
      </c>
      <c r="I1" t="s">
        <v>5</v>
      </c>
      <c r="J1" t="s">
        <v>104</v>
      </c>
      <c r="K1" t="s">
        <v>6</v>
      </c>
      <c r="L1" t="s">
        <v>105</v>
      </c>
      <c r="M1" t="s">
        <v>7</v>
      </c>
      <c r="N1" t="s">
        <v>106</v>
      </c>
      <c r="O1" t="s">
        <v>8</v>
      </c>
      <c r="P1" t="s">
        <v>107</v>
      </c>
      <c r="Q1" t="s">
        <v>9</v>
      </c>
      <c r="R1" t="s">
        <v>108</v>
      </c>
      <c r="S1" t="s">
        <v>10</v>
      </c>
      <c r="T1" t="s">
        <v>109</v>
      </c>
      <c r="U1" t="s">
        <v>11</v>
      </c>
      <c r="V1" t="s">
        <v>110</v>
      </c>
      <c r="W1" t="s">
        <v>12</v>
      </c>
      <c r="X1" t="s">
        <v>111</v>
      </c>
      <c r="Y1" t="s">
        <v>13</v>
      </c>
      <c r="Z1" t="s">
        <v>112</v>
      </c>
      <c r="AA1" t="s">
        <v>14</v>
      </c>
      <c r="AB1" t="s">
        <v>113</v>
      </c>
      <c r="AC1" t="s">
        <v>15</v>
      </c>
      <c r="AD1" t="s">
        <v>114</v>
      </c>
      <c r="AE1" t="s">
        <v>16</v>
      </c>
      <c r="AF1" t="s">
        <v>115</v>
      </c>
      <c r="AG1" t="s">
        <v>17</v>
      </c>
      <c r="AH1" t="s">
        <v>116</v>
      </c>
      <c r="AI1" t="s">
        <v>18</v>
      </c>
      <c r="AJ1" t="s">
        <v>117</v>
      </c>
      <c r="AK1" t="s">
        <v>19</v>
      </c>
      <c r="AL1" t="s">
        <v>118</v>
      </c>
      <c r="AM1" t="s">
        <v>20</v>
      </c>
      <c r="AN1" t="s">
        <v>119</v>
      </c>
      <c r="AO1" t="s">
        <v>21</v>
      </c>
      <c r="AP1" t="s">
        <v>120</v>
      </c>
      <c r="AQ1" t="s">
        <v>22</v>
      </c>
      <c r="AR1" t="s">
        <v>121</v>
      </c>
      <c r="AS1" t="s">
        <v>23</v>
      </c>
      <c r="AT1" t="s">
        <v>122</v>
      </c>
      <c r="AU1" t="s">
        <v>24</v>
      </c>
      <c r="AV1" t="s">
        <v>123</v>
      </c>
      <c r="AW1" t="s">
        <v>25</v>
      </c>
      <c r="AX1" t="s">
        <v>124</v>
      </c>
      <c r="AY1" t="s">
        <v>26</v>
      </c>
      <c r="AZ1" t="s">
        <v>125</v>
      </c>
      <c r="BA1" t="s">
        <v>27</v>
      </c>
      <c r="BB1" t="s">
        <v>126</v>
      </c>
      <c r="BC1" t="s">
        <v>28</v>
      </c>
      <c r="BD1" t="s">
        <v>127</v>
      </c>
    </row>
    <row r="2" spans="1:56" ht="13.8" x14ac:dyDescent="0.25">
      <c r="A2" t="s">
        <v>30</v>
      </c>
      <c r="B2">
        <v>2021</v>
      </c>
      <c r="C2" t="s">
        <v>31</v>
      </c>
      <c r="D2" s="7">
        <v>44197</v>
      </c>
      <c r="E2">
        <v>143.4</v>
      </c>
      <c r="G2">
        <v>187.5</v>
      </c>
      <c r="I2">
        <v>173.4</v>
      </c>
      <c r="K2">
        <v>154</v>
      </c>
      <c r="M2">
        <v>154.80000000000001</v>
      </c>
      <c r="O2">
        <v>147</v>
      </c>
      <c r="Q2">
        <v>187.8</v>
      </c>
      <c r="S2">
        <v>159.5</v>
      </c>
      <c r="U2">
        <v>113.8</v>
      </c>
      <c r="W2">
        <v>164.5</v>
      </c>
      <c r="Y2">
        <v>156.1</v>
      </c>
      <c r="AA2">
        <v>164.3</v>
      </c>
      <c r="AC2">
        <v>159.6</v>
      </c>
      <c r="AE2">
        <v>184.6</v>
      </c>
      <c r="AG2">
        <v>157.5</v>
      </c>
      <c r="AI2">
        <v>152.4</v>
      </c>
      <c r="AK2">
        <v>156.80000000000001</v>
      </c>
      <c r="AM2" t="s">
        <v>32</v>
      </c>
      <c r="AN2" t="str">
        <f>IFERROR(_xlfn.IFNA(((Table11[[#This Row],[Housing]]-AM1)/AM1*100),Table11[[#This Row],[Housing]]),Table11[[#This Row],[Housing]])</f>
        <v>NA</v>
      </c>
      <c r="AO2">
        <v>150.9</v>
      </c>
      <c r="AQ2">
        <v>153.9</v>
      </c>
      <c r="AS2">
        <v>162.5</v>
      </c>
      <c r="AU2">
        <v>147.5</v>
      </c>
      <c r="AW2">
        <v>155.1</v>
      </c>
      <c r="AY2">
        <v>163.5</v>
      </c>
      <c r="BA2">
        <v>156.19999999999999</v>
      </c>
      <c r="BC2">
        <v>155.9</v>
      </c>
    </row>
    <row r="3" spans="1:56" ht="13.8" x14ac:dyDescent="0.25">
      <c r="A3" t="s">
        <v>30</v>
      </c>
      <c r="B3">
        <v>2021</v>
      </c>
      <c r="C3" t="s">
        <v>35</v>
      </c>
      <c r="D3" s="7">
        <v>44228</v>
      </c>
      <c r="E3">
        <v>142.80000000000001</v>
      </c>
      <c r="F3">
        <f>(Table11[[#This Row],[Cereals and products]]-E2)/E2*100</f>
        <v>-0.41841004184100022</v>
      </c>
      <c r="G3">
        <v>184</v>
      </c>
      <c r="H3">
        <f>(Table11[[#This Row],[Meat and fish]]-G2)/G2*100</f>
        <v>-1.8666666666666669</v>
      </c>
      <c r="I3">
        <v>168</v>
      </c>
      <c r="J3">
        <f>(Table11[[#This Row],[Egg]]-I2)/I2*100</f>
        <v>-3.114186851211076</v>
      </c>
      <c r="K3">
        <v>154.4</v>
      </c>
      <c r="L3">
        <f>(Table11[[#This Row],[Milk and products]]-K2)/K2*100</f>
        <v>0.25974025974026343</v>
      </c>
      <c r="M3">
        <v>163</v>
      </c>
      <c r="N3">
        <f>(Table11[[#This Row],[Oils and fats]]-M2)/M2*100</f>
        <v>5.2971576227390109</v>
      </c>
      <c r="O3">
        <v>147.80000000000001</v>
      </c>
      <c r="P3">
        <f>(Table11[[#This Row],[Fruits]]-O2)/O2*100</f>
        <v>0.54421768707483775</v>
      </c>
      <c r="Q3">
        <v>149.69999999999999</v>
      </c>
      <c r="R3">
        <f>(Table11[[#This Row],[Vegetables]]-Q2)/Q2*100</f>
        <v>-20.287539936102249</v>
      </c>
      <c r="S3">
        <v>158.30000000000001</v>
      </c>
      <c r="T3">
        <f>(Table11[[#This Row],[Pulses and products]]-S2)/S2*100</f>
        <v>-0.75235109717867632</v>
      </c>
      <c r="U3">
        <v>111.8</v>
      </c>
      <c r="V3">
        <f>(Table11[[#This Row],[Sugar and Confectionery]]-U2)/U2*100</f>
        <v>-1.7574692442882252</v>
      </c>
      <c r="W3">
        <v>165</v>
      </c>
      <c r="X3">
        <f>(Table11[[#This Row],[Spices]]-W2)/W2*100</f>
        <v>0.303951367781155</v>
      </c>
      <c r="Y3">
        <v>160</v>
      </c>
      <c r="Z3">
        <f>(Table11[[#This Row],[Non-alcoholic beverages]]-Y2)/Y2*100</f>
        <v>2.4983984625240265</v>
      </c>
      <c r="AA3">
        <v>165.8</v>
      </c>
      <c r="AB3">
        <f>(Table11[[#This Row],[Prepared meals, snacks, sweets etc.]]-AA2)/AA2*100</f>
        <v>0.91296409007912349</v>
      </c>
      <c r="AC3">
        <v>154.69999999999999</v>
      </c>
      <c r="AD3">
        <f>(Table11[[#This Row],[Food and beverages]]-AC2)/AC2*100</f>
        <v>-3.070175438596495</v>
      </c>
      <c r="AE3">
        <v>186.5</v>
      </c>
      <c r="AF3">
        <f>(Table11[[#This Row],[Pan, tobacco and intoxicants]]-AE2)/AE2*100</f>
        <v>1.0292524377031451</v>
      </c>
      <c r="AG3">
        <v>159.1</v>
      </c>
      <c r="AH3">
        <f>(Table11[[#This Row],[Clothing]]-AG2)/AG2*100</f>
        <v>1.0158730158730123</v>
      </c>
      <c r="AI3">
        <v>153.9</v>
      </c>
      <c r="AJ3">
        <f>(Table11[[#This Row],[Footwear]]-AI2)/AI2*100</f>
        <v>0.98425196850393704</v>
      </c>
      <c r="AK3">
        <v>158.4</v>
      </c>
      <c r="AL3">
        <f>(Table11[[#This Row],[Clothing and footwear]]-AK2)/AK2*100</f>
        <v>1.0204081632653024</v>
      </c>
      <c r="AM3" t="s">
        <v>32</v>
      </c>
      <c r="AN3" t="str">
        <f>IFERROR(_xlfn.IFNA(((Table11[[#This Row],[Housing]]-AM2)/AM2*100),Table11[[#This Row],[Housing]]),Table11[[#This Row],[Housing]])</f>
        <v>NA</v>
      </c>
      <c r="AO3">
        <v>154.4</v>
      </c>
      <c r="AP3">
        <f>(Table11[[#This Row],[Fuel and light]]-AO2)/AO2*100</f>
        <v>2.3194168323392974</v>
      </c>
      <c r="AQ3">
        <v>154.80000000000001</v>
      </c>
      <c r="AR3">
        <f>(Table11[[#This Row],[Household goods and services]]-AQ2)/AQ2*100</f>
        <v>0.58479532163743064</v>
      </c>
      <c r="AS3">
        <v>164.3</v>
      </c>
      <c r="AT3">
        <f>(Table11[[#This Row],[Health]]-AS2)/AS2*100</f>
        <v>1.1076923076923146</v>
      </c>
      <c r="AU3">
        <v>150.19999999999999</v>
      </c>
      <c r="AV3">
        <f>(Table11[[#This Row],[Transport and communication]]-AU2)/AU2*100</f>
        <v>1.8305084745762634</v>
      </c>
      <c r="AW3">
        <v>157</v>
      </c>
      <c r="AX3">
        <f>(Table11[[#This Row],[Recreation and amusement]]-AW2)/AW2*100</f>
        <v>1.2250161186331436</v>
      </c>
      <c r="AY3">
        <v>163.6</v>
      </c>
      <c r="AZ3">
        <f>(Table11[[#This Row],[Education]]-AY2)/AY2*100</f>
        <v>6.1162079510699893E-2</v>
      </c>
      <c r="BA3">
        <v>155.19999999999999</v>
      </c>
      <c r="BB3">
        <f>(Table11[[#This Row],[Personal care and effects]]-BA2)/BA2*100</f>
        <v>-0.64020486555697831</v>
      </c>
      <c r="BC3">
        <v>157.19999999999999</v>
      </c>
      <c r="BD3">
        <f>(Table11[[#This Row],[Miscellaneous]]-BC2)/BC2*100</f>
        <v>0.83386786401538349</v>
      </c>
    </row>
    <row r="4" spans="1:56" ht="13.8" x14ac:dyDescent="0.25">
      <c r="A4" t="s">
        <v>30</v>
      </c>
      <c r="B4">
        <v>2021</v>
      </c>
      <c r="C4" t="s">
        <v>36</v>
      </c>
      <c r="D4" s="7">
        <v>44256</v>
      </c>
      <c r="E4">
        <v>142.5</v>
      </c>
      <c r="F4">
        <f>(Table11[[#This Row],[Cereals and products]]-E3)/E3*100</f>
        <v>-0.21008403361345329</v>
      </c>
      <c r="G4">
        <v>189.4</v>
      </c>
      <c r="H4">
        <f>(Table11[[#This Row],[Meat and fish]]-G3)/G3*100</f>
        <v>2.9347826086956554</v>
      </c>
      <c r="I4">
        <v>163.19999999999999</v>
      </c>
      <c r="J4">
        <f>(Table11[[#This Row],[Egg]]-I3)/I3*100</f>
        <v>-2.8571428571428639</v>
      </c>
      <c r="K4">
        <v>154.5</v>
      </c>
      <c r="L4">
        <f>(Table11[[#This Row],[Milk and products]]-K3)/K3*100</f>
        <v>6.4766839378234659E-2</v>
      </c>
      <c r="M4">
        <v>168.2</v>
      </c>
      <c r="N4">
        <f>(Table11[[#This Row],[Oils and fats]]-M3)/M3*100</f>
        <v>3.1901840490797473</v>
      </c>
      <c r="O4">
        <v>150.5</v>
      </c>
      <c r="P4">
        <f>(Table11[[#This Row],[Fruits]]-O3)/O3*100</f>
        <v>1.8267929634641327</v>
      </c>
      <c r="Q4">
        <v>141</v>
      </c>
      <c r="R4">
        <f>(Table11[[#This Row],[Vegetables]]-Q3)/Q3*100</f>
        <v>-5.8116232464929789</v>
      </c>
      <c r="S4">
        <v>159.19999999999999</v>
      </c>
      <c r="T4">
        <f>(Table11[[#This Row],[Pulses and products]]-S3)/S3*100</f>
        <v>0.56854074542007405</v>
      </c>
      <c r="U4">
        <v>111.7</v>
      </c>
      <c r="V4">
        <f>(Table11[[#This Row],[Sugar and Confectionery]]-U3)/U3*100</f>
        <v>-8.9445438282642495E-2</v>
      </c>
      <c r="W4">
        <v>164</v>
      </c>
      <c r="X4">
        <f>(Table11[[#This Row],[Spices]]-W3)/W3*100</f>
        <v>-0.60606060606060608</v>
      </c>
      <c r="Y4">
        <v>160.6</v>
      </c>
      <c r="Z4">
        <f>(Table11[[#This Row],[Non-alcoholic beverages]]-Y3)/Y3*100</f>
        <v>0.37499999999999645</v>
      </c>
      <c r="AA4">
        <v>166.4</v>
      </c>
      <c r="AB4">
        <f>(Table11[[#This Row],[Prepared meals, snacks, sweets etc.]]-AA3)/AA3*100</f>
        <v>0.36188178528347059</v>
      </c>
      <c r="AC4">
        <v>154.5</v>
      </c>
      <c r="AD4">
        <f>(Table11[[#This Row],[Food and beverages]]-AC3)/AC3*100</f>
        <v>-0.12928248222365135</v>
      </c>
      <c r="AE4">
        <v>186.1</v>
      </c>
      <c r="AF4">
        <f>(Table11[[#This Row],[Pan, tobacco and intoxicants]]-AE3)/AE3*100</f>
        <v>-0.21447721179624971</v>
      </c>
      <c r="AG4">
        <v>159.6</v>
      </c>
      <c r="AH4">
        <f>(Table11[[#This Row],[Clothing]]-AG3)/AG3*100</f>
        <v>0.31426775612822128</v>
      </c>
      <c r="AI4">
        <v>154.4</v>
      </c>
      <c r="AJ4">
        <f>(Table11[[#This Row],[Footwear]]-AI3)/AI3*100</f>
        <v>0.32488628979857048</v>
      </c>
      <c r="AK4">
        <v>158.9</v>
      </c>
      <c r="AL4">
        <f>(Table11[[#This Row],[Clothing and footwear]]-AK3)/AK3*100</f>
        <v>0.31565656565656564</v>
      </c>
      <c r="AM4" t="s">
        <v>48</v>
      </c>
      <c r="AN4" t="str">
        <f>IFERROR(_xlfn.IFNA(((Table11[[#This Row],[Housing]]-AM3)/AM3*100),Table11[[#This Row],[Housing]]),Table11[[#This Row],[Housing]])</f>
        <v>-</v>
      </c>
      <c r="AO4">
        <v>156</v>
      </c>
      <c r="AP4">
        <f>(Table11[[#This Row],[Fuel and light]]-AO3)/AO3*100</f>
        <v>1.0362694300518096</v>
      </c>
      <c r="AQ4">
        <v>154.80000000000001</v>
      </c>
      <c r="AR4">
        <f>(Table11[[#This Row],[Household goods and services]]-AQ3)/AQ3*100</f>
        <v>0</v>
      </c>
      <c r="AS4">
        <v>164.6</v>
      </c>
      <c r="AT4">
        <f>(Table11[[#This Row],[Health]]-AS3)/AS3*100</f>
        <v>0.18259281801581434</v>
      </c>
      <c r="AU4">
        <v>151.30000000000001</v>
      </c>
      <c r="AV4">
        <f>(Table11[[#This Row],[Transport and communication]]-AU3)/AU3*100</f>
        <v>0.73235685752331747</v>
      </c>
      <c r="AW4">
        <v>157.80000000000001</v>
      </c>
      <c r="AX4">
        <f>(Table11[[#This Row],[Recreation and amusement]]-AW3)/AW3*100</f>
        <v>0.50955414012739575</v>
      </c>
      <c r="AY4">
        <v>163.80000000000001</v>
      </c>
      <c r="AZ4">
        <f>(Table11[[#This Row],[Education]]-AY3)/AY3*100</f>
        <v>0.12224938875306667</v>
      </c>
      <c r="BA4">
        <v>153.1</v>
      </c>
      <c r="BB4">
        <f>(Table11[[#This Row],[Personal care and effects]]-BA3)/BA3*100</f>
        <v>-1.3530927835051509</v>
      </c>
      <c r="BC4">
        <v>157.30000000000001</v>
      </c>
      <c r="BD4">
        <f>(Table11[[#This Row],[Miscellaneous]]-BC3)/BC3*100</f>
        <v>6.3613231552177324E-2</v>
      </c>
    </row>
    <row r="5" spans="1:56" ht="13.8" x14ac:dyDescent="0.25">
      <c r="A5" t="s">
        <v>30</v>
      </c>
      <c r="B5">
        <v>2021</v>
      </c>
      <c r="C5" t="s">
        <v>37</v>
      </c>
      <c r="D5" s="7">
        <v>44287</v>
      </c>
      <c r="E5">
        <v>142.69999999999999</v>
      </c>
      <c r="F5">
        <f>(Table11[[#This Row],[Cereals and products]]-E4)/E4*100</f>
        <v>0.14035087719297448</v>
      </c>
      <c r="G5">
        <v>195.5</v>
      </c>
      <c r="H5">
        <f>(Table11[[#This Row],[Meat and fish]]-G4)/G4*100</f>
        <v>3.2206969376979906</v>
      </c>
      <c r="I5">
        <v>163.4</v>
      </c>
      <c r="J5">
        <f>(Table11[[#This Row],[Egg]]-I4)/I4*100</f>
        <v>0.12254901960785358</v>
      </c>
      <c r="K5">
        <v>155</v>
      </c>
      <c r="L5">
        <f>(Table11[[#This Row],[Milk and products]]-K4)/K4*100</f>
        <v>0.3236245954692557</v>
      </c>
      <c r="M5">
        <v>175.2</v>
      </c>
      <c r="N5">
        <f>(Table11[[#This Row],[Oils and fats]]-M4)/M4*100</f>
        <v>4.1617122473246138</v>
      </c>
      <c r="O5">
        <v>160.6</v>
      </c>
      <c r="P5">
        <f>(Table11[[#This Row],[Fruits]]-O4)/O4*100</f>
        <v>6.7109634551494972</v>
      </c>
      <c r="Q5">
        <v>135.1</v>
      </c>
      <c r="R5">
        <f>(Table11[[#This Row],[Vegetables]]-Q4)/Q4*100</f>
        <v>-4.184397163120571</v>
      </c>
      <c r="S5">
        <v>161.1</v>
      </c>
      <c r="T5">
        <f>(Table11[[#This Row],[Pulses and products]]-S4)/S4*100</f>
        <v>1.1934673366834208</v>
      </c>
      <c r="U5">
        <v>112.2</v>
      </c>
      <c r="V5">
        <f>(Table11[[#This Row],[Sugar and Confectionery]]-U4)/U4*100</f>
        <v>0.44762757385854968</v>
      </c>
      <c r="W5">
        <v>164.4</v>
      </c>
      <c r="X5">
        <f>(Table11[[#This Row],[Spices]]-W4)/W4*100</f>
        <v>0.24390243902439371</v>
      </c>
      <c r="Y5">
        <v>161.9</v>
      </c>
      <c r="Z5">
        <f>(Table11[[#This Row],[Non-alcoholic beverages]]-Y4)/Y4*100</f>
        <v>0.80946450809465209</v>
      </c>
      <c r="AA5">
        <v>166.8</v>
      </c>
      <c r="AB5">
        <f>(Table11[[#This Row],[Prepared meals, snacks, sweets etc.]]-AA4)/AA4*100</f>
        <v>0.24038461538461878</v>
      </c>
      <c r="AC5">
        <v>155.6</v>
      </c>
      <c r="AD5">
        <f>(Table11[[#This Row],[Food and beverages]]-AC4)/AC4*100</f>
        <v>0.71197411003235878</v>
      </c>
      <c r="AE5">
        <v>186.8</v>
      </c>
      <c r="AF5">
        <f>(Table11[[#This Row],[Pan, tobacco and intoxicants]]-AE4)/AE4*100</f>
        <v>0.37614185921548471</v>
      </c>
      <c r="AG5">
        <v>160.69999999999999</v>
      </c>
      <c r="AH5">
        <f>(Table11[[#This Row],[Clothing]]-AG4)/AG4*100</f>
        <v>0.68922305764410674</v>
      </c>
      <c r="AI5">
        <v>155.1</v>
      </c>
      <c r="AJ5">
        <f>(Table11[[#This Row],[Footwear]]-AI4)/AI4*100</f>
        <v>0.45336787564766101</v>
      </c>
      <c r="AK5">
        <v>159.9</v>
      </c>
      <c r="AL5">
        <f>(Table11[[#This Row],[Clothing and footwear]]-AK4)/AK4*100</f>
        <v>0.62932662051604771</v>
      </c>
      <c r="AM5" t="s">
        <v>48</v>
      </c>
      <c r="AN5" t="str">
        <f>IFERROR(_xlfn.IFNA(((Table11[[#This Row],[Housing]]-AM4)/AM4*100),Table11[[#This Row],[Housing]]),Table11[[#This Row],[Housing]])</f>
        <v>-</v>
      </c>
      <c r="AO5">
        <v>156</v>
      </c>
      <c r="AP5">
        <f>(Table11[[#This Row],[Fuel and light]]-AO4)/AO4*100</f>
        <v>0</v>
      </c>
      <c r="AQ5">
        <v>155.5</v>
      </c>
      <c r="AR5">
        <f>(Table11[[#This Row],[Household goods and services]]-AQ4)/AQ4*100</f>
        <v>0.45219638242893317</v>
      </c>
      <c r="AS5">
        <v>165.3</v>
      </c>
      <c r="AT5">
        <f>(Table11[[#This Row],[Health]]-AS4)/AS4*100</f>
        <v>0.42527339003646236</v>
      </c>
      <c r="AU5">
        <v>151.69999999999999</v>
      </c>
      <c r="AV5">
        <f>(Table11[[#This Row],[Transport and communication]]-AU4)/AU4*100</f>
        <v>0.26437541308656787</v>
      </c>
      <c r="AW5">
        <v>158.6</v>
      </c>
      <c r="AX5">
        <f>(Table11[[#This Row],[Recreation and amusement]]-AW4)/AW4*100</f>
        <v>0.50697084917616153</v>
      </c>
      <c r="AY5">
        <v>164.1</v>
      </c>
      <c r="AZ5">
        <f>(Table11[[#This Row],[Education]]-AY4)/AY4*100</f>
        <v>0.18315018315017273</v>
      </c>
      <c r="BA5">
        <v>154.6</v>
      </c>
      <c r="BB5">
        <f>(Table11[[#This Row],[Personal care and effects]]-BA4)/BA4*100</f>
        <v>0.97975179621162634</v>
      </c>
      <c r="BC5">
        <v>158</v>
      </c>
      <c r="BD5">
        <f>(Table11[[#This Row],[Miscellaneous]]-BC4)/BC4*100</f>
        <v>0.44500953591861958</v>
      </c>
    </row>
    <row r="6" spans="1:56" ht="13.8" x14ac:dyDescent="0.25">
      <c r="A6" t="s">
        <v>30</v>
      </c>
      <c r="B6">
        <v>2021</v>
      </c>
      <c r="C6" t="s">
        <v>38</v>
      </c>
      <c r="D6" s="7">
        <v>44317</v>
      </c>
      <c r="E6">
        <v>145.1</v>
      </c>
      <c r="F6">
        <f>(Table11[[#This Row],[Cereals and products]]-E5)/E5*100</f>
        <v>1.6818500350385464</v>
      </c>
      <c r="G6">
        <v>198.5</v>
      </c>
      <c r="H6">
        <f>(Table11[[#This Row],[Meat and fish]]-G5)/G5*100</f>
        <v>1.5345268542199488</v>
      </c>
      <c r="I6">
        <v>168.6</v>
      </c>
      <c r="J6">
        <f>(Table11[[#This Row],[Egg]]-I5)/I5*100</f>
        <v>3.1823745410036652</v>
      </c>
      <c r="K6">
        <v>155.80000000000001</v>
      </c>
      <c r="L6">
        <f>(Table11[[#This Row],[Milk and products]]-K5)/K5*100</f>
        <v>0.51612903225807194</v>
      </c>
      <c r="M6">
        <v>184.4</v>
      </c>
      <c r="N6">
        <f>(Table11[[#This Row],[Oils and fats]]-M5)/M5*100</f>
        <v>5.2511415525114256</v>
      </c>
      <c r="O6">
        <v>162.30000000000001</v>
      </c>
      <c r="P6">
        <f>(Table11[[#This Row],[Fruits]]-O5)/O5*100</f>
        <v>1.0585305105853158</v>
      </c>
      <c r="Q6">
        <v>138.4</v>
      </c>
      <c r="R6">
        <f>(Table11[[#This Row],[Vegetables]]-Q5)/Q5*100</f>
        <v>2.4426350851221401</v>
      </c>
      <c r="S6">
        <v>165.1</v>
      </c>
      <c r="T6">
        <f>(Table11[[#This Row],[Pulses and products]]-S5)/S5*100</f>
        <v>2.4829298572315333</v>
      </c>
      <c r="U6">
        <v>114.3</v>
      </c>
      <c r="V6">
        <f>(Table11[[#This Row],[Sugar and Confectionery]]-U5)/U5*100</f>
        <v>1.8716577540106902</v>
      </c>
      <c r="W6">
        <v>169.7</v>
      </c>
      <c r="X6">
        <f>(Table11[[#This Row],[Spices]]-W5)/W5*100</f>
        <v>3.2238442822384328</v>
      </c>
      <c r="Y6">
        <v>164.6</v>
      </c>
      <c r="Z6">
        <f>(Table11[[#This Row],[Non-alcoholic beverages]]-Y5)/Y5*100</f>
        <v>1.6676961087090727</v>
      </c>
      <c r="AA6">
        <v>169.8</v>
      </c>
      <c r="AB6">
        <f>(Table11[[#This Row],[Prepared meals, snacks, sweets etc.]]-AA5)/AA5*100</f>
        <v>1.7985611510791366</v>
      </c>
      <c r="AC6">
        <v>158.69999999999999</v>
      </c>
      <c r="AD6">
        <f>(Table11[[#This Row],[Food and beverages]]-AC5)/AC5*100</f>
        <v>1.9922879177377857</v>
      </c>
      <c r="AE6">
        <v>189.6</v>
      </c>
      <c r="AF6">
        <f>(Table11[[#This Row],[Pan, tobacco and intoxicants]]-AE5)/AE5*100</f>
        <v>1.4989293361884277</v>
      </c>
      <c r="AG6">
        <v>165.3</v>
      </c>
      <c r="AH6">
        <f>(Table11[[#This Row],[Clothing]]-AG5)/AG5*100</f>
        <v>2.8624766645924229</v>
      </c>
      <c r="AI6">
        <v>160.6</v>
      </c>
      <c r="AJ6">
        <f>(Table11[[#This Row],[Footwear]]-AI5)/AI5*100</f>
        <v>3.5460992907801421</v>
      </c>
      <c r="AK6">
        <v>164.5</v>
      </c>
      <c r="AL6">
        <f>(Table11[[#This Row],[Clothing and footwear]]-AK5)/AK5*100</f>
        <v>2.8767979987492147</v>
      </c>
      <c r="AM6" t="s">
        <v>32</v>
      </c>
      <c r="AN6" t="str">
        <f>IFERROR(_xlfn.IFNA(((Table11[[#This Row],[Housing]]-AM5)/AM5*100),Table11[[#This Row],[Housing]]),Table11[[#This Row],[Housing]])</f>
        <v>NA</v>
      </c>
      <c r="AO6">
        <v>161.69999999999999</v>
      </c>
      <c r="AP6">
        <f>(Table11[[#This Row],[Fuel and light]]-AO5)/AO5*100</f>
        <v>3.6538461538461462</v>
      </c>
      <c r="AQ6">
        <v>158.80000000000001</v>
      </c>
      <c r="AR6">
        <f>(Table11[[#This Row],[Household goods and services]]-AQ5)/AQ5*100</f>
        <v>2.1221864951768565</v>
      </c>
      <c r="AS6">
        <v>169.1</v>
      </c>
      <c r="AT6">
        <f>(Table11[[#This Row],[Health]]-AS5)/AS5*100</f>
        <v>2.2988505747126333</v>
      </c>
      <c r="AU6">
        <v>153.19999999999999</v>
      </c>
      <c r="AV6">
        <f>(Table11[[#This Row],[Transport and communication]]-AU5)/AU5*100</f>
        <v>0.98879367172050103</v>
      </c>
      <c r="AW6">
        <v>160</v>
      </c>
      <c r="AX6">
        <f>(Table11[[#This Row],[Recreation and amusement]]-AW5)/AW5*100</f>
        <v>0.88272383354350925</v>
      </c>
      <c r="AY6">
        <v>167.6</v>
      </c>
      <c r="AZ6">
        <f>(Table11[[#This Row],[Education]]-AY5)/AY5*100</f>
        <v>2.1328458257160272</v>
      </c>
      <c r="BA6">
        <v>159.30000000000001</v>
      </c>
      <c r="BB6">
        <f>(Table11[[#This Row],[Personal care and effects]]-BA5)/BA5*100</f>
        <v>3.0401034928848754</v>
      </c>
      <c r="BC6">
        <v>161.1</v>
      </c>
      <c r="BD6">
        <f>(Table11[[#This Row],[Miscellaneous]]-BC5)/BC5*100</f>
        <v>1.9620253164556924</v>
      </c>
    </row>
    <row r="7" spans="1:56" ht="13.8" x14ac:dyDescent="0.25">
      <c r="A7" t="s">
        <v>30</v>
      </c>
      <c r="B7">
        <v>2021</v>
      </c>
      <c r="C7" t="s">
        <v>39</v>
      </c>
      <c r="D7" s="7">
        <v>44348</v>
      </c>
      <c r="E7">
        <v>145.6</v>
      </c>
      <c r="F7">
        <f>(Table11[[#This Row],[Cereals and products]]-E6)/E6*100</f>
        <v>0.34458993797381116</v>
      </c>
      <c r="G7">
        <v>200.1</v>
      </c>
      <c r="H7">
        <f>(Table11[[#This Row],[Meat and fish]]-G6)/G6*100</f>
        <v>0.80604534005037509</v>
      </c>
      <c r="I7">
        <v>179.3</v>
      </c>
      <c r="J7">
        <f>(Table11[[#This Row],[Egg]]-I6)/I6*100</f>
        <v>6.3463819691577799</v>
      </c>
      <c r="K7">
        <v>156.1</v>
      </c>
      <c r="L7">
        <f>(Table11[[#This Row],[Milk and products]]-K6)/K6*100</f>
        <v>0.19255455712450764</v>
      </c>
      <c r="M7">
        <v>190.4</v>
      </c>
      <c r="N7">
        <f>(Table11[[#This Row],[Oils and fats]]-M6)/M6*100</f>
        <v>3.2537960954446854</v>
      </c>
      <c r="O7">
        <v>158.6</v>
      </c>
      <c r="P7">
        <f>(Table11[[#This Row],[Fruits]]-O6)/O6*100</f>
        <v>-2.2797288971041385</v>
      </c>
      <c r="Q7">
        <v>144.69999999999999</v>
      </c>
      <c r="R7">
        <f>(Table11[[#This Row],[Vegetables]]-Q6)/Q6*100</f>
        <v>4.5520231213872702</v>
      </c>
      <c r="S7">
        <v>165.5</v>
      </c>
      <c r="T7">
        <f>(Table11[[#This Row],[Pulses and products]]-S6)/S6*100</f>
        <v>0.2422774076317418</v>
      </c>
      <c r="U7">
        <v>114.6</v>
      </c>
      <c r="V7">
        <f>(Table11[[#This Row],[Sugar and Confectionery]]-U6)/U6*100</f>
        <v>0.26246719160104737</v>
      </c>
      <c r="W7">
        <v>170</v>
      </c>
      <c r="X7">
        <f>(Table11[[#This Row],[Spices]]-W6)/W6*100</f>
        <v>0.17678255745433788</v>
      </c>
      <c r="Y7">
        <v>165.5</v>
      </c>
      <c r="Z7">
        <f>(Table11[[#This Row],[Non-alcoholic beverages]]-Y6)/Y6*100</f>
        <v>0.5467800729040132</v>
      </c>
      <c r="AA7">
        <v>171.7</v>
      </c>
      <c r="AB7">
        <f>(Table11[[#This Row],[Prepared meals, snacks, sweets etc.]]-AA6)/AA6*100</f>
        <v>1.1189634864546392</v>
      </c>
      <c r="AC7">
        <v>160.5</v>
      </c>
      <c r="AD7">
        <f>(Table11[[#This Row],[Food and beverages]]-AC6)/AC6*100</f>
        <v>1.1342155009451869</v>
      </c>
      <c r="AE7">
        <v>189.1</v>
      </c>
      <c r="AF7">
        <f>(Table11[[#This Row],[Pan, tobacco and intoxicants]]-AE6)/AE6*100</f>
        <v>-0.26371308016877637</v>
      </c>
      <c r="AG7">
        <v>165.3</v>
      </c>
      <c r="AH7">
        <f>(Table11[[#This Row],[Clothing]]-AG6)/AG6*100</f>
        <v>0</v>
      </c>
      <c r="AI7">
        <v>159.9</v>
      </c>
      <c r="AJ7">
        <f>(Table11[[#This Row],[Footwear]]-AI6)/AI6*100</f>
        <v>-0.43586550435864796</v>
      </c>
      <c r="AK7">
        <v>164.6</v>
      </c>
      <c r="AL7">
        <f>(Table11[[#This Row],[Clothing and footwear]]-AK6)/AK6*100</f>
        <v>6.0790273556227549E-2</v>
      </c>
      <c r="AM7" t="s">
        <v>32</v>
      </c>
      <c r="AN7" t="str">
        <f>IFERROR(_xlfn.IFNA(((Table11[[#This Row],[Housing]]-AM6)/AM6*100),Table11[[#This Row],[Housing]]),Table11[[#This Row],[Housing]])</f>
        <v>NA</v>
      </c>
      <c r="AO7">
        <v>162.1</v>
      </c>
      <c r="AP7">
        <f>(Table11[[#This Row],[Fuel and light]]-AO6)/AO6*100</f>
        <v>0.24737167594310805</v>
      </c>
      <c r="AQ7">
        <v>159.19999999999999</v>
      </c>
      <c r="AR7">
        <f>(Table11[[#This Row],[Household goods and services]]-AQ6)/AQ6*100</f>
        <v>0.25188916876572875</v>
      </c>
      <c r="AS7">
        <v>169.7</v>
      </c>
      <c r="AT7">
        <f>(Table11[[#This Row],[Health]]-AS6)/AS6*100</f>
        <v>0.35481963335304223</v>
      </c>
      <c r="AU7">
        <v>154.19999999999999</v>
      </c>
      <c r="AV7">
        <f>(Table11[[#This Row],[Transport and communication]]-AU6)/AU6*100</f>
        <v>0.65274151436031336</v>
      </c>
      <c r="AW7">
        <v>160.4</v>
      </c>
      <c r="AX7">
        <f>(Table11[[#This Row],[Recreation and amusement]]-AW6)/AW6*100</f>
        <v>0.25000000000000355</v>
      </c>
      <c r="AY7">
        <v>166.8</v>
      </c>
      <c r="AZ7">
        <f>(Table11[[#This Row],[Education]]-AY6)/AY6*100</f>
        <v>-0.47732696897373689</v>
      </c>
      <c r="BA7">
        <v>159.4</v>
      </c>
      <c r="BB7">
        <f>(Table11[[#This Row],[Personal care and effects]]-BA6)/BA6*100</f>
        <v>6.2774639045821909E-2</v>
      </c>
      <c r="BC7">
        <v>161.5</v>
      </c>
      <c r="BD7">
        <f>(Table11[[#This Row],[Miscellaneous]]-BC6)/BC6*100</f>
        <v>0.24829298572315689</v>
      </c>
    </row>
    <row r="8" spans="1:56" ht="13.8" x14ac:dyDescent="0.25">
      <c r="A8" t="s">
        <v>30</v>
      </c>
      <c r="B8">
        <v>2021</v>
      </c>
      <c r="C8" t="s">
        <v>40</v>
      </c>
      <c r="D8" s="7">
        <v>44378</v>
      </c>
      <c r="E8">
        <v>145.1</v>
      </c>
      <c r="F8">
        <f>(Table11[[#This Row],[Cereals and products]]-E7)/E7*100</f>
        <v>-0.34340659340659341</v>
      </c>
      <c r="G8">
        <v>204.5</v>
      </c>
      <c r="H8">
        <f>(Table11[[#This Row],[Meat and fish]]-G7)/G7*100</f>
        <v>2.1989005497251402</v>
      </c>
      <c r="I8">
        <v>180.4</v>
      </c>
      <c r="J8">
        <f>(Table11[[#This Row],[Egg]]-I7)/I7*100</f>
        <v>0.61349693251533421</v>
      </c>
      <c r="K8">
        <v>157.1</v>
      </c>
      <c r="L8">
        <f>(Table11[[#This Row],[Milk and products]]-K7)/K7*100</f>
        <v>0.64061499039077519</v>
      </c>
      <c r="M8">
        <v>188.7</v>
      </c>
      <c r="N8">
        <f>(Table11[[#This Row],[Oils and fats]]-M7)/M7*100</f>
        <v>-0.89285714285715179</v>
      </c>
      <c r="O8">
        <v>157.69999999999999</v>
      </c>
      <c r="P8">
        <f>(Table11[[#This Row],[Fruits]]-O7)/O7*100</f>
        <v>-0.56746532156368579</v>
      </c>
      <c r="Q8">
        <v>152.80000000000001</v>
      </c>
      <c r="R8">
        <f>(Table11[[#This Row],[Vegetables]]-Q7)/Q7*100</f>
        <v>5.5977885279889588</v>
      </c>
      <c r="S8">
        <v>163.6</v>
      </c>
      <c r="T8">
        <f>(Table11[[#This Row],[Pulses and products]]-S7)/S7*100</f>
        <v>-1.1480362537764384</v>
      </c>
      <c r="U8">
        <v>113.9</v>
      </c>
      <c r="V8">
        <f>(Table11[[#This Row],[Sugar and Confectionery]]-U7)/U7*100</f>
        <v>-0.61082024432808779</v>
      </c>
      <c r="W8">
        <v>169.7</v>
      </c>
      <c r="X8">
        <f>(Table11[[#This Row],[Spices]]-W7)/W7*100</f>
        <v>-0.17647058823530079</v>
      </c>
      <c r="Y8">
        <v>166.2</v>
      </c>
      <c r="Z8">
        <f>(Table11[[#This Row],[Non-alcoholic beverages]]-Y7)/Y7*100</f>
        <v>0.42296072507552185</v>
      </c>
      <c r="AA8">
        <v>171</v>
      </c>
      <c r="AB8">
        <f>(Table11[[#This Row],[Prepared meals, snacks, sweets etc.]]-AA7)/AA7*100</f>
        <v>-0.40768782760628347</v>
      </c>
      <c r="AC8">
        <v>161.69999999999999</v>
      </c>
      <c r="AD8">
        <f>(Table11[[#This Row],[Food and beverages]]-AC7)/AC7*100</f>
        <v>0.74766355140186203</v>
      </c>
      <c r="AE8">
        <v>189.7</v>
      </c>
      <c r="AF8">
        <f>(Table11[[#This Row],[Pan, tobacco and intoxicants]]-AE7)/AE7*100</f>
        <v>0.31729243786356126</v>
      </c>
      <c r="AG8">
        <v>166</v>
      </c>
      <c r="AH8">
        <f>(Table11[[#This Row],[Clothing]]-AG7)/AG7*100</f>
        <v>0.42347247428916429</v>
      </c>
      <c r="AI8">
        <v>161.1</v>
      </c>
      <c r="AJ8">
        <f>(Table11[[#This Row],[Footwear]]-AI7)/AI7*100</f>
        <v>0.75046904315196283</v>
      </c>
      <c r="AK8">
        <v>165.3</v>
      </c>
      <c r="AL8">
        <f>(Table11[[#This Row],[Clothing and footwear]]-AK7)/AK7*100</f>
        <v>0.42527339003646236</v>
      </c>
      <c r="AM8" t="s">
        <v>32</v>
      </c>
      <c r="AN8" t="str">
        <f>IFERROR(_xlfn.IFNA(((Table11[[#This Row],[Housing]]-AM7)/AM7*100),Table11[[#This Row],[Housing]]),Table11[[#This Row],[Housing]])</f>
        <v>NA</v>
      </c>
      <c r="AO8">
        <v>162.5</v>
      </c>
      <c r="AP8">
        <f>(Table11[[#This Row],[Fuel and light]]-AO7)/AO7*100</f>
        <v>0.24676125848242178</v>
      </c>
      <c r="AQ8">
        <v>160.30000000000001</v>
      </c>
      <c r="AR8">
        <f>(Table11[[#This Row],[Household goods and services]]-AQ7)/AQ7*100</f>
        <v>0.69095477386936111</v>
      </c>
      <c r="AS8">
        <v>170.4</v>
      </c>
      <c r="AT8">
        <f>(Table11[[#This Row],[Health]]-AS7)/AS7*100</f>
        <v>0.4124926340601161</v>
      </c>
      <c r="AU8">
        <v>157.1</v>
      </c>
      <c r="AV8">
        <f>(Table11[[#This Row],[Transport and communication]]-AU7)/AU7*100</f>
        <v>1.8806744487678377</v>
      </c>
      <c r="AW8">
        <v>160.69999999999999</v>
      </c>
      <c r="AX8">
        <f>(Table11[[#This Row],[Recreation and amusement]]-AW7)/AW7*100</f>
        <v>0.18703241895260783</v>
      </c>
      <c r="AY8">
        <v>167.2</v>
      </c>
      <c r="AZ8">
        <f>(Table11[[#This Row],[Education]]-AY7)/AY7*100</f>
        <v>0.23980815347720458</v>
      </c>
      <c r="BA8">
        <v>160.4</v>
      </c>
      <c r="BB8">
        <f>(Table11[[#This Row],[Personal care and effects]]-BA7)/BA7*100</f>
        <v>0.62735257214554585</v>
      </c>
      <c r="BC8">
        <v>162.80000000000001</v>
      </c>
      <c r="BD8">
        <f>(Table11[[#This Row],[Miscellaneous]]-BC7)/BC7*100</f>
        <v>0.8049535603715241</v>
      </c>
    </row>
    <row r="9" spans="1:56" ht="13.8" x14ac:dyDescent="0.25">
      <c r="A9" t="s">
        <v>30</v>
      </c>
      <c r="B9">
        <v>2021</v>
      </c>
      <c r="C9" t="s">
        <v>41</v>
      </c>
      <c r="D9" s="7">
        <v>44409</v>
      </c>
      <c r="E9">
        <v>144.9</v>
      </c>
      <c r="F9">
        <f>(Table11[[#This Row],[Cereals and products]]-E8)/E8*100</f>
        <v>-0.13783597518951662</v>
      </c>
      <c r="G9">
        <v>202.3</v>
      </c>
      <c r="H9">
        <f>(Table11[[#This Row],[Meat and fish]]-G8)/G8*100</f>
        <v>-1.0757946210268894</v>
      </c>
      <c r="I9">
        <v>176.5</v>
      </c>
      <c r="J9">
        <f>(Table11[[#This Row],[Egg]]-I8)/I8*100</f>
        <v>-2.1618625277161891</v>
      </c>
      <c r="K9">
        <v>157.5</v>
      </c>
      <c r="L9">
        <f>(Table11[[#This Row],[Milk and products]]-K8)/K8*100</f>
        <v>0.25461489497135947</v>
      </c>
      <c r="M9">
        <v>190.9</v>
      </c>
      <c r="N9">
        <f>(Table11[[#This Row],[Oils and fats]]-M8)/M8*100</f>
        <v>1.1658717541070573</v>
      </c>
      <c r="O9">
        <v>155.69999999999999</v>
      </c>
      <c r="P9">
        <f>(Table11[[#This Row],[Fruits]]-O8)/O8*100</f>
        <v>-1.2682308180088777</v>
      </c>
      <c r="Q9">
        <v>153.9</v>
      </c>
      <c r="R9">
        <f>(Table11[[#This Row],[Vegetables]]-Q8)/Q8*100</f>
        <v>0.71989528795811142</v>
      </c>
      <c r="S9">
        <v>162.80000000000001</v>
      </c>
      <c r="T9">
        <f>(Table11[[#This Row],[Pulses and products]]-S8)/S8*100</f>
        <v>-0.48899755501221454</v>
      </c>
      <c r="U9">
        <v>115.2</v>
      </c>
      <c r="V9">
        <f>(Table11[[#This Row],[Sugar and Confectionery]]-U8)/U8*100</f>
        <v>1.1413520632133425</v>
      </c>
      <c r="W9">
        <v>169.8</v>
      </c>
      <c r="X9">
        <f>(Table11[[#This Row],[Spices]]-W8)/W8*100</f>
        <v>5.8927519151457122E-2</v>
      </c>
      <c r="Y9">
        <v>167.6</v>
      </c>
      <c r="Z9">
        <f>(Table11[[#This Row],[Non-alcoholic beverages]]-Y8)/Y8*100</f>
        <v>0.84235860409145946</v>
      </c>
      <c r="AA9">
        <v>171.9</v>
      </c>
      <c r="AB9">
        <f>(Table11[[#This Row],[Prepared meals, snacks, sweets etc.]]-AA8)/AA8*100</f>
        <v>0.52631578947368751</v>
      </c>
      <c r="AC9">
        <v>161.80000000000001</v>
      </c>
      <c r="AD9">
        <f>(Table11[[#This Row],[Food and beverages]]-AC8)/AC8*100</f>
        <v>6.1842918985790196E-2</v>
      </c>
      <c r="AE9">
        <v>190.2</v>
      </c>
      <c r="AF9">
        <f>(Table11[[#This Row],[Pan, tobacco and intoxicants]]-AE8)/AE8*100</f>
        <v>0.2635740643120717</v>
      </c>
      <c r="AG9">
        <v>167</v>
      </c>
      <c r="AH9">
        <f>(Table11[[#This Row],[Clothing]]-AG8)/AG8*100</f>
        <v>0.60240963855421692</v>
      </c>
      <c r="AI9">
        <v>162.6</v>
      </c>
      <c r="AJ9">
        <f>(Table11[[#This Row],[Footwear]]-AI8)/AI8*100</f>
        <v>0.93109869646182497</v>
      </c>
      <c r="AK9">
        <v>166.3</v>
      </c>
      <c r="AL9">
        <f>(Table11[[#This Row],[Clothing and footwear]]-AK8)/AK8*100</f>
        <v>0.60496067755595884</v>
      </c>
      <c r="AM9" t="s">
        <v>32</v>
      </c>
      <c r="AN9" t="str">
        <f>IFERROR(_xlfn.IFNA(((Table11[[#This Row],[Housing]]-AM8)/AM8*100),Table11[[#This Row],[Housing]]),Table11[[#This Row],[Housing]])</f>
        <v>NA</v>
      </c>
      <c r="AO9">
        <v>163.1</v>
      </c>
      <c r="AP9">
        <f>(Table11[[#This Row],[Fuel and light]]-AO8)/AO8*100</f>
        <v>0.36923076923076575</v>
      </c>
      <c r="AQ9">
        <v>160.9</v>
      </c>
      <c r="AR9">
        <f>(Table11[[#This Row],[Household goods and services]]-AQ8)/AQ8*100</f>
        <v>0.37429819089207378</v>
      </c>
      <c r="AS9">
        <v>171.1</v>
      </c>
      <c r="AT9">
        <f>(Table11[[#This Row],[Health]]-AS8)/AS8*100</f>
        <v>0.41079812206572103</v>
      </c>
      <c r="AU9">
        <v>157.69999999999999</v>
      </c>
      <c r="AV9">
        <f>(Table11[[#This Row],[Transport and communication]]-AU8)/AU8*100</f>
        <v>0.38192234245703011</v>
      </c>
      <c r="AW9">
        <v>161.1</v>
      </c>
      <c r="AX9">
        <f>(Table11[[#This Row],[Recreation and amusement]]-AW8)/AW8*100</f>
        <v>0.24891101431238688</v>
      </c>
      <c r="AY9">
        <v>167.5</v>
      </c>
      <c r="AZ9">
        <f>(Table11[[#This Row],[Education]]-AY8)/AY8*100</f>
        <v>0.17942583732058098</v>
      </c>
      <c r="BA9">
        <v>160.30000000000001</v>
      </c>
      <c r="BB9">
        <f>(Table11[[#This Row],[Personal care and effects]]-BA8)/BA8*100</f>
        <v>-6.2344139650869268E-2</v>
      </c>
      <c r="BC9">
        <v>163.30000000000001</v>
      </c>
      <c r="BD9">
        <f>(Table11[[#This Row],[Miscellaneous]]-BC8)/BC8*100</f>
        <v>0.30712530712530711</v>
      </c>
    </row>
    <row r="10" spans="1:56" ht="13.8" x14ac:dyDescent="0.25">
      <c r="A10" t="s">
        <v>30</v>
      </c>
      <c r="B10">
        <v>2021</v>
      </c>
      <c r="C10" t="s">
        <v>42</v>
      </c>
      <c r="D10" s="7">
        <v>44440</v>
      </c>
      <c r="E10">
        <v>145.4</v>
      </c>
      <c r="F10">
        <f>(Table11[[#This Row],[Cereals and products]]-E9)/E9*100</f>
        <v>0.34506556245686681</v>
      </c>
      <c r="G10">
        <v>202.1</v>
      </c>
      <c r="H10">
        <f>(Table11[[#This Row],[Meat and fish]]-G9)/G9*100</f>
        <v>-9.8863074641629786E-2</v>
      </c>
      <c r="I10">
        <v>172</v>
      </c>
      <c r="J10">
        <f>(Table11[[#This Row],[Egg]]-I9)/I9*100</f>
        <v>-2.5495750708215295</v>
      </c>
      <c r="K10">
        <v>158</v>
      </c>
      <c r="L10">
        <f>(Table11[[#This Row],[Milk and products]]-K9)/K9*100</f>
        <v>0.31746031746031744</v>
      </c>
      <c r="M10">
        <v>195.5</v>
      </c>
      <c r="N10">
        <f>(Table11[[#This Row],[Oils and fats]]-M9)/M9*100</f>
        <v>2.4096385542168646</v>
      </c>
      <c r="O10">
        <v>152.69999999999999</v>
      </c>
      <c r="P10">
        <f>(Table11[[#This Row],[Fruits]]-O9)/O9*100</f>
        <v>-1.9267822736030831</v>
      </c>
      <c r="Q10">
        <v>151.4</v>
      </c>
      <c r="R10">
        <f>(Table11[[#This Row],[Vegetables]]-Q9)/Q9*100</f>
        <v>-1.6244314489928524</v>
      </c>
      <c r="S10">
        <v>163.9</v>
      </c>
      <c r="T10">
        <f>(Table11[[#This Row],[Pulses and products]]-S9)/S9*100</f>
        <v>0.6756756756756721</v>
      </c>
      <c r="U10">
        <v>119.3</v>
      </c>
      <c r="V10">
        <f>(Table11[[#This Row],[Sugar and Confectionery]]-U9)/U9*100</f>
        <v>3.5590277777777728</v>
      </c>
      <c r="W10">
        <v>170.1</v>
      </c>
      <c r="X10">
        <f>(Table11[[#This Row],[Spices]]-W9)/W9*100</f>
        <v>0.17667844522967191</v>
      </c>
      <c r="Y10">
        <v>168.3</v>
      </c>
      <c r="Z10">
        <f>(Table11[[#This Row],[Non-alcoholic beverages]]-Y9)/Y9*100</f>
        <v>0.41766109785203887</v>
      </c>
      <c r="AA10">
        <v>172.8</v>
      </c>
      <c r="AB10">
        <f>(Table11[[#This Row],[Prepared meals, snacks, sweets etc.]]-AA9)/AA9*100</f>
        <v>0.5235602094240871</v>
      </c>
      <c r="AC10">
        <v>162.1</v>
      </c>
      <c r="AD10">
        <f>(Table11[[#This Row],[Food and beverages]]-AC9)/AC9*100</f>
        <v>0.18541409147094123</v>
      </c>
      <c r="AE10">
        <v>190.5</v>
      </c>
      <c r="AF10">
        <f>(Table11[[#This Row],[Pan, tobacco and intoxicants]]-AE9)/AE9*100</f>
        <v>0.15772870662461166</v>
      </c>
      <c r="AG10">
        <v>167.7</v>
      </c>
      <c r="AH10">
        <f>(Table11[[#This Row],[Clothing]]-AG9)/AG9*100</f>
        <v>0.41916167664669979</v>
      </c>
      <c r="AI10">
        <v>163.6</v>
      </c>
      <c r="AJ10">
        <f>(Table11[[#This Row],[Footwear]]-AI9)/AI9*100</f>
        <v>0.61500615006150061</v>
      </c>
      <c r="AK10">
        <v>167.1</v>
      </c>
      <c r="AL10">
        <f>(Table11[[#This Row],[Clothing and footwear]]-AK9)/AK9*100</f>
        <v>0.48105832832229878</v>
      </c>
      <c r="AM10" t="s">
        <v>32</v>
      </c>
      <c r="AN10" t="str">
        <f>IFERROR(_xlfn.IFNA(((Table11[[#This Row],[Housing]]-AM9)/AM9*100),Table11[[#This Row],[Housing]]),Table11[[#This Row],[Housing]])</f>
        <v>NA</v>
      </c>
      <c r="AO10">
        <v>163.69999999999999</v>
      </c>
      <c r="AP10">
        <f>(Table11[[#This Row],[Fuel and light]]-AO9)/AO9*100</f>
        <v>0.36787247087675923</v>
      </c>
      <c r="AQ10">
        <v>161.30000000000001</v>
      </c>
      <c r="AR10">
        <f>(Table11[[#This Row],[Household goods and services]]-AQ9)/AQ9*100</f>
        <v>0.24860161591050695</v>
      </c>
      <c r="AS10">
        <v>171.9</v>
      </c>
      <c r="AT10">
        <f>(Table11[[#This Row],[Health]]-AS9)/AS9*100</f>
        <v>0.46756282875512062</v>
      </c>
      <c r="AU10">
        <v>157.80000000000001</v>
      </c>
      <c r="AV10">
        <f>(Table11[[#This Row],[Transport and communication]]-AU9)/AU9*100</f>
        <v>6.3411540900458307E-2</v>
      </c>
      <c r="AW10">
        <v>162.69999999999999</v>
      </c>
      <c r="AX10">
        <f>(Table11[[#This Row],[Recreation and amusement]]-AW9)/AW9*100</f>
        <v>0.99317194289260979</v>
      </c>
      <c r="AY10">
        <v>168.5</v>
      </c>
      <c r="AZ10">
        <f>(Table11[[#This Row],[Education]]-AY9)/AY9*100</f>
        <v>0.59701492537313439</v>
      </c>
      <c r="BA10">
        <v>160.19999999999999</v>
      </c>
      <c r="BB10">
        <f>(Table11[[#This Row],[Personal care and effects]]-BA9)/BA9*100</f>
        <v>-6.238303181536041E-2</v>
      </c>
      <c r="BC10">
        <v>163.80000000000001</v>
      </c>
      <c r="BD10">
        <f>(Table11[[#This Row],[Miscellaneous]]-BC9)/BC9*100</f>
        <v>0.30618493570116351</v>
      </c>
    </row>
    <row r="11" spans="1:56" ht="13.8" x14ac:dyDescent="0.25">
      <c r="A11" t="s">
        <v>30</v>
      </c>
      <c r="B11">
        <v>2021</v>
      </c>
      <c r="C11" t="s">
        <v>43</v>
      </c>
      <c r="D11" s="7">
        <v>44470</v>
      </c>
      <c r="E11">
        <v>146.1</v>
      </c>
      <c r="F11">
        <f>(Table11[[#This Row],[Cereals and products]]-E10)/E10*100</f>
        <v>0.4814305364511613</v>
      </c>
      <c r="G11">
        <v>202.5</v>
      </c>
      <c r="H11">
        <f>(Table11[[#This Row],[Meat and fish]]-G10)/G10*100</f>
        <v>0.19792182088075494</v>
      </c>
      <c r="I11">
        <v>170.1</v>
      </c>
      <c r="J11">
        <f>(Table11[[#This Row],[Egg]]-I10)/I10*100</f>
        <v>-1.104651162790701</v>
      </c>
      <c r="K11">
        <v>158.4</v>
      </c>
      <c r="L11">
        <f>(Table11[[#This Row],[Milk and products]]-K10)/K10*100</f>
        <v>0.25316455696202894</v>
      </c>
      <c r="M11">
        <v>198.8</v>
      </c>
      <c r="N11">
        <f>(Table11[[#This Row],[Oils and fats]]-M10)/M10*100</f>
        <v>1.6879795396419495</v>
      </c>
      <c r="O11">
        <v>152.6</v>
      </c>
      <c r="P11">
        <f>(Table11[[#This Row],[Fruits]]-O10)/O10*100</f>
        <v>-6.5487884741319141E-2</v>
      </c>
      <c r="Q11">
        <v>170.4</v>
      </c>
      <c r="R11">
        <f>(Table11[[#This Row],[Vegetables]]-Q10)/Q10*100</f>
        <v>12.549537648612946</v>
      </c>
      <c r="S11">
        <v>165.2</v>
      </c>
      <c r="T11">
        <f>(Table11[[#This Row],[Pulses and products]]-S10)/S10*100</f>
        <v>0.79316656497863502</v>
      </c>
      <c r="U11">
        <v>121.6</v>
      </c>
      <c r="V11">
        <f>(Table11[[#This Row],[Sugar and Confectionery]]-U10)/U10*100</f>
        <v>1.9279128248113973</v>
      </c>
      <c r="W11">
        <v>170.6</v>
      </c>
      <c r="X11">
        <f>(Table11[[#This Row],[Spices]]-W10)/W10*100</f>
        <v>0.29394473838918284</v>
      </c>
      <c r="Y11">
        <v>168.8</v>
      </c>
      <c r="Z11">
        <f>(Table11[[#This Row],[Non-alcoholic beverages]]-Y10)/Y10*100</f>
        <v>0.29708853238265004</v>
      </c>
      <c r="AA11">
        <v>173.6</v>
      </c>
      <c r="AB11">
        <f>(Table11[[#This Row],[Prepared meals, snacks, sweets etc.]]-AA10)/AA10*100</f>
        <v>0.46296296296295303</v>
      </c>
      <c r="AC11">
        <v>165.5</v>
      </c>
      <c r="AD11">
        <f>(Table11[[#This Row],[Food and beverages]]-AC10)/AC10*100</f>
        <v>2.0974706971005586</v>
      </c>
      <c r="AE11">
        <v>191.2</v>
      </c>
      <c r="AF11">
        <f>(Table11[[#This Row],[Pan, tobacco and intoxicants]]-AE10)/AE10*100</f>
        <v>0.36745406824146387</v>
      </c>
      <c r="AG11">
        <v>168.9</v>
      </c>
      <c r="AH11">
        <f>(Table11[[#This Row],[Clothing]]-AG10)/AG10*100</f>
        <v>0.71556350626119092</v>
      </c>
      <c r="AI11">
        <v>164.8</v>
      </c>
      <c r="AJ11">
        <f>(Table11[[#This Row],[Footwear]]-AI10)/AI10*100</f>
        <v>0.73349633251834789</v>
      </c>
      <c r="AK11">
        <v>168.3</v>
      </c>
      <c r="AL11">
        <f>(Table11[[#This Row],[Clothing and footwear]]-AK10)/AK10*100</f>
        <v>0.71813285457810716</v>
      </c>
      <c r="AM11" t="s">
        <v>32</v>
      </c>
      <c r="AN11" t="str">
        <f>IFERROR(_xlfn.IFNA(((Table11[[#This Row],[Housing]]-AM10)/AM10*100),Table11[[#This Row],[Housing]]),Table11[[#This Row],[Housing]])</f>
        <v>NA</v>
      </c>
      <c r="AO11">
        <v>165.5</v>
      </c>
      <c r="AP11">
        <f>(Table11[[#This Row],[Fuel and light]]-AO10)/AO10*100</f>
        <v>1.0995723885155844</v>
      </c>
      <c r="AQ11">
        <v>162</v>
      </c>
      <c r="AR11">
        <f>(Table11[[#This Row],[Household goods and services]]-AQ10)/AQ10*100</f>
        <v>0.43397396156229912</v>
      </c>
      <c r="AS11">
        <v>172.5</v>
      </c>
      <c r="AT11">
        <f>(Table11[[#This Row],[Health]]-AS10)/AS10*100</f>
        <v>0.34904013961605251</v>
      </c>
      <c r="AU11">
        <v>159.5</v>
      </c>
      <c r="AV11">
        <f>(Table11[[#This Row],[Transport and communication]]-AU10)/AU10*100</f>
        <v>1.077313054499359</v>
      </c>
      <c r="AW11">
        <v>163.19999999999999</v>
      </c>
      <c r="AX11">
        <f>(Table11[[#This Row],[Recreation and amusement]]-AW10)/AW10*100</f>
        <v>0.30731407498463431</v>
      </c>
      <c r="AY11">
        <v>169</v>
      </c>
      <c r="AZ11">
        <f>(Table11[[#This Row],[Education]]-AY10)/AY10*100</f>
        <v>0.29673590504451042</v>
      </c>
      <c r="BA11">
        <v>161.1</v>
      </c>
      <c r="BB11">
        <f>(Table11[[#This Row],[Personal care and effects]]-BA10)/BA10*100</f>
        <v>0.56179775280899236</v>
      </c>
      <c r="BC11">
        <v>164.7</v>
      </c>
      <c r="BD11">
        <f>(Table11[[#This Row],[Miscellaneous]]-BC10)/BC10*100</f>
        <v>0.54945054945053551</v>
      </c>
    </row>
    <row r="12" spans="1:56" ht="13.8" x14ac:dyDescent="0.25">
      <c r="A12" t="s">
        <v>30</v>
      </c>
      <c r="B12">
        <v>2021</v>
      </c>
      <c r="C12" t="s">
        <v>45</v>
      </c>
      <c r="D12" s="7">
        <v>44501</v>
      </c>
      <c r="E12">
        <v>146.9</v>
      </c>
      <c r="F12">
        <f>(Table11[[#This Row],[Cereals and products]]-E11)/E11*100</f>
        <v>0.54757015742642801</v>
      </c>
      <c r="G12">
        <v>199.8</v>
      </c>
      <c r="H12">
        <f>(Table11[[#This Row],[Meat and fish]]-G11)/G11*100</f>
        <v>-1.3333333333333277</v>
      </c>
      <c r="I12">
        <v>171.5</v>
      </c>
      <c r="J12">
        <f>(Table11[[#This Row],[Egg]]-I11)/I11*100</f>
        <v>0.82304526748971529</v>
      </c>
      <c r="K12">
        <v>159.1</v>
      </c>
      <c r="L12">
        <f>(Table11[[#This Row],[Milk and products]]-K11)/K11*100</f>
        <v>0.44191919191918472</v>
      </c>
      <c r="M12">
        <v>198.4</v>
      </c>
      <c r="N12">
        <f>(Table11[[#This Row],[Oils and fats]]-M11)/M11*100</f>
        <v>-0.20120724346076743</v>
      </c>
      <c r="O12">
        <v>153.19999999999999</v>
      </c>
      <c r="P12">
        <f>(Table11[[#This Row],[Fruits]]-O11)/O11*100</f>
        <v>0.39318479685451796</v>
      </c>
      <c r="Q12">
        <v>183.9</v>
      </c>
      <c r="R12">
        <f>(Table11[[#This Row],[Vegetables]]-Q11)/Q11*100</f>
        <v>7.9225352112676051</v>
      </c>
      <c r="S12">
        <v>165.4</v>
      </c>
      <c r="T12">
        <f>(Table11[[#This Row],[Pulses and products]]-S11)/S11*100</f>
        <v>0.12106537530267376</v>
      </c>
      <c r="U12">
        <v>122.1</v>
      </c>
      <c r="V12">
        <f>(Table11[[#This Row],[Sugar and Confectionery]]-U11)/U11*100</f>
        <v>0.41118421052631576</v>
      </c>
      <c r="W12">
        <v>170.8</v>
      </c>
      <c r="X12">
        <f>(Table11[[#This Row],[Spices]]-W11)/W11*100</f>
        <v>0.11723329425557859</v>
      </c>
      <c r="Y12">
        <v>169.1</v>
      </c>
      <c r="Z12">
        <f>(Table11[[#This Row],[Non-alcoholic beverages]]-Y11)/Y11*100</f>
        <v>0.17772511848340222</v>
      </c>
      <c r="AA12">
        <v>174.3</v>
      </c>
      <c r="AB12">
        <f>(Table11[[#This Row],[Prepared meals, snacks, sweets etc.]]-AA11)/AA11*100</f>
        <v>0.40322580645162276</v>
      </c>
      <c r="AC12">
        <v>167.5</v>
      </c>
      <c r="AD12">
        <f>(Table11[[#This Row],[Food and beverages]]-AC11)/AC11*100</f>
        <v>1.2084592145015105</v>
      </c>
      <c r="AE12">
        <v>191.4</v>
      </c>
      <c r="AF12">
        <f>(Table11[[#This Row],[Pan, tobacco and intoxicants]]-AE11)/AE11*100</f>
        <v>0.10460251046025996</v>
      </c>
      <c r="AG12">
        <v>170.4</v>
      </c>
      <c r="AH12">
        <f>(Table11[[#This Row],[Clothing]]-AG11)/AG11*100</f>
        <v>0.88809946714031962</v>
      </c>
      <c r="AI12">
        <v>166</v>
      </c>
      <c r="AJ12">
        <f>(Table11[[#This Row],[Footwear]]-AI11)/AI11*100</f>
        <v>0.72815533980581837</v>
      </c>
      <c r="AK12">
        <v>169.8</v>
      </c>
      <c r="AL12">
        <f>(Table11[[#This Row],[Clothing and footwear]]-AK11)/AK11*100</f>
        <v>0.89126559714794995</v>
      </c>
      <c r="AM12" t="s">
        <v>32</v>
      </c>
      <c r="AN12" t="str">
        <f>IFERROR(_xlfn.IFNA(((Table11[[#This Row],[Housing]]-AM11)/AM11*100),Table11[[#This Row],[Housing]]),Table11[[#This Row],[Housing]])</f>
        <v>NA</v>
      </c>
      <c r="AO12">
        <v>165.3</v>
      </c>
      <c r="AP12">
        <f>(Table11[[#This Row],[Fuel and light]]-AO11)/AO11*100</f>
        <v>-0.12084592145014418</v>
      </c>
      <c r="AQ12">
        <v>162.9</v>
      </c>
      <c r="AR12">
        <f>(Table11[[#This Row],[Household goods and services]]-AQ11)/AQ11*100</f>
        <v>0.55555555555555902</v>
      </c>
      <c r="AS12">
        <v>173.4</v>
      </c>
      <c r="AT12">
        <f>(Table11[[#This Row],[Health]]-AS11)/AS11*100</f>
        <v>0.52173913043478592</v>
      </c>
      <c r="AU12">
        <v>158.9</v>
      </c>
      <c r="AV12">
        <f>(Table11[[#This Row],[Transport and communication]]-AU11)/AU11*100</f>
        <v>-0.37617554858933816</v>
      </c>
      <c r="AW12">
        <v>163.80000000000001</v>
      </c>
      <c r="AX12">
        <f>(Table11[[#This Row],[Recreation and amusement]]-AW11)/AW11*100</f>
        <v>0.36764705882354337</v>
      </c>
      <c r="AY12">
        <v>169.3</v>
      </c>
      <c r="AZ12">
        <f>(Table11[[#This Row],[Education]]-AY11)/AY11*100</f>
        <v>0.17751479289941502</v>
      </c>
      <c r="BA12">
        <v>162.4</v>
      </c>
      <c r="BB12">
        <f>(Table11[[#This Row],[Personal care and effects]]-BA11)/BA11*100</f>
        <v>0.80695220360025544</v>
      </c>
      <c r="BC12">
        <v>165.2</v>
      </c>
      <c r="BD12">
        <f>(Table11[[#This Row],[Miscellaneous]]-BC11)/BC11*100</f>
        <v>0.30358227079538558</v>
      </c>
    </row>
    <row r="13" spans="1:56" ht="13.8" x14ac:dyDescent="0.25">
      <c r="A13" t="s">
        <v>30</v>
      </c>
      <c r="B13">
        <v>2021</v>
      </c>
      <c r="C13" t="s">
        <v>46</v>
      </c>
      <c r="D13" s="7">
        <v>44531</v>
      </c>
      <c r="E13">
        <v>147.4</v>
      </c>
      <c r="F13">
        <f>(Table11[[#This Row],[Cereals and products]]-E12)/E12*100</f>
        <v>0.3403675970047651</v>
      </c>
      <c r="G13">
        <v>197</v>
      </c>
      <c r="H13">
        <f>(Table11[[#This Row],[Meat and fish]]-G12)/G12*100</f>
        <v>-1.4014014014014069</v>
      </c>
      <c r="I13">
        <v>176.5</v>
      </c>
      <c r="J13">
        <f>(Table11[[#This Row],[Egg]]-I12)/I12*100</f>
        <v>2.9154518950437316</v>
      </c>
      <c r="K13">
        <v>159.80000000000001</v>
      </c>
      <c r="L13">
        <f>(Table11[[#This Row],[Milk and products]]-K12)/K12*100</f>
        <v>0.43997485857952051</v>
      </c>
      <c r="M13">
        <v>195.8</v>
      </c>
      <c r="N13">
        <f>(Table11[[#This Row],[Oils and fats]]-M12)/M12*100</f>
        <v>-1.3104838709677391</v>
      </c>
      <c r="O13">
        <v>152</v>
      </c>
      <c r="P13">
        <f>(Table11[[#This Row],[Fruits]]-O12)/O12*100</f>
        <v>-0.78328981723236857</v>
      </c>
      <c r="Q13">
        <v>172.3</v>
      </c>
      <c r="R13">
        <f>(Table11[[#This Row],[Vegetables]]-Q12)/Q12*100</f>
        <v>-6.3077759651984744</v>
      </c>
      <c r="S13">
        <v>164.5</v>
      </c>
      <c r="T13">
        <f>(Table11[[#This Row],[Pulses and products]]-S12)/S12*100</f>
        <v>-0.54413542926239766</v>
      </c>
      <c r="U13">
        <v>120.6</v>
      </c>
      <c r="V13">
        <f>(Table11[[#This Row],[Sugar and Confectionery]]-U12)/U12*100</f>
        <v>-1.2285012285012287</v>
      </c>
      <c r="W13">
        <v>171.7</v>
      </c>
      <c r="X13">
        <f>(Table11[[#This Row],[Spices]]-W12)/W12*100</f>
        <v>0.52693208430912009</v>
      </c>
      <c r="Y13">
        <v>169.7</v>
      </c>
      <c r="Z13">
        <f>(Table11[[#This Row],[Non-alcoholic beverages]]-Y12)/Y12*100</f>
        <v>0.35481963335304223</v>
      </c>
      <c r="AA13">
        <v>175.1</v>
      </c>
      <c r="AB13">
        <f>(Table11[[#This Row],[Prepared meals, snacks, sweets etc.]]-AA12)/AA12*100</f>
        <v>0.45897877223177441</v>
      </c>
      <c r="AC13">
        <v>165.8</v>
      </c>
      <c r="AD13">
        <f>(Table11[[#This Row],[Food and beverages]]-AC12)/AC12*100</f>
        <v>-1.0149253731343215</v>
      </c>
      <c r="AE13">
        <v>190.8</v>
      </c>
      <c r="AF13">
        <f>(Table11[[#This Row],[Pan, tobacco and intoxicants]]-AE12)/AE12*100</f>
        <v>-0.31347962382444844</v>
      </c>
      <c r="AG13">
        <v>171.8</v>
      </c>
      <c r="AH13">
        <f>(Table11[[#This Row],[Clothing]]-AG12)/AG12*100</f>
        <v>0.82159624413145871</v>
      </c>
      <c r="AI13">
        <v>167.3</v>
      </c>
      <c r="AJ13">
        <f>(Table11[[#This Row],[Footwear]]-AI12)/AI12*100</f>
        <v>0.78313253012048878</v>
      </c>
      <c r="AK13">
        <v>171.2</v>
      </c>
      <c r="AL13">
        <f>(Table11[[#This Row],[Clothing and footwear]]-AK12)/AK12*100</f>
        <v>0.82449941107183589</v>
      </c>
      <c r="AM13" t="s">
        <v>32</v>
      </c>
      <c r="AN13" t="str">
        <f>IFERROR(_xlfn.IFNA(((Table11[[#This Row],[Housing]]-AM12)/AM12*100),Table11[[#This Row],[Housing]]),Table11[[#This Row],[Housing]])</f>
        <v>NA</v>
      </c>
      <c r="AO13">
        <v>165.6</v>
      </c>
      <c r="AP13">
        <f>(Table11[[#This Row],[Fuel and light]]-AO12)/AO12*100</f>
        <v>0.18148820326677734</v>
      </c>
      <c r="AQ13">
        <v>163.9</v>
      </c>
      <c r="AR13">
        <f>(Table11[[#This Row],[Household goods and services]]-AQ12)/AQ12*100</f>
        <v>0.61387354205033762</v>
      </c>
      <c r="AS13">
        <v>174</v>
      </c>
      <c r="AT13">
        <f>(Table11[[#This Row],[Health]]-AS12)/AS12*100</f>
        <v>0.34602076124567144</v>
      </c>
      <c r="AU13">
        <v>160.1</v>
      </c>
      <c r="AV13">
        <f>(Table11[[#This Row],[Transport and communication]]-AU12)/AU12*100</f>
        <v>0.75519194461925021</v>
      </c>
      <c r="AW13">
        <v>164.5</v>
      </c>
      <c r="AX13">
        <f>(Table11[[#This Row],[Recreation and amusement]]-AW12)/AW12*100</f>
        <v>0.42735042735042039</v>
      </c>
      <c r="AY13">
        <v>169.7</v>
      </c>
      <c r="AZ13">
        <f>(Table11[[#This Row],[Education]]-AY12)/AY12*100</f>
        <v>0.23626698168929547</v>
      </c>
      <c r="BA13">
        <v>162.80000000000001</v>
      </c>
      <c r="BB13">
        <f>(Table11[[#This Row],[Personal care and effects]]-BA12)/BA12*100</f>
        <v>0.2463054187192153</v>
      </c>
      <c r="BC13">
        <v>166</v>
      </c>
      <c r="BD13">
        <f>(Table11[[#This Row],[Miscellaneous]]-BC12)/BC12*100</f>
        <v>0.48426150121066064</v>
      </c>
    </row>
    <row r="14" spans="1:56" ht="13.8" x14ac:dyDescent="0.25">
      <c r="A14" t="s">
        <v>30</v>
      </c>
      <c r="B14">
        <v>2022</v>
      </c>
      <c r="C14" t="s">
        <v>31</v>
      </c>
      <c r="D14" s="7">
        <v>44562</v>
      </c>
      <c r="E14">
        <v>148.30000000000001</v>
      </c>
      <c r="F14">
        <f>(Table11[[#This Row],[Cereals and products]]-E13)/E13*100</f>
        <v>0.6105834464043457</v>
      </c>
      <c r="G14">
        <v>196.9</v>
      </c>
      <c r="H14">
        <f>(Table11[[#This Row],[Meat and fish]]-G13)/G13*100</f>
        <v>-5.0761421319794074E-2</v>
      </c>
      <c r="I14">
        <v>178</v>
      </c>
      <c r="J14">
        <f>(Table11[[#This Row],[Egg]]-I13)/I13*100</f>
        <v>0.84985835694051004</v>
      </c>
      <c r="K14">
        <v>160.5</v>
      </c>
      <c r="L14">
        <f>(Table11[[#This Row],[Milk and products]]-K13)/K13*100</f>
        <v>0.43804755944930451</v>
      </c>
      <c r="M14">
        <v>192.6</v>
      </c>
      <c r="N14">
        <f>(Table11[[#This Row],[Oils and fats]]-M13)/M13*100</f>
        <v>-1.6343207354443396</v>
      </c>
      <c r="O14">
        <v>151.19999999999999</v>
      </c>
      <c r="P14">
        <f>(Table11[[#This Row],[Fruits]]-O13)/O13*100</f>
        <v>-0.52631578947369162</v>
      </c>
      <c r="Q14">
        <v>159.19999999999999</v>
      </c>
      <c r="R14">
        <f>(Table11[[#This Row],[Vegetables]]-Q13)/Q13*100</f>
        <v>-7.6030179918746494</v>
      </c>
      <c r="S14">
        <v>164</v>
      </c>
      <c r="T14">
        <f>(Table11[[#This Row],[Pulses and products]]-S13)/S13*100</f>
        <v>-0.303951367781155</v>
      </c>
      <c r="U14">
        <v>119.3</v>
      </c>
      <c r="V14">
        <f>(Table11[[#This Row],[Sugar and Confectionery]]-U13)/U13*100</f>
        <v>-1.0779436152570459</v>
      </c>
      <c r="W14">
        <v>173.3</v>
      </c>
      <c r="X14">
        <f>(Table11[[#This Row],[Spices]]-W13)/W13*100</f>
        <v>0.93185789167153343</v>
      </c>
      <c r="Y14">
        <v>169.8</v>
      </c>
      <c r="Z14">
        <f>(Table11[[#This Row],[Non-alcoholic beverages]]-Y13)/Y13*100</f>
        <v>5.8927519151457122E-2</v>
      </c>
      <c r="AA14">
        <v>175.8</v>
      </c>
      <c r="AB14">
        <f>(Table11[[#This Row],[Prepared meals, snacks, sweets etc.]]-AA13)/AA13*100</f>
        <v>0.39977155910909024</v>
      </c>
      <c r="AC14">
        <v>164.1</v>
      </c>
      <c r="AD14">
        <f>(Table11[[#This Row],[Food and beverages]]-AC13)/AC13*100</f>
        <v>-1.0253317249698535</v>
      </c>
      <c r="AE14">
        <v>190.7</v>
      </c>
      <c r="AF14">
        <f>(Table11[[#This Row],[Pan, tobacco and intoxicants]]-AE13)/AE13*100</f>
        <v>-5.241090146751716E-2</v>
      </c>
      <c r="AG14">
        <v>173.2</v>
      </c>
      <c r="AH14">
        <f>(Table11[[#This Row],[Clothing]]-AG13)/AG13*100</f>
        <v>0.81490104772990524</v>
      </c>
      <c r="AI14">
        <v>169.3</v>
      </c>
      <c r="AJ14">
        <f>(Table11[[#This Row],[Footwear]]-AI13)/AI13*100</f>
        <v>1.195457262402869</v>
      </c>
      <c r="AK14">
        <v>172.7</v>
      </c>
      <c r="AL14">
        <f>(Table11[[#This Row],[Clothing and footwear]]-AK13)/AK13*100</f>
        <v>0.87616822429906549</v>
      </c>
      <c r="AM14">
        <v>168.1</v>
      </c>
      <c r="AN14">
        <f>IFERROR(_xlfn.IFNA(((Table11[[#This Row],[Housing]]-AM13)/AM13*100),Table11[[#This Row],[Housing]]),Table11[[#This Row],[Housing]])</f>
        <v>168.1</v>
      </c>
      <c r="AO14">
        <v>165.8</v>
      </c>
      <c r="AP14">
        <f>(Table11[[#This Row],[Fuel and light]]-AO13)/AO13*100</f>
        <v>0.12077294685991367</v>
      </c>
      <c r="AQ14">
        <v>164.9</v>
      </c>
      <c r="AR14">
        <f>(Table11[[#This Row],[Household goods and services]]-AQ13)/AQ13*100</f>
        <v>0.6101281269066503</v>
      </c>
      <c r="AS14">
        <v>174.7</v>
      </c>
      <c r="AT14">
        <f>(Table11[[#This Row],[Health]]-AS13)/AS13*100</f>
        <v>0.40229885057470616</v>
      </c>
      <c r="AU14">
        <v>160.80000000000001</v>
      </c>
      <c r="AV14">
        <f>(Table11[[#This Row],[Transport and communication]]-AU13)/AU13*100</f>
        <v>0.43722673329170336</v>
      </c>
      <c r="AW14">
        <v>164.9</v>
      </c>
      <c r="AX14">
        <f>(Table11[[#This Row],[Recreation and amusement]]-AW13)/AW13*100</f>
        <v>0.24316109422492746</v>
      </c>
      <c r="AY14">
        <v>169.9</v>
      </c>
      <c r="AZ14">
        <f>(Table11[[#This Row],[Education]]-AY13)/AY13*100</f>
        <v>0.11785503830289751</v>
      </c>
      <c r="BA14">
        <v>163.19999999999999</v>
      </c>
      <c r="BB14">
        <f>(Table11[[#This Row],[Personal care and effects]]-BA13)/BA13*100</f>
        <v>0.24570024570023172</v>
      </c>
      <c r="BC14">
        <v>166.6</v>
      </c>
      <c r="BD14">
        <f>(Table11[[#This Row],[Miscellaneous]]-BC13)/BC13*100</f>
        <v>0.36144578313252673</v>
      </c>
    </row>
    <row r="15" spans="1:56" ht="13.8" x14ac:dyDescent="0.25">
      <c r="A15" t="s">
        <v>30</v>
      </c>
      <c r="B15">
        <v>2022</v>
      </c>
      <c r="C15" t="s">
        <v>35</v>
      </c>
      <c r="D15" s="7">
        <v>44593</v>
      </c>
      <c r="E15">
        <v>148.80000000000001</v>
      </c>
      <c r="F15">
        <f>(Table11[[#This Row],[Cereals and products]]-E14)/E14*100</f>
        <v>0.33715441672285906</v>
      </c>
      <c r="G15">
        <v>198.1</v>
      </c>
      <c r="H15">
        <f>(Table11[[#This Row],[Meat and fish]]-G14)/G14*100</f>
        <v>0.60944641950227962</v>
      </c>
      <c r="I15">
        <v>175.5</v>
      </c>
      <c r="J15">
        <f>(Table11[[#This Row],[Egg]]-I14)/I14*100</f>
        <v>-1.4044943820224718</v>
      </c>
      <c r="K15">
        <v>160.69999999999999</v>
      </c>
      <c r="L15">
        <f>(Table11[[#This Row],[Milk and products]]-K14)/K14*100</f>
        <v>0.12461059190030443</v>
      </c>
      <c r="M15">
        <v>192.6</v>
      </c>
      <c r="N15">
        <f>(Table11[[#This Row],[Oils and fats]]-M14)/M14*100</f>
        <v>0</v>
      </c>
      <c r="O15">
        <v>151.4</v>
      </c>
      <c r="P15">
        <f>(Table11[[#This Row],[Fruits]]-O14)/O14*100</f>
        <v>0.13227513227514356</v>
      </c>
      <c r="Q15">
        <v>155.19999999999999</v>
      </c>
      <c r="R15">
        <f>(Table11[[#This Row],[Vegetables]]-Q14)/Q14*100</f>
        <v>-2.512562814070352</v>
      </c>
      <c r="S15">
        <v>163.9</v>
      </c>
      <c r="T15">
        <f>(Table11[[#This Row],[Pulses and products]]-S14)/S14*100</f>
        <v>-6.097560975609409E-2</v>
      </c>
      <c r="U15">
        <v>118.1</v>
      </c>
      <c r="V15">
        <f>(Table11[[#This Row],[Sugar and Confectionery]]-U14)/U14*100</f>
        <v>-1.0058675607711676</v>
      </c>
      <c r="W15">
        <v>175.4</v>
      </c>
      <c r="X15">
        <f>(Table11[[#This Row],[Spices]]-W14)/W14*100</f>
        <v>1.2117714945181732</v>
      </c>
      <c r="Y15">
        <v>170.5</v>
      </c>
      <c r="Z15">
        <f>(Table11[[#This Row],[Non-alcoholic beverages]]-Y14)/Y14*100</f>
        <v>0.41224970553591794</v>
      </c>
      <c r="AA15">
        <v>176.3</v>
      </c>
      <c r="AB15">
        <f>(Table11[[#This Row],[Prepared meals, snacks, sweets etc.]]-AA14)/AA14*100</f>
        <v>0.2844141069397042</v>
      </c>
      <c r="AC15">
        <v>163.9</v>
      </c>
      <c r="AD15">
        <f>(Table11[[#This Row],[Food and beverages]]-AC14)/AC14*100</f>
        <v>-0.12187690432662317</v>
      </c>
      <c r="AE15">
        <v>191.5</v>
      </c>
      <c r="AF15">
        <f>(Table11[[#This Row],[Pan, tobacco and intoxicants]]-AE14)/AE14*100</f>
        <v>0.41950707918196717</v>
      </c>
      <c r="AG15">
        <v>174.1</v>
      </c>
      <c r="AH15">
        <f>(Table11[[#This Row],[Clothing]]-AG14)/AG14*100</f>
        <v>0.51963048498845599</v>
      </c>
      <c r="AI15">
        <v>171</v>
      </c>
      <c r="AJ15">
        <f>(Table11[[#This Row],[Footwear]]-AI14)/AI14*100</f>
        <v>1.0041346721795561</v>
      </c>
      <c r="AK15">
        <v>173.7</v>
      </c>
      <c r="AL15">
        <f>(Table11[[#This Row],[Clothing and footwear]]-AK14)/AK14*100</f>
        <v>0.57903879559930527</v>
      </c>
      <c r="AM15">
        <v>168.1</v>
      </c>
      <c r="AN15">
        <f>IFERROR(_xlfn.IFNA(((Table11[[#This Row],[Housing]]-AM14)/AM14*100),Table11[[#This Row],[Housing]]),Table11[[#This Row],[Housing]])</f>
        <v>0</v>
      </c>
      <c r="AO15">
        <v>167.4</v>
      </c>
      <c r="AP15">
        <f>(Table11[[#This Row],[Fuel and light]]-AO14)/AO14*100</f>
        <v>0.96501809408926065</v>
      </c>
      <c r="AQ15">
        <v>165.7</v>
      </c>
      <c r="AR15">
        <f>(Table11[[#This Row],[Household goods and services]]-AQ14)/AQ14*100</f>
        <v>0.48514251061248204</v>
      </c>
      <c r="AS15">
        <v>175.3</v>
      </c>
      <c r="AT15">
        <f>(Table11[[#This Row],[Health]]-AS14)/AS14*100</f>
        <v>0.34344590726961804</v>
      </c>
      <c r="AU15">
        <v>161.19999999999999</v>
      </c>
      <c r="AV15">
        <f>(Table11[[#This Row],[Transport and communication]]-AU14)/AU14*100</f>
        <v>0.24875621890545849</v>
      </c>
      <c r="AW15">
        <v>165.5</v>
      </c>
      <c r="AX15">
        <f>(Table11[[#This Row],[Recreation and amusement]]-AW14)/AW14*100</f>
        <v>0.36385688295936586</v>
      </c>
      <c r="AY15">
        <v>170.3</v>
      </c>
      <c r="AZ15">
        <f>(Table11[[#This Row],[Education]]-AY14)/AY14*100</f>
        <v>0.23543260741613045</v>
      </c>
      <c r="BA15">
        <v>164.5</v>
      </c>
      <c r="BB15">
        <f>(Table11[[#This Row],[Personal care and effects]]-BA14)/BA14*100</f>
        <v>0.79656862745098744</v>
      </c>
      <c r="BC15">
        <v>167.3</v>
      </c>
      <c r="BD15">
        <f>(Table11[[#This Row],[Miscellaneous]]-BC14)/BC14*100</f>
        <v>0.42016806722690098</v>
      </c>
    </row>
    <row r="16" spans="1:56" ht="13.8" x14ac:dyDescent="0.25">
      <c r="A16" t="s">
        <v>30</v>
      </c>
      <c r="B16">
        <v>2022</v>
      </c>
      <c r="C16" t="s">
        <v>36</v>
      </c>
      <c r="D16" s="7">
        <v>44621</v>
      </c>
      <c r="E16">
        <v>150.19999999999999</v>
      </c>
      <c r="F16">
        <f>(Table11[[#This Row],[Cereals and products]]-E15)/E15*100</f>
        <v>0.94086021505374806</v>
      </c>
      <c r="G16">
        <v>208</v>
      </c>
      <c r="H16">
        <f>(Table11[[#This Row],[Meat and fish]]-G15)/G15*100</f>
        <v>4.9974760222110071</v>
      </c>
      <c r="I16">
        <v>167.9</v>
      </c>
      <c r="J16">
        <f>(Table11[[#This Row],[Egg]]-I15)/I15*100</f>
        <v>-4.3304843304843272</v>
      </c>
      <c r="K16">
        <v>162</v>
      </c>
      <c r="L16">
        <f>(Table11[[#This Row],[Milk and products]]-K15)/K15*100</f>
        <v>0.80896079651525299</v>
      </c>
      <c r="M16">
        <v>203.1</v>
      </c>
      <c r="N16">
        <f>(Table11[[#This Row],[Oils and fats]]-M15)/M15*100</f>
        <v>5.4517133956386292</v>
      </c>
      <c r="O16">
        <v>155.9</v>
      </c>
      <c r="P16">
        <f>(Table11[[#This Row],[Fruits]]-O15)/O15*100</f>
        <v>2.9722589167767501</v>
      </c>
      <c r="Q16">
        <v>155.80000000000001</v>
      </c>
      <c r="R16">
        <f>(Table11[[#This Row],[Vegetables]]-Q15)/Q15*100</f>
        <v>0.38659793814434457</v>
      </c>
      <c r="S16">
        <v>164.2</v>
      </c>
      <c r="T16">
        <f>(Table11[[#This Row],[Pulses and products]]-S15)/S15*100</f>
        <v>0.18303843807198472</v>
      </c>
      <c r="U16">
        <v>118.1</v>
      </c>
      <c r="V16">
        <f>(Table11[[#This Row],[Sugar and Confectionery]]-U15)/U15*100</f>
        <v>0</v>
      </c>
      <c r="W16">
        <v>178.7</v>
      </c>
      <c r="X16">
        <f>(Table11[[#This Row],[Spices]]-W15)/W15*100</f>
        <v>1.8814139110604235</v>
      </c>
      <c r="Y16">
        <v>171.2</v>
      </c>
      <c r="Z16">
        <f>(Table11[[#This Row],[Non-alcoholic beverages]]-Y15)/Y15*100</f>
        <v>0.41055718475072644</v>
      </c>
      <c r="AA16">
        <v>177.4</v>
      </c>
      <c r="AB16">
        <f>(Table11[[#This Row],[Prepared meals, snacks, sweets etc.]]-AA15)/AA15*100</f>
        <v>0.62393647192285551</v>
      </c>
      <c r="AC16">
        <v>166.6</v>
      </c>
      <c r="AD16">
        <f>(Table11[[#This Row],[Food and beverages]]-AC15)/AC15*100</f>
        <v>1.6473459426479491</v>
      </c>
      <c r="AE16">
        <v>192.3</v>
      </c>
      <c r="AF16">
        <f>(Table11[[#This Row],[Pan, tobacco and intoxicants]]-AE15)/AE15*100</f>
        <v>0.4177545691906065</v>
      </c>
      <c r="AG16">
        <v>175.4</v>
      </c>
      <c r="AH16">
        <f>(Table11[[#This Row],[Clothing]]-AG15)/AG15*100</f>
        <v>0.74669730040207427</v>
      </c>
      <c r="AI16">
        <v>173.2</v>
      </c>
      <c r="AJ16">
        <f>(Table11[[#This Row],[Footwear]]-AI15)/AI15*100</f>
        <v>1.2865497076023324</v>
      </c>
      <c r="AK16">
        <v>175.1</v>
      </c>
      <c r="AL16">
        <f>(Table11[[#This Row],[Clothing and footwear]]-AK15)/AK15*100</f>
        <v>0.80598733448474724</v>
      </c>
      <c r="AM16">
        <v>168.1</v>
      </c>
      <c r="AN16">
        <f>IFERROR(_xlfn.IFNA(((Table11[[#This Row],[Housing]]-AM15)/AM15*100),Table11[[#This Row],[Housing]]),Table11[[#This Row],[Housing]])</f>
        <v>0</v>
      </c>
      <c r="AO16">
        <v>168.9</v>
      </c>
      <c r="AP16">
        <f>(Table11[[#This Row],[Fuel and light]]-AO15)/AO15*100</f>
        <v>0.8960573476702508</v>
      </c>
      <c r="AQ16">
        <v>166.5</v>
      </c>
      <c r="AR16">
        <f>(Table11[[#This Row],[Household goods and services]]-AQ15)/AQ15*100</f>
        <v>0.48280024140012756</v>
      </c>
      <c r="AS16">
        <v>176</v>
      </c>
      <c r="AT16">
        <f>(Table11[[#This Row],[Health]]-AS15)/AS15*100</f>
        <v>0.39931545921277156</v>
      </c>
      <c r="AU16">
        <v>162</v>
      </c>
      <c r="AV16">
        <f>(Table11[[#This Row],[Transport and communication]]-AU15)/AU15*100</f>
        <v>0.49627791563276147</v>
      </c>
      <c r="AW16">
        <v>166.6</v>
      </c>
      <c r="AX16">
        <f>(Table11[[#This Row],[Recreation and amusement]]-AW15)/AW15*100</f>
        <v>0.66465256797582739</v>
      </c>
      <c r="AY16">
        <v>170.6</v>
      </c>
      <c r="AZ16">
        <f>(Table11[[#This Row],[Education]]-AY15)/AY15*100</f>
        <v>0.17615971814444092</v>
      </c>
      <c r="BA16">
        <v>167.4</v>
      </c>
      <c r="BB16">
        <f>(Table11[[#This Row],[Personal care and effects]]-BA15)/BA15*100</f>
        <v>1.7629179331307026</v>
      </c>
      <c r="BC16">
        <v>168.3</v>
      </c>
      <c r="BD16">
        <f>(Table11[[#This Row],[Miscellaneous]]-BC15)/BC15*100</f>
        <v>0.59772863120143449</v>
      </c>
    </row>
    <row r="17" spans="1:56" ht="13.8" x14ac:dyDescent="0.25">
      <c r="A17" t="s">
        <v>30</v>
      </c>
      <c r="B17">
        <v>2022</v>
      </c>
      <c r="C17" t="s">
        <v>37</v>
      </c>
      <c r="D17" s="7">
        <v>44652</v>
      </c>
      <c r="E17">
        <v>151.80000000000001</v>
      </c>
      <c r="F17">
        <f>(Table11[[#This Row],[Cereals and products]]-E16)/E16*100</f>
        <v>1.0652463382157276</v>
      </c>
      <c r="G17">
        <v>209.7</v>
      </c>
      <c r="H17">
        <f>(Table11[[#This Row],[Meat and fish]]-G16)/G16*100</f>
        <v>0.81730769230768685</v>
      </c>
      <c r="I17">
        <v>164.5</v>
      </c>
      <c r="J17">
        <f>(Table11[[#This Row],[Egg]]-I16)/I16*100</f>
        <v>-2.0250148898153695</v>
      </c>
      <c r="K17">
        <v>163.80000000000001</v>
      </c>
      <c r="L17">
        <f>(Table11[[#This Row],[Milk and products]]-K16)/K16*100</f>
        <v>1.111111111111118</v>
      </c>
      <c r="M17">
        <v>207.4</v>
      </c>
      <c r="N17">
        <f>(Table11[[#This Row],[Oils and fats]]-M16)/M16*100</f>
        <v>2.1171836533727282</v>
      </c>
      <c r="O17">
        <v>169.7</v>
      </c>
      <c r="P17">
        <f>(Table11[[#This Row],[Fruits]]-O16)/O16*100</f>
        <v>8.8518280949326371</v>
      </c>
      <c r="Q17">
        <v>153.6</v>
      </c>
      <c r="R17">
        <f>(Table11[[#This Row],[Vegetables]]-Q16)/Q16*100</f>
        <v>-1.4120667522464807</v>
      </c>
      <c r="S17">
        <v>165.1</v>
      </c>
      <c r="T17">
        <f>(Table11[[#This Row],[Pulses and products]]-S16)/S16*100</f>
        <v>0.54811205846528976</v>
      </c>
      <c r="U17">
        <v>118.2</v>
      </c>
      <c r="V17">
        <f>(Table11[[#This Row],[Sugar and Confectionery]]-U16)/U16*100</f>
        <v>8.4674005080447534E-2</v>
      </c>
      <c r="W17">
        <v>182.9</v>
      </c>
      <c r="X17">
        <f>(Table11[[#This Row],[Spices]]-W16)/W16*100</f>
        <v>2.3503077783995621</v>
      </c>
      <c r="Y17">
        <v>172.4</v>
      </c>
      <c r="Z17">
        <f>(Table11[[#This Row],[Non-alcoholic beverages]]-Y16)/Y16*100</f>
        <v>0.7009345794392623</v>
      </c>
      <c r="AA17">
        <v>178.9</v>
      </c>
      <c r="AB17">
        <f>(Table11[[#This Row],[Prepared meals, snacks, sweets etc.]]-AA16)/AA16*100</f>
        <v>0.84554678692220964</v>
      </c>
      <c r="AC17">
        <v>168.6</v>
      </c>
      <c r="AD17">
        <f>(Table11[[#This Row],[Food and beverages]]-AC16)/AC16*100</f>
        <v>1.2004801920768309</v>
      </c>
      <c r="AE17">
        <v>192.8</v>
      </c>
      <c r="AF17">
        <f>(Table11[[#This Row],[Pan, tobacco and intoxicants]]-AE16)/AE16*100</f>
        <v>0.26001040041601664</v>
      </c>
      <c r="AG17">
        <v>177.5</v>
      </c>
      <c r="AH17">
        <f>(Table11[[#This Row],[Clothing]]-AG16)/AG16*100</f>
        <v>1.1972633979475451</v>
      </c>
      <c r="AI17">
        <v>175.1</v>
      </c>
      <c r="AJ17">
        <f>(Table11[[#This Row],[Footwear]]-AI16)/AI16*100</f>
        <v>1.0969976905311811</v>
      </c>
      <c r="AK17">
        <v>177.1</v>
      </c>
      <c r="AL17">
        <f>(Table11[[#This Row],[Clothing and footwear]]-AK16)/AK16*100</f>
        <v>1.1422044545973729</v>
      </c>
      <c r="AM17">
        <v>168.1</v>
      </c>
      <c r="AN17">
        <f>IFERROR(_xlfn.IFNA(((Table11[[#This Row],[Housing]]-AM16)/AM16*100),Table11[[#This Row],[Housing]]),Table11[[#This Row],[Housing]])</f>
        <v>0</v>
      </c>
      <c r="AO17">
        <v>173.3</v>
      </c>
      <c r="AP17">
        <f>(Table11[[#This Row],[Fuel and light]]-AO16)/AO16*100</f>
        <v>2.6050917702782743</v>
      </c>
      <c r="AQ17">
        <v>167.7</v>
      </c>
      <c r="AR17">
        <f>(Table11[[#This Row],[Household goods and services]]-AQ16)/AQ16*100</f>
        <v>0.72072072072071391</v>
      </c>
      <c r="AS17">
        <v>177</v>
      </c>
      <c r="AT17">
        <f>(Table11[[#This Row],[Health]]-AS16)/AS16*100</f>
        <v>0.56818181818181823</v>
      </c>
      <c r="AU17">
        <v>166.2</v>
      </c>
      <c r="AV17">
        <f>(Table11[[#This Row],[Transport and communication]]-AU16)/AU16*100</f>
        <v>2.5925925925925855</v>
      </c>
      <c r="AW17">
        <v>167.2</v>
      </c>
      <c r="AX17">
        <f>(Table11[[#This Row],[Recreation and amusement]]-AW16)/AW16*100</f>
        <v>0.36014405762304585</v>
      </c>
      <c r="AY17">
        <v>170.9</v>
      </c>
      <c r="AZ17">
        <f>(Table11[[#This Row],[Education]]-AY16)/AY16*100</f>
        <v>0.17584994138335955</v>
      </c>
      <c r="BA17">
        <v>169</v>
      </c>
      <c r="BB17">
        <f>(Table11[[#This Row],[Personal care and effects]]-BA16)/BA16*100</f>
        <v>0.95579450418159762</v>
      </c>
      <c r="BC17">
        <v>170.2</v>
      </c>
      <c r="BD17">
        <f>(Table11[[#This Row],[Miscellaneous]]-BC16)/BC16*100</f>
        <v>1.1289364230540566</v>
      </c>
    </row>
    <row r="18" spans="1:56" ht="13.8" x14ac:dyDescent="0.25">
      <c r="A18" t="s">
        <v>30</v>
      </c>
      <c r="B18">
        <v>2022</v>
      </c>
      <c r="C18" t="s">
        <v>38</v>
      </c>
      <c r="D18" s="7">
        <v>44682</v>
      </c>
      <c r="E18">
        <v>152.9</v>
      </c>
      <c r="F18">
        <f>(Table11[[#This Row],[Cereals and products]]-E17)/E17*100</f>
        <v>0.72463768115941651</v>
      </c>
      <c r="G18">
        <v>214.7</v>
      </c>
      <c r="H18">
        <f>(Table11[[#This Row],[Meat and fish]]-G17)/G17*100</f>
        <v>2.3843586075345735</v>
      </c>
      <c r="I18">
        <v>161.4</v>
      </c>
      <c r="J18">
        <f>(Table11[[#This Row],[Egg]]-I17)/I17*100</f>
        <v>-1.8844984802431575</v>
      </c>
      <c r="K18">
        <v>164.6</v>
      </c>
      <c r="L18">
        <f>(Table11[[#This Row],[Milk and products]]-K17)/K17*100</f>
        <v>0.48840048840047801</v>
      </c>
      <c r="M18">
        <v>209.9</v>
      </c>
      <c r="N18">
        <f>(Table11[[#This Row],[Oils and fats]]-M17)/M17*100</f>
        <v>1.2054001928640308</v>
      </c>
      <c r="O18">
        <v>168</v>
      </c>
      <c r="P18">
        <f>(Table11[[#This Row],[Fruits]]-O17)/O17*100</f>
        <v>-1.0017678255745366</v>
      </c>
      <c r="Q18">
        <v>160.4</v>
      </c>
      <c r="R18">
        <f>(Table11[[#This Row],[Vegetables]]-Q17)/Q17*100</f>
        <v>4.427083333333341</v>
      </c>
      <c r="S18">
        <v>165</v>
      </c>
      <c r="T18">
        <f>(Table11[[#This Row],[Pulses and products]]-S17)/S17*100</f>
        <v>-6.0569351907931147E-2</v>
      </c>
      <c r="U18">
        <v>118.9</v>
      </c>
      <c r="V18">
        <f>(Table11[[#This Row],[Sugar and Confectionery]]-U17)/U17*100</f>
        <v>0.59221658206430017</v>
      </c>
      <c r="W18">
        <v>186.6</v>
      </c>
      <c r="X18">
        <f>(Table11[[#This Row],[Spices]]-W17)/W17*100</f>
        <v>2.0229633679606276</v>
      </c>
      <c r="Y18">
        <v>173.2</v>
      </c>
      <c r="Z18">
        <f>(Table11[[#This Row],[Non-alcoholic beverages]]-Y17)/Y17*100</f>
        <v>0.46403712296982769</v>
      </c>
      <c r="AA18">
        <v>180.4</v>
      </c>
      <c r="AB18">
        <f>(Table11[[#This Row],[Prepared meals, snacks, sweets etc.]]-AA17)/AA17*100</f>
        <v>0.83845723868082733</v>
      </c>
      <c r="AC18">
        <v>170.8</v>
      </c>
      <c r="AD18">
        <f>(Table11[[#This Row],[Food and beverages]]-AC17)/AC17*100</f>
        <v>1.3048635824436638</v>
      </c>
      <c r="AE18">
        <v>192.9</v>
      </c>
      <c r="AF18">
        <f>(Table11[[#This Row],[Pan, tobacco and intoxicants]]-AE17)/AE17*100</f>
        <v>5.1867219917009502E-2</v>
      </c>
      <c r="AG18">
        <v>179.3</v>
      </c>
      <c r="AH18">
        <f>(Table11[[#This Row],[Clothing]]-AG17)/AG17*100</f>
        <v>1.0140845070422599</v>
      </c>
      <c r="AI18">
        <v>177.2</v>
      </c>
      <c r="AJ18">
        <f>(Table11[[#This Row],[Footwear]]-AI17)/AI17*100</f>
        <v>1.1993146773272383</v>
      </c>
      <c r="AK18">
        <v>179</v>
      </c>
      <c r="AL18">
        <f>(Table11[[#This Row],[Clothing and footwear]]-AK17)/AK17*100</f>
        <v>1.0728402032749891</v>
      </c>
      <c r="AM18">
        <v>168.1</v>
      </c>
      <c r="AN18">
        <f>IFERROR(_xlfn.IFNA(((Table11[[#This Row],[Housing]]-AM17)/AM17*100),Table11[[#This Row],[Housing]]),Table11[[#This Row],[Housing]])</f>
        <v>0</v>
      </c>
      <c r="AO18">
        <v>175.3</v>
      </c>
      <c r="AP18">
        <f>(Table11[[#This Row],[Fuel and light]]-AO17)/AO17*100</f>
        <v>1.1540680900173108</v>
      </c>
      <c r="AQ18">
        <v>168.9</v>
      </c>
      <c r="AR18">
        <f>(Table11[[#This Row],[Household goods and services]]-AQ17)/AQ17*100</f>
        <v>0.71556350626119092</v>
      </c>
      <c r="AS18">
        <v>177.7</v>
      </c>
      <c r="AT18">
        <f>(Table11[[#This Row],[Health]]-AS17)/AS17*100</f>
        <v>0.39548022598869415</v>
      </c>
      <c r="AU18">
        <v>167.1</v>
      </c>
      <c r="AV18">
        <f>(Table11[[#This Row],[Transport and communication]]-AU17)/AU17*100</f>
        <v>0.5415162454873681</v>
      </c>
      <c r="AW18">
        <v>167.6</v>
      </c>
      <c r="AX18">
        <f>(Table11[[#This Row],[Recreation and amusement]]-AW17)/AW17*100</f>
        <v>0.23923444976076896</v>
      </c>
      <c r="AY18">
        <v>171.8</v>
      </c>
      <c r="AZ18">
        <f>(Table11[[#This Row],[Education]]-AY17)/AY17*100</f>
        <v>0.52662375658280025</v>
      </c>
      <c r="BA18">
        <v>168.5</v>
      </c>
      <c r="BB18">
        <f>(Table11[[#This Row],[Personal care and effects]]-BA17)/BA17*100</f>
        <v>-0.29585798816568049</v>
      </c>
      <c r="BC18">
        <v>170.9</v>
      </c>
      <c r="BD18">
        <f>(Table11[[#This Row],[Miscellaneous]]-BC17)/BC17*100</f>
        <v>0.41128084606346482</v>
      </c>
    </row>
    <row r="19" spans="1:56" ht="13.8" x14ac:dyDescent="0.25">
      <c r="A19" t="s">
        <v>30</v>
      </c>
      <c r="B19">
        <v>2022</v>
      </c>
      <c r="C19" t="s">
        <v>39</v>
      </c>
      <c r="D19" s="7">
        <v>44713</v>
      </c>
      <c r="E19">
        <v>153.80000000000001</v>
      </c>
      <c r="F19">
        <f>(Table11[[#This Row],[Cereals and products]]-E18)/E18*100</f>
        <v>0.58862001308044842</v>
      </c>
      <c r="G19">
        <v>217.2</v>
      </c>
      <c r="H19">
        <f>(Table11[[#This Row],[Meat and fish]]-G18)/G18*100</f>
        <v>1.1644154634373545</v>
      </c>
      <c r="I19">
        <v>169.6</v>
      </c>
      <c r="J19">
        <f>(Table11[[#This Row],[Egg]]-I18)/I18*100</f>
        <v>5.0805452292441062</v>
      </c>
      <c r="K19">
        <v>165.4</v>
      </c>
      <c r="L19">
        <f>(Table11[[#This Row],[Milk and products]]-K18)/K18*100</f>
        <v>0.48602673147023778</v>
      </c>
      <c r="M19">
        <v>208.1</v>
      </c>
      <c r="N19">
        <f>(Table11[[#This Row],[Oils and fats]]-M18)/M18*100</f>
        <v>-0.85755121486422636</v>
      </c>
      <c r="O19">
        <v>165.8</v>
      </c>
      <c r="P19">
        <f>(Table11[[#This Row],[Fruits]]-O18)/O18*100</f>
        <v>-1.3095238095238029</v>
      </c>
      <c r="Q19">
        <v>167.3</v>
      </c>
      <c r="R19">
        <f>(Table11[[#This Row],[Vegetables]]-Q18)/Q18*100</f>
        <v>4.301745635910228</v>
      </c>
      <c r="S19">
        <v>164.6</v>
      </c>
      <c r="T19">
        <f>(Table11[[#This Row],[Pulses and products]]-S18)/S18*100</f>
        <v>-0.24242424242424584</v>
      </c>
      <c r="U19">
        <v>119.1</v>
      </c>
      <c r="V19">
        <f>(Table11[[#This Row],[Sugar and Confectionery]]-U18)/U18*100</f>
        <v>0.16820857863750094</v>
      </c>
      <c r="W19">
        <v>188.9</v>
      </c>
      <c r="X19">
        <f>(Table11[[#This Row],[Spices]]-W18)/W18*100</f>
        <v>1.2325830653804992</v>
      </c>
      <c r="Y19">
        <v>174.2</v>
      </c>
      <c r="Z19">
        <f>(Table11[[#This Row],[Non-alcoholic beverages]]-Y18)/Y18*100</f>
        <v>0.57736720554272514</v>
      </c>
      <c r="AA19">
        <v>181.9</v>
      </c>
      <c r="AB19">
        <f>(Table11[[#This Row],[Prepared meals, snacks, sweets etc.]]-AA18)/AA18*100</f>
        <v>0.8314855875831485</v>
      </c>
      <c r="AC19">
        <v>172.4</v>
      </c>
      <c r="AD19">
        <f>(Table11[[#This Row],[Food and beverages]]-AC18)/AC18*100</f>
        <v>0.93676814988290047</v>
      </c>
      <c r="AE19">
        <v>192.9</v>
      </c>
      <c r="AF19">
        <f>(Table11[[#This Row],[Pan, tobacco and intoxicants]]-AE18)/AE18*100</f>
        <v>0</v>
      </c>
      <c r="AG19">
        <v>180.7</v>
      </c>
      <c r="AH19">
        <f>(Table11[[#This Row],[Clothing]]-AG18)/AG18*100</f>
        <v>0.78081427774678036</v>
      </c>
      <c r="AI19">
        <v>178.7</v>
      </c>
      <c r="AJ19">
        <f>(Table11[[#This Row],[Footwear]]-AI18)/AI18*100</f>
        <v>0.84650112866817162</v>
      </c>
      <c r="AK19">
        <v>180.4</v>
      </c>
      <c r="AL19">
        <f>(Table11[[#This Row],[Clothing and footwear]]-AK18)/AK18*100</f>
        <v>0.78212290502793613</v>
      </c>
      <c r="AM19">
        <v>168.1</v>
      </c>
      <c r="AN19">
        <f>IFERROR(_xlfn.IFNA(((Table11[[#This Row],[Housing]]-AM18)/AM18*100),Table11[[#This Row],[Housing]]),Table11[[#This Row],[Housing]])</f>
        <v>0</v>
      </c>
      <c r="AO19">
        <v>176.7</v>
      </c>
      <c r="AP19">
        <f>(Table11[[#This Row],[Fuel and light]]-AO18)/AO18*100</f>
        <v>0.79863091842554312</v>
      </c>
      <c r="AQ19">
        <v>170.3</v>
      </c>
      <c r="AR19">
        <f>(Table11[[#This Row],[Household goods and services]]-AQ18)/AQ18*100</f>
        <v>0.82889283599763497</v>
      </c>
      <c r="AS19">
        <v>178.2</v>
      </c>
      <c r="AT19">
        <f>(Table11[[#This Row],[Health]]-AS18)/AS18*100</f>
        <v>0.28137310073157007</v>
      </c>
      <c r="AU19">
        <v>165.5</v>
      </c>
      <c r="AV19">
        <f>(Table11[[#This Row],[Transport and communication]]-AU18)/AU18*100</f>
        <v>-0.9575104727707926</v>
      </c>
      <c r="AW19">
        <v>168</v>
      </c>
      <c r="AX19">
        <f>(Table11[[#This Row],[Recreation and amusement]]-AW18)/AW18*100</f>
        <v>0.23866348448687691</v>
      </c>
      <c r="AY19">
        <v>172.6</v>
      </c>
      <c r="AZ19">
        <f>(Table11[[#This Row],[Education]]-AY18)/AY18*100</f>
        <v>0.46565774155994344</v>
      </c>
      <c r="BA19">
        <v>169.5</v>
      </c>
      <c r="BB19">
        <f>(Table11[[#This Row],[Personal care and effects]]-BA18)/BA18*100</f>
        <v>0.59347181008902083</v>
      </c>
      <c r="BC19">
        <v>171</v>
      </c>
      <c r="BD19">
        <f>(Table11[[#This Row],[Miscellaneous]]-BC18)/BC18*100</f>
        <v>5.8513750731418554E-2</v>
      </c>
    </row>
    <row r="20" spans="1:56" ht="13.8" x14ac:dyDescent="0.25">
      <c r="A20" t="s">
        <v>30</v>
      </c>
      <c r="B20">
        <v>2022</v>
      </c>
      <c r="C20" t="s">
        <v>40</v>
      </c>
      <c r="D20" s="7">
        <v>44743</v>
      </c>
      <c r="E20">
        <v>155.19999999999999</v>
      </c>
      <c r="F20">
        <f>(Table11[[#This Row],[Cereals and products]]-E19)/E19*100</f>
        <v>0.91027308192456258</v>
      </c>
      <c r="G20">
        <v>210.8</v>
      </c>
      <c r="H20">
        <f>(Table11[[#This Row],[Meat and fish]]-G19)/G19*100</f>
        <v>-2.9465930018416104</v>
      </c>
      <c r="I20">
        <v>174.3</v>
      </c>
      <c r="J20">
        <f>(Table11[[#This Row],[Egg]]-I19)/I19*100</f>
        <v>2.77122641509435</v>
      </c>
      <c r="K20">
        <v>166.3</v>
      </c>
      <c r="L20">
        <f>(Table11[[#This Row],[Milk and products]]-K19)/K19*100</f>
        <v>0.54413542926239766</v>
      </c>
      <c r="M20">
        <v>202.2</v>
      </c>
      <c r="N20">
        <f>(Table11[[#This Row],[Oils and fats]]-M19)/M19*100</f>
        <v>-2.8351753964440203</v>
      </c>
      <c r="O20">
        <v>169.6</v>
      </c>
      <c r="P20">
        <f>(Table11[[#This Row],[Fruits]]-O19)/O19*100</f>
        <v>2.2919179734619917</v>
      </c>
      <c r="Q20">
        <v>168.6</v>
      </c>
      <c r="R20">
        <f>(Table11[[#This Row],[Vegetables]]-Q19)/Q19*100</f>
        <v>0.77704722056185471</v>
      </c>
      <c r="S20">
        <v>164.4</v>
      </c>
      <c r="T20">
        <f>(Table11[[#This Row],[Pulses and products]]-S19)/S19*100</f>
        <v>-0.12150668286755081</v>
      </c>
      <c r="U20">
        <v>119.2</v>
      </c>
      <c r="V20">
        <f>(Table11[[#This Row],[Sugar and Confectionery]]-U19)/U19*100</f>
        <v>8.3963056255254853E-2</v>
      </c>
      <c r="W20">
        <v>191.8</v>
      </c>
      <c r="X20">
        <f>(Table11[[#This Row],[Spices]]-W19)/W19*100</f>
        <v>1.5352038115405005</v>
      </c>
      <c r="Y20">
        <v>174.5</v>
      </c>
      <c r="Z20">
        <f>(Table11[[#This Row],[Non-alcoholic beverages]]-Y19)/Y19*100</f>
        <v>0.17221584385764144</v>
      </c>
      <c r="AA20">
        <v>183.1</v>
      </c>
      <c r="AB20">
        <f>(Table11[[#This Row],[Prepared meals, snacks, sweets etc.]]-AA19)/AA19*100</f>
        <v>0.6597031335898782</v>
      </c>
      <c r="AC20">
        <v>172.5</v>
      </c>
      <c r="AD20">
        <f>(Table11[[#This Row],[Food and beverages]]-AC19)/AC19*100</f>
        <v>5.80046403712264E-2</v>
      </c>
      <c r="AE20">
        <v>193.2</v>
      </c>
      <c r="AF20">
        <f>(Table11[[#This Row],[Pan, tobacco and intoxicants]]-AE19)/AE19*100</f>
        <v>0.15552099533436128</v>
      </c>
      <c r="AG20">
        <v>182</v>
      </c>
      <c r="AH20">
        <f>(Table11[[#This Row],[Clothing]]-AG19)/AG19*100</f>
        <v>0.71942446043166108</v>
      </c>
      <c r="AI20">
        <v>180.3</v>
      </c>
      <c r="AJ20">
        <f>(Table11[[#This Row],[Footwear]]-AI19)/AI19*100</f>
        <v>0.89535534415222318</v>
      </c>
      <c r="AK20">
        <v>181.7</v>
      </c>
      <c r="AL20">
        <f>(Table11[[#This Row],[Clothing and footwear]]-AK19)/AK19*100</f>
        <v>0.72062084257205261</v>
      </c>
      <c r="AM20">
        <v>168.1</v>
      </c>
      <c r="AN20">
        <f>IFERROR(_xlfn.IFNA(((Table11[[#This Row],[Housing]]-AM19)/AM19*100),Table11[[#This Row],[Housing]]),Table11[[#This Row],[Housing]])</f>
        <v>0</v>
      </c>
      <c r="AO20">
        <v>179.6</v>
      </c>
      <c r="AP20">
        <f>(Table11[[#This Row],[Fuel and light]]-AO19)/AO19*100</f>
        <v>1.6411997736276207</v>
      </c>
      <c r="AQ20">
        <v>171.3</v>
      </c>
      <c r="AR20">
        <f>(Table11[[#This Row],[Household goods and services]]-AQ19)/AQ19*100</f>
        <v>0.58719906048150317</v>
      </c>
      <c r="AS20">
        <v>178.8</v>
      </c>
      <c r="AT20">
        <f>(Table11[[#This Row],[Health]]-AS19)/AS19*100</f>
        <v>0.33670033670034949</v>
      </c>
      <c r="AU20">
        <v>166.3</v>
      </c>
      <c r="AV20">
        <f>(Table11[[#This Row],[Transport and communication]]-AU19)/AU19*100</f>
        <v>0.48338368580061108</v>
      </c>
      <c r="AW20">
        <v>168.6</v>
      </c>
      <c r="AX20">
        <f>(Table11[[#This Row],[Recreation and amusement]]-AW19)/AW19*100</f>
        <v>0.35714285714285376</v>
      </c>
      <c r="AY20">
        <v>174.7</v>
      </c>
      <c r="AZ20">
        <f>(Table11[[#This Row],[Education]]-AY19)/AY19*100</f>
        <v>1.2166859791425229</v>
      </c>
      <c r="BA20">
        <v>169.7</v>
      </c>
      <c r="BB20">
        <f>(Table11[[#This Row],[Personal care and effects]]-BA19)/BA19*100</f>
        <v>0.11799410029497855</v>
      </c>
      <c r="BC20">
        <v>171.8</v>
      </c>
      <c r="BD20">
        <f>(Table11[[#This Row],[Miscellaneous]]-BC19)/BC19*100</f>
        <v>0.46783625730994821</v>
      </c>
    </row>
    <row r="21" spans="1:56" ht="13.8" x14ac:dyDescent="0.25">
      <c r="A21" t="s">
        <v>30</v>
      </c>
      <c r="B21">
        <v>2022</v>
      </c>
      <c r="C21" t="s">
        <v>41</v>
      </c>
      <c r="D21" s="7">
        <v>44774</v>
      </c>
      <c r="E21">
        <v>159.5</v>
      </c>
      <c r="F21">
        <f>(Table11[[#This Row],[Cereals and products]]-E20)/E20*100</f>
        <v>2.7706185567010384</v>
      </c>
      <c r="G21">
        <v>204.1</v>
      </c>
      <c r="H21">
        <f>(Table11[[#This Row],[Meat and fish]]-G20)/G20*100</f>
        <v>-3.1783681214421331</v>
      </c>
      <c r="I21">
        <v>168.3</v>
      </c>
      <c r="J21">
        <f>(Table11[[#This Row],[Egg]]-I20)/I20*100</f>
        <v>-3.4423407917383817</v>
      </c>
      <c r="K21">
        <v>167.9</v>
      </c>
      <c r="L21">
        <f>(Table11[[#This Row],[Milk and products]]-K20)/K20*100</f>
        <v>0.96211665664461476</v>
      </c>
      <c r="M21">
        <v>198.1</v>
      </c>
      <c r="N21">
        <f>(Table11[[#This Row],[Oils and fats]]-M20)/M20*100</f>
        <v>-2.0276953511374849</v>
      </c>
      <c r="O21">
        <v>169.2</v>
      </c>
      <c r="P21">
        <f>(Table11[[#This Row],[Fruits]]-O20)/O20*100</f>
        <v>-0.23584905660377695</v>
      </c>
      <c r="Q21">
        <v>173.1</v>
      </c>
      <c r="R21">
        <f>(Table11[[#This Row],[Vegetables]]-Q20)/Q20*100</f>
        <v>2.6690391459074734</v>
      </c>
      <c r="S21">
        <v>167.1</v>
      </c>
      <c r="T21">
        <f>(Table11[[#This Row],[Pulses and products]]-S20)/S20*100</f>
        <v>1.6423357664233509</v>
      </c>
      <c r="U21">
        <v>120.2</v>
      </c>
      <c r="V21">
        <f>(Table11[[#This Row],[Sugar and Confectionery]]-U20)/U20*100</f>
        <v>0.83892617449664431</v>
      </c>
      <c r="W21">
        <v>195.6</v>
      </c>
      <c r="X21">
        <f>(Table11[[#This Row],[Spices]]-W20)/W20*100</f>
        <v>1.981230448383724</v>
      </c>
      <c r="Y21">
        <v>174.8</v>
      </c>
      <c r="Z21">
        <f>(Table11[[#This Row],[Non-alcoholic beverages]]-Y20)/Y20*100</f>
        <v>0.17191977077364548</v>
      </c>
      <c r="AA21">
        <v>184</v>
      </c>
      <c r="AB21">
        <f>(Table11[[#This Row],[Prepared meals, snacks, sweets etc.]]-AA20)/AA20*100</f>
        <v>0.4915346805024608</v>
      </c>
      <c r="AC21">
        <v>173.9</v>
      </c>
      <c r="AD21">
        <f>(Table11[[#This Row],[Food and beverages]]-AC20)/AC20*100</f>
        <v>0.81159420289855411</v>
      </c>
      <c r="AE21">
        <v>193.7</v>
      </c>
      <c r="AF21">
        <f>(Table11[[#This Row],[Pan, tobacco and intoxicants]]-AE20)/AE20*100</f>
        <v>0.25879917184265011</v>
      </c>
      <c r="AG21">
        <v>183.2</v>
      </c>
      <c r="AH21">
        <f>(Table11[[#This Row],[Clothing]]-AG20)/AG20*100</f>
        <v>0.65934065934065311</v>
      </c>
      <c r="AI21">
        <v>181.7</v>
      </c>
      <c r="AJ21">
        <f>(Table11[[#This Row],[Footwear]]-AI20)/AI20*100</f>
        <v>0.7764836383804643</v>
      </c>
      <c r="AK21">
        <v>183</v>
      </c>
      <c r="AL21">
        <f>(Table11[[#This Row],[Clothing and footwear]]-AK20)/AK20*100</f>
        <v>0.71546505228399093</v>
      </c>
      <c r="AM21">
        <v>168.1</v>
      </c>
      <c r="AN21">
        <f>IFERROR(_xlfn.IFNA(((Table11[[#This Row],[Housing]]-AM20)/AM20*100),Table11[[#This Row],[Housing]]),Table11[[#This Row],[Housing]])</f>
        <v>0</v>
      </c>
      <c r="AO21">
        <v>179.1</v>
      </c>
      <c r="AP21">
        <f>(Table11[[#This Row],[Fuel and light]]-AO20)/AO20*100</f>
        <v>-0.27839643652561247</v>
      </c>
      <c r="AQ21">
        <v>172.3</v>
      </c>
      <c r="AR21">
        <f>(Table11[[#This Row],[Household goods and services]]-AQ20)/AQ20*100</f>
        <v>0.58377116170461174</v>
      </c>
      <c r="AS21">
        <v>179.4</v>
      </c>
      <c r="AT21">
        <f>(Table11[[#This Row],[Health]]-AS20)/AS20*100</f>
        <v>0.33557046979865451</v>
      </c>
      <c r="AU21">
        <v>166.6</v>
      </c>
      <c r="AV21">
        <f>(Table11[[#This Row],[Transport and communication]]-AU20)/AU20*100</f>
        <v>0.18039687312085564</v>
      </c>
      <c r="AW21">
        <v>169.3</v>
      </c>
      <c r="AX21">
        <f>(Table11[[#This Row],[Recreation and amusement]]-AW20)/AW20*100</f>
        <v>0.41518386714117261</v>
      </c>
      <c r="AY21">
        <v>175.7</v>
      </c>
      <c r="AZ21">
        <f>(Table11[[#This Row],[Education]]-AY20)/AY20*100</f>
        <v>0.5724098454493417</v>
      </c>
      <c r="BA21">
        <v>171.1</v>
      </c>
      <c r="BB21">
        <f>(Table11[[#This Row],[Personal care and effects]]-BA20)/BA20*100</f>
        <v>0.82498526812021555</v>
      </c>
      <c r="BC21">
        <v>172.6</v>
      </c>
      <c r="BD21">
        <f>(Table11[[#This Row],[Miscellaneous]]-BC20)/BC20*100</f>
        <v>0.46565774155994344</v>
      </c>
    </row>
    <row r="22" spans="1:56" ht="13.8" x14ac:dyDescent="0.25">
      <c r="A22" t="s">
        <v>30</v>
      </c>
      <c r="B22">
        <v>2022</v>
      </c>
      <c r="C22" t="s">
        <v>42</v>
      </c>
      <c r="D22" s="7">
        <v>44805</v>
      </c>
      <c r="E22">
        <v>162.9</v>
      </c>
      <c r="F22">
        <f>(Table11[[#This Row],[Cereals and products]]-E21)/E21*100</f>
        <v>2.1316614420062732</v>
      </c>
      <c r="G22">
        <v>206.7</v>
      </c>
      <c r="H22">
        <f>(Table11[[#This Row],[Meat and fish]]-G21)/G21*100</f>
        <v>1.2738853503184686</v>
      </c>
      <c r="I22">
        <v>169</v>
      </c>
      <c r="J22">
        <f>(Table11[[#This Row],[Egg]]-I21)/I21*100</f>
        <v>0.41592394533570326</v>
      </c>
      <c r="K22">
        <v>169.5</v>
      </c>
      <c r="L22">
        <f>(Table11[[#This Row],[Milk and products]]-K21)/K21*100</f>
        <v>0.95294818344252197</v>
      </c>
      <c r="M22">
        <v>194.1</v>
      </c>
      <c r="N22">
        <f>(Table11[[#This Row],[Oils and fats]]-M21)/M21*100</f>
        <v>-2.0191822311963654</v>
      </c>
      <c r="O22">
        <v>164.1</v>
      </c>
      <c r="P22">
        <f>(Table11[[#This Row],[Fruits]]-O21)/O21*100</f>
        <v>-3.0141843971631173</v>
      </c>
      <c r="Q22">
        <v>176.9</v>
      </c>
      <c r="R22">
        <f>(Table11[[#This Row],[Vegetables]]-Q21)/Q21*100</f>
        <v>2.1952628538417165</v>
      </c>
      <c r="S22">
        <v>169</v>
      </c>
      <c r="T22">
        <f>(Table11[[#This Row],[Pulses and products]]-S21)/S21*100</f>
        <v>1.1370436864153237</v>
      </c>
      <c r="U22">
        <v>120.8</v>
      </c>
      <c r="V22">
        <f>(Table11[[#This Row],[Sugar and Confectionery]]-U21)/U21*100</f>
        <v>0.49916805324458757</v>
      </c>
      <c r="W22">
        <v>199.1</v>
      </c>
      <c r="X22">
        <f>(Table11[[#This Row],[Spices]]-W21)/W21*100</f>
        <v>1.7893660531697342</v>
      </c>
      <c r="Y22">
        <v>175.4</v>
      </c>
      <c r="Z22">
        <f>(Table11[[#This Row],[Non-alcoholic beverages]]-Y21)/Y21*100</f>
        <v>0.34324942791761687</v>
      </c>
      <c r="AA22">
        <v>184.8</v>
      </c>
      <c r="AB22">
        <f>(Table11[[#This Row],[Prepared meals, snacks, sweets etc.]]-AA21)/AA21*100</f>
        <v>0.43478260869565832</v>
      </c>
      <c r="AC22">
        <v>175.5</v>
      </c>
      <c r="AD22">
        <f>(Table11[[#This Row],[Food and beverages]]-AC21)/AC21*100</f>
        <v>0.92006900517538481</v>
      </c>
      <c r="AE22">
        <v>194.5</v>
      </c>
      <c r="AF22">
        <f>(Table11[[#This Row],[Pan, tobacco and intoxicants]]-AE21)/AE21*100</f>
        <v>0.4130098089829693</v>
      </c>
      <c r="AG22">
        <v>184.7</v>
      </c>
      <c r="AH22">
        <f>(Table11[[#This Row],[Clothing]]-AG21)/AG21*100</f>
        <v>0.81877729257641918</v>
      </c>
      <c r="AI22">
        <v>183.3</v>
      </c>
      <c r="AJ22">
        <f>(Table11[[#This Row],[Footwear]]-AI21)/AI21*100</f>
        <v>0.8805723720418398</v>
      </c>
      <c r="AK22">
        <v>184.5</v>
      </c>
      <c r="AL22">
        <f>(Table11[[#This Row],[Clothing and footwear]]-AK21)/AK21*100</f>
        <v>0.81967213114754101</v>
      </c>
      <c r="AM22">
        <v>168.1</v>
      </c>
      <c r="AN22">
        <f>IFERROR(_xlfn.IFNA(((Table11[[#This Row],[Housing]]-AM21)/AM21*100),Table11[[#This Row],[Housing]]),Table11[[#This Row],[Housing]])</f>
        <v>0</v>
      </c>
      <c r="AO22">
        <v>179.7</v>
      </c>
      <c r="AP22">
        <f>(Table11[[#This Row],[Fuel and light]]-AO21)/AO21*100</f>
        <v>0.3350083752093771</v>
      </c>
      <c r="AQ22">
        <v>173.6</v>
      </c>
      <c r="AR22">
        <f>(Table11[[#This Row],[Household goods and services]]-AQ21)/AQ21*100</f>
        <v>0.75449796865930518</v>
      </c>
      <c r="AS22">
        <v>180.2</v>
      </c>
      <c r="AT22">
        <f>(Table11[[#This Row],[Health]]-AS21)/AS21*100</f>
        <v>0.44593088071347986</v>
      </c>
      <c r="AU22">
        <v>166.9</v>
      </c>
      <c r="AV22">
        <f>(Table11[[#This Row],[Transport and communication]]-AU21)/AU21*100</f>
        <v>0.18007202881153145</v>
      </c>
      <c r="AW22">
        <v>170</v>
      </c>
      <c r="AX22">
        <f>(Table11[[#This Row],[Recreation and amusement]]-AW21)/AW21*100</f>
        <v>0.41346721795628383</v>
      </c>
      <c r="AY22">
        <v>176.2</v>
      </c>
      <c r="AZ22">
        <f>(Table11[[#This Row],[Education]]-AY21)/AY21*100</f>
        <v>0.28457598178713722</v>
      </c>
      <c r="BA22">
        <v>170.8</v>
      </c>
      <c r="BB22">
        <f>(Table11[[#This Row],[Personal care and effects]]-BA21)/BA21*100</f>
        <v>-0.17533606078315778</v>
      </c>
      <c r="BC22">
        <v>173.1</v>
      </c>
      <c r="BD22">
        <f>(Table11[[#This Row],[Miscellaneous]]-BC21)/BC21*100</f>
        <v>0.28968713789107764</v>
      </c>
    </row>
    <row r="23" spans="1:56" ht="13.8" x14ac:dyDescent="0.25">
      <c r="A23" t="s">
        <v>30</v>
      </c>
      <c r="B23">
        <v>2022</v>
      </c>
      <c r="C23" t="s">
        <v>43</v>
      </c>
      <c r="D23" s="7">
        <v>44835</v>
      </c>
      <c r="E23">
        <v>164.7</v>
      </c>
      <c r="F23">
        <f>(Table11[[#This Row],[Cereals and products]]-E22)/E22*100</f>
        <v>1.1049723756905974</v>
      </c>
      <c r="G23">
        <v>208.8</v>
      </c>
      <c r="H23">
        <f>(Table11[[#This Row],[Meat and fish]]-G22)/G22*100</f>
        <v>1.0159651669085743</v>
      </c>
      <c r="I23">
        <v>170.3</v>
      </c>
      <c r="J23">
        <f>(Table11[[#This Row],[Egg]]-I22)/I22*100</f>
        <v>0.76923076923077593</v>
      </c>
      <c r="K23">
        <v>170.9</v>
      </c>
      <c r="L23">
        <f>(Table11[[#This Row],[Milk and products]]-K22)/K22*100</f>
        <v>0.82595870206490007</v>
      </c>
      <c r="M23">
        <v>191.6</v>
      </c>
      <c r="N23">
        <f>(Table11[[#This Row],[Oils and fats]]-M22)/M22*100</f>
        <v>-1.2879958784131891</v>
      </c>
      <c r="O23">
        <v>162.19999999999999</v>
      </c>
      <c r="P23">
        <f>(Table11[[#This Row],[Fruits]]-O22)/O22*100</f>
        <v>-1.1578305911029894</v>
      </c>
      <c r="Q23">
        <v>184.8</v>
      </c>
      <c r="R23">
        <f>(Table11[[#This Row],[Vegetables]]-Q22)/Q22*100</f>
        <v>4.4657998869417774</v>
      </c>
      <c r="S23">
        <v>169.7</v>
      </c>
      <c r="T23">
        <f>(Table11[[#This Row],[Pulses and products]]-S22)/S22*100</f>
        <v>0.4142011834319459</v>
      </c>
      <c r="U23">
        <v>121.1</v>
      </c>
      <c r="V23">
        <f>(Table11[[#This Row],[Sugar and Confectionery]]-U22)/U22*100</f>
        <v>0.24834437086092481</v>
      </c>
      <c r="W23">
        <v>201.6</v>
      </c>
      <c r="X23">
        <f>(Table11[[#This Row],[Spices]]-W22)/W22*100</f>
        <v>1.255650426921145</v>
      </c>
      <c r="Y23">
        <v>175.8</v>
      </c>
      <c r="Z23">
        <f>(Table11[[#This Row],[Non-alcoholic beverages]]-Y22)/Y22*100</f>
        <v>0.2280501710376315</v>
      </c>
      <c r="AA23">
        <v>185.6</v>
      </c>
      <c r="AB23">
        <f>(Table11[[#This Row],[Prepared meals, snacks, sweets etc.]]-AA22)/AA22*100</f>
        <v>0.43290043290042363</v>
      </c>
      <c r="AC23">
        <v>177.4</v>
      </c>
      <c r="AD23">
        <f>(Table11[[#This Row],[Food and beverages]]-AC22)/AC22*100</f>
        <v>1.082621082621086</v>
      </c>
      <c r="AE23">
        <v>194.9</v>
      </c>
      <c r="AF23">
        <f>(Table11[[#This Row],[Pan, tobacco and intoxicants]]-AE22)/AE22*100</f>
        <v>0.20565552699229084</v>
      </c>
      <c r="AG23">
        <v>186.1</v>
      </c>
      <c r="AH23">
        <f>(Table11[[#This Row],[Clothing]]-AG22)/AG22*100</f>
        <v>0.75798592311857371</v>
      </c>
      <c r="AI23">
        <v>184.4</v>
      </c>
      <c r="AJ23">
        <f>(Table11[[#This Row],[Footwear]]-AI22)/AI22*100</f>
        <v>0.60010911074740547</v>
      </c>
      <c r="AK23">
        <v>185.9</v>
      </c>
      <c r="AL23">
        <f>(Table11[[#This Row],[Clothing and footwear]]-AK22)/AK22*100</f>
        <v>0.75880758807588389</v>
      </c>
      <c r="AM23">
        <v>168.1</v>
      </c>
      <c r="AN23">
        <f>IFERROR(_xlfn.IFNA(((Table11[[#This Row],[Housing]]-AM22)/AM22*100),Table11[[#This Row],[Housing]]),Table11[[#This Row],[Housing]])</f>
        <v>0</v>
      </c>
      <c r="AO23">
        <v>180.8</v>
      </c>
      <c r="AP23">
        <f>(Table11[[#This Row],[Fuel and light]]-AO22)/AO22*100</f>
        <v>0.61213132999444786</v>
      </c>
      <c r="AQ23">
        <v>174.4</v>
      </c>
      <c r="AR23">
        <f>(Table11[[#This Row],[Household goods and services]]-AQ22)/AQ22*100</f>
        <v>0.46082949308756421</v>
      </c>
      <c r="AS23">
        <v>181.2</v>
      </c>
      <c r="AT23">
        <f>(Table11[[#This Row],[Health]]-AS22)/AS22*100</f>
        <v>0.55493895671476146</v>
      </c>
      <c r="AU23">
        <v>167.4</v>
      </c>
      <c r="AV23">
        <f>(Table11[[#This Row],[Transport and communication]]-AU22)/AU22*100</f>
        <v>0.29958058717795089</v>
      </c>
      <c r="AW23">
        <v>170.6</v>
      </c>
      <c r="AX23">
        <f>(Table11[[#This Row],[Recreation and amusement]]-AW22)/AW22*100</f>
        <v>0.35294117647058493</v>
      </c>
      <c r="AY23">
        <v>176.5</v>
      </c>
      <c r="AZ23">
        <f>(Table11[[#This Row],[Education]]-AY22)/AY22*100</f>
        <v>0.17026106696935947</v>
      </c>
      <c r="BA23">
        <v>172</v>
      </c>
      <c r="BB23">
        <f>(Table11[[#This Row],[Personal care and effects]]-BA22)/BA22*100</f>
        <v>0.70257611241217133</v>
      </c>
      <c r="BC23">
        <v>173.9</v>
      </c>
      <c r="BD23">
        <f>(Table11[[#This Row],[Miscellaneous]]-BC22)/BC22*100</f>
        <v>0.46216060080878762</v>
      </c>
    </row>
    <row r="24" spans="1:56" ht="13.8" x14ac:dyDescent="0.25">
      <c r="A24" t="s">
        <v>30</v>
      </c>
      <c r="B24">
        <v>2022</v>
      </c>
      <c r="C24" t="s">
        <v>45</v>
      </c>
      <c r="D24" s="7">
        <v>44866</v>
      </c>
      <c r="E24">
        <v>166.9</v>
      </c>
      <c r="F24">
        <f>(Table11[[#This Row],[Cereals and products]]-E23)/E23*100</f>
        <v>1.335761991499707</v>
      </c>
      <c r="G24">
        <v>207.2</v>
      </c>
      <c r="H24">
        <f>(Table11[[#This Row],[Meat and fish]]-G23)/G23*100</f>
        <v>-0.76628352490422547</v>
      </c>
      <c r="I24">
        <v>180.2</v>
      </c>
      <c r="J24">
        <f>(Table11[[#This Row],[Egg]]-I23)/I23*100</f>
        <v>5.8132706987668685</v>
      </c>
      <c r="K24">
        <v>172.3</v>
      </c>
      <c r="L24">
        <f>(Table11[[#This Row],[Milk and products]]-K23)/K23*100</f>
        <v>0.81919251023990969</v>
      </c>
      <c r="M24">
        <v>194</v>
      </c>
      <c r="N24">
        <f>(Table11[[#This Row],[Oils and fats]]-M23)/M23*100</f>
        <v>1.2526096033402954</v>
      </c>
      <c r="O24">
        <v>159.1</v>
      </c>
      <c r="P24">
        <f>(Table11[[#This Row],[Fruits]]-O23)/O23*100</f>
        <v>-1.911220715166458</v>
      </c>
      <c r="Q24">
        <v>171.6</v>
      </c>
      <c r="R24">
        <f>(Table11[[#This Row],[Vegetables]]-Q23)/Q23*100</f>
        <v>-7.1428571428571521</v>
      </c>
      <c r="S24">
        <v>170.2</v>
      </c>
      <c r="T24">
        <f>(Table11[[#This Row],[Pulses and products]]-S23)/S23*100</f>
        <v>0.29463759575721865</v>
      </c>
      <c r="U24">
        <v>121.5</v>
      </c>
      <c r="V24">
        <f>(Table11[[#This Row],[Sugar and Confectionery]]-U23)/U23*100</f>
        <v>0.33030553261767603</v>
      </c>
      <c r="W24">
        <v>204.8</v>
      </c>
      <c r="X24">
        <f>(Table11[[#This Row],[Spices]]-W23)/W23*100</f>
        <v>1.5873015873015959</v>
      </c>
      <c r="Y24">
        <v>176.4</v>
      </c>
      <c r="Z24">
        <f>(Table11[[#This Row],[Non-alcoholic beverages]]-Y23)/Y23*100</f>
        <v>0.3412969283276418</v>
      </c>
      <c r="AA24">
        <v>186.9</v>
      </c>
      <c r="AB24">
        <f>(Table11[[#This Row],[Prepared meals, snacks, sweets etc.]]-AA23)/AA23*100</f>
        <v>0.70043103448276478</v>
      </c>
      <c r="AC24">
        <v>176.6</v>
      </c>
      <c r="AD24">
        <f>(Table11[[#This Row],[Food and beverages]]-AC23)/AC23*100</f>
        <v>-0.45095828635851826</v>
      </c>
      <c r="AE24">
        <v>195.5</v>
      </c>
      <c r="AF24">
        <f>(Table11[[#This Row],[Pan, tobacco and intoxicants]]-AE23)/AE23*100</f>
        <v>0.30785017957926847</v>
      </c>
      <c r="AG24">
        <v>187.2</v>
      </c>
      <c r="AH24">
        <f>(Table11[[#This Row],[Clothing]]-AG23)/AG23*100</f>
        <v>0.59108006448145856</v>
      </c>
      <c r="AI24">
        <v>185.2</v>
      </c>
      <c r="AJ24">
        <f>(Table11[[#This Row],[Footwear]]-AI23)/AI23*100</f>
        <v>0.43383947939261547</v>
      </c>
      <c r="AK24">
        <v>186.9</v>
      </c>
      <c r="AL24">
        <f>(Table11[[#This Row],[Clothing and footwear]]-AK23)/AK23*100</f>
        <v>0.53792361484669171</v>
      </c>
      <c r="AM24">
        <v>168.1</v>
      </c>
      <c r="AN24">
        <f>IFERROR(_xlfn.IFNA(((Table11[[#This Row],[Housing]]-AM23)/AM23*100),Table11[[#This Row],[Housing]]),Table11[[#This Row],[Housing]])</f>
        <v>0</v>
      </c>
      <c r="AO24">
        <v>181.9</v>
      </c>
      <c r="AP24">
        <f>(Table11[[#This Row],[Fuel and light]]-AO23)/AO23*100</f>
        <v>0.60840707964601448</v>
      </c>
      <c r="AQ24">
        <v>175.5</v>
      </c>
      <c r="AR24">
        <f>(Table11[[#This Row],[Household goods and services]]-AQ23)/AQ23*100</f>
        <v>0.63073394495412516</v>
      </c>
      <c r="AS24">
        <v>182.3</v>
      </c>
      <c r="AT24">
        <f>(Table11[[#This Row],[Health]]-AS23)/AS23*100</f>
        <v>0.60706401766005669</v>
      </c>
      <c r="AU24">
        <v>167.5</v>
      </c>
      <c r="AV24">
        <f>(Table11[[#This Row],[Transport and communication]]-AU23)/AU23*100</f>
        <v>5.9737156511346659E-2</v>
      </c>
      <c r="AW24">
        <v>170.8</v>
      </c>
      <c r="AX24">
        <f>(Table11[[#This Row],[Recreation and amusement]]-AW23)/AW23*100</f>
        <v>0.11723329425557859</v>
      </c>
      <c r="AY24">
        <v>176.9</v>
      </c>
      <c r="AZ24">
        <f>(Table11[[#This Row],[Education]]-AY23)/AY23*100</f>
        <v>0.2266288951841392</v>
      </c>
      <c r="BA24">
        <v>173.4</v>
      </c>
      <c r="BB24">
        <f>(Table11[[#This Row],[Personal care and effects]]-BA23)/BA23*100</f>
        <v>0.81395348837209636</v>
      </c>
      <c r="BC24">
        <v>174.6</v>
      </c>
      <c r="BD24">
        <f>(Table11[[#This Row],[Miscellaneous]]-BC23)/BC23*100</f>
        <v>0.40253018976422578</v>
      </c>
    </row>
    <row r="25" spans="1:56" ht="13.8" x14ac:dyDescent="0.25">
      <c r="A25" t="s">
        <v>30</v>
      </c>
      <c r="B25">
        <v>2022</v>
      </c>
      <c r="C25" t="s">
        <v>46</v>
      </c>
      <c r="D25" s="7">
        <v>44896</v>
      </c>
      <c r="E25">
        <v>168.8</v>
      </c>
      <c r="F25">
        <f>(Table11[[#This Row],[Cereals and products]]-E24)/E24*100</f>
        <v>1.1384062312762167</v>
      </c>
      <c r="G25">
        <v>206.9</v>
      </c>
      <c r="H25">
        <f>(Table11[[#This Row],[Meat and fish]]-G24)/G24*100</f>
        <v>-0.14478764478763656</v>
      </c>
      <c r="I25">
        <v>189.1</v>
      </c>
      <c r="J25">
        <f>(Table11[[#This Row],[Egg]]-I24)/I24*100</f>
        <v>4.93895671476138</v>
      </c>
      <c r="K25">
        <v>173.4</v>
      </c>
      <c r="L25">
        <f>(Table11[[#This Row],[Milk and products]]-K24)/K24*100</f>
        <v>0.63842135809634026</v>
      </c>
      <c r="M25">
        <v>193.9</v>
      </c>
      <c r="N25">
        <f>(Table11[[#This Row],[Oils and fats]]-M24)/M24*100</f>
        <v>-5.1546391752574396E-2</v>
      </c>
      <c r="O25">
        <v>156.69999999999999</v>
      </c>
      <c r="P25">
        <f>(Table11[[#This Row],[Fruits]]-O24)/O24*100</f>
        <v>-1.5084852294154656</v>
      </c>
      <c r="Q25">
        <v>150.19999999999999</v>
      </c>
      <c r="R25">
        <f>(Table11[[#This Row],[Vegetables]]-Q24)/Q24*100</f>
        <v>-12.470862470862475</v>
      </c>
      <c r="S25">
        <v>170.5</v>
      </c>
      <c r="T25">
        <f>(Table11[[#This Row],[Pulses and products]]-S24)/S24*100</f>
        <v>0.17626321974148729</v>
      </c>
      <c r="U25">
        <v>121.2</v>
      </c>
      <c r="V25">
        <f>(Table11[[#This Row],[Sugar and Confectionery]]-U24)/U24*100</f>
        <v>-0.24691358024691124</v>
      </c>
      <c r="W25">
        <v>207.5</v>
      </c>
      <c r="X25">
        <f>(Table11[[#This Row],[Spices]]-W24)/W24*100</f>
        <v>1.3183593749999944</v>
      </c>
      <c r="Y25">
        <v>176.8</v>
      </c>
      <c r="Z25">
        <f>(Table11[[#This Row],[Non-alcoholic beverages]]-Y24)/Y24*100</f>
        <v>0.22675736961451567</v>
      </c>
      <c r="AA25">
        <v>187.7</v>
      </c>
      <c r="AB25">
        <f>(Table11[[#This Row],[Prepared meals, snacks, sweets etc.]]-AA24)/AA24*100</f>
        <v>0.42803638309255371</v>
      </c>
      <c r="AC25">
        <v>174.4</v>
      </c>
      <c r="AD25">
        <f>(Table11[[#This Row],[Food and beverages]]-AC24)/AC24*100</f>
        <v>-1.2457531143827796</v>
      </c>
      <c r="AE25">
        <v>195.9</v>
      </c>
      <c r="AF25">
        <f>(Table11[[#This Row],[Pan, tobacco and intoxicants]]-AE24)/AE24*100</f>
        <v>0.20460358056266273</v>
      </c>
      <c r="AG25">
        <v>188.1</v>
      </c>
      <c r="AH25">
        <f>(Table11[[#This Row],[Clothing]]-AG24)/AG24*100</f>
        <v>0.48076923076923384</v>
      </c>
      <c r="AI25">
        <v>185.9</v>
      </c>
      <c r="AJ25">
        <f>(Table11[[#This Row],[Footwear]]-AI24)/AI24*100</f>
        <v>0.37796976241901575</v>
      </c>
      <c r="AK25">
        <v>187.8</v>
      </c>
      <c r="AL25">
        <f>(Table11[[#This Row],[Clothing and footwear]]-AK24)/AK24*100</f>
        <v>0.48154093097913625</v>
      </c>
      <c r="AM25" s="24">
        <v>168.1</v>
      </c>
      <c r="AN25" s="24">
        <f>IFERROR(_xlfn.IFNA(((Table11[[#This Row],[Housing]]-AM24)/AM24*100),Table11[[#This Row],[Housing]]),Table11[[#This Row],[Housing]])</f>
        <v>0</v>
      </c>
      <c r="AO25">
        <v>182.8</v>
      </c>
      <c r="AP25">
        <f>(Table11[[#This Row],[Fuel and light]]-AO24)/AO24*100</f>
        <v>0.49477735019241653</v>
      </c>
      <c r="AQ25">
        <v>176.4</v>
      </c>
      <c r="AR25">
        <f>(Table11[[#This Row],[Household goods and services]]-AQ24)/AQ24*100</f>
        <v>0.51282051282051599</v>
      </c>
      <c r="AS25">
        <v>183.5</v>
      </c>
      <c r="AT25">
        <f>(Table11[[#This Row],[Health]]-AS24)/AS24*100</f>
        <v>0.65825562260010351</v>
      </c>
      <c r="AU25">
        <v>167.8</v>
      </c>
      <c r="AV25">
        <f>(Table11[[#This Row],[Transport and communication]]-AU24)/AU24*100</f>
        <v>0.17910447761194709</v>
      </c>
      <c r="AW25">
        <v>171.2</v>
      </c>
      <c r="AX25">
        <f>(Table11[[#This Row],[Recreation and amusement]]-AW24)/AW24*100</f>
        <v>0.23419203747071268</v>
      </c>
      <c r="AY25">
        <v>177.3</v>
      </c>
      <c r="AZ25">
        <f>(Table11[[#This Row],[Education]]-AY24)/AY24*100</f>
        <v>0.22611644997173863</v>
      </c>
      <c r="BA25">
        <v>175.7</v>
      </c>
      <c r="BB25">
        <f>(Table11[[#This Row],[Personal care and effects]]-BA24)/BA24*100</f>
        <v>1.3264129181084101</v>
      </c>
      <c r="BC25">
        <v>175.5</v>
      </c>
      <c r="BD25">
        <f>(Table11[[#This Row],[Miscellaneous]]-BC24)/BC24*100</f>
        <v>0.51546391752577647</v>
      </c>
    </row>
    <row r="26" spans="1:56" ht="13.8" x14ac:dyDescent="0.25">
      <c r="A26" t="s">
        <v>30</v>
      </c>
      <c r="B26">
        <v>2023</v>
      </c>
      <c r="C26" t="s">
        <v>31</v>
      </c>
      <c r="D26" s="7">
        <v>44927</v>
      </c>
      <c r="E26">
        <v>174</v>
      </c>
      <c r="F26">
        <f>(Table11[[#This Row],[Cereals and products]]-E25)/E25*100</f>
        <v>3.0805687203791399</v>
      </c>
      <c r="G26">
        <v>208.3</v>
      </c>
      <c r="H26">
        <f>(Table11[[#This Row],[Meat and fish]]-G25)/G25*100</f>
        <v>0.67665538907685141</v>
      </c>
      <c r="I26">
        <v>192.9</v>
      </c>
      <c r="J26">
        <f>(Table11[[#This Row],[Egg]]-I25)/I25*100</f>
        <v>2.009518773135913</v>
      </c>
      <c r="K26">
        <v>174.3</v>
      </c>
      <c r="L26">
        <f>(Table11[[#This Row],[Milk and products]]-K25)/K25*100</f>
        <v>0.5190311418685154</v>
      </c>
      <c r="M26">
        <v>192.6</v>
      </c>
      <c r="N26">
        <f>(Table11[[#This Row],[Oils and fats]]-M25)/M25*100</f>
        <v>-0.6704486848891239</v>
      </c>
      <c r="O26">
        <v>156.30000000000001</v>
      </c>
      <c r="P26">
        <f>(Table11[[#This Row],[Fruits]]-O25)/O25*100</f>
        <v>-0.25526483726865173</v>
      </c>
      <c r="Q26">
        <v>142.9</v>
      </c>
      <c r="R26">
        <f>(Table11[[#This Row],[Vegetables]]-Q25)/Q25*100</f>
        <v>-4.8601864181091772</v>
      </c>
      <c r="S26">
        <v>170.7</v>
      </c>
      <c r="T26">
        <f>(Table11[[#This Row],[Pulses and products]]-S25)/S25*100</f>
        <v>0.1173020527859171</v>
      </c>
      <c r="U26">
        <v>120.3</v>
      </c>
      <c r="V26">
        <f>(Table11[[#This Row],[Sugar and Confectionery]]-U25)/U25*100</f>
        <v>-0.74257425742574723</v>
      </c>
      <c r="W26">
        <v>210.5</v>
      </c>
      <c r="X26">
        <f>(Table11[[#This Row],[Spices]]-W25)/W25*100</f>
        <v>1.4457831325301205</v>
      </c>
      <c r="Y26">
        <v>176.9</v>
      </c>
      <c r="Z26">
        <f>(Table11[[#This Row],[Non-alcoholic beverages]]-Y25)/Y25*100</f>
        <v>5.6561085972847466E-2</v>
      </c>
      <c r="AA26">
        <v>188.5</v>
      </c>
      <c r="AB26">
        <f>(Table11[[#This Row],[Prepared meals, snacks, sweets etc.]]-AA25)/AA25*100</f>
        <v>0.42621204049014988</v>
      </c>
      <c r="AC26">
        <v>175</v>
      </c>
      <c r="AD26">
        <f>(Table11[[#This Row],[Food and beverages]]-AC25)/AC25*100</f>
        <v>0.34403669724770314</v>
      </c>
      <c r="AE26">
        <v>196.9</v>
      </c>
      <c r="AF26">
        <f>(Table11[[#This Row],[Pan, tobacco and intoxicants]]-AE25)/AE25*100</f>
        <v>0.51046452271567122</v>
      </c>
      <c r="AG26">
        <v>189</v>
      </c>
      <c r="AH26">
        <f>(Table11[[#This Row],[Clothing]]-AG25)/AG25*100</f>
        <v>0.4784688995215341</v>
      </c>
      <c r="AI26">
        <v>186.3</v>
      </c>
      <c r="AJ26">
        <f>(Table11[[#This Row],[Footwear]]-AI25)/AI25*100</f>
        <v>0.21516944593867976</v>
      </c>
      <c r="AK26">
        <v>188.6</v>
      </c>
      <c r="AL26">
        <f>(Table11[[#This Row],[Clothing and footwear]]-AK25)/AK25*100</f>
        <v>0.42598509052182265</v>
      </c>
      <c r="AM26" t="s">
        <v>32</v>
      </c>
      <c r="AN26" t="str">
        <f>IFERROR(_xlfn.IFNA(((Table11[[#This Row],[Housing]]-AM25)/AM25*100),Table11[[#This Row],[Housing]]),Table11[[#This Row],[Housing]])</f>
        <v>NA</v>
      </c>
      <c r="AO26">
        <v>183.2</v>
      </c>
      <c r="AP26">
        <f>(Table11[[#This Row],[Fuel and light]]-AO25)/AO25*100</f>
        <v>0.21881838074397003</v>
      </c>
      <c r="AQ26">
        <v>177.2</v>
      </c>
      <c r="AR26">
        <f>(Table11[[#This Row],[Household goods and services]]-AQ25)/AQ25*100</f>
        <v>0.45351473922901525</v>
      </c>
      <c r="AS26">
        <v>184.7</v>
      </c>
      <c r="AT26">
        <f>(Table11[[#This Row],[Health]]-AS25)/AS25*100</f>
        <v>0.65395095367846789</v>
      </c>
      <c r="AU26">
        <v>168.2</v>
      </c>
      <c r="AV26">
        <f>(Table11[[#This Row],[Transport and communication]]-AU25)/AU25*100</f>
        <v>0.23837902264599356</v>
      </c>
      <c r="AW26">
        <v>171.8</v>
      </c>
      <c r="AX26">
        <f>(Table11[[#This Row],[Recreation and amusement]]-AW25)/AW25*100</f>
        <v>0.35046728971963947</v>
      </c>
      <c r="AY26">
        <v>177.8</v>
      </c>
      <c r="AZ26">
        <f>(Table11[[#This Row],[Education]]-AY25)/AY25*100</f>
        <v>0.28200789622109418</v>
      </c>
      <c r="BA26">
        <v>178.4</v>
      </c>
      <c r="BB26">
        <f>(Table11[[#This Row],[Personal care and effects]]-BA25)/BA25*100</f>
        <v>1.5367103016505506</v>
      </c>
      <c r="BC26">
        <v>176.5</v>
      </c>
      <c r="BD26">
        <f>(Table11[[#This Row],[Miscellaneous]]-BC25)/BC25*100</f>
        <v>0.56980056980056981</v>
      </c>
    </row>
    <row r="27" spans="1:56" ht="13.8" x14ac:dyDescent="0.25">
      <c r="A27" t="s">
        <v>30</v>
      </c>
      <c r="B27">
        <v>2023</v>
      </c>
      <c r="C27" t="s">
        <v>35</v>
      </c>
      <c r="D27" s="7">
        <v>44958</v>
      </c>
      <c r="E27">
        <v>174.2</v>
      </c>
      <c r="F27">
        <f>(Table11[[#This Row],[Cereals and products]]-E26)/E26*100</f>
        <v>0.11494252873562566</v>
      </c>
      <c r="G27">
        <v>205.2</v>
      </c>
      <c r="H27">
        <f>(Table11[[#This Row],[Meat and fish]]-G26)/G26*100</f>
        <v>-1.4882381180989066</v>
      </c>
      <c r="I27">
        <v>173.9</v>
      </c>
      <c r="J27">
        <f>(Table11[[#This Row],[Egg]]-I26)/I26*100</f>
        <v>-9.8496630378434418</v>
      </c>
      <c r="K27">
        <v>177</v>
      </c>
      <c r="L27">
        <f>(Table11[[#This Row],[Milk and products]]-K26)/K26*100</f>
        <v>1.5490533562822655</v>
      </c>
      <c r="M27">
        <v>183.4</v>
      </c>
      <c r="N27">
        <f>(Table11[[#This Row],[Oils and fats]]-M26)/M26*100</f>
        <v>-4.7767393561786022</v>
      </c>
      <c r="O27">
        <v>167.2</v>
      </c>
      <c r="P27">
        <f>(Table11[[#This Row],[Fruits]]-O26)/O26*100</f>
        <v>6.9737683941138693</v>
      </c>
      <c r="Q27">
        <v>140.9</v>
      </c>
      <c r="R27">
        <f>(Table11[[#This Row],[Vegetables]]-Q26)/Q26*100</f>
        <v>-1.3995801259622112</v>
      </c>
      <c r="S27">
        <v>170.4</v>
      </c>
      <c r="T27">
        <f>(Table11[[#This Row],[Pulses and products]]-S26)/S26*100</f>
        <v>-0.17574692442881251</v>
      </c>
      <c r="U27">
        <v>119.1</v>
      </c>
      <c r="V27">
        <f>(Table11[[#This Row],[Sugar and Confectionery]]-U26)/U26*100</f>
        <v>-0.99750623441396746</v>
      </c>
      <c r="W27">
        <v>212.1</v>
      </c>
      <c r="X27">
        <f>(Table11[[#This Row],[Spices]]-W26)/W26*100</f>
        <v>0.76009501187648187</v>
      </c>
      <c r="Y27">
        <v>177.6</v>
      </c>
      <c r="Z27">
        <f>(Table11[[#This Row],[Non-alcoholic beverages]]-Y26)/Y26*100</f>
        <v>0.39570378745053059</v>
      </c>
      <c r="AA27">
        <v>189.9</v>
      </c>
      <c r="AB27">
        <f>(Table11[[#This Row],[Prepared meals, snacks, sweets etc.]]-AA26)/AA26*100</f>
        <v>0.74270557029178019</v>
      </c>
      <c r="AC27">
        <v>174.8</v>
      </c>
      <c r="AD27">
        <f>(Table11[[#This Row],[Food and beverages]]-AC26)/AC26*100</f>
        <v>-0.11428571428570779</v>
      </c>
      <c r="AE27">
        <v>198.3</v>
      </c>
      <c r="AF27">
        <f>(Table11[[#This Row],[Pan, tobacco and intoxicants]]-AE26)/AE26*100</f>
        <v>0.7110208227526692</v>
      </c>
      <c r="AG27">
        <v>190</v>
      </c>
      <c r="AH27">
        <f>(Table11[[#This Row],[Clothing]]-AG26)/AG26*100</f>
        <v>0.52910052910052907</v>
      </c>
      <c r="AI27">
        <v>187</v>
      </c>
      <c r="AJ27">
        <f>(Table11[[#This Row],[Footwear]]-AI26)/AI26*100</f>
        <v>0.37573805689747103</v>
      </c>
      <c r="AK27">
        <v>189.6</v>
      </c>
      <c r="AL27">
        <f>(Table11[[#This Row],[Clothing and footwear]]-AK26)/AK26*100</f>
        <v>0.53022269353128315</v>
      </c>
      <c r="AM27" t="s">
        <v>32</v>
      </c>
      <c r="AN27" t="str">
        <f>IFERROR(_xlfn.IFNA(((Table11[[#This Row],[Housing]]-AM26)/AM26*100),Table11[[#This Row],[Housing]]),Table11[[#This Row],[Housing]])</f>
        <v>NA</v>
      </c>
      <c r="AO27">
        <v>181.6</v>
      </c>
      <c r="AP27">
        <f>(Table11[[#This Row],[Fuel and light]]-AO26)/AO26*100</f>
        <v>-0.8733624454148442</v>
      </c>
      <c r="AQ27">
        <v>178.6</v>
      </c>
      <c r="AR27">
        <f>(Table11[[#This Row],[Household goods and services]]-AQ26)/AQ26*100</f>
        <v>0.7900677200902968</v>
      </c>
      <c r="AS27">
        <v>186.6</v>
      </c>
      <c r="AT27">
        <f>(Table11[[#This Row],[Health]]-AS26)/AS26*100</f>
        <v>1.0286951813752061</v>
      </c>
      <c r="AU27">
        <v>169</v>
      </c>
      <c r="AV27">
        <f>(Table11[[#This Row],[Transport and communication]]-AU26)/AU26*100</f>
        <v>0.47562425683710552</v>
      </c>
      <c r="AW27">
        <v>172.8</v>
      </c>
      <c r="AX27">
        <f>(Table11[[#This Row],[Recreation and amusement]]-AW26)/AW26*100</f>
        <v>0.58207217694994173</v>
      </c>
      <c r="AY27">
        <v>178.5</v>
      </c>
      <c r="AZ27">
        <f>(Table11[[#This Row],[Education]]-AY26)/AY26*100</f>
        <v>0.39370078740156839</v>
      </c>
      <c r="BA27">
        <v>180.7</v>
      </c>
      <c r="BB27">
        <f>(Table11[[#This Row],[Personal care and effects]]-BA26)/BA26*100</f>
        <v>1.2892376681614253</v>
      </c>
      <c r="BC27">
        <v>177.9</v>
      </c>
      <c r="BD27">
        <f>(Table11[[#This Row],[Miscellaneous]]-BC26)/BC26*100</f>
        <v>0.79320113314447904</v>
      </c>
    </row>
    <row r="28" spans="1:56" ht="13.8" x14ac:dyDescent="0.25">
      <c r="A28" t="s">
        <v>30</v>
      </c>
      <c r="B28">
        <v>2023</v>
      </c>
      <c r="C28" t="s">
        <v>36</v>
      </c>
      <c r="D28" s="7">
        <v>44986</v>
      </c>
      <c r="E28">
        <v>174.3</v>
      </c>
      <c r="F28">
        <f>(Table11[[#This Row],[Cereals and products]]-E27)/E27*100</f>
        <v>5.7405281285891355E-2</v>
      </c>
      <c r="G28">
        <v>205.2</v>
      </c>
      <c r="H28">
        <f>(Table11[[#This Row],[Meat and fish]]-G27)/G27*100</f>
        <v>0</v>
      </c>
      <c r="I28">
        <v>173.9</v>
      </c>
      <c r="J28">
        <f>(Table11[[#This Row],[Egg]]-I27)/I27*100</f>
        <v>0</v>
      </c>
      <c r="K28">
        <v>177</v>
      </c>
      <c r="L28">
        <f>(Table11[[#This Row],[Milk and products]]-K27)/K27*100</f>
        <v>0</v>
      </c>
      <c r="M28">
        <v>183.3</v>
      </c>
      <c r="N28">
        <f>(Table11[[#This Row],[Oils and fats]]-M27)/M27*100</f>
        <v>-5.4525627044707918E-2</v>
      </c>
      <c r="O28">
        <v>167.2</v>
      </c>
      <c r="P28">
        <f>(Table11[[#This Row],[Fruits]]-O27)/O27*100</f>
        <v>0</v>
      </c>
      <c r="Q28">
        <v>140.9</v>
      </c>
      <c r="R28">
        <f>(Table11[[#This Row],[Vegetables]]-Q27)/Q27*100</f>
        <v>0</v>
      </c>
      <c r="S28">
        <v>170.5</v>
      </c>
      <c r="T28">
        <f>(Table11[[#This Row],[Pulses and products]]-S27)/S27*100</f>
        <v>5.8685446009386334E-2</v>
      </c>
      <c r="U28">
        <v>119.1</v>
      </c>
      <c r="V28">
        <f>(Table11[[#This Row],[Sugar and Confectionery]]-U27)/U27*100</f>
        <v>0</v>
      </c>
      <c r="W28">
        <v>212.1</v>
      </c>
      <c r="X28">
        <f>(Table11[[#This Row],[Spices]]-W27)/W27*100</f>
        <v>0</v>
      </c>
      <c r="Y28">
        <v>177.6</v>
      </c>
      <c r="Z28">
        <f>(Table11[[#This Row],[Non-alcoholic beverages]]-Y27)/Y27*100</f>
        <v>0</v>
      </c>
      <c r="AA28">
        <v>189.9</v>
      </c>
      <c r="AB28">
        <f>(Table11[[#This Row],[Prepared meals, snacks, sweets etc.]]-AA27)/AA27*100</f>
        <v>0</v>
      </c>
      <c r="AC28">
        <v>174.8</v>
      </c>
      <c r="AD28">
        <f>(Table11[[#This Row],[Food and beverages]]-AC27)/AC27*100</f>
        <v>0</v>
      </c>
      <c r="AE28">
        <v>198.4</v>
      </c>
      <c r="AF28">
        <f>(Table11[[#This Row],[Pan, tobacco and intoxicants]]-AE27)/AE27*100</f>
        <v>5.0428643469487805E-2</v>
      </c>
      <c r="AG28">
        <v>190</v>
      </c>
      <c r="AH28">
        <f>(Table11[[#This Row],[Clothing]]-AG27)/AG27*100</f>
        <v>0</v>
      </c>
      <c r="AI28">
        <v>187</v>
      </c>
      <c r="AJ28">
        <f>(Table11[[#This Row],[Footwear]]-AI27)/AI27*100</f>
        <v>0</v>
      </c>
      <c r="AK28">
        <v>189.6</v>
      </c>
      <c r="AL28">
        <f>(Table11[[#This Row],[Clothing and footwear]]-AK27)/AK27*100</f>
        <v>0</v>
      </c>
      <c r="AM28" t="s">
        <v>32</v>
      </c>
      <c r="AN28" t="str">
        <f>IFERROR(_xlfn.IFNA(((Table11[[#This Row],[Housing]]-AM27)/AM27*100),Table11[[#This Row],[Housing]]),Table11[[#This Row],[Housing]])</f>
        <v>NA</v>
      </c>
      <c r="AO28">
        <v>181.4</v>
      </c>
      <c r="AP28">
        <f>(Table11[[#This Row],[Fuel and light]]-AO27)/AO27*100</f>
        <v>-0.11013215859030212</v>
      </c>
      <c r="AQ28">
        <v>178.6</v>
      </c>
      <c r="AR28">
        <f>(Table11[[#This Row],[Household goods and services]]-AQ27)/AQ27*100</f>
        <v>0</v>
      </c>
      <c r="AS28">
        <v>186.6</v>
      </c>
      <c r="AT28">
        <f>(Table11[[#This Row],[Health]]-AS27)/AS27*100</f>
        <v>0</v>
      </c>
      <c r="AU28">
        <v>169</v>
      </c>
      <c r="AV28">
        <f>(Table11[[#This Row],[Transport and communication]]-AU27)/AU27*100</f>
        <v>0</v>
      </c>
      <c r="AW28">
        <v>172.8</v>
      </c>
      <c r="AX28">
        <f>(Table11[[#This Row],[Recreation and amusement]]-AW27)/AW27*100</f>
        <v>0</v>
      </c>
      <c r="AY28">
        <v>178.5</v>
      </c>
      <c r="AZ28">
        <f>(Table11[[#This Row],[Education]]-AY27)/AY27*100</f>
        <v>0</v>
      </c>
      <c r="BA28">
        <v>180.7</v>
      </c>
      <c r="BB28">
        <f>(Table11[[#This Row],[Personal care and effects]]-BA27)/BA27*100</f>
        <v>0</v>
      </c>
      <c r="BC28">
        <v>177.9</v>
      </c>
      <c r="BD28">
        <f>(Table11[[#This Row],[Miscellaneous]]-BC27)/BC27*100</f>
        <v>0</v>
      </c>
    </row>
    <row r="29" spans="1:56" ht="13.8" x14ac:dyDescent="0.25">
      <c r="A29" t="s">
        <v>30</v>
      </c>
      <c r="B29">
        <v>2023</v>
      </c>
      <c r="C29" t="s">
        <v>37</v>
      </c>
      <c r="D29" s="7">
        <v>45017</v>
      </c>
      <c r="E29">
        <v>173.3</v>
      </c>
      <c r="F29">
        <f>(Table11[[#This Row],[Cereals and products]]-E28)/E28*100</f>
        <v>-0.57372346528973028</v>
      </c>
      <c r="G29">
        <v>206.9</v>
      </c>
      <c r="H29">
        <f>(Table11[[#This Row],[Meat and fish]]-G28)/G28*100</f>
        <v>0.828460038986363</v>
      </c>
      <c r="I29">
        <v>167.9</v>
      </c>
      <c r="J29">
        <f>(Table11[[#This Row],[Egg]]-I28)/I28*100</f>
        <v>-3.4502587694077054</v>
      </c>
      <c r="K29">
        <v>178.2</v>
      </c>
      <c r="L29">
        <f>(Table11[[#This Row],[Milk and products]]-K28)/K28*100</f>
        <v>0.67796610169490878</v>
      </c>
      <c r="M29">
        <v>178.5</v>
      </c>
      <c r="N29">
        <f>(Table11[[#This Row],[Oils and fats]]-M28)/M28*100</f>
        <v>-2.6186579378068799</v>
      </c>
      <c r="O29">
        <v>173.7</v>
      </c>
      <c r="P29">
        <f>(Table11[[#This Row],[Fruits]]-O28)/O28*100</f>
        <v>3.8875598086124405</v>
      </c>
      <c r="Q29">
        <v>142.80000000000001</v>
      </c>
      <c r="R29">
        <f>(Table11[[#This Row],[Vegetables]]-Q28)/Q28*100</f>
        <v>1.3484740951029137</v>
      </c>
      <c r="S29">
        <v>172.8</v>
      </c>
      <c r="T29">
        <f>(Table11[[#This Row],[Pulses and products]]-S28)/S28*100</f>
        <v>1.3489736070381297</v>
      </c>
      <c r="U29">
        <v>120.4</v>
      </c>
      <c r="V29">
        <f>(Table11[[#This Row],[Sugar and Confectionery]]-U28)/U28*100</f>
        <v>1.0915197313182297</v>
      </c>
      <c r="W29">
        <v>215.5</v>
      </c>
      <c r="X29">
        <f>(Table11[[#This Row],[Spices]]-W28)/W28*100</f>
        <v>1.6030174446016059</v>
      </c>
      <c r="Y29">
        <v>178.2</v>
      </c>
      <c r="Z29">
        <f>(Table11[[#This Row],[Non-alcoholic beverages]]-Y28)/Y28*100</f>
        <v>0.33783783783783466</v>
      </c>
      <c r="AA29">
        <v>190.5</v>
      </c>
      <c r="AB29">
        <f>(Table11[[#This Row],[Prepared meals, snacks, sweets etc.]]-AA28)/AA28*100</f>
        <v>0.31595576619273003</v>
      </c>
      <c r="AC29">
        <v>175.5</v>
      </c>
      <c r="AD29">
        <f>(Table11[[#This Row],[Food and beverages]]-AC28)/AC28*100</f>
        <v>0.40045766590388365</v>
      </c>
      <c r="AE29">
        <v>199.5</v>
      </c>
      <c r="AF29">
        <f>(Table11[[#This Row],[Pan, tobacco and intoxicants]]-AE28)/AE28*100</f>
        <v>0.55443548387096486</v>
      </c>
      <c r="AG29">
        <v>190.7</v>
      </c>
      <c r="AH29">
        <f>(Table11[[#This Row],[Clothing]]-AG28)/AG28*100</f>
        <v>0.36842105263157293</v>
      </c>
      <c r="AI29">
        <v>187.3</v>
      </c>
      <c r="AJ29">
        <f>(Table11[[#This Row],[Footwear]]-AI28)/AI28*100</f>
        <v>0.1604278074866371</v>
      </c>
      <c r="AK29">
        <v>190.2</v>
      </c>
      <c r="AL29">
        <f>(Table11[[#This Row],[Clothing and footwear]]-AK28)/AK28*100</f>
        <v>0.31645569620252867</v>
      </c>
      <c r="AM29" t="s">
        <v>48</v>
      </c>
      <c r="AN29" t="str">
        <f>IFERROR(_xlfn.IFNA(((Table11[[#This Row],[Housing]]-AM28)/AM28*100),Table11[[#This Row],[Housing]]),Table11[[#This Row],[Housing]])</f>
        <v>-</v>
      </c>
      <c r="AO29">
        <v>181.5</v>
      </c>
      <c r="AP29">
        <f>(Table11[[#This Row],[Fuel and light]]-AO28)/AO28*100</f>
        <v>5.5126791620724543E-2</v>
      </c>
      <c r="AQ29">
        <v>179.1</v>
      </c>
      <c r="AR29">
        <f>(Table11[[#This Row],[Household goods and services]]-AQ28)/AQ28*100</f>
        <v>0.27995520716685329</v>
      </c>
      <c r="AS29">
        <v>187.2</v>
      </c>
      <c r="AT29">
        <f>(Table11[[#This Row],[Health]]-AS28)/AS28*100</f>
        <v>0.32154340836012557</v>
      </c>
      <c r="AU29">
        <v>169.4</v>
      </c>
      <c r="AV29">
        <f>(Table11[[#This Row],[Transport and communication]]-AU28)/AU28*100</f>
        <v>0.23668639053254772</v>
      </c>
      <c r="AW29">
        <v>173.2</v>
      </c>
      <c r="AX29">
        <f>(Table11[[#This Row],[Recreation and amusement]]-AW28)/AW28*100</f>
        <v>0.23148148148146833</v>
      </c>
      <c r="AY29">
        <v>179.4</v>
      </c>
      <c r="AZ29">
        <f>(Table11[[#This Row],[Education]]-AY28)/AY28*100</f>
        <v>0.50420168067227211</v>
      </c>
      <c r="BA29">
        <v>183.8</v>
      </c>
      <c r="BB29">
        <f>(Table11[[#This Row],[Personal care and effects]]-BA28)/BA28*100</f>
        <v>1.7155506364139583</v>
      </c>
      <c r="BC29">
        <v>178.9</v>
      </c>
      <c r="BD29">
        <f>(Table11[[#This Row],[Miscellaneous]]-BC28)/BC28*100</f>
        <v>0.56211354693648108</v>
      </c>
    </row>
    <row r="30" spans="1:56" ht="13.8" x14ac:dyDescent="0.25">
      <c r="A30" t="s">
        <v>30</v>
      </c>
      <c r="B30">
        <v>2023</v>
      </c>
      <c r="C30" t="s">
        <v>38</v>
      </c>
      <c r="D30" s="7">
        <v>45047</v>
      </c>
      <c r="E30">
        <v>173.2</v>
      </c>
      <c r="F30">
        <f>(Table11[[#This Row],[Cereals and products]]-E29)/E29*100</f>
        <v>-5.7703404500878665E-2</v>
      </c>
      <c r="G30">
        <v>211.5</v>
      </c>
      <c r="H30">
        <f>(Table11[[#This Row],[Meat and fish]]-G29)/G29*100</f>
        <v>2.2232962783953574</v>
      </c>
      <c r="I30">
        <v>171</v>
      </c>
      <c r="J30">
        <f>(Table11[[#This Row],[Egg]]-I29)/I29*100</f>
        <v>1.8463371054198894</v>
      </c>
      <c r="K30">
        <v>179.6</v>
      </c>
      <c r="L30">
        <f>(Table11[[#This Row],[Milk and products]]-K29)/K29*100</f>
        <v>0.7856341189674555</v>
      </c>
      <c r="M30">
        <v>173.3</v>
      </c>
      <c r="N30">
        <f>(Table11[[#This Row],[Oils and fats]]-M29)/M29*100</f>
        <v>-2.9131652661064362</v>
      </c>
      <c r="O30">
        <v>169</v>
      </c>
      <c r="P30">
        <f>(Table11[[#This Row],[Fruits]]-O29)/O29*100</f>
        <v>-2.7058146229130622</v>
      </c>
      <c r="Q30">
        <v>148.69999999999999</v>
      </c>
      <c r="R30">
        <f>(Table11[[#This Row],[Vegetables]]-Q29)/Q29*100</f>
        <v>4.1316526610644093</v>
      </c>
      <c r="S30">
        <v>174.9</v>
      </c>
      <c r="T30">
        <f>(Table11[[#This Row],[Pulses and products]]-S29)/S29*100</f>
        <v>1.2152777777777743</v>
      </c>
      <c r="U30">
        <v>121.9</v>
      </c>
      <c r="V30">
        <f>(Table11[[#This Row],[Sugar and Confectionery]]-U29)/U29*100</f>
        <v>1.2458471760797343</v>
      </c>
      <c r="W30">
        <v>221</v>
      </c>
      <c r="X30">
        <f>(Table11[[#This Row],[Spices]]-W29)/W29*100</f>
        <v>2.5522041763341066</v>
      </c>
      <c r="Y30">
        <v>178.7</v>
      </c>
      <c r="Z30">
        <f>(Table11[[#This Row],[Non-alcoholic beverages]]-Y29)/Y29*100</f>
        <v>0.28058361391694725</v>
      </c>
      <c r="AA30">
        <v>191.1</v>
      </c>
      <c r="AB30">
        <f>(Table11[[#This Row],[Prepared meals, snacks, sweets etc.]]-AA29)/AA29*100</f>
        <v>0.31496062992125684</v>
      </c>
      <c r="AC30">
        <v>176.8</v>
      </c>
      <c r="AD30">
        <f>(Table11[[#This Row],[Food and beverages]]-AC29)/AC29*100</f>
        <v>0.74074074074074714</v>
      </c>
      <c r="AE30">
        <v>199.9</v>
      </c>
      <c r="AF30">
        <f>(Table11[[#This Row],[Pan, tobacco and intoxicants]]-AE29)/AE29*100</f>
        <v>0.20050125313283493</v>
      </c>
      <c r="AG30">
        <v>191.2</v>
      </c>
      <c r="AH30">
        <f>(Table11[[#This Row],[Clothing]]-AG29)/AG29*100</f>
        <v>0.26219192448872575</v>
      </c>
      <c r="AI30">
        <v>187.9</v>
      </c>
      <c r="AJ30">
        <f>(Table11[[#This Row],[Footwear]]-AI29)/AI29*100</f>
        <v>0.32034169781099536</v>
      </c>
      <c r="AK30">
        <v>190.8</v>
      </c>
      <c r="AL30">
        <f>(Table11[[#This Row],[Clothing and footwear]]-AK29)/AK29*100</f>
        <v>0.31545741324922333</v>
      </c>
      <c r="AM30" t="s">
        <v>48</v>
      </c>
      <c r="AN30" t="str">
        <f>IFERROR(_xlfn.IFNA(((Table11[[#This Row],[Housing]]-AM29)/AM29*100),Table11[[#This Row],[Housing]]),Table11[[#This Row],[Housing]])</f>
        <v>-</v>
      </c>
      <c r="AO30">
        <v>182.5</v>
      </c>
      <c r="AP30">
        <f>(Table11[[#This Row],[Fuel and light]]-AO29)/AO29*100</f>
        <v>0.55096418732782371</v>
      </c>
      <c r="AQ30">
        <v>179.8</v>
      </c>
      <c r="AR30">
        <f>(Table11[[#This Row],[Household goods and services]]-AQ29)/AQ29*100</f>
        <v>0.39084310441095316</v>
      </c>
      <c r="AS30">
        <v>187.8</v>
      </c>
      <c r="AT30">
        <f>(Table11[[#This Row],[Health]]-AS29)/AS29*100</f>
        <v>0.3205128205128327</v>
      </c>
      <c r="AU30">
        <v>169.7</v>
      </c>
      <c r="AV30">
        <f>(Table11[[#This Row],[Transport and communication]]-AU29)/AU29*100</f>
        <v>0.17709563164107611</v>
      </c>
      <c r="AW30">
        <v>173.8</v>
      </c>
      <c r="AX30">
        <f>(Table11[[#This Row],[Recreation and amusement]]-AW29)/AW29*100</f>
        <v>0.34642032332564826</v>
      </c>
      <c r="AY30">
        <v>180.3</v>
      </c>
      <c r="AZ30">
        <f>(Table11[[#This Row],[Education]]-AY29)/AY29*100</f>
        <v>0.50167224080267869</v>
      </c>
      <c r="BA30">
        <v>184.9</v>
      </c>
      <c r="BB30">
        <f>(Table11[[#This Row],[Personal care and effects]]-BA29)/BA29*100</f>
        <v>0.59847660500543753</v>
      </c>
      <c r="BC30">
        <v>179.5</v>
      </c>
      <c r="BD30">
        <f>(Table11[[#This Row],[Miscellaneous]]-BC29)/BC29*100</f>
        <v>0.33538289547232769</v>
      </c>
    </row>
    <row r="31" spans="1:56" ht="13.8" x14ac:dyDescent="0.25">
      <c r="A31" t="s">
        <v>34</v>
      </c>
      <c r="B31">
        <v>2021</v>
      </c>
      <c r="C31" t="s">
        <v>31</v>
      </c>
      <c r="D31" s="7">
        <v>44197</v>
      </c>
      <c r="E31">
        <v>144.9</v>
      </c>
      <c r="G31">
        <v>190.1</v>
      </c>
      <c r="I31">
        <v>175.3</v>
      </c>
      <c r="K31">
        <v>154.1</v>
      </c>
      <c r="M31">
        <v>150.9</v>
      </c>
      <c r="O31">
        <v>149.6</v>
      </c>
      <c r="Q31">
        <v>194.2</v>
      </c>
      <c r="S31">
        <v>160.4</v>
      </c>
      <c r="U31">
        <v>114.6</v>
      </c>
      <c r="W31">
        <v>164</v>
      </c>
      <c r="Y31">
        <v>151.80000000000001</v>
      </c>
      <c r="AA31">
        <v>165.6</v>
      </c>
      <c r="AC31">
        <v>161</v>
      </c>
      <c r="AE31">
        <v>186.5</v>
      </c>
      <c r="AG31">
        <v>155.5</v>
      </c>
      <c r="AI31">
        <v>146.1</v>
      </c>
      <c r="AK31">
        <v>154.19999999999999</v>
      </c>
      <c r="AM31">
        <v>157.69999999999999</v>
      </c>
      <c r="AO31">
        <v>147.9</v>
      </c>
      <c r="AQ31">
        <v>150</v>
      </c>
      <c r="AS31">
        <v>159.30000000000001</v>
      </c>
      <c r="AU31">
        <v>141.9</v>
      </c>
      <c r="AW31">
        <v>149.6</v>
      </c>
      <c r="AY31">
        <v>159.19999999999999</v>
      </c>
      <c r="BA31">
        <v>156.80000000000001</v>
      </c>
      <c r="BC31">
        <v>151.9</v>
      </c>
    </row>
    <row r="32" spans="1:56" ht="13.8" x14ac:dyDescent="0.25">
      <c r="A32" t="s">
        <v>34</v>
      </c>
      <c r="B32">
        <v>2021</v>
      </c>
      <c r="C32" t="s">
        <v>35</v>
      </c>
      <c r="D32" s="7">
        <v>44228</v>
      </c>
      <c r="E32">
        <v>144.30000000000001</v>
      </c>
      <c r="F32">
        <f>(Table11[[#This Row],[Cereals and products]]-E31)/E31*100</f>
        <v>-0.41407867494823619</v>
      </c>
      <c r="G32">
        <v>186.5</v>
      </c>
      <c r="H32">
        <f>(Table11[[#This Row],[Meat and fish]]-G31)/G31*100</f>
        <v>-1.8937401367701181</v>
      </c>
      <c r="I32">
        <v>168.7</v>
      </c>
      <c r="J32">
        <f>(Table11[[#This Row],[Egg]]-I31)/I31*100</f>
        <v>-3.7649743297204918</v>
      </c>
      <c r="K32">
        <v>154.69999999999999</v>
      </c>
      <c r="L32">
        <f>(Table11[[#This Row],[Milk and products]]-K31)/K31*100</f>
        <v>0.38935756002595351</v>
      </c>
      <c r="M32">
        <v>158.69999999999999</v>
      </c>
      <c r="N32">
        <f>(Table11[[#This Row],[Oils and fats]]-M31)/M31*100</f>
        <v>5.1689860834989947</v>
      </c>
      <c r="O32">
        <v>150.69999999999999</v>
      </c>
      <c r="P32">
        <f>(Table11[[#This Row],[Fruits]]-O31)/O31*100</f>
        <v>0.7352941176470551</v>
      </c>
      <c r="Q32">
        <v>160</v>
      </c>
      <c r="R32">
        <f>(Table11[[#This Row],[Vegetables]]-Q31)/Q31*100</f>
        <v>-17.610710607621005</v>
      </c>
      <c r="S32">
        <v>158.80000000000001</v>
      </c>
      <c r="T32">
        <f>(Table11[[#This Row],[Pulses and products]]-S31)/S31*100</f>
        <v>-0.99750623441396158</v>
      </c>
      <c r="U32">
        <v>112.8</v>
      </c>
      <c r="V32">
        <f>(Table11[[#This Row],[Sugar and Confectionery]]-U31)/U31*100</f>
        <v>-1.5706806282722487</v>
      </c>
      <c r="W32">
        <v>164.2</v>
      </c>
      <c r="X32">
        <f>(Table11[[#This Row],[Spices]]-W31)/W31*100</f>
        <v>0.12195121951218818</v>
      </c>
      <c r="Y32">
        <v>155.5</v>
      </c>
      <c r="Z32">
        <f>(Table11[[#This Row],[Non-alcoholic beverages]]-Y31)/Y31*100</f>
        <v>2.4374176548089515</v>
      </c>
      <c r="AA32">
        <v>167.5</v>
      </c>
      <c r="AB32">
        <f>(Table11[[#This Row],[Prepared meals, snacks, sweets etc.]]-AA31)/AA31*100</f>
        <v>1.1473429951690857</v>
      </c>
      <c r="AC32">
        <v>156.9</v>
      </c>
      <c r="AD32">
        <f>(Table11[[#This Row],[Food and beverages]]-AC31)/AC31*100</f>
        <v>-2.5465838509316736</v>
      </c>
      <c r="AE32">
        <v>188.3</v>
      </c>
      <c r="AF32">
        <f>(Table11[[#This Row],[Pan, tobacco and intoxicants]]-AE31)/AE31*100</f>
        <v>0.965147453083116</v>
      </c>
      <c r="AG32">
        <v>157.19999999999999</v>
      </c>
      <c r="AH32">
        <f>(Table11[[#This Row],[Clothing]]-AG31)/AG31*100</f>
        <v>1.0932475884244299</v>
      </c>
      <c r="AI32">
        <v>147.4</v>
      </c>
      <c r="AJ32">
        <f>(Table11[[#This Row],[Footwear]]-AI31)/AI31*100</f>
        <v>0.88980150581794082</v>
      </c>
      <c r="AK32">
        <v>155.80000000000001</v>
      </c>
      <c r="AL32">
        <f>(Table11[[#This Row],[Clothing and footwear]]-AK31)/AK31*100</f>
        <v>1.0376134889753716</v>
      </c>
      <c r="AM32">
        <v>159.80000000000001</v>
      </c>
      <c r="AN32">
        <f>IFERROR(_xlfn.IFNA(((Table11[[#This Row],[Housing]]-AM31)/AM31*100),Table11[[#This Row],[Housing]]),Table11[[#This Row],[Housing]])</f>
        <v>1.331642358909336</v>
      </c>
      <c r="AO32">
        <v>152.4</v>
      </c>
      <c r="AP32">
        <f>(Table11[[#This Row],[Fuel and light]]-AO31)/AO31*100</f>
        <v>3.0425963488843815</v>
      </c>
      <c r="AQ32">
        <v>150.9</v>
      </c>
      <c r="AR32">
        <f>(Table11[[#This Row],[Household goods and services]]-AQ31)/AQ31*100</f>
        <v>0.60000000000000386</v>
      </c>
      <c r="AS32">
        <v>161.30000000000001</v>
      </c>
      <c r="AT32">
        <f>(Table11[[#This Row],[Health]]-AS31)/AS31*100</f>
        <v>1.2554927809165097</v>
      </c>
      <c r="AU32">
        <v>145.1</v>
      </c>
      <c r="AV32">
        <f>(Table11[[#This Row],[Transport and communication]]-AU31)/AU31*100</f>
        <v>2.2551092318534098</v>
      </c>
      <c r="AW32">
        <v>151.5</v>
      </c>
      <c r="AX32">
        <f>(Table11[[#This Row],[Recreation and amusement]]-AW31)/AW31*100</f>
        <v>1.2700534759358328</v>
      </c>
      <c r="AY32">
        <v>159.5</v>
      </c>
      <c r="AZ32">
        <f>(Table11[[#This Row],[Education]]-AY31)/AY31*100</f>
        <v>0.18844221105528353</v>
      </c>
      <c r="BA32">
        <v>155.80000000000001</v>
      </c>
      <c r="BB32">
        <f>(Table11[[#This Row],[Personal care and effects]]-BA31)/BA31*100</f>
        <v>-0.6377551020408162</v>
      </c>
      <c r="BC32">
        <v>153.4</v>
      </c>
      <c r="BD32">
        <f>(Table11[[#This Row],[Miscellaneous]]-BC31)/BC31*100</f>
        <v>0.98749177090190909</v>
      </c>
    </row>
    <row r="33" spans="1:56" ht="13.8" x14ac:dyDescent="0.25">
      <c r="A33" t="s">
        <v>34</v>
      </c>
      <c r="B33">
        <v>2021</v>
      </c>
      <c r="C33" t="s">
        <v>36</v>
      </c>
      <c r="D33" s="7">
        <v>44256</v>
      </c>
      <c r="E33">
        <v>144.1</v>
      </c>
      <c r="F33">
        <f>(Table11[[#This Row],[Cereals and products]]-E32)/E32*100</f>
        <v>-0.13860013860015039</v>
      </c>
      <c r="G33">
        <v>192.2</v>
      </c>
      <c r="H33">
        <f>(Table11[[#This Row],[Meat and fish]]-G32)/G32*100</f>
        <v>3.0563002680965083</v>
      </c>
      <c r="I33">
        <v>163.80000000000001</v>
      </c>
      <c r="J33">
        <f>(Table11[[#This Row],[Egg]]-I32)/I32*100</f>
        <v>-2.9045643153526837</v>
      </c>
      <c r="K33">
        <v>154.9</v>
      </c>
      <c r="L33">
        <f>(Table11[[#This Row],[Milk and products]]-K32)/K32*100</f>
        <v>0.12928248222366973</v>
      </c>
      <c r="M33">
        <v>163.9</v>
      </c>
      <c r="N33">
        <f>(Table11[[#This Row],[Oils and fats]]-M32)/M32*100</f>
        <v>3.2766225582860855</v>
      </c>
      <c r="O33">
        <v>153.69999999999999</v>
      </c>
      <c r="P33">
        <f>(Table11[[#This Row],[Fruits]]-O32)/O32*100</f>
        <v>1.9907100199071004</v>
      </c>
      <c r="Q33">
        <v>149.5</v>
      </c>
      <c r="R33">
        <f>(Table11[[#This Row],[Vegetables]]-Q32)/Q32*100</f>
        <v>-6.5625</v>
      </c>
      <c r="S33">
        <v>159.80000000000001</v>
      </c>
      <c r="T33">
        <f>(Table11[[#This Row],[Pulses and products]]-S32)/S32*100</f>
        <v>0.62972292191435764</v>
      </c>
      <c r="U33">
        <v>112.6</v>
      </c>
      <c r="V33">
        <f>(Table11[[#This Row],[Sugar and Confectionery]]-U32)/U32*100</f>
        <v>-0.17730496453900962</v>
      </c>
      <c r="W33">
        <v>163.5</v>
      </c>
      <c r="X33">
        <f>(Table11[[#This Row],[Spices]]-W32)/W32*100</f>
        <v>-0.4263093788063268</v>
      </c>
      <c r="Y33">
        <v>156.5</v>
      </c>
      <c r="Z33">
        <f>(Table11[[#This Row],[Non-alcoholic beverages]]-Y32)/Y32*100</f>
        <v>0.64308681672025725</v>
      </c>
      <c r="AA33">
        <v>168.2</v>
      </c>
      <c r="AB33">
        <f>(Table11[[#This Row],[Prepared meals, snacks, sweets etc.]]-AA32)/AA32*100</f>
        <v>0.41791044776118724</v>
      </c>
      <c r="AC33">
        <v>156.69999999999999</v>
      </c>
      <c r="AD33">
        <f>(Table11[[#This Row],[Food and beverages]]-AC32)/AC32*100</f>
        <v>-0.12746972594010009</v>
      </c>
      <c r="AE33">
        <v>188.1</v>
      </c>
      <c r="AF33">
        <f>(Table11[[#This Row],[Pan, tobacco and intoxicants]]-AE32)/AE32*100</f>
        <v>-0.10621348911312642</v>
      </c>
      <c r="AG33">
        <v>157.80000000000001</v>
      </c>
      <c r="AH33">
        <f>(Table11[[#This Row],[Clothing]]-AG32)/AG32*100</f>
        <v>0.38167938931299156</v>
      </c>
      <c r="AI33">
        <v>147.9</v>
      </c>
      <c r="AJ33">
        <f>(Table11[[#This Row],[Footwear]]-AI32)/AI32*100</f>
        <v>0.33921302578018991</v>
      </c>
      <c r="AK33">
        <v>156.4</v>
      </c>
      <c r="AL33">
        <f>(Table11[[#This Row],[Clothing and footwear]]-AK32)/AK32*100</f>
        <v>0.38510911424903355</v>
      </c>
      <c r="AM33">
        <v>159.9</v>
      </c>
      <c r="AN33">
        <f>IFERROR(_xlfn.IFNA(((Table11[[#This Row],[Housing]]-AM32)/AM32*100),Table11[[#This Row],[Housing]]),Table11[[#This Row],[Housing]])</f>
        <v>6.2578222778469528E-2</v>
      </c>
      <c r="AO33">
        <v>155.5</v>
      </c>
      <c r="AP33">
        <f>(Table11[[#This Row],[Fuel and light]]-AO32)/AO32*100</f>
        <v>2.0341207349081327</v>
      </c>
      <c r="AQ33">
        <v>151.19999999999999</v>
      </c>
      <c r="AR33">
        <f>(Table11[[#This Row],[Household goods and services]]-AQ32)/AQ32*100</f>
        <v>0.19880715705764279</v>
      </c>
      <c r="AS33">
        <v>161.69999999999999</v>
      </c>
      <c r="AT33">
        <f>(Table11[[#This Row],[Health]]-AS32)/AS32*100</f>
        <v>0.24798512089273234</v>
      </c>
      <c r="AU33">
        <v>146.19999999999999</v>
      </c>
      <c r="AV33">
        <f>(Table11[[#This Row],[Transport and communication]]-AU32)/AU32*100</f>
        <v>0.75809786354238073</v>
      </c>
      <c r="AW33">
        <v>152.6</v>
      </c>
      <c r="AX33">
        <f>(Table11[[#This Row],[Recreation and amusement]]-AW32)/AW32*100</f>
        <v>0.72607260726072231</v>
      </c>
      <c r="AY33">
        <v>160.19999999999999</v>
      </c>
      <c r="AZ33">
        <f>(Table11[[#This Row],[Education]]-AY32)/AY32*100</f>
        <v>0.43887147335422488</v>
      </c>
      <c r="BA33">
        <v>153.80000000000001</v>
      </c>
      <c r="BB33">
        <f>(Table11[[#This Row],[Personal care and effects]]-BA32)/BA32*100</f>
        <v>-1.2836970474967906</v>
      </c>
      <c r="BC33">
        <v>153.80000000000001</v>
      </c>
      <c r="BD33">
        <f>(Table11[[#This Row],[Miscellaneous]]-BC32)/BC32*100</f>
        <v>0.26075619295958646</v>
      </c>
    </row>
    <row r="34" spans="1:56" ht="13.8" x14ac:dyDescent="0.25">
      <c r="A34" t="s">
        <v>34</v>
      </c>
      <c r="B34">
        <v>2021</v>
      </c>
      <c r="C34" t="s">
        <v>37</v>
      </c>
      <c r="D34" s="7">
        <v>44287</v>
      </c>
      <c r="E34">
        <v>144.30000000000001</v>
      </c>
      <c r="F34">
        <f>(Table11[[#This Row],[Cereals and products]]-E33)/E33*100</f>
        <v>0.13879250520473077</v>
      </c>
      <c r="G34">
        <v>198</v>
      </c>
      <c r="H34">
        <f>(Table11[[#This Row],[Meat and fish]]-G33)/G33*100</f>
        <v>3.0176899063475608</v>
      </c>
      <c r="I34">
        <v>164.6</v>
      </c>
      <c r="J34">
        <f>(Table11[[#This Row],[Egg]]-I33)/I33*100</f>
        <v>0.48840048840047801</v>
      </c>
      <c r="K34">
        <v>155.4</v>
      </c>
      <c r="L34">
        <f>(Table11[[#This Row],[Milk and products]]-K33)/K33*100</f>
        <v>0.32278889606197547</v>
      </c>
      <c r="M34">
        <v>170.1</v>
      </c>
      <c r="N34">
        <f>(Table11[[#This Row],[Oils and fats]]-M33)/M33*100</f>
        <v>3.7827943868212257</v>
      </c>
      <c r="O34">
        <v>164.4</v>
      </c>
      <c r="P34">
        <f>(Table11[[#This Row],[Fruits]]-O33)/O33*100</f>
        <v>6.9616135328562256</v>
      </c>
      <c r="Q34">
        <v>144.1</v>
      </c>
      <c r="R34">
        <f>(Table11[[#This Row],[Vegetables]]-Q33)/Q33*100</f>
        <v>-3.612040133779268</v>
      </c>
      <c r="S34">
        <v>161.69999999999999</v>
      </c>
      <c r="T34">
        <f>(Table11[[#This Row],[Pulses and products]]-S33)/S33*100</f>
        <v>1.1889862327909744</v>
      </c>
      <c r="U34">
        <v>113.1</v>
      </c>
      <c r="V34">
        <f>(Table11[[#This Row],[Sugar and Confectionery]]-U33)/U33*100</f>
        <v>0.44404973357015992</v>
      </c>
      <c r="W34">
        <v>163.9</v>
      </c>
      <c r="X34">
        <f>(Table11[[#This Row],[Spices]]-W33)/W33*100</f>
        <v>0.24464831804281695</v>
      </c>
      <c r="Y34">
        <v>157.6</v>
      </c>
      <c r="Z34">
        <f>(Table11[[#This Row],[Non-alcoholic beverages]]-Y33)/Y33*100</f>
        <v>0.70287539936101873</v>
      </c>
      <c r="AA34">
        <v>168.9</v>
      </c>
      <c r="AB34">
        <f>(Table11[[#This Row],[Prepared meals, snacks, sweets etc.]]-AA33)/AA33*100</f>
        <v>0.41617122473247153</v>
      </c>
      <c r="AC34">
        <v>158</v>
      </c>
      <c r="AD34">
        <f>(Table11[[#This Row],[Food and beverages]]-AC33)/AC33*100</f>
        <v>0.82961072112317258</v>
      </c>
      <c r="AE34">
        <v>188.8</v>
      </c>
      <c r="AF34">
        <f>(Table11[[#This Row],[Pan, tobacco and intoxicants]]-AE33)/AE33*100</f>
        <v>0.37214247740564438</v>
      </c>
      <c r="AG34">
        <v>158.80000000000001</v>
      </c>
      <c r="AH34">
        <f>(Table11[[#This Row],[Clothing]]-AG33)/AG33*100</f>
        <v>0.6337135614702154</v>
      </c>
      <c r="AI34">
        <v>148.5</v>
      </c>
      <c r="AJ34">
        <f>(Table11[[#This Row],[Footwear]]-AI33)/AI33*100</f>
        <v>0.40567951318458034</v>
      </c>
      <c r="AK34">
        <v>157.30000000000001</v>
      </c>
      <c r="AL34">
        <f>(Table11[[#This Row],[Clothing and footwear]]-AK33)/AK33*100</f>
        <v>0.57544757033248439</v>
      </c>
      <c r="AM34">
        <v>161.4</v>
      </c>
      <c r="AN34">
        <f>IFERROR(_xlfn.IFNA(((Table11[[#This Row],[Housing]]-AM33)/AM33*100),Table11[[#This Row],[Housing]]),Table11[[#This Row],[Housing]])</f>
        <v>0.9380863039399624</v>
      </c>
      <c r="AO34">
        <v>155.6</v>
      </c>
      <c r="AP34">
        <f>(Table11[[#This Row],[Fuel and light]]-AO33)/AO33*100</f>
        <v>6.4308681672022069E-2</v>
      </c>
      <c r="AQ34">
        <v>151.80000000000001</v>
      </c>
      <c r="AR34">
        <f>(Table11[[#This Row],[Household goods and services]]-AQ33)/AQ33*100</f>
        <v>0.3968253968254119</v>
      </c>
      <c r="AS34">
        <v>162.30000000000001</v>
      </c>
      <c r="AT34">
        <f>(Table11[[#This Row],[Health]]-AS33)/AS33*100</f>
        <v>0.3710575139146709</v>
      </c>
      <c r="AU34">
        <v>146.6</v>
      </c>
      <c r="AV34">
        <f>(Table11[[#This Row],[Transport and communication]]-AU33)/AU33*100</f>
        <v>0.27359781121751414</v>
      </c>
      <c r="AW34">
        <v>153.19999999999999</v>
      </c>
      <c r="AX34">
        <f>(Table11[[#This Row],[Recreation and amusement]]-AW33)/AW33*100</f>
        <v>0.39318479685451796</v>
      </c>
      <c r="AY34">
        <v>160.30000000000001</v>
      </c>
      <c r="AZ34">
        <f>(Table11[[#This Row],[Education]]-AY33)/AY33*100</f>
        <v>6.2421972534346275E-2</v>
      </c>
      <c r="BA34">
        <v>155.4</v>
      </c>
      <c r="BB34">
        <f>(Table11[[#This Row],[Personal care and effects]]-BA33)/BA33*100</f>
        <v>1.0403120936280845</v>
      </c>
      <c r="BC34">
        <v>154.4</v>
      </c>
      <c r="BD34">
        <f>(Table11[[#This Row],[Miscellaneous]]-BC33)/BC33*100</f>
        <v>0.39011703511052942</v>
      </c>
    </row>
    <row r="35" spans="1:56" ht="13.8" x14ac:dyDescent="0.25">
      <c r="A35" t="s">
        <v>34</v>
      </c>
      <c r="B35">
        <v>2021</v>
      </c>
      <c r="C35" t="s">
        <v>38</v>
      </c>
      <c r="D35" s="7">
        <v>44317</v>
      </c>
      <c r="E35">
        <v>146.30000000000001</v>
      </c>
      <c r="F35">
        <f>(Table11[[#This Row],[Cereals and products]]-E34)/E34*100</f>
        <v>1.386001386001386</v>
      </c>
      <c r="G35">
        <v>200.5</v>
      </c>
      <c r="H35">
        <f>(Table11[[#This Row],[Meat and fish]]-G34)/G34*100</f>
        <v>1.2626262626262625</v>
      </c>
      <c r="I35">
        <v>170.3</v>
      </c>
      <c r="J35">
        <f>(Table11[[#This Row],[Egg]]-I34)/I34*100</f>
        <v>3.4629404617254056</v>
      </c>
      <c r="K35">
        <v>156.1</v>
      </c>
      <c r="L35">
        <f>(Table11[[#This Row],[Milk and products]]-K34)/K34*100</f>
        <v>0.45045045045044318</v>
      </c>
      <c r="M35">
        <v>178.7</v>
      </c>
      <c r="N35">
        <f>(Table11[[#This Row],[Oils and fats]]-M34)/M34*100</f>
        <v>5.0558495002939416</v>
      </c>
      <c r="O35">
        <v>167.1</v>
      </c>
      <c r="P35">
        <f>(Table11[[#This Row],[Fruits]]-O34)/O34*100</f>
        <v>1.6423357664233509</v>
      </c>
      <c r="Q35">
        <v>147.9</v>
      </c>
      <c r="R35">
        <f>(Table11[[#This Row],[Vegetables]]-Q34)/Q34*100</f>
        <v>2.6370575988896681</v>
      </c>
      <c r="S35">
        <v>165.4</v>
      </c>
      <c r="T35">
        <f>(Table11[[#This Row],[Pulses and products]]-S34)/S34*100</f>
        <v>2.2881880024737273</v>
      </c>
      <c r="U35">
        <v>114.8</v>
      </c>
      <c r="V35">
        <f>(Table11[[#This Row],[Sugar and Confectionery]]-U34)/U34*100</f>
        <v>1.503094606542885</v>
      </c>
      <c r="W35">
        <v>168.2</v>
      </c>
      <c r="X35">
        <f>(Table11[[#This Row],[Spices]]-W34)/W34*100</f>
        <v>2.6235509456985864</v>
      </c>
      <c r="Y35">
        <v>159.30000000000001</v>
      </c>
      <c r="Z35">
        <f>(Table11[[#This Row],[Non-alcoholic beverages]]-Y34)/Y34*100</f>
        <v>1.0786802030456961</v>
      </c>
      <c r="AA35">
        <v>170.4</v>
      </c>
      <c r="AB35">
        <f>(Table11[[#This Row],[Prepared meals, snacks, sweets etc.]]-AA34)/AA34*100</f>
        <v>0.88809946714031962</v>
      </c>
      <c r="AC35">
        <v>160.69999999999999</v>
      </c>
      <c r="AD35">
        <f>(Table11[[#This Row],[Food and beverages]]-AC34)/AC34*100</f>
        <v>1.7088607594936638</v>
      </c>
      <c r="AE35">
        <v>191.9</v>
      </c>
      <c r="AF35">
        <f>(Table11[[#This Row],[Pan, tobacco and intoxicants]]-AE34)/AE34*100</f>
        <v>1.6419491525423699</v>
      </c>
      <c r="AG35">
        <v>161.80000000000001</v>
      </c>
      <c r="AH35">
        <f>(Table11[[#This Row],[Clothing]]-AG34)/AG34*100</f>
        <v>1.8891687657430729</v>
      </c>
      <c r="AI35">
        <v>152.1</v>
      </c>
      <c r="AJ35">
        <f>(Table11[[#This Row],[Footwear]]-AI34)/AI34*100</f>
        <v>2.4242424242424203</v>
      </c>
      <c r="AK35">
        <v>160.4</v>
      </c>
      <c r="AL35">
        <f>(Table11[[#This Row],[Clothing and footwear]]-AK34)/AK34*100</f>
        <v>1.9707565162110579</v>
      </c>
      <c r="AM35">
        <v>161.6</v>
      </c>
      <c r="AN35">
        <f>IFERROR(_xlfn.IFNA(((Table11[[#This Row],[Housing]]-AM34)/AM34*100),Table11[[#This Row],[Housing]]),Table11[[#This Row],[Housing]])</f>
        <v>0.12391573729862988</v>
      </c>
      <c r="AO35">
        <v>159.4</v>
      </c>
      <c r="AP35">
        <f>(Table11[[#This Row],[Fuel and light]]-AO34)/AO34*100</f>
        <v>2.4421593830334265</v>
      </c>
      <c r="AQ35">
        <v>154.69999999999999</v>
      </c>
      <c r="AR35">
        <f>(Table11[[#This Row],[Household goods and services]]-AQ34)/AQ34*100</f>
        <v>1.9104084321475474</v>
      </c>
      <c r="AS35">
        <v>165.8</v>
      </c>
      <c r="AT35">
        <f>(Table11[[#This Row],[Health]]-AS34)/AS34*100</f>
        <v>2.1565003080714726</v>
      </c>
      <c r="AU35">
        <v>148.9</v>
      </c>
      <c r="AV35">
        <f>(Table11[[#This Row],[Transport and communication]]-AU34)/AU34*100</f>
        <v>1.5688949522510309</v>
      </c>
      <c r="AW35">
        <v>155.80000000000001</v>
      </c>
      <c r="AX35">
        <f>(Table11[[#This Row],[Recreation and amusement]]-AW34)/AW34*100</f>
        <v>1.6971279373368298</v>
      </c>
      <c r="AY35">
        <v>161.19999999999999</v>
      </c>
      <c r="AZ35">
        <f>(Table11[[#This Row],[Education]]-AY34)/AY34*100</f>
        <v>0.56144728633810181</v>
      </c>
      <c r="BA35">
        <v>158.6</v>
      </c>
      <c r="BB35">
        <f>(Table11[[#This Row],[Personal care and effects]]-BA34)/BA34*100</f>
        <v>2.0592020592020517</v>
      </c>
      <c r="BC35">
        <v>156.80000000000001</v>
      </c>
      <c r="BD35">
        <f>(Table11[[#This Row],[Miscellaneous]]-BC34)/BC34*100</f>
        <v>1.5544041450777237</v>
      </c>
    </row>
    <row r="36" spans="1:56" ht="13.8" x14ac:dyDescent="0.25">
      <c r="A36" t="s">
        <v>34</v>
      </c>
      <c r="B36">
        <v>2021</v>
      </c>
      <c r="C36" t="s">
        <v>39</v>
      </c>
      <c r="D36" s="7">
        <v>44348</v>
      </c>
      <c r="E36">
        <v>146.69999999999999</v>
      </c>
      <c r="F36">
        <f>(Table11[[#This Row],[Cereals and products]]-E35)/E35*100</f>
        <v>0.27341079972657367</v>
      </c>
      <c r="G36">
        <v>202</v>
      </c>
      <c r="H36">
        <f>(Table11[[#This Row],[Meat and fish]]-G35)/G35*100</f>
        <v>0.74812967581047385</v>
      </c>
      <c r="I36">
        <v>180.7</v>
      </c>
      <c r="J36">
        <f>(Table11[[#This Row],[Egg]]-I35)/I35*100</f>
        <v>6.1068702290076198</v>
      </c>
      <c r="K36">
        <v>156.19999999999999</v>
      </c>
      <c r="L36">
        <f>(Table11[[#This Row],[Milk and products]]-K35)/K35*100</f>
        <v>6.4061499039073877E-2</v>
      </c>
      <c r="M36">
        <v>183.7</v>
      </c>
      <c r="N36">
        <f>(Table11[[#This Row],[Oils and fats]]-M35)/M35*100</f>
        <v>2.7979854504756578</v>
      </c>
      <c r="O36">
        <v>164.6</v>
      </c>
      <c r="P36">
        <f>(Table11[[#This Row],[Fruits]]-O35)/O35*100</f>
        <v>-1.4961101137043686</v>
      </c>
      <c r="Q36">
        <v>155.4</v>
      </c>
      <c r="R36">
        <f>(Table11[[#This Row],[Vegetables]]-Q35)/Q35*100</f>
        <v>5.0709939148073024</v>
      </c>
      <c r="S36">
        <v>166</v>
      </c>
      <c r="T36">
        <f>(Table11[[#This Row],[Pulses and products]]-S35)/S35*100</f>
        <v>0.36275695284159265</v>
      </c>
      <c r="U36">
        <v>115.1</v>
      </c>
      <c r="V36">
        <f>(Table11[[#This Row],[Sugar and Confectionery]]-U35)/U35*100</f>
        <v>0.26132404181184427</v>
      </c>
      <c r="W36">
        <v>168.5</v>
      </c>
      <c r="X36">
        <f>(Table11[[#This Row],[Spices]]-W35)/W35*100</f>
        <v>0.17835909631391877</v>
      </c>
      <c r="Y36">
        <v>160</v>
      </c>
      <c r="Z36">
        <f>(Table11[[#This Row],[Non-alcoholic beverages]]-Y35)/Y35*100</f>
        <v>0.43942247332077122</v>
      </c>
      <c r="AA36">
        <v>172.4</v>
      </c>
      <c r="AB36">
        <f>(Table11[[#This Row],[Prepared meals, snacks, sweets etc.]]-AA35)/AA35*100</f>
        <v>1.1737089201877933</v>
      </c>
      <c r="AC36">
        <v>162.6</v>
      </c>
      <c r="AD36">
        <f>(Table11[[#This Row],[Food and beverages]]-AC35)/AC35*100</f>
        <v>1.1823273179838243</v>
      </c>
      <c r="AE36">
        <v>190.8</v>
      </c>
      <c r="AF36">
        <f>(Table11[[#This Row],[Pan, tobacco and intoxicants]]-AE35)/AE35*100</f>
        <v>-0.57321521625846494</v>
      </c>
      <c r="AG36">
        <v>162.19999999999999</v>
      </c>
      <c r="AH36">
        <f>(Table11[[#This Row],[Clothing]]-AG35)/AG35*100</f>
        <v>0.24721878862792165</v>
      </c>
      <c r="AI36">
        <v>151.80000000000001</v>
      </c>
      <c r="AJ36">
        <f>(Table11[[#This Row],[Footwear]]-AI35)/AI35*100</f>
        <v>-0.19723865877710908</v>
      </c>
      <c r="AK36">
        <v>160.69999999999999</v>
      </c>
      <c r="AL36">
        <f>(Table11[[#This Row],[Clothing and footwear]]-AK35)/AK35*100</f>
        <v>0.18703241895260783</v>
      </c>
      <c r="AM36">
        <v>160.5</v>
      </c>
      <c r="AN36">
        <f>IFERROR(_xlfn.IFNA(((Table11[[#This Row],[Housing]]-AM35)/AM35*100),Table11[[#This Row],[Housing]]),Table11[[#This Row],[Housing]])</f>
        <v>-0.68069306930692719</v>
      </c>
      <c r="AO36">
        <v>159.80000000000001</v>
      </c>
      <c r="AP36">
        <f>(Table11[[#This Row],[Fuel and light]]-AO35)/AO35*100</f>
        <v>0.25094102885822184</v>
      </c>
      <c r="AQ36">
        <v>154.80000000000001</v>
      </c>
      <c r="AR36">
        <f>(Table11[[#This Row],[Household goods and services]]-AQ35)/AQ35*100</f>
        <v>6.464124111184405E-2</v>
      </c>
      <c r="AS36">
        <v>166.3</v>
      </c>
      <c r="AT36">
        <f>(Table11[[#This Row],[Health]]-AS35)/AS35*100</f>
        <v>0.30156815440289503</v>
      </c>
      <c r="AU36">
        <v>150.69999999999999</v>
      </c>
      <c r="AV36">
        <f>(Table11[[#This Row],[Transport and communication]]-AU35)/AU35*100</f>
        <v>1.2088650100738636</v>
      </c>
      <c r="AW36">
        <v>154.9</v>
      </c>
      <c r="AX36">
        <f>(Table11[[#This Row],[Recreation and amusement]]-AW35)/AW35*100</f>
        <v>-0.57766367137355945</v>
      </c>
      <c r="AY36">
        <v>161.69999999999999</v>
      </c>
      <c r="AZ36">
        <f>(Table11[[#This Row],[Education]]-AY35)/AY35*100</f>
        <v>0.3101736972704715</v>
      </c>
      <c r="BA36">
        <v>158.80000000000001</v>
      </c>
      <c r="BB36">
        <f>(Table11[[#This Row],[Personal care and effects]]-BA35)/BA35*100</f>
        <v>0.12610340479194013</v>
      </c>
      <c r="BC36">
        <v>157.6</v>
      </c>
      <c r="BD36">
        <f>(Table11[[#This Row],[Miscellaneous]]-BC35)/BC35*100</f>
        <v>0.51020408163264219</v>
      </c>
    </row>
    <row r="37" spans="1:56" ht="13.8" x14ac:dyDescent="0.25">
      <c r="A37" t="s">
        <v>34</v>
      </c>
      <c r="B37">
        <v>2021</v>
      </c>
      <c r="C37" t="s">
        <v>40</v>
      </c>
      <c r="D37" s="7">
        <v>44378</v>
      </c>
      <c r="E37">
        <v>146.4</v>
      </c>
      <c r="F37">
        <f>(Table11[[#This Row],[Cereals and products]]-E36)/E36*100</f>
        <v>-0.20449897750510088</v>
      </c>
      <c r="G37">
        <v>206.8</v>
      </c>
      <c r="H37">
        <f>(Table11[[#This Row],[Meat and fish]]-G36)/G36*100</f>
        <v>2.3762376237623819</v>
      </c>
      <c r="I37">
        <v>182.2</v>
      </c>
      <c r="J37">
        <f>(Table11[[#This Row],[Egg]]-I36)/I36*100</f>
        <v>0.83010514665190926</v>
      </c>
      <c r="K37">
        <v>157.5</v>
      </c>
      <c r="L37">
        <f>(Table11[[#This Row],[Milk and products]]-K36)/K36*100</f>
        <v>0.83226632522407895</v>
      </c>
      <c r="M37">
        <v>182.1</v>
      </c>
      <c r="N37">
        <f>(Table11[[#This Row],[Oils and fats]]-M36)/M36*100</f>
        <v>-0.87098530212302361</v>
      </c>
      <c r="O37">
        <v>163.9</v>
      </c>
      <c r="P37">
        <f>(Table11[[#This Row],[Fruits]]-O36)/O36*100</f>
        <v>-0.42527339003644515</v>
      </c>
      <c r="Q37">
        <v>164.2</v>
      </c>
      <c r="R37">
        <f>(Table11[[#This Row],[Vegetables]]-Q36)/Q36*100</f>
        <v>5.6628056628056518</v>
      </c>
      <c r="S37">
        <v>164</v>
      </c>
      <c r="T37">
        <f>(Table11[[#This Row],[Pulses and products]]-S36)/S36*100</f>
        <v>-1.2048192771084338</v>
      </c>
      <c r="U37">
        <v>114.5</v>
      </c>
      <c r="V37">
        <f>(Table11[[#This Row],[Sugar and Confectionery]]-U36)/U36*100</f>
        <v>-0.5212858384013852</v>
      </c>
      <c r="W37">
        <v>168.3</v>
      </c>
      <c r="X37">
        <f>(Table11[[#This Row],[Spices]]-W36)/W36*100</f>
        <v>-0.1186943620177974</v>
      </c>
      <c r="Y37">
        <v>160.9</v>
      </c>
      <c r="Z37">
        <f>(Table11[[#This Row],[Non-alcoholic beverages]]-Y36)/Y36*100</f>
        <v>0.56250000000000355</v>
      </c>
      <c r="AA37">
        <v>172.2</v>
      </c>
      <c r="AB37">
        <f>(Table11[[#This Row],[Prepared meals, snacks, sweets etc.]]-AA36)/AA36*100</f>
        <v>-0.11600928074246927</v>
      </c>
      <c r="AC37">
        <v>164</v>
      </c>
      <c r="AD37">
        <f>(Table11[[#This Row],[Food and beverages]]-AC36)/AC36*100</f>
        <v>0.86100861008610452</v>
      </c>
      <c r="AE37">
        <v>191.2</v>
      </c>
      <c r="AF37">
        <f>(Table11[[#This Row],[Pan, tobacco and intoxicants]]-AE36)/AE36*100</f>
        <v>0.20964360587000905</v>
      </c>
      <c r="AG37">
        <v>162.80000000000001</v>
      </c>
      <c r="AH37">
        <f>(Table11[[#This Row],[Clothing]]-AG36)/AG36*100</f>
        <v>0.36991368680642589</v>
      </c>
      <c r="AI37">
        <v>153.1</v>
      </c>
      <c r="AJ37">
        <f>(Table11[[#This Row],[Footwear]]-AI36)/AI36*100</f>
        <v>0.85638998682475809</v>
      </c>
      <c r="AK37">
        <v>161.4</v>
      </c>
      <c r="AL37">
        <f>(Table11[[#This Row],[Clothing and footwear]]-AK36)/AK36*100</f>
        <v>0.43559427504668141</v>
      </c>
      <c r="AM37">
        <v>161.5</v>
      </c>
      <c r="AN37">
        <f>IFERROR(_xlfn.IFNA(((Table11[[#This Row],[Housing]]-AM36)/AM36*100),Table11[[#This Row],[Housing]]),Table11[[#This Row],[Housing]])</f>
        <v>0.62305295950155759</v>
      </c>
      <c r="AO37">
        <v>160.69999999999999</v>
      </c>
      <c r="AP37">
        <f>(Table11[[#This Row],[Fuel and light]]-AO36)/AO36*100</f>
        <v>0.56320400500624357</v>
      </c>
      <c r="AQ37">
        <v>155.80000000000001</v>
      </c>
      <c r="AR37">
        <f>(Table11[[#This Row],[Household goods and services]]-AQ36)/AQ36*100</f>
        <v>0.64599483204134367</v>
      </c>
      <c r="AS37">
        <v>167</v>
      </c>
      <c r="AT37">
        <f>(Table11[[#This Row],[Health]]-AS36)/AS36*100</f>
        <v>0.42092603728201361</v>
      </c>
      <c r="AU37">
        <v>153.1</v>
      </c>
      <c r="AV37">
        <f>(Table11[[#This Row],[Transport and communication]]-AU36)/AU36*100</f>
        <v>1.5925680159256841</v>
      </c>
      <c r="AW37">
        <v>155.30000000000001</v>
      </c>
      <c r="AX37">
        <f>(Table11[[#This Row],[Recreation and amusement]]-AW36)/AW36*100</f>
        <v>0.25823111684958405</v>
      </c>
      <c r="AY37">
        <v>163.19999999999999</v>
      </c>
      <c r="AZ37">
        <f>(Table11[[#This Row],[Education]]-AY36)/AY36*100</f>
        <v>0.927643784786642</v>
      </c>
      <c r="BA37">
        <v>160.1</v>
      </c>
      <c r="BB37">
        <f>(Table11[[#This Row],[Personal care and effects]]-BA36)/BA36*100</f>
        <v>0.8186397984886542</v>
      </c>
      <c r="BC37">
        <v>159</v>
      </c>
      <c r="BD37">
        <f>(Table11[[#This Row],[Miscellaneous]]-BC36)/BC36*100</f>
        <v>0.88832487309645036</v>
      </c>
    </row>
    <row r="38" spans="1:56" ht="13.8" x14ac:dyDescent="0.25">
      <c r="A38" t="s">
        <v>34</v>
      </c>
      <c r="B38">
        <v>2021</v>
      </c>
      <c r="C38" t="s">
        <v>41</v>
      </c>
      <c r="D38" s="7">
        <v>44409</v>
      </c>
      <c r="E38">
        <v>146.6</v>
      </c>
      <c r="F38">
        <f>(Table11[[#This Row],[Cereals and products]]-E37)/E37*100</f>
        <v>0.13661202185791574</v>
      </c>
      <c r="G38">
        <v>204</v>
      </c>
      <c r="H38">
        <f>(Table11[[#This Row],[Meat and fish]]-G37)/G37*100</f>
        <v>-1.3539651837524231</v>
      </c>
      <c r="I38">
        <v>172.8</v>
      </c>
      <c r="J38">
        <f>(Table11[[#This Row],[Egg]]-I37)/I37*100</f>
        <v>-5.1591657519209537</v>
      </c>
      <c r="K38">
        <v>158.4</v>
      </c>
      <c r="L38">
        <f>(Table11[[#This Row],[Milk and products]]-K37)/K37*100</f>
        <v>0.57142857142857506</v>
      </c>
      <c r="M38">
        <v>188</v>
      </c>
      <c r="N38">
        <f>(Table11[[#This Row],[Oils and fats]]-M37)/M37*100</f>
        <v>3.2399780340472297</v>
      </c>
      <c r="O38">
        <v>156.80000000000001</v>
      </c>
      <c r="P38">
        <f>(Table11[[#This Row],[Fruits]]-O37)/O37*100</f>
        <v>-4.3319097010372145</v>
      </c>
      <c r="Q38">
        <v>162.19999999999999</v>
      </c>
      <c r="R38">
        <f>(Table11[[#This Row],[Vegetables]]-Q37)/Q37*100</f>
        <v>-1.2180267965895251</v>
      </c>
      <c r="S38">
        <v>164.1</v>
      </c>
      <c r="T38">
        <f>(Table11[[#This Row],[Pulses and products]]-S37)/S37*100</f>
        <v>6.097560975609409E-2</v>
      </c>
      <c r="U38">
        <v>119.7</v>
      </c>
      <c r="V38">
        <f>(Table11[[#This Row],[Sugar and Confectionery]]-U37)/U37*100</f>
        <v>4.5414847161572078</v>
      </c>
      <c r="W38">
        <v>168.8</v>
      </c>
      <c r="X38">
        <f>(Table11[[#This Row],[Spices]]-W37)/W37*100</f>
        <v>0.29708853238265004</v>
      </c>
      <c r="Y38">
        <v>162.69999999999999</v>
      </c>
      <c r="Z38">
        <f>(Table11[[#This Row],[Non-alcoholic beverages]]-Y37)/Y37*100</f>
        <v>1.1187072715972548</v>
      </c>
      <c r="AA38">
        <v>173.9</v>
      </c>
      <c r="AB38">
        <f>(Table11[[#This Row],[Prepared meals, snacks, sweets etc.]]-AA37)/AA37*100</f>
        <v>0.98722415795587515</v>
      </c>
      <c r="AC38">
        <v>164</v>
      </c>
      <c r="AD38">
        <f>(Table11[[#This Row],[Food and beverages]]-AC37)/AC37*100</f>
        <v>0</v>
      </c>
      <c r="AE38">
        <v>192.1</v>
      </c>
      <c r="AF38">
        <f>(Table11[[#This Row],[Pan, tobacco and intoxicants]]-AE37)/AE37*100</f>
        <v>0.47071129707113268</v>
      </c>
      <c r="AG38">
        <v>164.5</v>
      </c>
      <c r="AH38">
        <f>(Table11[[#This Row],[Clothing]]-AG37)/AG37*100</f>
        <v>1.0442260442260372</v>
      </c>
      <c r="AI38">
        <v>155.30000000000001</v>
      </c>
      <c r="AJ38">
        <f>(Table11[[#This Row],[Footwear]]-AI37)/AI37*100</f>
        <v>1.4369693011103966</v>
      </c>
      <c r="AK38">
        <v>163.19999999999999</v>
      </c>
      <c r="AL38">
        <f>(Table11[[#This Row],[Clothing and footwear]]-AK37)/AK37*100</f>
        <v>1.1152416356877217</v>
      </c>
      <c r="AM38">
        <v>162.1</v>
      </c>
      <c r="AN38">
        <f>IFERROR(_xlfn.IFNA(((Table11[[#This Row],[Housing]]-AM37)/AM37*100),Table11[[#This Row],[Housing]]),Table11[[#This Row],[Housing]])</f>
        <v>0.37151702786377355</v>
      </c>
      <c r="AO38">
        <v>162.6</v>
      </c>
      <c r="AP38">
        <f>(Table11[[#This Row],[Fuel and light]]-AO37)/AO37*100</f>
        <v>1.1823273179838243</v>
      </c>
      <c r="AQ38">
        <v>157.5</v>
      </c>
      <c r="AR38">
        <f>(Table11[[#This Row],[Household goods and services]]-AQ37)/AQ37*100</f>
        <v>1.0911424903722649</v>
      </c>
      <c r="AS38">
        <v>168.4</v>
      </c>
      <c r="AT38">
        <f>(Table11[[#This Row],[Health]]-AS37)/AS37*100</f>
        <v>0.83832335329341656</v>
      </c>
      <c r="AU38">
        <v>154</v>
      </c>
      <c r="AV38">
        <f>(Table11[[#This Row],[Transport and communication]]-AU37)/AU37*100</f>
        <v>0.58785107772697953</v>
      </c>
      <c r="AW38">
        <v>157.6</v>
      </c>
      <c r="AX38">
        <f>(Table11[[#This Row],[Recreation and amusement]]-AW37)/AW37*100</f>
        <v>1.4810045074050113</v>
      </c>
      <c r="AY38">
        <v>163.80000000000001</v>
      </c>
      <c r="AZ38">
        <f>(Table11[[#This Row],[Education]]-AY37)/AY37*100</f>
        <v>0.36764705882354337</v>
      </c>
      <c r="BA38">
        <v>160</v>
      </c>
      <c r="BB38">
        <f>(Table11[[#This Row],[Personal care and effects]]-BA37)/BA37*100</f>
        <v>-6.2460961898809696E-2</v>
      </c>
      <c r="BC38">
        <v>160</v>
      </c>
      <c r="BD38">
        <f>(Table11[[#This Row],[Miscellaneous]]-BC37)/BC37*100</f>
        <v>0.62893081761006298</v>
      </c>
    </row>
    <row r="39" spans="1:56" ht="13.8" x14ac:dyDescent="0.25">
      <c r="A39" t="s">
        <v>34</v>
      </c>
      <c r="B39">
        <v>2021</v>
      </c>
      <c r="C39" t="s">
        <v>42</v>
      </c>
      <c r="D39" s="7">
        <v>44440</v>
      </c>
      <c r="E39">
        <v>146.6</v>
      </c>
      <c r="F39">
        <f>(Table11[[#This Row],[Cereals and products]]-E38)/E38*100</f>
        <v>0</v>
      </c>
      <c r="G39">
        <v>204</v>
      </c>
      <c r="H39">
        <f>(Table11[[#This Row],[Meat and fish]]-G38)/G38*100</f>
        <v>0</v>
      </c>
      <c r="I39">
        <v>172.8</v>
      </c>
      <c r="J39">
        <f>(Table11[[#This Row],[Egg]]-I38)/I38*100</f>
        <v>0</v>
      </c>
      <c r="K39">
        <v>158.4</v>
      </c>
      <c r="L39">
        <f>(Table11[[#This Row],[Milk and products]]-K38)/K38*100</f>
        <v>0</v>
      </c>
      <c r="M39">
        <v>188</v>
      </c>
      <c r="N39">
        <f>(Table11[[#This Row],[Oils and fats]]-M38)/M38*100</f>
        <v>0</v>
      </c>
      <c r="O39">
        <v>156.69999999999999</v>
      </c>
      <c r="P39">
        <f>(Table11[[#This Row],[Fruits]]-O38)/O38*100</f>
        <v>-6.3775510204096136E-2</v>
      </c>
      <c r="Q39">
        <v>162.30000000000001</v>
      </c>
      <c r="R39">
        <f>(Table11[[#This Row],[Vegetables]]-Q38)/Q38*100</f>
        <v>6.1652281134415995E-2</v>
      </c>
      <c r="S39">
        <v>164.1</v>
      </c>
      <c r="T39">
        <f>(Table11[[#This Row],[Pulses and products]]-S38)/S38*100</f>
        <v>0</v>
      </c>
      <c r="U39">
        <v>119.7</v>
      </c>
      <c r="V39">
        <f>(Table11[[#This Row],[Sugar and Confectionery]]-U38)/U38*100</f>
        <v>0</v>
      </c>
      <c r="W39">
        <v>168.8</v>
      </c>
      <c r="X39">
        <f>(Table11[[#This Row],[Spices]]-W38)/W38*100</f>
        <v>0</v>
      </c>
      <c r="Y39">
        <v>162.69999999999999</v>
      </c>
      <c r="Z39">
        <f>(Table11[[#This Row],[Non-alcoholic beverages]]-Y38)/Y38*100</f>
        <v>0</v>
      </c>
      <c r="AA39">
        <v>173.9</v>
      </c>
      <c r="AB39">
        <f>(Table11[[#This Row],[Prepared meals, snacks, sweets etc.]]-AA38)/AA38*100</f>
        <v>0</v>
      </c>
      <c r="AC39">
        <v>164</v>
      </c>
      <c r="AD39">
        <f>(Table11[[#This Row],[Food and beverages]]-AC38)/AC38*100</f>
        <v>0</v>
      </c>
      <c r="AE39">
        <v>192.1</v>
      </c>
      <c r="AF39">
        <f>(Table11[[#This Row],[Pan, tobacco and intoxicants]]-AE38)/AE38*100</f>
        <v>0</v>
      </c>
      <c r="AG39">
        <v>164.6</v>
      </c>
      <c r="AH39">
        <f>(Table11[[#This Row],[Clothing]]-AG38)/AG38*100</f>
        <v>6.0790273556227549E-2</v>
      </c>
      <c r="AI39">
        <v>155.30000000000001</v>
      </c>
      <c r="AJ39">
        <f>(Table11[[#This Row],[Footwear]]-AI38)/AI38*100</f>
        <v>0</v>
      </c>
      <c r="AK39">
        <v>163.30000000000001</v>
      </c>
      <c r="AL39">
        <f>(Table11[[#This Row],[Clothing and footwear]]-AK38)/AK38*100</f>
        <v>6.1274509803935499E-2</v>
      </c>
      <c r="AM39">
        <v>162.1</v>
      </c>
      <c r="AN39">
        <f>IFERROR(_xlfn.IFNA(((Table11[[#This Row],[Housing]]-AM38)/AM38*100),Table11[[#This Row],[Housing]]),Table11[[#This Row],[Housing]])</f>
        <v>0</v>
      </c>
      <c r="AO39">
        <v>162.6</v>
      </c>
      <c r="AP39">
        <f>(Table11[[#This Row],[Fuel and light]]-AO38)/AO38*100</f>
        <v>0</v>
      </c>
      <c r="AQ39">
        <v>157.5</v>
      </c>
      <c r="AR39">
        <f>(Table11[[#This Row],[Household goods and services]]-AQ38)/AQ38*100</f>
        <v>0</v>
      </c>
      <c r="AS39">
        <v>168.4</v>
      </c>
      <c r="AT39">
        <f>(Table11[[#This Row],[Health]]-AS38)/AS38*100</f>
        <v>0</v>
      </c>
      <c r="AU39">
        <v>154</v>
      </c>
      <c r="AV39">
        <f>(Table11[[#This Row],[Transport and communication]]-AU38)/AU38*100</f>
        <v>0</v>
      </c>
      <c r="AW39">
        <v>157.69999999999999</v>
      </c>
      <c r="AX39">
        <f>(Table11[[#This Row],[Recreation and amusement]]-AW38)/AW38*100</f>
        <v>6.3451776649742594E-2</v>
      </c>
      <c r="AY39">
        <v>163.69999999999999</v>
      </c>
      <c r="AZ39">
        <f>(Table11[[#This Row],[Education]]-AY38)/AY38*100</f>
        <v>-6.1050061050074926E-2</v>
      </c>
      <c r="BA39">
        <v>160</v>
      </c>
      <c r="BB39">
        <f>(Table11[[#This Row],[Personal care and effects]]-BA38)/BA38*100</f>
        <v>0</v>
      </c>
      <c r="BC39">
        <v>160</v>
      </c>
      <c r="BD39">
        <f>(Table11[[#This Row],[Miscellaneous]]-BC38)/BC38*100</f>
        <v>0</v>
      </c>
    </row>
    <row r="40" spans="1:56" ht="13.8" x14ac:dyDescent="0.25">
      <c r="A40" t="s">
        <v>34</v>
      </c>
      <c r="B40">
        <v>2021</v>
      </c>
      <c r="C40" t="s">
        <v>43</v>
      </c>
      <c r="D40" s="7">
        <v>44470</v>
      </c>
      <c r="E40">
        <v>147.4</v>
      </c>
      <c r="F40">
        <f>(Table11[[#This Row],[Cereals and products]]-E39)/E39*100</f>
        <v>0.54570259208732019</v>
      </c>
      <c r="G40">
        <v>204.6</v>
      </c>
      <c r="H40">
        <f>(Table11[[#This Row],[Meat and fish]]-G39)/G39*100</f>
        <v>0.29411764705882076</v>
      </c>
      <c r="I40">
        <v>171.2</v>
      </c>
      <c r="J40">
        <f>(Table11[[#This Row],[Egg]]-I39)/I39*100</f>
        <v>-0.92592592592593903</v>
      </c>
      <c r="K40">
        <v>158.69999999999999</v>
      </c>
      <c r="L40">
        <f>(Table11[[#This Row],[Milk and products]]-K39)/K39*100</f>
        <v>0.18939393939392862</v>
      </c>
      <c r="M40">
        <v>190.6</v>
      </c>
      <c r="N40">
        <f>(Table11[[#This Row],[Oils and fats]]-M39)/M39*100</f>
        <v>1.3829787234042523</v>
      </c>
      <c r="O40">
        <v>155.69999999999999</v>
      </c>
      <c r="P40">
        <f>(Table11[[#This Row],[Fruits]]-O39)/O39*100</f>
        <v>-0.63816209317166561</v>
      </c>
      <c r="Q40">
        <v>185.3</v>
      </c>
      <c r="R40">
        <f>(Table11[[#This Row],[Vegetables]]-Q39)/Q39*100</f>
        <v>14.171287738755389</v>
      </c>
      <c r="S40">
        <v>165.2</v>
      </c>
      <c r="T40">
        <f>(Table11[[#This Row],[Pulses and products]]-S39)/S39*100</f>
        <v>0.67032297379646211</v>
      </c>
      <c r="U40">
        <v>121.9</v>
      </c>
      <c r="V40">
        <f>(Table11[[#This Row],[Sugar and Confectionery]]-U39)/U39*100</f>
        <v>1.8379281537176297</v>
      </c>
      <c r="W40">
        <v>169.3</v>
      </c>
      <c r="X40">
        <f>(Table11[[#This Row],[Spices]]-W39)/W39*100</f>
        <v>0.29620853080568721</v>
      </c>
      <c r="Y40">
        <v>163.19999999999999</v>
      </c>
      <c r="Z40">
        <f>(Table11[[#This Row],[Non-alcoholic beverages]]-Y39)/Y39*100</f>
        <v>0.30731407498463431</v>
      </c>
      <c r="AA40">
        <v>174.7</v>
      </c>
      <c r="AB40">
        <f>(Table11[[#This Row],[Prepared meals, snacks, sweets etc.]]-AA39)/AA39*100</f>
        <v>0.4600345025876843</v>
      </c>
      <c r="AC40">
        <v>167.7</v>
      </c>
      <c r="AD40">
        <f>(Table11[[#This Row],[Food and beverages]]-AC39)/AC39*100</f>
        <v>2.2560975609756029</v>
      </c>
      <c r="AE40">
        <v>192.7</v>
      </c>
      <c r="AF40">
        <f>(Table11[[#This Row],[Pan, tobacco and intoxicants]]-AE39)/AE39*100</f>
        <v>0.31233732431025213</v>
      </c>
      <c r="AG40">
        <v>165.7</v>
      </c>
      <c r="AH40">
        <f>(Table11[[#This Row],[Clothing]]-AG39)/AG39*100</f>
        <v>0.66828675577156404</v>
      </c>
      <c r="AI40">
        <v>156.30000000000001</v>
      </c>
      <c r="AJ40">
        <f>(Table11[[#This Row],[Footwear]]-AI39)/AI39*100</f>
        <v>0.64391500321957496</v>
      </c>
      <c r="AK40">
        <v>164.3</v>
      </c>
      <c r="AL40">
        <f>(Table11[[#This Row],[Clothing and footwear]]-AK39)/AK39*100</f>
        <v>0.61236987140232702</v>
      </c>
      <c r="AM40">
        <v>163.6</v>
      </c>
      <c r="AN40">
        <f>IFERROR(_xlfn.IFNA(((Table11[[#This Row],[Housing]]-AM39)/AM39*100),Table11[[#This Row],[Housing]]),Table11[[#This Row],[Housing]])</f>
        <v>0.92535471930906854</v>
      </c>
      <c r="AO40">
        <v>164.2</v>
      </c>
      <c r="AP40">
        <f>(Table11[[#This Row],[Fuel and light]]-AO39)/AO39*100</f>
        <v>0.98400984009839754</v>
      </c>
      <c r="AQ40">
        <v>158.4</v>
      </c>
      <c r="AR40">
        <f>(Table11[[#This Row],[Household goods and services]]-AQ39)/AQ39*100</f>
        <v>0.57142857142857506</v>
      </c>
      <c r="AS40">
        <v>169.1</v>
      </c>
      <c r="AT40">
        <f>(Table11[[#This Row],[Health]]-AS39)/AS39*100</f>
        <v>0.41567695961994572</v>
      </c>
      <c r="AU40">
        <v>155.69999999999999</v>
      </c>
      <c r="AV40">
        <f>(Table11[[#This Row],[Transport and communication]]-AU39)/AU39*100</f>
        <v>1.1038961038960964</v>
      </c>
      <c r="AW40">
        <v>158.6</v>
      </c>
      <c r="AX40">
        <f>(Table11[[#This Row],[Recreation and amusement]]-AW39)/AW39*100</f>
        <v>0.57070386810399865</v>
      </c>
      <c r="AY40">
        <v>163.9</v>
      </c>
      <c r="AZ40">
        <f>(Table11[[#This Row],[Education]]-AY39)/AY39*100</f>
        <v>0.12217470983507457</v>
      </c>
      <c r="BA40">
        <v>160.80000000000001</v>
      </c>
      <c r="BB40">
        <f>(Table11[[#This Row],[Personal care and effects]]-BA39)/BA39*100</f>
        <v>0.50000000000000711</v>
      </c>
      <c r="BC40">
        <v>161</v>
      </c>
      <c r="BD40">
        <f>(Table11[[#This Row],[Miscellaneous]]-BC39)/BC39*100</f>
        <v>0.625</v>
      </c>
    </row>
    <row r="41" spans="1:56" ht="13.8" x14ac:dyDescent="0.25">
      <c r="A41" t="s">
        <v>34</v>
      </c>
      <c r="B41">
        <v>2021</v>
      </c>
      <c r="C41" t="s">
        <v>45</v>
      </c>
      <c r="D41" s="7">
        <v>44501</v>
      </c>
      <c r="E41">
        <v>148.19999999999999</v>
      </c>
      <c r="F41">
        <f>(Table11[[#This Row],[Cereals and products]]-E40)/E40*100</f>
        <v>0.54274084124829236</v>
      </c>
      <c r="G41">
        <v>201.6</v>
      </c>
      <c r="H41">
        <f>(Table11[[#This Row],[Meat and fish]]-G40)/G40*100</f>
        <v>-1.466275659824047</v>
      </c>
      <c r="I41">
        <v>173</v>
      </c>
      <c r="J41">
        <f>(Table11[[#This Row],[Egg]]-I40)/I40*100</f>
        <v>1.0514018691588851</v>
      </c>
      <c r="K41">
        <v>159.30000000000001</v>
      </c>
      <c r="L41">
        <f>(Table11[[#This Row],[Milk and products]]-K40)/K40*100</f>
        <v>0.37807183364840757</v>
      </c>
      <c r="M41">
        <v>190.1</v>
      </c>
      <c r="N41">
        <f>(Table11[[#This Row],[Oils and fats]]-M40)/M40*100</f>
        <v>-0.26232948583420779</v>
      </c>
      <c r="O41">
        <v>156.5</v>
      </c>
      <c r="P41">
        <f>(Table11[[#This Row],[Fruits]]-O40)/O40*100</f>
        <v>0.51380860629416281</v>
      </c>
      <c r="Q41">
        <v>199.2</v>
      </c>
      <c r="R41">
        <f>(Table11[[#This Row],[Vegetables]]-Q40)/Q40*100</f>
        <v>7.501349163518606</v>
      </c>
      <c r="S41">
        <v>165.3</v>
      </c>
      <c r="T41">
        <f>(Table11[[#This Row],[Pulses and products]]-S40)/S40*100</f>
        <v>6.0532687651345493E-2</v>
      </c>
      <c r="U41">
        <v>122.4</v>
      </c>
      <c r="V41">
        <f>(Table11[[#This Row],[Sugar and Confectionery]]-U40)/U40*100</f>
        <v>0.41017227235438886</v>
      </c>
      <c r="W41">
        <v>169.6</v>
      </c>
      <c r="X41">
        <f>(Table11[[#This Row],[Spices]]-W40)/W40*100</f>
        <v>0.17720023626697159</v>
      </c>
      <c r="Y41">
        <v>163.69999999999999</v>
      </c>
      <c r="Z41">
        <f>(Table11[[#This Row],[Non-alcoholic beverages]]-Y40)/Y40*100</f>
        <v>0.30637254901960786</v>
      </c>
      <c r="AA41">
        <v>175.5</v>
      </c>
      <c r="AB41">
        <f>(Table11[[#This Row],[Prepared meals, snacks, sweets etc.]]-AA40)/AA40*100</f>
        <v>0.45792787635947996</v>
      </c>
      <c r="AC41">
        <v>169.7</v>
      </c>
      <c r="AD41">
        <f>(Table11[[#This Row],[Food and beverages]]-AC40)/AC40*100</f>
        <v>1.1926058437686344</v>
      </c>
      <c r="AE41">
        <v>192.9</v>
      </c>
      <c r="AF41">
        <f>(Table11[[#This Row],[Pan, tobacco and intoxicants]]-AE40)/AE40*100</f>
        <v>0.10378827192528131</v>
      </c>
      <c r="AG41">
        <v>167.2</v>
      </c>
      <c r="AH41">
        <f>(Table11[[#This Row],[Clothing]]-AG40)/AG40*100</f>
        <v>0.9052504526252263</v>
      </c>
      <c r="AI41">
        <v>157.4</v>
      </c>
      <c r="AJ41">
        <f>(Table11[[#This Row],[Footwear]]-AI40)/AI40*100</f>
        <v>0.70377479206653504</v>
      </c>
      <c r="AK41">
        <v>165.8</v>
      </c>
      <c r="AL41">
        <f>(Table11[[#This Row],[Clothing and footwear]]-AK40)/AK40*100</f>
        <v>0.91296409007912349</v>
      </c>
      <c r="AM41">
        <v>164.2</v>
      </c>
      <c r="AN41">
        <f>IFERROR(_xlfn.IFNA(((Table11[[#This Row],[Housing]]-AM40)/AM40*100),Table11[[#This Row],[Housing]]),Table11[[#This Row],[Housing]])</f>
        <v>0.36674816625916523</v>
      </c>
      <c r="AO41">
        <v>163.9</v>
      </c>
      <c r="AP41">
        <f>(Table11[[#This Row],[Fuel and light]]-AO40)/AO40*100</f>
        <v>-0.18270401948841836</v>
      </c>
      <c r="AQ41">
        <v>159.30000000000001</v>
      </c>
      <c r="AR41">
        <f>(Table11[[#This Row],[Household goods and services]]-AQ40)/AQ40*100</f>
        <v>0.56818181818182178</v>
      </c>
      <c r="AS41">
        <v>169.9</v>
      </c>
      <c r="AT41">
        <f>(Table11[[#This Row],[Health]]-AS40)/AS40*100</f>
        <v>0.47309284447073408</v>
      </c>
      <c r="AU41">
        <v>154.80000000000001</v>
      </c>
      <c r="AV41">
        <f>(Table11[[#This Row],[Transport and communication]]-AU40)/AU40*100</f>
        <v>-0.57803468208091024</v>
      </c>
      <c r="AW41">
        <v>159.80000000000001</v>
      </c>
      <c r="AX41">
        <f>(Table11[[#This Row],[Recreation and amusement]]-AW40)/AW40*100</f>
        <v>0.75662042875158708</v>
      </c>
      <c r="AY41">
        <v>164.3</v>
      </c>
      <c r="AZ41">
        <f>(Table11[[#This Row],[Education]]-AY40)/AY40*100</f>
        <v>0.24405125076266362</v>
      </c>
      <c r="BA41">
        <v>162.19999999999999</v>
      </c>
      <c r="BB41">
        <f>(Table11[[#This Row],[Personal care and effects]]-BA40)/BA40*100</f>
        <v>0.87064676616914005</v>
      </c>
      <c r="BC41">
        <v>161.4</v>
      </c>
      <c r="BD41">
        <f>(Table11[[#This Row],[Miscellaneous]]-BC40)/BC40*100</f>
        <v>0.24844720496894762</v>
      </c>
    </row>
    <row r="42" spans="1:56" ht="13.8" x14ac:dyDescent="0.25">
      <c r="A42" t="s">
        <v>34</v>
      </c>
      <c r="B42">
        <v>2021</v>
      </c>
      <c r="C42" t="s">
        <v>46</v>
      </c>
      <c r="D42" s="7">
        <v>44531</v>
      </c>
      <c r="E42">
        <v>148.69999999999999</v>
      </c>
      <c r="F42">
        <f>(Table11[[#This Row],[Cereals and products]]-E41)/E41*100</f>
        <v>0.33738191632928477</v>
      </c>
      <c r="G42">
        <v>198.8</v>
      </c>
      <c r="H42">
        <f>(Table11[[#This Row],[Meat and fish]]-G41)/G41*100</f>
        <v>-1.3888888888888804</v>
      </c>
      <c r="I42">
        <v>177.9</v>
      </c>
      <c r="J42">
        <f>(Table11[[#This Row],[Egg]]-I41)/I41*100</f>
        <v>2.8323699421965354</v>
      </c>
      <c r="K42">
        <v>159.9</v>
      </c>
      <c r="L42">
        <f>(Table11[[#This Row],[Milk and products]]-K41)/K41*100</f>
        <v>0.3766478342749493</v>
      </c>
      <c r="M42">
        <v>187.6</v>
      </c>
      <c r="N42">
        <f>(Table11[[#This Row],[Oils and fats]]-M41)/M41*100</f>
        <v>-1.3150973172014728</v>
      </c>
      <c r="O42">
        <v>154.9</v>
      </c>
      <c r="P42">
        <f>(Table11[[#This Row],[Fruits]]-O41)/O41*100</f>
        <v>-1.0223642172523926</v>
      </c>
      <c r="Q42">
        <v>188.3</v>
      </c>
      <c r="R42">
        <f>(Table11[[#This Row],[Vegetables]]-Q41)/Q41*100</f>
        <v>-5.4718875502007922</v>
      </c>
      <c r="S42">
        <v>164.4</v>
      </c>
      <c r="T42">
        <f>(Table11[[#This Row],[Pulses and products]]-S41)/S41*100</f>
        <v>-0.54446460980036637</v>
      </c>
      <c r="U42">
        <v>121</v>
      </c>
      <c r="V42">
        <f>(Table11[[#This Row],[Sugar and Confectionery]]-U41)/U41*100</f>
        <v>-1.1437908496732072</v>
      </c>
      <c r="W42">
        <v>170.5</v>
      </c>
      <c r="X42">
        <f>(Table11[[#This Row],[Spices]]-W41)/W41*100</f>
        <v>0.53066037735849392</v>
      </c>
      <c r="Y42">
        <v>164.2</v>
      </c>
      <c r="Z42">
        <f>(Table11[[#This Row],[Non-alcoholic beverages]]-Y41)/Y41*100</f>
        <v>0.30543677458766039</v>
      </c>
      <c r="AA42">
        <v>176.5</v>
      </c>
      <c r="AB42">
        <f>(Table11[[#This Row],[Prepared meals, snacks, sweets etc.]]-AA41)/AA41*100</f>
        <v>0.56980056980056981</v>
      </c>
      <c r="AC42">
        <v>168.2</v>
      </c>
      <c r="AD42">
        <f>(Table11[[#This Row],[Food and beverages]]-AC41)/AC41*100</f>
        <v>-0.8839127872716559</v>
      </c>
      <c r="AE42">
        <v>192.4</v>
      </c>
      <c r="AF42">
        <f>(Table11[[#This Row],[Pan, tobacco and intoxicants]]-AE41)/AE41*100</f>
        <v>-0.25920165889061691</v>
      </c>
      <c r="AG42">
        <v>168.5</v>
      </c>
      <c r="AH42">
        <f>(Table11[[#This Row],[Clothing]]-AG41)/AG41*100</f>
        <v>0.77751196172249482</v>
      </c>
      <c r="AI42">
        <v>158.69999999999999</v>
      </c>
      <c r="AJ42">
        <f>(Table11[[#This Row],[Footwear]]-AI41)/AI41*100</f>
        <v>0.82592121982209854</v>
      </c>
      <c r="AK42">
        <v>167</v>
      </c>
      <c r="AL42">
        <f>(Table11[[#This Row],[Clothing and footwear]]-AK41)/AK41*100</f>
        <v>0.72376357056694118</v>
      </c>
      <c r="AM42">
        <v>163.4</v>
      </c>
      <c r="AN42">
        <f>IFERROR(_xlfn.IFNA(((Table11[[#This Row],[Housing]]-AM41)/AM41*100),Table11[[#This Row],[Housing]]),Table11[[#This Row],[Housing]])</f>
        <v>-0.48721071863579962</v>
      </c>
      <c r="AO42">
        <v>164.1</v>
      </c>
      <c r="AP42">
        <f>(Table11[[#This Row],[Fuel and light]]-AO41)/AO41*100</f>
        <v>0.12202562538132314</v>
      </c>
      <c r="AQ42">
        <v>160.19999999999999</v>
      </c>
      <c r="AR42">
        <f>(Table11[[#This Row],[Household goods and services]]-AQ41)/AQ41*100</f>
        <v>0.56497175141241507</v>
      </c>
      <c r="AS42">
        <v>170.6</v>
      </c>
      <c r="AT42">
        <f>(Table11[[#This Row],[Health]]-AS41)/AS41*100</f>
        <v>0.41200706297821577</v>
      </c>
      <c r="AU42">
        <v>155.69999999999999</v>
      </c>
      <c r="AV42">
        <f>(Table11[[#This Row],[Transport and communication]]-AU41)/AU41*100</f>
        <v>0.58139534883719457</v>
      </c>
      <c r="AW42">
        <v>160.6</v>
      </c>
      <c r="AX42">
        <f>(Table11[[#This Row],[Recreation and amusement]]-AW41)/AW41*100</f>
        <v>0.50062578222777399</v>
      </c>
      <c r="AY42">
        <v>164.4</v>
      </c>
      <c r="AZ42">
        <f>(Table11[[#This Row],[Education]]-AY41)/AY41*100</f>
        <v>6.0864272671938099E-2</v>
      </c>
      <c r="BA42">
        <v>162.6</v>
      </c>
      <c r="BB42">
        <f>(Table11[[#This Row],[Personal care and effects]]-BA41)/BA41*100</f>
        <v>0.24660912453761141</v>
      </c>
      <c r="BC42">
        <v>162</v>
      </c>
      <c r="BD42">
        <f>(Table11[[#This Row],[Miscellaneous]]-BC41)/BC41*100</f>
        <v>0.37174721189590726</v>
      </c>
    </row>
    <row r="43" spans="1:56" ht="13.8" x14ac:dyDescent="0.25">
      <c r="A43" t="s">
        <v>34</v>
      </c>
      <c r="B43">
        <v>2022</v>
      </c>
      <c r="C43" t="s">
        <v>31</v>
      </c>
      <c r="D43" s="7">
        <v>44562</v>
      </c>
      <c r="E43">
        <v>149.5</v>
      </c>
      <c r="F43">
        <f>(Table11[[#This Row],[Cereals and products]]-E42)/E42*100</f>
        <v>0.53799596503027003</v>
      </c>
      <c r="G43">
        <v>198.7</v>
      </c>
      <c r="H43">
        <f>(Table11[[#This Row],[Meat and fish]]-G42)/G42*100</f>
        <v>-5.0301810865202579E-2</v>
      </c>
      <c r="I43">
        <v>178.8</v>
      </c>
      <c r="J43">
        <f>(Table11[[#This Row],[Egg]]-I42)/I42*100</f>
        <v>0.50590219224283628</v>
      </c>
      <c r="K43">
        <v>160.5</v>
      </c>
      <c r="L43">
        <f>(Table11[[#This Row],[Milk and products]]-K42)/K42*100</f>
        <v>0.37523452157598142</v>
      </c>
      <c r="M43">
        <v>184.7</v>
      </c>
      <c r="N43">
        <f>(Table11[[#This Row],[Oils and fats]]-M42)/M42*100</f>
        <v>-1.5458422174840116</v>
      </c>
      <c r="O43">
        <v>153.69999999999999</v>
      </c>
      <c r="P43">
        <f>(Table11[[#This Row],[Fruits]]-O42)/O42*100</f>
        <v>-0.7746933505487521</v>
      </c>
      <c r="Q43">
        <v>174.3</v>
      </c>
      <c r="R43">
        <f>(Table11[[#This Row],[Vegetables]]-Q42)/Q42*100</f>
        <v>-7.4349442379182147</v>
      </c>
      <c r="S43">
        <v>163.9</v>
      </c>
      <c r="T43">
        <f>(Table11[[#This Row],[Pulses and products]]-S42)/S42*100</f>
        <v>-0.30413625304136249</v>
      </c>
      <c r="U43">
        <v>120</v>
      </c>
      <c r="V43">
        <f>(Table11[[#This Row],[Sugar and Confectionery]]-U42)/U42*100</f>
        <v>-0.82644628099173556</v>
      </c>
      <c r="W43">
        <v>172.1</v>
      </c>
      <c r="X43">
        <f>(Table11[[#This Row],[Spices]]-W42)/W42*100</f>
        <v>0.93841642228738675</v>
      </c>
      <c r="Y43">
        <v>164.3</v>
      </c>
      <c r="Z43">
        <f>(Table11[[#This Row],[Non-alcoholic beverages]]-Y42)/Y42*100</f>
        <v>6.09013398294901E-2</v>
      </c>
      <c r="AA43">
        <v>177.3</v>
      </c>
      <c r="AB43">
        <f>(Table11[[#This Row],[Prepared meals, snacks, sweets etc.]]-AA42)/AA42*100</f>
        <v>0.4532577903682784</v>
      </c>
      <c r="AC43">
        <v>166.4</v>
      </c>
      <c r="AD43">
        <f>(Table11[[#This Row],[Food and beverages]]-AC42)/AC42*100</f>
        <v>-1.070154577883462</v>
      </c>
      <c r="AE43">
        <v>192.2</v>
      </c>
      <c r="AF43">
        <f>(Table11[[#This Row],[Pan, tobacco and intoxicants]]-AE42)/AE42*100</f>
        <v>-0.10395010395011281</v>
      </c>
      <c r="AG43">
        <v>169.9</v>
      </c>
      <c r="AH43">
        <f>(Table11[[#This Row],[Clothing]]-AG42)/AG42*100</f>
        <v>0.83086053412463245</v>
      </c>
      <c r="AI43">
        <v>160.69999999999999</v>
      </c>
      <c r="AJ43">
        <f>(Table11[[#This Row],[Footwear]]-AI42)/AI42*100</f>
        <v>1.2602394454946442</v>
      </c>
      <c r="AK43">
        <v>168.5</v>
      </c>
      <c r="AL43">
        <f>(Table11[[#This Row],[Clothing and footwear]]-AK42)/AK42*100</f>
        <v>0.89820359281437123</v>
      </c>
      <c r="AM43">
        <v>164.5</v>
      </c>
      <c r="AN43">
        <f>IFERROR(_xlfn.IFNA(((Table11[[#This Row],[Housing]]-AM42)/AM42*100),Table11[[#This Row],[Housing]]),Table11[[#This Row],[Housing]])</f>
        <v>0.67319461444308093</v>
      </c>
      <c r="AO43">
        <v>164.2</v>
      </c>
      <c r="AP43">
        <f>(Table11[[#This Row],[Fuel and light]]-AO42)/AO42*100</f>
        <v>6.0938452163311584E-2</v>
      </c>
      <c r="AQ43">
        <v>161.1</v>
      </c>
      <c r="AR43">
        <f>(Table11[[#This Row],[Household goods and services]]-AQ42)/AQ42*100</f>
        <v>0.56179775280899236</v>
      </c>
      <c r="AS43">
        <v>171.4</v>
      </c>
      <c r="AT43">
        <f>(Table11[[#This Row],[Health]]-AS42)/AS42*100</f>
        <v>0.46893317702228099</v>
      </c>
      <c r="AU43">
        <v>156.5</v>
      </c>
      <c r="AV43">
        <f>(Table11[[#This Row],[Transport and communication]]-AU42)/AU42*100</f>
        <v>0.51380860629416281</v>
      </c>
      <c r="AW43">
        <v>161.19999999999999</v>
      </c>
      <c r="AX43">
        <f>(Table11[[#This Row],[Recreation and amusement]]-AW42)/AW42*100</f>
        <v>0.37359900373598648</v>
      </c>
      <c r="AY43">
        <v>164.7</v>
      </c>
      <c r="AZ43">
        <f>(Table11[[#This Row],[Education]]-AY42)/AY42*100</f>
        <v>0.18248175182480714</v>
      </c>
      <c r="BA43">
        <v>163</v>
      </c>
      <c r="BB43">
        <f>(Table11[[#This Row],[Personal care and effects]]-BA42)/BA42*100</f>
        <v>0.24600246002460377</v>
      </c>
      <c r="BC43">
        <v>162.69999999999999</v>
      </c>
      <c r="BD43">
        <f>(Table11[[#This Row],[Miscellaneous]]-BC42)/BC42*100</f>
        <v>0.4320987654320918</v>
      </c>
    </row>
    <row r="44" spans="1:56" ht="13.8" x14ac:dyDescent="0.25">
      <c r="A44" t="s">
        <v>34</v>
      </c>
      <c r="B44">
        <v>2022</v>
      </c>
      <c r="C44" t="s">
        <v>35</v>
      </c>
      <c r="D44" s="7">
        <v>44593</v>
      </c>
      <c r="E44">
        <v>150</v>
      </c>
      <c r="F44">
        <f>(Table11[[#This Row],[Cereals and products]]-E43)/E43*100</f>
        <v>0.33444816053511706</v>
      </c>
      <c r="G44">
        <v>200.6</v>
      </c>
      <c r="H44">
        <f>(Table11[[#This Row],[Meat and fish]]-G43)/G43*100</f>
        <v>0.95621540010065709</v>
      </c>
      <c r="I44">
        <v>175.8</v>
      </c>
      <c r="J44">
        <f>(Table11[[#This Row],[Egg]]-I43)/I43*100</f>
        <v>-1.6778523489932886</v>
      </c>
      <c r="K44">
        <v>160.69999999999999</v>
      </c>
      <c r="L44">
        <f>(Table11[[#This Row],[Milk and products]]-K43)/K43*100</f>
        <v>0.12461059190030443</v>
      </c>
      <c r="M44">
        <v>184.9</v>
      </c>
      <c r="N44">
        <f>(Table11[[#This Row],[Oils and fats]]-M43)/M43*100</f>
        <v>0.1082837033026622</v>
      </c>
      <c r="O44">
        <v>153.69999999999999</v>
      </c>
      <c r="P44">
        <f>(Table11[[#This Row],[Fruits]]-O43)/O43*100</f>
        <v>0</v>
      </c>
      <c r="Q44">
        <v>169.7</v>
      </c>
      <c r="R44">
        <f>(Table11[[#This Row],[Vegetables]]-Q43)/Q43*100</f>
        <v>-2.6391279403327728</v>
      </c>
      <c r="S44">
        <v>163.69999999999999</v>
      </c>
      <c r="T44">
        <f>(Table11[[#This Row],[Pulses and products]]-S43)/S43*100</f>
        <v>-0.12202562538134049</v>
      </c>
      <c r="U44">
        <v>118.9</v>
      </c>
      <c r="V44">
        <f>(Table11[[#This Row],[Sugar and Confectionery]]-U43)/U43*100</f>
        <v>-0.91666666666666197</v>
      </c>
      <c r="W44">
        <v>174.3</v>
      </c>
      <c r="X44">
        <f>(Table11[[#This Row],[Spices]]-W43)/W43*100</f>
        <v>1.2783265543288884</v>
      </c>
      <c r="Y44">
        <v>164.7</v>
      </c>
      <c r="Z44">
        <f>(Table11[[#This Row],[Non-alcoholic beverages]]-Y43)/Y43*100</f>
        <v>0.2434570906877524</v>
      </c>
      <c r="AA44">
        <v>178</v>
      </c>
      <c r="AB44">
        <f>(Table11[[#This Row],[Prepared meals, snacks, sweets etc.]]-AA43)/AA43*100</f>
        <v>0.39481105470952538</v>
      </c>
      <c r="AC44">
        <v>166.2</v>
      </c>
      <c r="AD44">
        <f>(Table11[[#This Row],[Food and beverages]]-AC43)/AC43*100</f>
        <v>-0.12019230769231794</v>
      </c>
      <c r="AE44">
        <v>192.8</v>
      </c>
      <c r="AF44">
        <f>(Table11[[#This Row],[Pan, tobacco and intoxicants]]-AE43)/AE43*100</f>
        <v>0.31217481789803475</v>
      </c>
      <c r="AG44">
        <v>170.8</v>
      </c>
      <c r="AH44">
        <f>(Table11[[#This Row],[Clothing]]-AG43)/AG43*100</f>
        <v>0.52972336668628939</v>
      </c>
      <c r="AI44">
        <v>162.4</v>
      </c>
      <c r="AJ44">
        <f>(Table11[[#This Row],[Footwear]]-AI43)/AI43*100</f>
        <v>1.0578718108276397</v>
      </c>
      <c r="AK44">
        <v>169.6</v>
      </c>
      <c r="AL44">
        <f>(Table11[[#This Row],[Clothing and footwear]]-AK43)/AK43*100</f>
        <v>0.65281899109791952</v>
      </c>
      <c r="AM44">
        <v>165.5</v>
      </c>
      <c r="AN44">
        <f>IFERROR(_xlfn.IFNA(((Table11[[#This Row],[Housing]]-AM43)/AM43*100),Table11[[#This Row],[Housing]]),Table11[[#This Row],[Housing]])</f>
        <v>0.60790273556231</v>
      </c>
      <c r="AO44">
        <v>165.7</v>
      </c>
      <c r="AP44">
        <f>(Table11[[#This Row],[Fuel and light]]-AO43)/AO43*100</f>
        <v>0.91352009744214369</v>
      </c>
      <c r="AQ44">
        <v>161.80000000000001</v>
      </c>
      <c r="AR44">
        <f>(Table11[[#This Row],[Household goods and services]]-AQ43)/AQ43*100</f>
        <v>0.43451272501552896</v>
      </c>
      <c r="AS44">
        <v>172.2</v>
      </c>
      <c r="AT44">
        <f>(Table11[[#This Row],[Health]]-AS43)/AS43*100</f>
        <v>0.46674445740955833</v>
      </c>
      <c r="AU44">
        <v>156.9</v>
      </c>
      <c r="AV44">
        <f>(Table11[[#This Row],[Transport and communication]]-AU43)/AU43*100</f>
        <v>0.25559105431310269</v>
      </c>
      <c r="AW44">
        <v>162.1</v>
      </c>
      <c r="AX44">
        <f>(Table11[[#This Row],[Recreation and amusement]]-AW43)/AW43*100</f>
        <v>0.55831265508685213</v>
      </c>
      <c r="AY44">
        <v>165.4</v>
      </c>
      <c r="AZ44">
        <f>(Table11[[#This Row],[Education]]-AY43)/AY43*100</f>
        <v>0.42501517911355013</v>
      </c>
      <c r="BA44">
        <v>164.4</v>
      </c>
      <c r="BB44">
        <f>(Table11[[#This Row],[Personal care and effects]]-BA43)/BA43*100</f>
        <v>0.85889570552147598</v>
      </c>
      <c r="BC44">
        <v>163.5</v>
      </c>
      <c r="BD44">
        <f>(Table11[[#This Row],[Miscellaneous]]-BC43)/BC43*100</f>
        <v>0.49170251997542186</v>
      </c>
    </row>
    <row r="45" spans="1:56" ht="13.8" x14ac:dyDescent="0.25">
      <c r="A45" t="s">
        <v>34</v>
      </c>
      <c r="B45">
        <v>2022</v>
      </c>
      <c r="C45" t="s">
        <v>36</v>
      </c>
      <c r="D45" s="7">
        <v>44621</v>
      </c>
      <c r="E45">
        <v>151.30000000000001</v>
      </c>
      <c r="F45">
        <f>(Table11[[#This Row],[Cereals and products]]-E44)/E44*100</f>
        <v>0.86666666666667425</v>
      </c>
      <c r="G45">
        <v>210.7</v>
      </c>
      <c r="H45">
        <f>(Table11[[#This Row],[Meat and fish]]-G44)/G44*100</f>
        <v>5.0348953140578239</v>
      </c>
      <c r="I45">
        <v>167.8</v>
      </c>
      <c r="J45">
        <f>(Table11[[#This Row],[Egg]]-I44)/I44*100</f>
        <v>-4.5506257110352673</v>
      </c>
      <c r="K45">
        <v>162.19999999999999</v>
      </c>
      <c r="L45">
        <f>(Table11[[#This Row],[Milk and products]]-K44)/K44*100</f>
        <v>0.93341630367143757</v>
      </c>
      <c r="M45">
        <v>194.6</v>
      </c>
      <c r="N45">
        <f>(Table11[[#This Row],[Oils and fats]]-M44)/M44*100</f>
        <v>5.2460789616008592</v>
      </c>
      <c r="O45">
        <v>157.6</v>
      </c>
      <c r="P45">
        <f>(Table11[[#This Row],[Fruits]]-O44)/O44*100</f>
        <v>2.5374105400130165</v>
      </c>
      <c r="Q45">
        <v>166.9</v>
      </c>
      <c r="R45">
        <f>(Table11[[#This Row],[Vegetables]]-Q44)/Q44*100</f>
        <v>-1.6499705362404145</v>
      </c>
      <c r="S45">
        <v>163.9</v>
      </c>
      <c r="T45">
        <f>(Table11[[#This Row],[Pulses and products]]-S44)/S44*100</f>
        <v>0.12217470983507457</v>
      </c>
      <c r="U45">
        <v>118.8</v>
      </c>
      <c r="V45">
        <f>(Table11[[#This Row],[Sugar and Confectionery]]-U44)/U44*100</f>
        <v>-8.4104289318762418E-2</v>
      </c>
      <c r="W45">
        <v>177.4</v>
      </c>
      <c r="X45">
        <f>(Table11[[#This Row],[Spices]]-W44)/W44*100</f>
        <v>1.7785427423981606</v>
      </c>
      <c r="Y45">
        <v>165.3</v>
      </c>
      <c r="Z45">
        <f>(Table11[[#This Row],[Non-alcoholic beverages]]-Y44)/Y44*100</f>
        <v>0.36429872495447652</v>
      </c>
      <c r="AA45">
        <v>179.3</v>
      </c>
      <c r="AB45">
        <f>(Table11[[#This Row],[Prepared meals, snacks, sweets etc.]]-AA44)/AA44*100</f>
        <v>0.73033707865169173</v>
      </c>
      <c r="AC45">
        <v>168.4</v>
      </c>
      <c r="AD45">
        <f>(Table11[[#This Row],[Food and beverages]]-AC44)/AC44*100</f>
        <v>1.3237063778580127</v>
      </c>
      <c r="AE45">
        <v>193.7</v>
      </c>
      <c r="AF45">
        <f>(Table11[[#This Row],[Pan, tobacco and intoxicants]]-AE44)/AE44*100</f>
        <v>0.46680497925310022</v>
      </c>
      <c r="AG45">
        <v>172.1</v>
      </c>
      <c r="AH45">
        <f>(Table11[[#This Row],[Clothing]]-AG44)/AG44*100</f>
        <v>0.76112412177984945</v>
      </c>
      <c r="AI45">
        <v>164.6</v>
      </c>
      <c r="AJ45">
        <f>(Table11[[#This Row],[Footwear]]-AI44)/AI44*100</f>
        <v>1.3546798029556579</v>
      </c>
      <c r="AK45">
        <v>171.1</v>
      </c>
      <c r="AL45">
        <f>(Table11[[#This Row],[Clothing and footwear]]-AK44)/AK44*100</f>
        <v>0.88443396226415094</v>
      </c>
      <c r="AM45">
        <v>165.3</v>
      </c>
      <c r="AN45">
        <f>IFERROR(_xlfn.IFNA(((Table11[[#This Row],[Housing]]-AM44)/AM44*100),Table11[[#This Row],[Housing]]),Table11[[#This Row],[Housing]])</f>
        <v>-0.12084592145014418</v>
      </c>
      <c r="AO45">
        <v>167.2</v>
      </c>
      <c r="AP45">
        <f>(Table11[[#This Row],[Fuel and light]]-AO44)/AO44*100</f>
        <v>0.9052504526252263</v>
      </c>
      <c r="AQ45">
        <v>162.80000000000001</v>
      </c>
      <c r="AR45">
        <f>(Table11[[#This Row],[Household goods and services]]-AQ44)/AQ44*100</f>
        <v>0.61804697156983934</v>
      </c>
      <c r="AS45">
        <v>173</v>
      </c>
      <c r="AT45">
        <f>(Table11[[#This Row],[Health]]-AS44)/AS44*100</f>
        <v>0.46457607433217851</v>
      </c>
      <c r="AU45">
        <v>157.9</v>
      </c>
      <c r="AV45">
        <f>(Table11[[#This Row],[Transport and communication]]-AU44)/AU44*100</f>
        <v>0.63734862970044615</v>
      </c>
      <c r="AW45">
        <v>163.30000000000001</v>
      </c>
      <c r="AX45">
        <f>(Table11[[#This Row],[Recreation and amusement]]-AW44)/AW44*100</f>
        <v>0.74028377544726531</v>
      </c>
      <c r="AY45">
        <v>166</v>
      </c>
      <c r="AZ45">
        <f>(Table11[[#This Row],[Education]]-AY44)/AY44*100</f>
        <v>0.36275695284159265</v>
      </c>
      <c r="BA45">
        <v>167.2</v>
      </c>
      <c r="BB45">
        <f>(Table11[[#This Row],[Personal care and effects]]-BA44)/BA44*100</f>
        <v>1.7031630170316197</v>
      </c>
      <c r="BC45">
        <v>164.6</v>
      </c>
      <c r="BD45">
        <f>(Table11[[#This Row],[Miscellaneous]]-BC44)/BC44*100</f>
        <v>0.67278287461773356</v>
      </c>
    </row>
    <row r="46" spans="1:56" ht="13.8" x14ac:dyDescent="0.25">
      <c r="A46" t="s">
        <v>34</v>
      </c>
      <c r="B46">
        <v>2022</v>
      </c>
      <c r="C46" t="s">
        <v>37</v>
      </c>
      <c r="D46" s="7">
        <v>44652</v>
      </c>
      <c r="E46">
        <v>152.9</v>
      </c>
      <c r="F46">
        <f>(Table11[[#This Row],[Cereals and products]]-E45)/E45*100</f>
        <v>1.0575016523463279</v>
      </c>
      <c r="G46">
        <v>211.8</v>
      </c>
      <c r="H46">
        <f>(Table11[[#This Row],[Meat and fish]]-G45)/G45*100</f>
        <v>0.52206929283342318</v>
      </c>
      <c r="I46">
        <v>164.5</v>
      </c>
      <c r="J46">
        <f>(Table11[[#This Row],[Egg]]-I45)/I45*100</f>
        <v>-1.9666269368295657</v>
      </c>
      <c r="K46">
        <v>163.9</v>
      </c>
      <c r="L46">
        <f>(Table11[[#This Row],[Milk and products]]-K45)/K45*100</f>
        <v>1.0480887792848441</v>
      </c>
      <c r="M46">
        <v>199.5</v>
      </c>
      <c r="N46">
        <f>(Table11[[#This Row],[Oils and fats]]-M45)/M45*100</f>
        <v>2.5179856115107944</v>
      </c>
      <c r="O46">
        <v>172.6</v>
      </c>
      <c r="P46">
        <f>(Table11[[#This Row],[Fruits]]-O45)/O45*100</f>
        <v>9.5177664974619294</v>
      </c>
      <c r="Q46">
        <v>166.2</v>
      </c>
      <c r="R46">
        <f>(Table11[[#This Row],[Vegetables]]-Q45)/Q45*100</f>
        <v>-0.41941282204914143</v>
      </c>
      <c r="S46">
        <v>164.7</v>
      </c>
      <c r="T46">
        <f>(Table11[[#This Row],[Pulses and products]]-S45)/S45*100</f>
        <v>0.48810250152530987</v>
      </c>
      <c r="U46">
        <v>119</v>
      </c>
      <c r="V46">
        <f>(Table11[[#This Row],[Sugar and Confectionery]]-U45)/U45*100</f>
        <v>0.16835016835017075</v>
      </c>
      <c r="W46">
        <v>181.3</v>
      </c>
      <c r="X46">
        <f>(Table11[[#This Row],[Spices]]-W45)/W45*100</f>
        <v>2.1984216459977484</v>
      </c>
      <c r="Y46">
        <v>166.2</v>
      </c>
      <c r="Z46">
        <f>(Table11[[#This Row],[Non-alcoholic beverages]]-Y45)/Y45*100</f>
        <v>0.54446460980034916</v>
      </c>
      <c r="AA46">
        <v>180.9</v>
      </c>
      <c r="AB46">
        <f>(Table11[[#This Row],[Prepared meals, snacks, sweets etc.]]-AA45)/AA45*100</f>
        <v>0.89235917456776026</v>
      </c>
      <c r="AC46">
        <v>170.8</v>
      </c>
      <c r="AD46">
        <f>(Table11[[#This Row],[Food and beverages]]-AC45)/AC45*100</f>
        <v>1.425178147268412</v>
      </c>
      <c r="AE46">
        <v>193.9</v>
      </c>
      <c r="AF46">
        <f>(Table11[[#This Row],[Pan, tobacco and intoxicants]]-AE45)/AE45*100</f>
        <v>0.10325245224574965</v>
      </c>
      <c r="AG46">
        <v>173.9</v>
      </c>
      <c r="AH46">
        <f>(Table11[[#This Row],[Clothing]]-AG45)/AG45*100</f>
        <v>1.0459035444509073</v>
      </c>
      <c r="AI46">
        <v>166.5</v>
      </c>
      <c r="AJ46">
        <f>(Table11[[#This Row],[Footwear]]-AI45)/AI45*100</f>
        <v>1.1543134872418017</v>
      </c>
      <c r="AK46">
        <v>172.8</v>
      </c>
      <c r="AL46">
        <f>(Table11[[#This Row],[Clothing and footwear]]-AK45)/AK45*100</f>
        <v>0.9935710111046272</v>
      </c>
      <c r="AM46">
        <v>167</v>
      </c>
      <c r="AN46">
        <f>IFERROR(_xlfn.IFNA(((Table11[[#This Row],[Housing]]-AM45)/AM45*100),Table11[[#This Row],[Housing]]),Table11[[#This Row],[Housing]])</f>
        <v>1.0284331518451231</v>
      </c>
      <c r="AO46">
        <v>172.2</v>
      </c>
      <c r="AP46">
        <f>(Table11[[#This Row],[Fuel and light]]-AO45)/AO45*100</f>
        <v>2.9904306220095696</v>
      </c>
      <c r="AQ46">
        <v>164</v>
      </c>
      <c r="AR46">
        <f>(Table11[[#This Row],[Household goods and services]]-AQ45)/AQ45*100</f>
        <v>0.7371007371007301</v>
      </c>
      <c r="AS46">
        <v>174</v>
      </c>
      <c r="AT46">
        <f>(Table11[[#This Row],[Health]]-AS45)/AS45*100</f>
        <v>0.57803468208092479</v>
      </c>
      <c r="AU46">
        <v>162.6</v>
      </c>
      <c r="AV46">
        <f>(Table11[[#This Row],[Transport and communication]]-AU45)/AU45*100</f>
        <v>2.9765674477517345</v>
      </c>
      <c r="AW46">
        <v>164.4</v>
      </c>
      <c r="AX46">
        <f>(Table11[[#This Row],[Recreation and amusement]]-AW45)/AW45*100</f>
        <v>0.6736068585425562</v>
      </c>
      <c r="AY46">
        <v>166.9</v>
      </c>
      <c r="AZ46">
        <f>(Table11[[#This Row],[Education]]-AY45)/AY45*100</f>
        <v>0.54216867469879859</v>
      </c>
      <c r="BA46">
        <v>168.8</v>
      </c>
      <c r="BB46">
        <f>(Table11[[#This Row],[Personal care and effects]]-BA45)/BA45*100</f>
        <v>0.95693779904307585</v>
      </c>
      <c r="BC46">
        <v>166.8</v>
      </c>
      <c r="BD46">
        <f>(Table11[[#This Row],[Miscellaneous]]-BC45)/BC45*100</f>
        <v>1.3365735115431452</v>
      </c>
    </row>
    <row r="47" spans="1:56" ht="13.8" x14ac:dyDescent="0.25">
      <c r="A47" t="s">
        <v>34</v>
      </c>
      <c r="B47">
        <v>2022</v>
      </c>
      <c r="C47" t="s">
        <v>38</v>
      </c>
      <c r="D47" s="7">
        <v>44682</v>
      </c>
      <c r="E47">
        <v>154.1</v>
      </c>
      <c r="F47">
        <f>(Table11[[#This Row],[Cereals and products]]-E46)/E46*100</f>
        <v>0.7848266841072522</v>
      </c>
      <c r="G47">
        <v>217</v>
      </c>
      <c r="H47">
        <f>(Table11[[#This Row],[Meat and fish]]-G46)/G46*100</f>
        <v>2.4551463644948011</v>
      </c>
      <c r="I47">
        <v>162.4</v>
      </c>
      <c r="J47">
        <f>(Table11[[#This Row],[Egg]]-I46)/I46*100</f>
        <v>-1.2765957446808476</v>
      </c>
      <c r="K47">
        <v>164.9</v>
      </c>
      <c r="L47">
        <f>(Table11[[#This Row],[Milk and products]]-K46)/K46*100</f>
        <v>0.6101281269066503</v>
      </c>
      <c r="M47">
        <v>202.4</v>
      </c>
      <c r="N47">
        <f>(Table11[[#This Row],[Oils and fats]]-M46)/M46*100</f>
        <v>1.4536340852130354</v>
      </c>
      <c r="O47">
        <v>171</v>
      </c>
      <c r="P47">
        <f>(Table11[[#This Row],[Fruits]]-O46)/O46*100</f>
        <v>-0.92699884125144516</v>
      </c>
      <c r="Q47">
        <v>174.9</v>
      </c>
      <c r="R47">
        <f>(Table11[[#This Row],[Vegetables]]-Q46)/Q46*100</f>
        <v>5.2346570397112018</v>
      </c>
      <c r="S47">
        <v>164.7</v>
      </c>
      <c r="T47">
        <f>(Table11[[#This Row],[Pulses and products]]-S46)/S46*100</f>
        <v>0</v>
      </c>
      <c r="U47">
        <v>119.7</v>
      </c>
      <c r="V47">
        <f>(Table11[[#This Row],[Sugar and Confectionery]]-U46)/U46*100</f>
        <v>0.58823529411764952</v>
      </c>
      <c r="W47">
        <v>184.9</v>
      </c>
      <c r="X47">
        <f>(Table11[[#This Row],[Spices]]-W46)/W46*100</f>
        <v>1.9856591285162681</v>
      </c>
      <c r="Y47">
        <v>167.1</v>
      </c>
      <c r="Z47">
        <f>(Table11[[#This Row],[Non-alcoholic beverages]]-Y46)/Y46*100</f>
        <v>0.5415162454873681</v>
      </c>
      <c r="AA47">
        <v>182.5</v>
      </c>
      <c r="AB47">
        <f>(Table11[[#This Row],[Prepared meals, snacks, sweets etc.]]-AA46)/AA46*100</f>
        <v>0.88446655610834402</v>
      </c>
      <c r="AC47">
        <v>173.3</v>
      </c>
      <c r="AD47">
        <f>(Table11[[#This Row],[Food and beverages]]-AC46)/AC46*100</f>
        <v>1.4637002341920373</v>
      </c>
      <c r="AE47">
        <v>194.1</v>
      </c>
      <c r="AF47">
        <f>(Table11[[#This Row],[Pan, tobacco and intoxicants]]-AE46)/AE46*100</f>
        <v>0.10314595152139691</v>
      </c>
      <c r="AG47">
        <v>175.6</v>
      </c>
      <c r="AH47">
        <f>(Table11[[#This Row],[Clothing]]-AG46)/AG46*100</f>
        <v>0.97757331799884339</v>
      </c>
      <c r="AI47">
        <v>168.4</v>
      </c>
      <c r="AJ47">
        <f>(Table11[[#This Row],[Footwear]]-AI46)/AI46*100</f>
        <v>1.1411411411411447</v>
      </c>
      <c r="AK47">
        <v>174.6</v>
      </c>
      <c r="AL47">
        <f>(Table11[[#This Row],[Clothing and footwear]]-AK46)/AK46*100</f>
        <v>1.0416666666666567</v>
      </c>
      <c r="AM47">
        <v>167.5</v>
      </c>
      <c r="AN47">
        <f>IFERROR(_xlfn.IFNA(((Table11[[#This Row],[Housing]]-AM46)/AM46*100),Table11[[#This Row],[Housing]]),Table11[[#This Row],[Housing]])</f>
        <v>0.29940119760479045</v>
      </c>
      <c r="AO47">
        <v>174.6</v>
      </c>
      <c r="AP47">
        <f>(Table11[[#This Row],[Fuel and light]]-AO46)/AO46*100</f>
        <v>1.3937282229965191</v>
      </c>
      <c r="AQ47">
        <v>165.2</v>
      </c>
      <c r="AR47">
        <f>(Table11[[#This Row],[Household goods and services]]-AQ46)/AQ46*100</f>
        <v>0.73170731707316383</v>
      </c>
      <c r="AS47">
        <v>174.8</v>
      </c>
      <c r="AT47">
        <f>(Table11[[#This Row],[Health]]-AS46)/AS46*100</f>
        <v>0.45977011494253522</v>
      </c>
      <c r="AU47">
        <v>163</v>
      </c>
      <c r="AV47">
        <f>(Table11[[#This Row],[Transport and communication]]-AU46)/AU46*100</f>
        <v>0.24600246002460377</v>
      </c>
      <c r="AW47">
        <v>165.1</v>
      </c>
      <c r="AX47">
        <f>(Table11[[#This Row],[Recreation and amusement]]-AW46)/AW46*100</f>
        <v>0.42579075425790058</v>
      </c>
      <c r="AY47">
        <v>167.9</v>
      </c>
      <c r="AZ47">
        <f>(Table11[[#This Row],[Education]]-AY46)/AY46*100</f>
        <v>0.59916117435590177</v>
      </c>
      <c r="BA47">
        <v>168.4</v>
      </c>
      <c r="BB47">
        <f>(Table11[[#This Row],[Personal care and effects]]-BA46)/BA46*100</f>
        <v>-0.23696682464455313</v>
      </c>
      <c r="BC47">
        <v>167.5</v>
      </c>
      <c r="BD47">
        <f>(Table11[[#This Row],[Miscellaneous]]-BC46)/BC46*100</f>
        <v>0.41966426858512501</v>
      </c>
    </row>
    <row r="48" spans="1:56" ht="13.8" x14ac:dyDescent="0.25">
      <c r="A48" t="s">
        <v>34</v>
      </c>
      <c r="B48">
        <v>2022</v>
      </c>
      <c r="C48" t="s">
        <v>39</v>
      </c>
      <c r="D48" s="7">
        <v>44713</v>
      </c>
      <c r="E48">
        <v>155</v>
      </c>
      <c r="F48">
        <f>(Table11[[#This Row],[Cereals and products]]-E47)/E47*100</f>
        <v>0.58403634003893945</v>
      </c>
      <c r="G48">
        <v>219.4</v>
      </c>
      <c r="H48">
        <f>(Table11[[#This Row],[Meat and fish]]-G47)/G47*100</f>
        <v>1.1059907834101408</v>
      </c>
      <c r="I48">
        <v>170.8</v>
      </c>
      <c r="J48">
        <f>(Table11[[#This Row],[Egg]]-I47)/I47*100</f>
        <v>5.172413793103452</v>
      </c>
      <c r="K48">
        <v>165.8</v>
      </c>
      <c r="L48">
        <f>(Table11[[#This Row],[Milk and products]]-K47)/K47*100</f>
        <v>0.54578532443905736</v>
      </c>
      <c r="M48">
        <v>200.9</v>
      </c>
      <c r="N48">
        <f>(Table11[[#This Row],[Oils and fats]]-M47)/M47*100</f>
        <v>-0.74110671936758887</v>
      </c>
      <c r="O48">
        <v>169.7</v>
      </c>
      <c r="P48">
        <f>(Table11[[#This Row],[Fruits]]-O47)/O47*100</f>
        <v>-0.76023391812866159</v>
      </c>
      <c r="Q48">
        <v>182.3</v>
      </c>
      <c r="R48">
        <f>(Table11[[#This Row],[Vegetables]]-Q47)/Q47*100</f>
        <v>4.2309891366495167</v>
      </c>
      <c r="S48">
        <v>164.3</v>
      </c>
      <c r="T48">
        <f>(Table11[[#This Row],[Pulses and products]]-S47)/S47*100</f>
        <v>-0.24286581663629467</v>
      </c>
      <c r="U48">
        <v>119.9</v>
      </c>
      <c r="V48">
        <f>(Table11[[#This Row],[Sugar and Confectionery]]-U47)/U47*100</f>
        <v>0.16708437761069578</v>
      </c>
      <c r="W48">
        <v>187.1</v>
      </c>
      <c r="X48">
        <f>(Table11[[#This Row],[Spices]]-W47)/W47*100</f>
        <v>1.1898323418063756</v>
      </c>
      <c r="Y48">
        <v>167.9</v>
      </c>
      <c r="Z48">
        <f>(Table11[[#This Row],[Non-alcoholic beverages]]-Y47)/Y47*100</f>
        <v>0.47875523638540479</v>
      </c>
      <c r="AA48">
        <v>183.9</v>
      </c>
      <c r="AB48">
        <f>(Table11[[#This Row],[Prepared meals, snacks, sweets etc.]]-AA47)/AA47*100</f>
        <v>0.76712328767123594</v>
      </c>
      <c r="AC48">
        <v>174.9</v>
      </c>
      <c r="AD48">
        <f>(Table11[[#This Row],[Food and beverages]]-AC47)/AC47*100</f>
        <v>0.92325447201384547</v>
      </c>
      <c r="AE48">
        <v>194.3</v>
      </c>
      <c r="AF48">
        <f>(Table11[[#This Row],[Pan, tobacco and intoxicants]]-AE47)/AE47*100</f>
        <v>0.10303967027306392</v>
      </c>
      <c r="AG48">
        <v>177.1</v>
      </c>
      <c r="AH48">
        <f>(Table11[[#This Row],[Clothing]]-AG47)/AG47*100</f>
        <v>0.85421412300683375</v>
      </c>
      <c r="AI48">
        <v>169.9</v>
      </c>
      <c r="AJ48">
        <f>(Table11[[#This Row],[Footwear]]-AI47)/AI47*100</f>
        <v>0.89073634204275531</v>
      </c>
      <c r="AK48">
        <v>176</v>
      </c>
      <c r="AL48">
        <f>(Table11[[#This Row],[Clothing and footwear]]-AK47)/AK47*100</f>
        <v>0.80183276059565045</v>
      </c>
      <c r="AM48">
        <v>166.8</v>
      </c>
      <c r="AN48">
        <f>IFERROR(_xlfn.IFNA(((Table11[[#This Row],[Housing]]-AM47)/AM47*100),Table11[[#This Row],[Housing]]),Table11[[#This Row],[Housing]])</f>
        <v>-0.41791044776118724</v>
      </c>
      <c r="AO48">
        <v>176</v>
      </c>
      <c r="AP48">
        <f>(Table11[[#This Row],[Fuel and light]]-AO47)/AO47*100</f>
        <v>0.80183276059565045</v>
      </c>
      <c r="AQ48">
        <v>166.4</v>
      </c>
      <c r="AR48">
        <f>(Table11[[#This Row],[Household goods and services]]-AQ47)/AQ47*100</f>
        <v>0.72639225181599099</v>
      </c>
      <c r="AS48">
        <v>175.4</v>
      </c>
      <c r="AT48">
        <f>(Table11[[#This Row],[Health]]-AS47)/AS47*100</f>
        <v>0.34324942791761687</v>
      </c>
      <c r="AU48">
        <v>161.1</v>
      </c>
      <c r="AV48">
        <f>(Table11[[#This Row],[Transport and communication]]-AU47)/AU47*100</f>
        <v>-1.1656441717791446</v>
      </c>
      <c r="AW48">
        <v>165.8</v>
      </c>
      <c r="AX48">
        <f>(Table11[[#This Row],[Recreation and amusement]]-AW47)/AW47*100</f>
        <v>0.42398546335555243</v>
      </c>
      <c r="AY48">
        <v>169</v>
      </c>
      <c r="AZ48">
        <f>(Table11[[#This Row],[Education]]-AY47)/AY47*100</f>
        <v>0.65515187611673276</v>
      </c>
      <c r="BA48">
        <v>169.4</v>
      </c>
      <c r="BB48">
        <f>(Table11[[#This Row],[Personal care and effects]]-BA47)/BA47*100</f>
        <v>0.59382422802850354</v>
      </c>
      <c r="BC48">
        <v>167.5</v>
      </c>
      <c r="BD48">
        <f>(Table11[[#This Row],[Miscellaneous]]-BC47)/BC47*100</f>
        <v>0</v>
      </c>
    </row>
    <row r="49" spans="1:56" ht="13.8" x14ac:dyDescent="0.25">
      <c r="A49" t="s">
        <v>34</v>
      </c>
      <c r="B49">
        <v>2022</v>
      </c>
      <c r="C49" t="s">
        <v>40</v>
      </c>
      <c r="D49" s="7">
        <v>44743</v>
      </c>
      <c r="E49">
        <v>156.5</v>
      </c>
      <c r="F49">
        <f>(Table11[[#This Row],[Cereals and products]]-E48)/E48*100</f>
        <v>0.967741935483871</v>
      </c>
      <c r="G49">
        <v>213</v>
      </c>
      <c r="H49">
        <f>(Table11[[#This Row],[Meat and fish]]-G48)/G48*100</f>
        <v>-2.9170464904284437</v>
      </c>
      <c r="I49">
        <v>175.2</v>
      </c>
      <c r="J49">
        <f>(Table11[[#This Row],[Egg]]-I48)/I48*100</f>
        <v>2.5761124121779724</v>
      </c>
      <c r="K49">
        <v>166.6</v>
      </c>
      <c r="L49">
        <f>(Table11[[#This Row],[Milk and products]]-K48)/K48*100</f>
        <v>0.48250904704462172</v>
      </c>
      <c r="M49">
        <v>195.8</v>
      </c>
      <c r="N49">
        <f>(Table11[[#This Row],[Oils and fats]]-M48)/M48*100</f>
        <v>-2.538576406172222</v>
      </c>
      <c r="O49">
        <v>174.2</v>
      </c>
      <c r="P49">
        <f>(Table11[[#This Row],[Fruits]]-O48)/O48*100</f>
        <v>2.6517383618149681</v>
      </c>
      <c r="Q49">
        <v>182.1</v>
      </c>
      <c r="R49">
        <f>(Table11[[#This Row],[Vegetables]]-Q48)/Q48*100</f>
        <v>-0.10970927043336097</v>
      </c>
      <c r="S49">
        <v>164.3</v>
      </c>
      <c r="T49">
        <f>(Table11[[#This Row],[Pulses and products]]-S48)/S48*100</f>
        <v>0</v>
      </c>
      <c r="U49">
        <v>120</v>
      </c>
      <c r="V49">
        <f>(Table11[[#This Row],[Sugar and Confectionery]]-U48)/U48*100</f>
        <v>8.3402835696408939E-2</v>
      </c>
      <c r="W49">
        <v>190</v>
      </c>
      <c r="X49">
        <f>(Table11[[#This Row],[Spices]]-W48)/W48*100</f>
        <v>1.5499732763228251</v>
      </c>
      <c r="Y49">
        <v>168.4</v>
      </c>
      <c r="Z49">
        <f>(Table11[[#This Row],[Non-alcoholic beverages]]-Y48)/Y48*100</f>
        <v>0.29779630732578916</v>
      </c>
      <c r="AA49">
        <v>185.2</v>
      </c>
      <c r="AB49">
        <f>(Table11[[#This Row],[Prepared meals, snacks, sweets etc.]]-AA48)/AA48*100</f>
        <v>0.70690592713430289</v>
      </c>
      <c r="AC49">
        <v>175</v>
      </c>
      <c r="AD49">
        <f>(Table11[[#This Row],[Food and beverages]]-AC48)/AC48*100</f>
        <v>5.7175528873638831E-2</v>
      </c>
      <c r="AE49">
        <v>194.6</v>
      </c>
      <c r="AF49">
        <f>(Table11[[#This Row],[Pan, tobacco and intoxicants]]-AE48)/AE48*100</f>
        <v>0.15440041173442251</v>
      </c>
      <c r="AG49">
        <v>178.3</v>
      </c>
      <c r="AH49">
        <f>(Table11[[#This Row],[Clothing]]-AG48)/AG48*100</f>
        <v>0.67758328627894815</v>
      </c>
      <c r="AI49">
        <v>171.3</v>
      </c>
      <c r="AJ49">
        <f>(Table11[[#This Row],[Footwear]]-AI48)/AI48*100</f>
        <v>0.82401412595644818</v>
      </c>
      <c r="AK49">
        <v>177.3</v>
      </c>
      <c r="AL49">
        <f>(Table11[[#This Row],[Clothing and footwear]]-AK48)/AK48*100</f>
        <v>0.73863636363637009</v>
      </c>
      <c r="AM49">
        <v>167.8</v>
      </c>
      <c r="AN49">
        <f>IFERROR(_xlfn.IFNA(((Table11[[#This Row],[Housing]]-AM48)/AM48*100),Table11[[#This Row],[Housing]]),Table11[[#This Row],[Housing]])</f>
        <v>0.59952038369304561</v>
      </c>
      <c r="AO49">
        <v>179.6</v>
      </c>
      <c r="AP49">
        <f>(Table11[[#This Row],[Fuel and light]]-AO48)/AO48*100</f>
        <v>2.0454545454545423</v>
      </c>
      <c r="AQ49">
        <v>167.4</v>
      </c>
      <c r="AR49">
        <f>(Table11[[#This Row],[Household goods and services]]-AQ48)/AQ48*100</f>
        <v>0.60096153846153844</v>
      </c>
      <c r="AS49">
        <v>176.1</v>
      </c>
      <c r="AT49">
        <f>(Table11[[#This Row],[Health]]-AS48)/AS48*100</f>
        <v>0.39908779931584298</v>
      </c>
      <c r="AU49">
        <v>161.6</v>
      </c>
      <c r="AV49">
        <f>(Table11[[#This Row],[Transport and communication]]-AU48)/AU48*100</f>
        <v>0.31036623215394166</v>
      </c>
      <c r="AW49">
        <v>166.3</v>
      </c>
      <c r="AX49">
        <f>(Table11[[#This Row],[Recreation and amusement]]-AW48)/AW48*100</f>
        <v>0.30156815440289503</v>
      </c>
      <c r="AY49">
        <v>171.4</v>
      </c>
      <c r="AZ49">
        <f>(Table11[[#This Row],[Education]]-AY48)/AY48*100</f>
        <v>1.4201183431952698</v>
      </c>
      <c r="BA49">
        <v>169.7</v>
      </c>
      <c r="BB49">
        <f>(Table11[[#This Row],[Personal care and effects]]-BA48)/BA48*100</f>
        <v>0.17709563164107611</v>
      </c>
      <c r="BC49">
        <v>168.4</v>
      </c>
      <c r="BD49">
        <f>(Table11[[#This Row],[Miscellaneous]]-BC48)/BC48*100</f>
        <v>0.53731343283582433</v>
      </c>
    </row>
    <row r="50" spans="1:56" ht="13.8" x14ac:dyDescent="0.25">
      <c r="A50" t="s">
        <v>34</v>
      </c>
      <c r="B50">
        <v>2022</v>
      </c>
      <c r="C50" t="s">
        <v>41</v>
      </c>
      <c r="D50" s="7">
        <v>44774</v>
      </c>
      <c r="E50">
        <v>160.30000000000001</v>
      </c>
      <c r="F50">
        <f>(Table11[[#This Row],[Cereals and products]]-E49)/E49*100</f>
        <v>2.4281150159744485</v>
      </c>
      <c r="G50">
        <v>206.5</v>
      </c>
      <c r="H50">
        <f>(Table11[[#This Row],[Meat and fish]]-G49)/G49*100</f>
        <v>-3.051643192488263</v>
      </c>
      <c r="I50">
        <v>169.2</v>
      </c>
      <c r="J50">
        <f>(Table11[[#This Row],[Egg]]-I49)/I49*100</f>
        <v>-3.4246575342465757</v>
      </c>
      <c r="K50">
        <v>168.1</v>
      </c>
      <c r="L50">
        <f>(Table11[[#This Row],[Milk and products]]-K49)/K49*100</f>
        <v>0.90036014405762299</v>
      </c>
      <c r="M50">
        <v>192.4</v>
      </c>
      <c r="N50">
        <f>(Table11[[#This Row],[Oils and fats]]-M49)/M49*100</f>
        <v>-1.7364657814096043</v>
      </c>
      <c r="O50">
        <v>172.9</v>
      </c>
      <c r="P50">
        <f>(Table11[[#This Row],[Fruits]]-O49)/O49*100</f>
        <v>-0.74626865671640819</v>
      </c>
      <c r="Q50">
        <v>186.7</v>
      </c>
      <c r="R50">
        <f>(Table11[[#This Row],[Vegetables]]-Q49)/Q49*100</f>
        <v>2.5260845689181735</v>
      </c>
      <c r="S50">
        <v>167.2</v>
      </c>
      <c r="T50">
        <f>(Table11[[#This Row],[Pulses and products]]-S49)/S49*100</f>
        <v>1.7650639074862917</v>
      </c>
      <c r="U50">
        <v>120.9</v>
      </c>
      <c r="V50">
        <f>(Table11[[#This Row],[Sugar and Confectionery]]-U49)/U49*100</f>
        <v>0.75000000000000477</v>
      </c>
      <c r="W50">
        <v>193.6</v>
      </c>
      <c r="X50">
        <f>(Table11[[#This Row],[Spices]]-W49)/W49*100</f>
        <v>1.8947368421052602</v>
      </c>
      <c r="Y50">
        <v>168.8</v>
      </c>
      <c r="Z50">
        <f>(Table11[[#This Row],[Non-alcoholic beverages]]-Y49)/Y49*100</f>
        <v>0.23752969121140477</v>
      </c>
      <c r="AA50">
        <v>186.3</v>
      </c>
      <c r="AB50">
        <f>(Table11[[#This Row],[Prepared meals, snacks, sweets etc.]]-AA49)/AA49*100</f>
        <v>0.59395248380130827</v>
      </c>
      <c r="AC50">
        <v>176.3</v>
      </c>
      <c r="AD50">
        <f>(Table11[[#This Row],[Food and beverages]]-AC49)/AC49*100</f>
        <v>0.74285714285714932</v>
      </c>
      <c r="AE50">
        <v>195</v>
      </c>
      <c r="AF50">
        <f>(Table11[[#This Row],[Pan, tobacco and intoxicants]]-AE49)/AE49*100</f>
        <v>0.20554984583761854</v>
      </c>
      <c r="AG50">
        <v>179.5</v>
      </c>
      <c r="AH50">
        <f>(Table11[[#This Row],[Clothing]]-AG49)/AG49*100</f>
        <v>0.6730229949523211</v>
      </c>
      <c r="AI50">
        <v>172.7</v>
      </c>
      <c r="AJ50">
        <f>(Table11[[#This Row],[Footwear]]-AI49)/AI49*100</f>
        <v>0.81727962638644314</v>
      </c>
      <c r="AK50">
        <v>178.5</v>
      </c>
      <c r="AL50">
        <f>(Table11[[#This Row],[Clothing and footwear]]-AK49)/AK49*100</f>
        <v>0.67681895093061961</v>
      </c>
      <c r="AM50">
        <v>169</v>
      </c>
      <c r="AN50">
        <f>IFERROR(_xlfn.IFNA(((Table11[[#This Row],[Housing]]-AM49)/AM49*100),Table11[[#This Row],[Housing]]),Table11[[#This Row],[Housing]])</f>
        <v>0.71513706793801468</v>
      </c>
      <c r="AO50">
        <v>178.8</v>
      </c>
      <c r="AP50">
        <f>(Table11[[#This Row],[Fuel and light]]-AO49)/AO49*100</f>
        <v>-0.44543429844097049</v>
      </c>
      <c r="AQ50">
        <v>168.5</v>
      </c>
      <c r="AR50">
        <f>(Table11[[#This Row],[Household goods and services]]-AQ49)/AQ49*100</f>
        <v>0.65710872162484724</v>
      </c>
      <c r="AS50">
        <v>176.8</v>
      </c>
      <c r="AT50">
        <f>(Table11[[#This Row],[Health]]-AS49)/AS49*100</f>
        <v>0.397501419647937</v>
      </c>
      <c r="AU50">
        <v>161.9</v>
      </c>
      <c r="AV50">
        <f>(Table11[[#This Row],[Transport and communication]]-AU49)/AU49*100</f>
        <v>0.18564356435644269</v>
      </c>
      <c r="AW50">
        <v>166.9</v>
      </c>
      <c r="AX50">
        <f>(Table11[[#This Row],[Recreation and amusement]]-AW49)/AW49*100</f>
        <v>0.36079374624172833</v>
      </c>
      <c r="AY50">
        <v>172.3</v>
      </c>
      <c r="AZ50">
        <f>(Table11[[#This Row],[Education]]-AY49)/AY49*100</f>
        <v>0.52508751458576763</v>
      </c>
      <c r="BA50">
        <v>171.2</v>
      </c>
      <c r="BB50">
        <f>(Table11[[#This Row],[Personal care and effects]]-BA49)/BA49*100</f>
        <v>0.8839127872716559</v>
      </c>
      <c r="BC50">
        <v>169.1</v>
      </c>
      <c r="BD50">
        <f>(Table11[[#This Row],[Miscellaneous]]-BC49)/BC49*100</f>
        <v>0.41567695961994572</v>
      </c>
    </row>
    <row r="51" spans="1:56" ht="13.8" x14ac:dyDescent="0.25">
      <c r="A51" t="s">
        <v>34</v>
      </c>
      <c r="B51">
        <v>2022</v>
      </c>
      <c r="C51" t="s">
        <v>42</v>
      </c>
      <c r="D51" s="7">
        <v>44805</v>
      </c>
      <c r="E51">
        <v>163.5</v>
      </c>
      <c r="F51">
        <f>(Table11[[#This Row],[Cereals and products]]-E50)/E50*100</f>
        <v>1.9962570180910719</v>
      </c>
      <c r="G51">
        <v>209.2</v>
      </c>
      <c r="H51">
        <f>(Table11[[#This Row],[Meat and fish]]-G50)/G50*100</f>
        <v>1.3075060532687597</v>
      </c>
      <c r="I51">
        <v>169.7</v>
      </c>
      <c r="J51">
        <f>(Table11[[#This Row],[Egg]]-I50)/I50*100</f>
        <v>0.29550827423167852</v>
      </c>
      <c r="K51">
        <v>169.7</v>
      </c>
      <c r="L51">
        <f>(Table11[[#This Row],[Milk and products]]-K50)/K50*100</f>
        <v>0.951814396192739</v>
      </c>
      <c r="M51">
        <v>188.7</v>
      </c>
      <c r="N51">
        <f>(Table11[[#This Row],[Oils and fats]]-M50)/M50*100</f>
        <v>-1.9230769230769318</v>
      </c>
      <c r="O51">
        <v>165.7</v>
      </c>
      <c r="P51">
        <f>(Table11[[#This Row],[Fruits]]-O50)/O50*100</f>
        <v>-4.1642567958357528</v>
      </c>
      <c r="Q51">
        <v>191.8</v>
      </c>
      <c r="R51">
        <f>(Table11[[#This Row],[Vegetables]]-Q50)/Q50*100</f>
        <v>2.7316550615961557</v>
      </c>
      <c r="S51">
        <v>169.1</v>
      </c>
      <c r="T51">
        <f>(Table11[[#This Row],[Pulses and products]]-S50)/S50*100</f>
        <v>1.1363636363636398</v>
      </c>
      <c r="U51">
        <v>121.6</v>
      </c>
      <c r="V51">
        <f>(Table11[[#This Row],[Sugar and Confectionery]]-U50)/U50*100</f>
        <v>0.57899090157153732</v>
      </c>
      <c r="W51">
        <v>197.3</v>
      </c>
      <c r="X51">
        <f>(Table11[[#This Row],[Spices]]-W50)/W50*100</f>
        <v>1.9111570247933973</v>
      </c>
      <c r="Y51">
        <v>169.4</v>
      </c>
      <c r="Z51">
        <f>(Table11[[#This Row],[Non-alcoholic beverages]]-Y50)/Y50*100</f>
        <v>0.35545023696682126</v>
      </c>
      <c r="AA51">
        <v>187.4</v>
      </c>
      <c r="AB51">
        <f>(Table11[[#This Row],[Prepared meals, snacks, sweets etc.]]-AA50)/AA50*100</f>
        <v>0.59044551798174671</v>
      </c>
      <c r="AC51">
        <v>177.8</v>
      </c>
      <c r="AD51">
        <f>(Table11[[#This Row],[Food and beverages]]-AC50)/AC50*100</f>
        <v>0.85082246171298925</v>
      </c>
      <c r="AE51">
        <v>195.9</v>
      </c>
      <c r="AF51">
        <f>(Table11[[#This Row],[Pan, tobacco and intoxicants]]-AE50)/AE50*100</f>
        <v>0.46153846153846445</v>
      </c>
      <c r="AG51">
        <v>180.9</v>
      </c>
      <c r="AH51">
        <f>(Table11[[#This Row],[Clothing]]-AG50)/AG50*100</f>
        <v>0.77994428969359653</v>
      </c>
      <c r="AI51">
        <v>174.3</v>
      </c>
      <c r="AJ51">
        <f>(Table11[[#This Row],[Footwear]]-AI50)/AI50*100</f>
        <v>0.92646207295890148</v>
      </c>
      <c r="AK51">
        <v>179.9</v>
      </c>
      <c r="AL51">
        <f>(Table11[[#This Row],[Clothing and footwear]]-AK50)/AK50*100</f>
        <v>0.78431372549019918</v>
      </c>
      <c r="AM51">
        <v>169.5</v>
      </c>
      <c r="AN51">
        <f>IFERROR(_xlfn.IFNA(((Table11[[#This Row],[Housing]]-AM50)/AM50*100),Table11[[#This Row],[Housing]]),Table11[[#This Row],[Housing]])</f>
        <v>0.29585798816568049</v>
      </c>
      <c r="AO51">
        <v>179.5</v>
      </c>
      <c r="AP51">
        <f>(Table11[[#This Row],[Fuel and light]]-AO50)/AO50*100</f>
        <v>0.39149888143176093</v>
      </c>
      <c r="AQ51">
        <v>169.5</v>
      </c>
      <c r="AR51">
        <f>(Table11[[#This Row],[Household goods and services]]-AQ50)/AQ50*100</f>
        <v>0.59347181008902083</v>
      </c>
      <c r="AS51">
        <v>177.8</v>
      </c>
      <c r="AT51">
        <f>(Table11[[#This Row],[Health]]-AS50)/AS50*100</f>
        <v>0.56561085972850678</v>
      </c>
      <c r="AU51">
        <v>162.30000000000001</v>
      </c>
      <c r="AV51">
        <f>(Table11[[#This Row],[Transport and communication]]-AU50)/AU50*100</f>
        <v>0.2470660901791264</v>
      </c>
      <c r="AW51">
        <v>167.6</v>
      </c>
      <c r="AX51">
        <f>(Table11[[#This Row],[Recreation and amusement]]-AW50)/AW50*100</f>
        <v>0.41941282204912445</v>
      </c>
      <c r="AY51">
        <v>173.1</v>
      </c>
      <c r="AZ51">
        <f>(Table11[[#This Row],[Education]]-AY50)/AY50*100</f>
        <v>0.46430644225187634</v>
      </c>
      <c r="BA51">
        <v>170.9</v>
      </c>
      <c r="BB51">
        <f>(Table11[[#This Row],[Personal care and effects]]-BA50)/BA50*100</f>
        <v>-0.17523364485980314</v>
      </c>
      <c r="BC51">
        <v>169.7</v>
      </c>
      <c r="BD51">
        <f>(Table11[[#This Row],[Miscellaneous]]-BC50)/BC50*100</f>
        <v>0.35481963335304223</v>
      </c>
    </row>
    <row r="52" spans="1:56" ht="13.8" x14ac:dyDescent="0.25">
      <c r="A52" t="s">
        <v>34</v>
      </c>
      <c r="B52">
        <v>2022</v>
      </c>
      <c r="C52" t="s">
        <v>43</v>
      </c>
      <c r="D52" s="7">
        <v>44835</v>
      </c>
      <c r="E52">
        <v>165.2</v>
      </c>
      <c r="F52">
        <f>(Table11[[#This Row],[Cereals and products]]-E51)/E51*100</f>
        <v>1.0397553516819502</v>
      </c>
      <c r="G52">
        <v>210.9</v>
      </c>
      <c r="H52">
        <f>(Table11[[#This Row],[Meat and fish]]-G51)/G51*100</f>
        <v>0.81261950286807705</v>
      </c>
      <c r="I52">
        <v>170.9</v>
      </c>
      <c r="J52">
        <f>(Table11[[#This Row],[Egg]]-I51)/I51*100</f>
        <v>0.70713022981733475</v>
      </c>
      <c r="K52">
        <v>170.9</v>
      </c>
      <c r="L52">
        <f>(Table11[[#This Row],[Milk and products]]-K51)/K51*100</f>
        <v>0.70713022981733475</v>
      </c>
      <c r="M52">
        <v>186.5</v>
      </c>
      <c r="N52">
        <f>(Table11[[#This Row],[Oils and fats]]-M51)/M51*100</f>
        <v>-1.1658717541070422</v>
      </c>
      <c r="O52">
        <v>163.80000000000001</v>
      </c>
      <c r="P52">
        <f>(Table11[[#This Row],[Fruits]]-O51)/O51*100</f>
        <v>-1.146650573325273</v>
      </c>
      <c r="Q52">
        <v>199.7</v>
      </c>
      <c r="R52">
        <f>(Table11[[#This Row],[Vegetables]]-Q51)/Q51*100</f>
        <v>4.1188738269030116</v>
      </c>
      <c r="S52">
        <v>169.8</v>
      </c>
      <c r="T52">
        <f>(Table11[[#This Row],[Pulses and products]]-S51)/S51*100</f>
        <v>0.41395623891189659</v>
      </c>
      <c r="U52">
        <v>121.9</v>
      </c>
      <c r="V52">
        <f>(Table11[[#This Row],[Sugar and Confectionery]]-U51)/U51*100</f>
        <v>0.24671052631579882</v>
      </c>
      <c r="W52">
        <v>199.9</v>
      </c>
      <c r="X52">
        <f>(Table11[[#This Row],[Spices]]-W51)/W51*100</f>
        <v>1.3177901672579797</v>
      </c>
      <c r="Y52">
        <v>169.9</v>
      </c>
      <c r="Z52">
        <f>(Table11[[#This Row],[Non-alcoholic beverages]]-Y51)/Y51*100</f>
        <v>0.29515938606847697</v>
      </c>
      <c r="AA52">
        <v>188.3</v>
      </c>
      <c r="AB52">
        <f>(Table11[[#This Row],[Prepared meals, snacks, sweets etc.]]-AA51)/AA51*100</f>
        <v>0.48025613660619304</v>
      </c>
      <c r="AC52">
        <v>179.6</v>
      </c>
      <c r="AD52">
        <f>(Table11[[#This Row],[Food and beverages]]-AC51)/AC51*100</f>
        <v>1.0123734533183255</v>
      </c>
      <c r="AE52">
        <v>196.3</v>
      </c>
      <c r="AF52">
        <f>(Table11[[#This Row],[Pan, tobacco and intoxicants]]-AE51)/AE51*100</f>
        <v>0.20418580908627143</v>
      </c>
      <c r="AG52">
        <v>181.9</v>
      </c>
      <c r="AH52">
        <f>(Table11[[#This Row],[Clothing]]-AG51)/AG51*100</f>
        <v>0.55279159756771701</v>
      </c>
      <c r="AI52">
        <v>175.3</v>
      </c>
      <c r="AJ52">
        <f>(Table11[[#This Row],[Footwear]]-AI51)/AI51*100</f>
        <v>0.57372346528973028</v>
      </c>
      <c r="AK52">
        <v>181</v>
      </c>
      <c r="AL52">
        <f>(Table11[[#This Row],[Clothing and footwear]]-AK51)/AK51*100</f>
        <v>0.61145080600333201</v>
      </c>
      <c r="AM52">
        <v>171.2</v>
      </c>
      <c r="AN52">
        <f>IFERROR(_xlfn.IFNA(((Table11[[#This Row],[Housing]]-AM51)/AM51*100),Table11[[#This Row],[Housing]]),Table11[[#This Row],[Housing]])</f>
        <v>1.0029498525073679</v>
      </c>
      <c r="AO52">
        <v>180.5</v>
      </c>
      <c r="AP52">
        <f>(Table11[[#This Row],[Fuel and light]]-AO51)/AO51*100</f>
        <v>0.55710306406685239</v>
      </c>
      <c r="AQ52">
        <v>170.4</v>
      </c>
      <c r="AR52">
        <f>(Table11[[#This Row],[Household goods and services]]-AQ51)/AQ51*100</f>
        <v>0.53097345132743701</v>
      </c>
      <c r="AS52">
        <v>178.7</v>
      </c>
      <c r="AT52">
        <f>(Table11[[#This Row],[Health]]-AS51)/AS51*100</f>
        <v>0.50618672665915476</v>
      </c>
      <c r="AU52">
        <v>162.9</v>
      </c>
      <c r="AV52">
        <f>(Table11[[#This Row],[Transport and communication]]-AU51)/AU51*100</f>
        <v>0.36968576709796319</v>
      </c>
      <c r="AW52">
        <v>168.2</v>
      </c>
      <c r="AX52">
        <f>(Table11[[#This Row],[Recreation and amusement]]-AW51)/AW51*100</f>
        <v>0.35799522673030687</v>
      </c>
      <c r="AY52">
        <v>173.4</v>
      </c>
      <c r="AZ52">
        <f>(Table11[[#This Row],[Education]]-AY51)/AY51*100</f>
        <v>0.17331022530329948</v>
      </c>
      <c r="BA52">
        <v>172.1</v>
      </c>
      <c r="BB52">
        <f>(Table11[[#This Row],[Personal care and effects]]-BA51)/BA51*100</f>
        <v>0.7021650087770559</v>
      </c>
      <c r="BC52">
        <v>170.5</v>
      </c>
      <c r="BD52">
        <f>(Table11[[#This Row],[Miscellaneous]]-BC51)/BC51*100</f>
        <v>0.47142015321155656</v>
      </c>
    </row>
    <row r="53" spans="1:56" ht="13.8" x14ac:dyDescent="0.25">
      <c r="A53" t="s">
        <v>34</v>
      </c>
      <c r="B53">
        <v>2022</v>
      </c>
      <c r="C53" t="s">
        <v>45</v>
      </c>
      <c r="D53" s="7">
        <v>44866</v>
      </c>
      <c r="E53">
        <v>167.4</v>
      </c>
      <c r="F53">
        <f>(Table11[[#This Row],[Cereals and products]]-E52)/E52*100</f>
        <v>1.3317191283293082</v>
      </c>
      <c r="G53">
        <v>209.4</v>
      </c>
      <c r="H53">
        <f>(Table11[[#This Row],[Meat and fish]]-G52)/G52*100</f>
        <v>-0.71123755334281646</v>
      </c>
      <c r="I53">
        <v>181.4</v>
      </c>
      <c r="J53">
        <f>(Table11[[#This Row],[Egg]]-I52)/I52*100</f>
        <v>6.1439438267992976</v>
      </c>
      <c r="K53">
        <v>172.3</v>
      </c>
      <c r="L53">
        <f>(Table11[[#This Row],[Milk and products]]-K52)/K52*100</f>
        <v>0.81919251023990969</v>
      </c>
      <c r="M53">
        <v>188.9</v>
      </c>
      <c r="N53">
        <f>(Table11[[#This Row],[Oils and fats]]-M52)/M52*100</f>
        <v>1.286863270777483</v>
      </c>
      <c r="O53">
        <v>160.69999999999999</v>
      </c>
      <c r="P53">
        <f>(Table11[[#This Row],[Fruits]]-O52)/O52*100</f>
        <v>-1.8925518925519063</v>
      </c>
      <c r="Q53">
        <v>183.1</v>
      </c>
      <c r="R53">
        <f>(Table11[[#This Row],[Vegetables]]-Q52)/Q52*100</f>
        <v>-8.312468703054579</v>
      </c>
      <c r="S53">
        <v>170.5</v>
      </c>
      <c r="T53">
        <f>(Table11[[#This Row],[Pulses and products]]-S52)/S52*100</f>
        <v>0.41224970553591794</v>
      </c>
      <c r="U53">
        <v>122.1</v>
      </c>
      <c r="V53">
        <f>(Table11[[#This Row],[Sugar and Confectionery]]-U52)/U52*100</f>
        <v>0.16406890894174619</v>
      </c>
      <c r="W53">
        <v>202.8</v>
      </c>
      <c r="X53">
        <f>(Table11[[#This Row],[Spices]]-W52)/W52*100</f>
        <v>1.4507253626813434</v>
      </c>
      <c r="Y53">
        <v>170.4</v>
      </c>
      <c r="Z53">
        <f>(Table11[[#This Row],[Non-alcoholic beverages]]-Y52)/Y52*100</f>
        <v>0.29429075927015891</v>
      </c>
      <c r="AA53">
        <v>189.5</v>
      </c>
      <c r="AB53">
        <f>(Table11[[#This Row],[Prepared meals, snacks, sweets etc.]]-AA52)/AA52*100</f>
        <v>0.63728093467869806</v>
      </c>
      <c r="AC53">
        <v>178.3</v>
      </c>
      <c r="AD53">
        <f>(Table11[[#This Row],[Food and beverages]]-AC52)/AC52*100</f>
        <v>-0.7238307349665829</v>
      </c>
      <c r="AE53">
        <v>196.9</v>
      </c>
      <c r="AF53">
        <f>(Table11[[#This Row],[Pan, tobacco and intoxicants]]-AE52)/AE52*100</f>
        <v>0.305654610290369</v>
      </c>
      <c r="AG53">
        <v>183.1</v>
      </c>
      <c r="AH53">
        <f>(Table11[[#This Row],[Clothing]]-AG52)/AG52*100</f>
        <v>0.6597031335898782</v>
      </c>
      <c r="AI53">
        <v>176.2</v>
      </c>
      <c r="AJ53">
        <f>(Table11[[#This Row],[Footwear]]-AI52)/AI52*100</f>
        <v>0.51340559041641598</v>
      </c>
      <c r="AK53">
        <v>182.1</v>
      </c>
      <c r="AL53">
        <f>(Table11[[#This Row],[Clothing and footwear]]-AK52)/AK52*100</f>
        <v>0.60773480662983115</v>
      </c>
      <c r="AM53">
        <v>171.8</v>
      </c>
      <c r="AN53">
        <f>IFERROR(_xlfn.IFNA(((Table11[[#This Row],[Housing]]-AM52)/AM52*100),Table11[[#This Row],[Housing]]),Table11[[#This Row],[Housing]])</f>
        <v>0.35046728971963947</v>
      </c>
      <c r="AO53">
        <v>181.3</v>
      </c>
      <c r="AP53">
        <f>(Table11[[#This Row],[Fuel and light]]-AO52)/AO52*100</f>
        <v>0.44321329639889823</v>
      </c>
      <c r="AQ53">
        <v>171.4</v>
      </c>
      <c r="AR53">
        <f>(Table11[[#This Row],[Household goods and services]]-AQ52)/AQ52*100</f>
        <v>0.58685446009389663</v>
      </c>
      <c r="AS53">
        <v>179.8</v>
      </c>
      <c r="AT53">
        <f>(Table11[[#This Row],[Health]]-AS52)/AS52*100</f>
        <v>0.61555679910465744</v>
      </c>
      <c r="AU53">
        <v>163</v>
      </c>
      <c r="AV53">
        <f>(Table11[[#This Row],[Transport and communication]]-AU52)/AU52*100</f>
        <v>6.1387354205030269E-2</v>
      </c>
      <c r="AW53">
        <v>168.5</v>
      </c>
      <c r="AX53">
        <f>(Table11[[#This Row],[Recreation and amusement]]-AW52)/AW52*100</f>
        <v>0.17835909631391877</v>
      </c>
      <c r="AY53">
        <v>173.7</v>
      </c>
      <c r="AZ53">
        <f>(Table11[[#This Row],[Education]]-AY52)/AY52*100</f>
        <v>0.17301038062282753</v>
      </c>
      <c r="BA53">
        <v>173.6</v>
      </c>
      <c r="BB53">
        <f>(Table11[[#This Row],[Personal care and effects]]-BA52)/BA52*100</f>
        <v>0.87158628704241714</v>
      </c>
      <c r="BC53">
        <v>171.1</v>
      </c>
      <c r="BD53">
        <f>(Table11[[#This Row],[Miscellaneous]]-BC52)/BC52*100</f>
        <v>0.3519061583577679</v>
      </c>
    </row>
    <row r="54" spans="1:56" ht="13.8" x14ac:dyDescent="0.25">
      <c r="A54" t="s">
        <v>34</v>
      </c>
      <c r="B54">
        <v>2022</v>
      </c>
      <c r="C54" t="s">
        <v>46</v>
      </c>
      <c r="D54" s="7">
        <v>44896</v>
      </c>
      <c r="E54">
        <v>169.2</v>
      </c>
      <c r="F54">
        <f>(Table11[[#This Row],[Cereals and products]]-E53)/E53*100</f>
        <v>1.075268817204291</v>
      </c>
      <c r="G54">
        <v>209</v>
      </c>
      <c r="H54">
        <f>(Table11[[#This Row],[Meat and fish]]-G53)/G53*100</f>
        <v>-0.19102196752626824</v>
      </c>
      <c r="I54">
        <v>190.2</v>
      </c>
      <c r="J54">
        <f>(Table11[[#This Row],[Egg]]-I53)/I53*100</f>
        <v>4.8511576626240256</v>
      </c>
      <c r="K54">
        <v>173.6</v>
      </c>
      <c r="L54">
        <f>(Table11[[#This Row],[Milk and products]]-K53)/K53*100</f>
        <v>0.75449796865930518</v>
      </c>
      <c r="M54">
        <v>188.5</v>
      </c>
      <c r="N54">
        <f>(Table11[[#This Row],[Oils and fats]]-M53)/M53*100</f>
        <v>-0.21175224986765784</v>
      </c>
      <c r="O54">
        <v>158</v>
      </c>
      <c r="P54">
        <f>(Table11[[#This Row],[Fruits]]-O53)/O53*100</f>
        <v>-1.6801493466085806</v>
      </c>
      <c r="Q54">
        <v>159.9</v>
      </c>
      <c r="R54">
        <f>(Table11[[#This Row],[Vegetables]]-Q53)/Q53*100</f>
        <v>-12.670671764063348</v>
      </c>
      <c r="S54">
        <v>170.8</v>
      </c>
      <c r="T54">
        <f>(Table11[[#This Row],[Pulses and products]]-S53)/S53*100</f>
        <v>0.1759530791788923</v>
      </c>
      <c r="U54">
        <v>121.8</v>
      </c>
      <c r="V54">
        <f>(Table11[[#This Row],[Sugar and Confectionery]]-U53)/U53*100</f>
        <v>-0.2457002457002434</v>
      </c>
      <c r="W54">
        <v>205.2</v>
      </c>
      <c r="X54">
        <f>(Table11[[#This Row],[Spices]]-W53)/W53*100</f>
        <v>1.1834319526627106</v>
      </c>
      <c r="Y54">
        <v>171</v>
      </c>
      <c r="Z54">
        <f>(Table11[[#This Row],[Non-alcoholic beverages]]-Y53)/Y53*100</f>
        <v>0.35211267605633467</v>
      </c>
      <c r="AA54">
        <v>190.3</v>
      </c>
      <c r="AB54">
        <f>(Table11[[#This Row],[Prepared meals, snacks, sweets etc.]]-AA53)/AA53*100</f>
        <v>0.42216358839050727</v>
      </c>
      <c r="AC54">
        <v>175.9</v>
      </c>
      <c r="AD54">
        <f>(Table11[[#This Row],[Food and beverages]]-AC53)/AC53*100</f>
        <v>-1.3460459899046582</v>
      </c>
      <c r="AE54">
        <v>197.3</v>
      </c>
      <c r="AF54">
        <f>(Table11[[#This Row],[Pan, tobacco and intoxicants]]-AE53)/AE53*100</f>
        <v>0.20314880650076469</v>
      </c>
      <c r="AG54">
        <v>184</v>
      </c>
      <c r="AH54">
        <f>(Table11[[#This Row],[Clothing]]-AG53)/AG53*100</f>
        <v>0.4915346805024608</v>
      </c>
      <c r="AI54">
        <v>177</v>
      </c>
      <c r="AJ54">
        <f>(Table11[[#This Row],[Footwear]]-AI53)/AI53*100</f>
        <v>0.45402951191828117</v>
      </c>
      <c r="AK54">
        <v>183</v>
      </c>
      <c r="AL54">
        <f>(Table11[[#This Row],[Clothing and footwear]]-AK53)/AK53*100</f>
        <v>0.49423393739703775</v>
      </c>
      <c r="AM54">
        <v>170.7</v>
      </c>
      <c r="AN54">
        <f>IFERROR(_xlfn.IFNA(((Table11[[#This Row],[Housing]]-AM53)/AM53*100),Table11[[#This Row],[Housing]]),Table11[[#This Row],[Housing]])</f>
        <v>-0.64027939464494921</v>
      </c>
      <c r="AO54">
        <v>182</v>
      </c>
      <c r="AP54">
        <f>(Table11[[#This Row],[Fuel and light]]-AO53)/AO53*100</f>
        <v>0.38610038610037983</v>
      </c>
      <c r="AQ54">
        <v>172.1</v>
      </c>
      <c r="AR54">
        <f>(Table11[[#This Row],[Household goods and services]]-AQ53)/AQ53*100</f>
        <v>0.40840140023336563</v>
      </c>
      <c r="AS54">
        <v>181.1</v>
      </c>
      <c r="AT54">
        <f>(Table11[[#This Row],[Health]]-AS53)/AS53*100</f>
        <v>0.72302558398219297</v>
      </c>
      <c r="AU54">
        <v>163.4</v>
      </c>
      <c r="AV54">
        <f>(Table11[[#This Row],[Transport and communication]]-AU53)/AU53*100</f>
        <v>0.24539877300613847</v>
      </c>
      <c r="AW54">
        <v>168.9</v>
      </c>
      <c r="AX54">
        <f>(Table11[[#This Row],[Recreation and amusement]]-AW53)/AW53*100</f>
        <v>0.23738872403561168</v>
      </c>
      <c r="AY54">
        <v>174.1</v>
      </c>
      <c r="AZ54">
        <f>(Table11[[#This Row],[Education]]-AY53)/AY53*100</f>
        <v>0.23028209556707294</v>
      </c>
      <c r="BA54">
        <v>175.8</v>
      </c>
      <c r="BB54">
        <f>(Table11[[#This Row],[Personal care and effects]]-BA53)/BA53*100</f>
        <v>1.2672811059907931</v>
      </c>
      <c r="BC54">
        <v>172</v>
      </c>
      <c r="BD54">
        <f>(Table11[[#This Row],[Miscellaneous]]-BC53)/BC53*100</f>
        <v>0.52600818234950653</v>
      </c>
    </row>
    <row r="55" spans="1:56" ht="13.8" x14ac:dyDescent="0.25">
      <c r="A55" t="s">
        <v>34</v>
      </c>
      <c r="B55">
        <v>2023</v>
      </c>
      <c r="C55" t="s">
        <v>31</v>
      </c>
      <c r="D55" s="7">
        <v>44927</v>
      </c>
      <c r="E55">
        <v>173.8</v>
      </c>
      <c r="F55">
        <f>(Table11[[#This Row],[Cereals and products]]-E54)/E54*100</f>
        <v>2.7186761229314556</v>
      </c>
      <c r="G55">
        <v>210.7</v>
      </c>
      <c r="H55">
        <f>(Table11[[#This Row],[Meat and fish]]-G54)/G54*100</f>
        <v>0.81339712918659746</v>
      </c>
      <c r="I55">
        <v>194.5</v>
      </c>
      <c r="J55">
        <f>(Table11[[#This Row],[Egg]]-I54)/I54*100</f>
        <v>2.2607781282860206</v>
      </c>
      <c r="K55">
        <v>174.6</v>
      </c>
      <c r="L55">
        <f>(Table11[[#This Row],[Milk and products]]-K54)/K54*100</f>
        <v>0.57603686635944706</v>
      </c>
      <c r="M55">
        <v>187.2</v>
      </c>
      <c r="N55">
        <f>(Table11[[#This Row],[Oils and fats]]-M54)/M54*100</f>
        <v>-0.68965517241379914</v>
      </c>
      <c r="O55">
        <v>158.30000000000001</v>
      </c>
      <c r="P55">
        <f>(Table11[[#This Row],[Fruits]]-O54)/O54*100</f>
        <v>0.18987341772152619</v>
      </c>
      <c r="Q55">
        <v>153.9</v>
      </c>
      <c r="R55">
        <f>(Table11[[#This Row],[Vegetables]]-Q54)/Q54*100</f>
        <v>-3.7523452157598496</v>
      </c>
      <c r="S55">
        <v>170.9</v>
      </c>
      <c r="T55">
        <f>(Table11[[#This Row],[Pulses and products]]-S54)/S54*100</f>
        <v>5.8548009367678171E-2</v>
      </c>
      <c r="U55">
        <v>121.1</v>
      </c>
      <c r="V55">
        <f>(Table11[[#This Row],[Sugar and Confectionery]]-U54)/U54*100</f>
        <v>-0.57471264367816322</v>
      </c>
      <c r="W55">
        <v>208.4</v>
      </c>
      <c r="X55">
        <f>(Table11[[#This Row],[Spices]]-W54)/W54*100</f>
        <v>1.5594541910331468</v>
      </c>
      <c r="Y55">
        <v>171.4</v>
      </c>
      <c r="Z55">
        <f>(Table11[[#This Row],[Non-alcoholic beverages]]-Y54)/Y54*100</f>
        <v>0.23391812865497411</v>
      </c>
      <c r="AA55">
        <v>191.2</v>
      </c>
      <c r="AB55">
        <f>(Table11[[#This Row],[Prepared meals, snacks, sweets etc.]]-AA54)/AA54*100</f>
        <v>0.47293746715710833</v>
      </c>
      <c r="AC55">
        <v>176.7</v>
      </c>
      <c r="AD55">
        <f>(Table11[[#This Row],[Food and beverages]]-AC54)/AC54*100</f>
        <v>0.45480386583284982</v>
      </c>
      <c r="AE55">
        <v>198.2</v>
      </c>
      <c r="AF55">
        <f>(Table11[[#This Row],[Pan, tobacco and intoxicants]]-AE54)/AE54*100</f>
        <v>0.45615813482005935</v>
      </c>
      <c r="AG55">
        <v>184.9</v>
      </c>
      <c r="AH55">
        <f>(Table11[[#This Row],[Clothing]]-AG54)/AG54*100</f>
        <v>0.48913043478261176</v>
      </c>
      <c r="AI55">
        <v>177.6</v>
      </c>
      <c r="AJ55">
        <f>(Table11[[#This Row],[Footwear]]-AI54)/AI54*100</f>
        <v>0.33898305084745439</v>
      </c>
      <c r="AK55">
        <v>183.8</v>
      </c>
      <c r="AL55">
        <f>(Table11[[#This Row],[Clothing and footwear]]-AK54)/AK54*100</f>
        <v>0.43715846994536145</v>
      </c>
      <c r="AM55">
        <v>172.1</v>
      </c>
      <c r="AN55">
        <f>IFERROR(_xlfn.IFNA(((Table11[[#This Row],[Housing]]-AM54)/AM54*100),Table11[[#This Row],[Housing]]),Table11[[#This Row],[Housing]])</f>
        <v>0.82015231400117505</v>
      </c>
      <c r="AO55">
        <v>182</v>
      </c>
      <c r="AP55">
        <f>(Table11[[#This Row],[Fuel and light]]-AO54)/AO54*100</f>
        <v>0</v>
      </c>
      <c r="AQ55">
        <v>172.9</v>
      </c>
      <c r="AR55">
        <f>(Table11[[#This Row],[Household goods and services]]-AQ54)/AQ54*100</f>
        <v>0.46484601975596251</v>
      </c>
      <c r="AS55">
        <v>182.3</v>
      </c>
      <c r="AT55">
        <f>(Table11[[#This Row],[Health]]-AS54)/AS54*100</f>
        <v>0.66261733848703319</v>
      </c>
      <c r="AU55">
        <v>163.6</v>
      </c>
      <c r="AV55">
        <f>(Table11[[#This Row],[Transport and communication]]-AU54)/AU54*100</f>
        <v>0.12239902080782657</v>
      </c>
      <c r="AW55">
        <v>169.5</v>
      </c>
      <c r="AX55">
        <f>(Table11[[#This Row],[Recreation and amusement]]-AW54)/AW54*100</f>
        <v>0.35523978685612451</v>
      </c>
      <c r="AY55">
        <v>174.3</v>
      </c>
      <c r="AZ55">
        <f>(Table11[[#This Row],[Education]]-AY54)/AY54*100</f>
        <v>0.11487650775417407</v>
      </c>
      <c r="BA55">
        <v>178.6</v>
      </c>
      <c r="BB55">
        <f>(Table11[[#This Row],[Personal care and effects]]-BA54)/BA54*100</f>
        <v>1.5927189988623338</v>
      </c>
      <c r="BC55">
        <v>172.8</v>
      </c>
      <c r="BD55">
        <f>(Table11[[#This Row],[Miscellaneous]]-BC54)/BC54*100</f>
        <v>0.46511627906977404</v>
      </c>
    </row>
    <row r="56" spans="1:56" ht="13.8" x14ac:dyDescent="0.25">
      <c r="A56" t="s">
        <v>34</v>
      </c>
      <c r="B56">
        <v>2023</v>
      </c>
      <c r="C56" t="s">
        <v>35</v>
      </c>
      <c r="D56" s="7">
        <v>44958</v>
      </c>
      <c r="E56">
        <v>174.4</v>
      </c>
      <c r="F56">
        <f>(Table11[[#This Row],[Cereals and products]]-E55)/E55*100</f>
        <v>0.34522439585730397</v>
      </c>
      <c r="G56">
        <v>207.7</v>
      </c>
      <c r="H56">
        <f>(Table11[[#This Row],[Meat and fish]]-G55)/G55*100</f>
        <v>-1.423825344091125</v>
      </c>
      <c r="I56">
        <v>175.2</v>
      </c>
      <c r="J56">
        <f>(Table11[[#This Row],[Egg]]-I55)/I55*100</f>
        <v>-9.922879177377899</v>
      </c>
      <c r="K56">
        <v>177.3</v>
      </c>
      <c r="L56">
        <f>(Table11[[#This Row],[Milk and products]]-K55)/K55*100</f>
        <v>1.5463917525773294</v>
      </c>
      <c r="M56">
        <v>179.3</v>
      </c>
      <c r="N56">
        <f>(Table11[[#This Row],[Oils and fats]]-M55)/M55*100</f>
        <v>-4.2200854700854578</v>
      </c>
      <c r="O56">
        <v>169.5</v>
      </c>
      <c r="P56">
        <f>(Table11[[#This Row],[Fruits]]-O55)/O55*100</f>
        <v>7.0751737207833152</v>
      </c>
      <c r="Q56">
        <v>152.69999999999999</v>
      </c>
      <c r="R56">
        <f>(Table11[[#This Row],[Vegetables]]-Q55)/Q55*100</f>
        <v>-0.77972709551658026</v>
      </c>
      <c r="S56">
        <v>171</v>
      </c>
      <c r="T56">
        <f>(Table11[[#This Row],[Pulses and products]]-S55)/S55*100</f>
        <v>5.8513750731418554E-2</v>
      </c>
      <c r="U56">
        <v>120</v>
      </c>
      <c r="V56">
        <f>(Table11[[#This Row],[Sugar and Confectionery]]-U55)/U55*100</f>
        <v>-0.90834021469859161</v>
      </c>
      <c r="W56">
        <v>209.7</v>
      </c>
      <c r="X56">
        <f>(Table11[[#This Row],[Spices]]-W55)/W55*100</f>
        <v>0.62380038387715109</v>
      </c>
      <c r="Y56">
        <v>172.3</v>
      </c>
      <c r="Z56">
        <f>(Table11[[#This Row],[Non-alcoholic beverages]]-Y55)/Y55*100</f>
        <v>0.52508751458576763</v>
      </c>
      <c r="AA56">
        <v>193</v>
      </c>
      <c r="AB56">
        <f>(Table11[[#This Row],[Prepared meals, snacks, sweets etc.]]-AA55)/AA55*100</f>
        <v>0.94142259414226537</v>
      </c>
      <c r="AC56">
        <v>177</v>
      </c>
      <c r="AD56">
        <f>(Table11[[#This Row],[Food and beverages]]-AC55)/AC55*100</f>
        <v>0.16977928692700134</v>
      </c>
      <c r="AE56">
        <v>199.5</v>
      </c>
      <c r="AF56">
        <f>(Table11[[#This Row],[Pan, tobacco and intoxicants]]-AE55)/AE55*100</f>
        <v>0.65590312815338625</v>
      </c>
      <c r="AG56">
        <v>186.2</v>
      </c>
      <c r="AH56">
        <f>(Table11[[#This Row],[Clothing]]-AG55)/AG55*100</f>
        <v>0.70308274743103449</v>
      </c>
      <c r="AI56">
        <v>178.7</v>
      </c>
      <c r="AJ56">
        <f>(Table11[[#This Row],[Footwear]]-AI55)/AI55*100</f>
        <v>0.61936936936936615</v>
      </c>
      <c r="AK56">
        <v>185.1</v>
      </c>
      <c r="AL56">
        <f>(Table11[[#This Row],[Clothing and footwear]]-AK55)/AK55*100</f>
        <v>0.70729053318823876</v>
      </c>
      <c r="AM56">
        <v>173.5</v>
      </c>
      <c r="AN56">
        <f>IFERROR(_xlfn.IFNA(((Table11[[#This Row],[Housing]]-AM55)/AM55*100),Table11[[#This Row],[Housing]]),Table11[[#This Row],[Housing]])</f>
        <v>0.81348053457292613</v>
      </c>
      <c r="AO56">
        <v>182.1</v>
      </c>
      <c r="AP56">
        <f>(Table11[[#This Row],[Fuel and light]]-AO55)/AO55*100</f>
        <v>5.4945054945051822E-2</v>
      </c>
      <c r="AQ56">
        <v>174.2</v>
      </c>
      <c r="AR56">
        <f>(Table11[[#This Row],[Household goods and services]]-AQ55)/AQ55*100</f>
        <v>0.75187969924811038</v>
      </c>
      <c r="AS56">
        <v>184.4</v>
      </c>
      <c r="AT56">
        <f>(Table11[[#This Row],[Health]]-AS55)/AS55*100</f>
        <v>1.1519473395501889</v>
      </c>
      <c r="AU56">
        <v>164.2</v>
      </c>
      <c r="AV56">
        <f>(Table11[[#This Row],[Transport and communication]]-AU55)/AU55*100</f>
        <v>0.36674816625916523</v>
      </c>
      <c r="AW56">
        <v>170.3</v>
      </c>
      <c r="AX56">
        <f>(Table11[[#This Row],[Recreation and amusement]]-AW55)/AW55*100</f>
        <v>0.47197640117994766</v>
      </c>
      <c r="AY56">
        <v>175</v>
      </c>
      <c r="AZ56">
        <f>(Table11[[#This Row],[Education]]-AY55)/AY55*100</f>
        <v>0.40160642570280469</v>
      </c>
      <c r="BA56">
        <v>181</v>
      </c>
      <c r="BB56">
        <f>(Table11[[#This Row],[Personal care and effects]]-BA55)/BA55*100</f>
        <v>1.343784994400899</v>
      </c>
      <c r="BC56">
        <v>174.1</v>
      </c>
      <c r="BD56">
        <f>(Table11[[#This Row],[Miscellaneous]]-BC55)/BC55*100</f>
        <v>0.75231481481480489</v>
      </c>
    </row>
    <row r="57" spans="1:56" ht="13.8" x14ac:dyDescent="0.25">
      <c r="A57" t="s">
        <v>34</v>
      </c>
      <c r="B57">
        <v>2023</v>
      </c>
      <c r="C57" t="s">
        <v>36</v>
      </c>
      <c r="D57" s="7">
        <v>44986</v>
      </c>
      <c r="E57">
        <v>174.4</v>
      </c>
      <c r="F57">
        <f>(Table11[[#This Row],[Cereals and products]]-E56)/E56*100</f>
        <v>0</v>
      </c>
      <c r="G57">
        <v>207.7</v>
      </c>
      <c r="H57">
        <f>(Table11[[#This Row],[Meat and fish]]-G56)/G56*100</f>
        <v>0</v>
      </c>
      <c r="I57">
        <v>175.2</v>
      </c>
      <c r="J57">
        <f>(Table11[[#This Row],[Egg]]-I56)/I56*100</f>
        <v>0</v>
      </c>
      <c r="K57">
        <v>177.3</v>
      </c>
      <c r="L57">
        <f>(Table11[[#This Row],[Milk and products]]-K56)/K56*100</f>
        <v>0</v>
      </c>
      <c r="M57">
        <v>179.2</v>
      </c>
      <c r="N57">
        <f>(Table11[[#This Row],[Oils and fats]]-M56)/M56*100</f>
        <v>-5.5772448410497895E-2</v>
      </c>
      <c r="O57">
        <v>169.5</v>
      </c>
      <c r="P57">
        <f>(Table11[[#This Row],[Fruits]]-O56)/O56*100</f>
        <v>0</v>
      </c>
      <c r="Q57">
        <v>152.80000000000001</v>
      </c>
      <c r="R57">
        <f>(Table11[[#This Row],[Vegetables]]-Q56)/Q56*100</f>
        <v>6.5487884741337751E-2</v>
      </c>
      <c r="S57">
        <v>171.1</v>
      </c>
      <c r="T57">
        <f>(Table11[[#This Row],[Pulses and products]]-S56)/S56*100</f>
        <v>5.8479532163739363E-2</v>
      </c>
      <c r="U57">
        <v>120</v>
      </c>
      <c r="V57">
        <f>(Table11[[#This Row],[Sugar and Confectionery]]-U56)/U56*100</f>
        <v>0</v>
      </c>
      <c r="W57">
        <v>209.7</v>
      </c>
      <c r="X57">
        <f>(Table11[[#This Row],[Spices]]-W56)/W56*100</f>
        <v>0</v>
      </c>
      <c r="Y57">
        <v>172.3</v>
      </c>
      <c r="Z57">
        <f>(Table11[[#This Row],[Non-alcoholic beverages]]-Y56)/Y56*100</f>
        <v>0</v>
      </c>
      <c r="AA57">
        <v>193</v>
      </c>
      <c r="AB57">
        <f>(Table11[[#This Row],[Prepared meals, snacks, sweets etc.]]-AA56)/AA56*100</f>
        <v>0</v>
      </c>
      <c r="AC57">
        <v>177</v>
      </c>
      <c r="AD57">
        <f>(Table11[[#This Row],[Food and beverages]]-AC56)/AC56*100</f>
        <v>0</v>
      </c>
      <c r="AE57">
        <v>199.5</v>
      </c>
      <c r="AF57">
        <f>(Table11[[#This Row],[Pan, tobacco and intoxicants]]-AE56)/AE56*100</f>
        <v>0</v>
      </c>
      <c r="AG57">
        <v>186.1</v>
      </c>
      <c r="AH57">
        <f>(Table11[[#This Row],[Clothing]]-AG56)/AG56*100</f>
        <v>-5.3705692803434117E-2</v>
      </c>
      <c r="AI57">
        <v>178.7</v>
      </c>
      <c r="AJ57">
        <f>(Table11[[#This Row],[Footwear]]-AI56)/AI56*100</f>
        <v>0</v>
      </c>
      <c r="AK57">
        <v>185.1</v>
      </c>
      <c r="AL57">
        <f>(Table11[[#This Row],[Clothing and footwear]]-AK56)/AK56*100</f>
        <v>0</v>
      </c>
      <c r="AM57">
        <v>173.5</v>
      </c>
      <c r="AN57">
        <f>IFERROR(_xlfn.IFNA(((Table11[[#This Row],[Housing]]-AM56)/AM56*100),Table11[[#This Row],[Housing]]),Table11[[#This Row],[Housing]])</f>
        <v>0</v>
      </c>
      <c r="AO57">
        <v>181.9</v>
      </c>
      <c r="AP57">
        <f>(Table11[[#This Row],[Fuel and light]]-AO56)/AO56*100</f>
        <v>-0.10982976386600145</v>
      </c>
      <c r="AQ57">
        <v>174.2</v>
      </c>
      <c r="AR57">
        <f>(Table11[[#This Row],[Household goods and services]]-AQ56)/AQ56*100</f>
        <v>0</v>
      </c>
      <c r="AS57">
        <v>184.4</v>
      </c>
      <c r="AT57">
        <f>(Table11[[#This Row],[Health]]-AS56)/AS56*100</f>
        <v>0</v>
      </c>
      <c r="AU57">
        <v>164.2</v>
      </c>
      <c r="AV57">
        <f>(Table11[[#This Row],[Transport and communication]]-AU56)/AU56*100</f>
        <v>0</v>
      </c>
      <c r="AW57">
        <v>170.3</v>
      </c>
      <c r="AX57">
        <f>(Table11[[#This Row],[Recreation and amusement]]-AW56)/AW56*100</f>
        <v>0</v>
      </c>
      <c r="AY57">
        <v>175</v>
      </c>
      <c r="AZ57">
        <f>(Table11[[#This Row],[Education]]-AY56)/AY56*100</f>
        <v>0</v>
      </c>
      <c r="BA57">
        <v>181</v>
      </c>
      <c r="BB57">
        <f>(Table11[[#This Row],[Personal care and effects]]-BA56)/BA56*100</f>
        <v>0</v>
      </c>
      <c r="BC57">
        <v>174.1</v>
      </c>
      <c r="BD57">
        <f>(Table11[[#This Row],[Miscellaneous]]-BC56)/BC56*100</f>
        <v>0</v>
      </c>
    </row>
    <row r="58" spans="1:56" ht="13.8" x14ac:dyDescent="0.25">
      <c r="A58" t="s">
        <v>34</v>
      </c>
      <c r="B58">
        <v>2023</v>
      </c>
      <c r="C58" t="s">
        <v>37</v>
      </c>
      <c r="D58" s="7">
        <v>45017</v>
      </c>
      <c r="E58">
        <v>173.8</v>
      </c>
      <c r="F58">
        <f>(Table11[[#This Row],[Cereals and products]]-E57)/E57*100</f>
        <v>-0.34403669724770314</v>
      </c>
      <c r="G58">
        <v>209.3</v>
      </c>
      <c r="H58">
        <f>(Table11[[#This Row],[Meat and fish]]-G57)/G57*100</f>
        <v>0.77034183919115207</v>
      </c>
      <c r="I58">
        <v>169.6</v>
      </c>
      <c r="J58">
        <f>(Table11[[#This Row],[Egg]]-I57)/I57*100</f>
        <v>-3.1963470319634673</v>
      </c>
      <c r="K58">
        <v>178.4</v>
      </c>
      <c r="L58">
        <f>(Table11[[#This Row],[Milk and products]]-K57)/K57*100</f>
        <v>0.62041737168640398</v>
      </c>
      <c r="M58">
        <v>174.9</v>
      </c>
      <c r="N58">
        <f>(Table11[[#This Row],[Oils and fats]]-M57)/M57*100</f>
        <v>-2.3995535714285623</v>
      </c>
      <c r="O58">
        <v>176.3</v>
      </c>
      <c r="P58">
        <f>(Table11[[#This Row],[Fruits]]-O57)/O57*100</f>
        <v>4.0117994100295054</v>
      </c>
      <c r="Q58">
        <v>155.4</v>
      </c>
      <c r="R58">
        <f>(Table11[[#This Row],[Vegetables]]-Q57)/Q57*100</f>
        <v>1.7015706806282684</v>
      </c>
      <c r="S58">
        <v>173.4</v>
      </c>
      <c r="T58">
        <f>(Table11[[#This Row],[Pulses and products]]-S57)/S57*100</f>
        <v>1.3442431326709592</v>
      </c>
      <c r="U58">
        <v>121.3</v>
      </c>
      <c r="V58">
        <f>(Table11[[#This Row],[Sugar and Confectionery]]-U57)/U57*100</f>
        <v>1.083333333333331</v>
      </c>
      <c r="W58">
        <v>212.9</v>
      </c>
      <c r="X58">
        <f>(Table11[[#This Row],[Spices]]-W57)/W57*100</f>
        <v>1.5259895088221351</v>
      </c>
      <c r="Y58">
        <v>172.9</v>
      </c>
      <c r="Z58">
        <f>(Table11[[#This Row],[Non-alcoholic beverages]]-Y57)/Y57*100</f>
        <v>0.34822983168891136</v>
      </c>
      <c r="AA58">
        <v>193.5</v>
      </c>
      <c r="AB58">
        <f>(Table11[[#This Row],[Prepared meals, snacks, sweets etc.]]-AA57)/AA57*100</f>
        <v>0.2590673575129534</v>
      </c>
      <c r="AC58">
        <v>177.9</v>
      </c>
      <c r="AD58">
        <f>(Table11[[#This Row],[Food and beverages]]-AC57)/AC57*100</f>
        <v>0.50847457627118964</v>
      </c>
      <c r="AE58">
        <v>200.6</v>
      </c>
      <c r="AF58">
        <f>(Table11[[#This Row],[Pan, tobacco and intoxicants]]-AE57)/AE57*100</f>
        <v>0.55137844611528541</v>
      </c>
      <c r="AG58">
        <v>186.9</v>
      </c>
      <c r="AH58">
        <f>(Table11[[#This Row],[Clothing]]-AG57)/AG57*100</f>
        <v>0.42987641053197817</v>
      </c>
      <c r="AI58">
        <v>179.2</v>
      </c>
      <c r="AJ58">
        <f>(Table11[[#This Row],[Footwear]]-AI57)/AI57*100</f>
        <v>0.27979854504756579</v>
      </c>
      <c r="AK58">
        <v>185.7</v>
      </c>
      <c r="AL58">
        <f>(Table11[[#This Row],[Clothing and footwear]]-AK57)/AK57*100</f>
        <v>0.32414910858994833</v>
      </c>
      <c r="AM58">
        <v>175.2</v>
      </c>
      <c r="AN58">
        <f>IFERROR(_xlfn.IFNA(((Table11[[#This Row],[Housing]]-AM57)/AM57*100),Table11[[#This Row],[Housing]]),Table11[[#This Row],[Housing]])</f>
        <v>0.97982708933716922</v>
      </c>
      <c r="AO58">
        <v>181.7</v>
      </c>
      <c r="AP58">
        <f>(Table11[[#This Row],[Fuel and light]]-AO57)/AO57*100</f>
        <v>-0.10995052226499014</v>
      </c>
      <c r="AQ58">
        <v>174.6</v>
      </c>
      <c r="AR58">
        <f>(Table11[[#This Row],[Household goods and services]]-AQ57)/AQ57*100</f>
        <v>0.22962112514351646</v>
      </c>
      <c r="AS58">
        <v>185</v>
      </c>
      <c r="AT58">
        <f>(Table11[[#This Row],[Health]]-AS57)/AS57*100</f>
        <v>0.32537960954446543</v>
      </c>
      <c r="AU58">
        <v>164.5</v>
      </c>
      <c r="AV58">
        <f>(Table11[[#This Row],[Transport and communication]]-AU57)/AU57*100</f>
        <v>0.18270401948843568</v>
      </c>
      <c r="AW58">
        <v>170.7</v>
      </c>
      <c r="AX58">
        <f>(Table11[[#This Row],[Recreation and amusement]]-AW57)/AW57*100</f>
        <v>0.23487962419258793</v>
      </c>
      <c r="AY58">
        <v>176.4</v>
      </c>
      <c r="AZ58">
        <f>(Table11[[#This Row],[Education]]-AY57)/AY57*100</f>
        <v>0.80000000000000326</v>
      </c>
      <c r="BA58">
        <v>184</v>
      </c>
      <c r="BB58">
        <f>(Table11[[#This Row],[Personal care and effects]]-BA57)/BA57*100</f>
        <v>1.6574585635359116</v>
      </c>
      <c r="BC58">
        <v>175</v>
      </c>
      <c r="BD58">
        <f>(Table11[[#This Row],[Miscellaneous]]-BC57)/BC57*100</f>
        <v>0.51694428489374256</v>
      </c>
    </row>
    <row r="59" spans="1:56" ht="13.8" x14ac:dyDescent="0.25">
      <c r="A59" t="s">
        <v>34</v>
      </c>
      <c r="B59">
        <v>2023</v>
      </c>
      <c r="C59" t="s">
        <v>38</v>
      </c>
      <c r="D59" s="7">
        <v>45047</v>
      </c>
      <c r="E59">
        <v>173.7</v>
      </c>
      <c r="F59">
        <f>(Table11[[#This Row],[Cereals and products]]-E58)/E58*100</f>
        <v>-5.7537399309564287E-2</v>
      </c>
      <c r="G59">
        <v>214.3</v>
      </c>
      <c r="H59">
        <f>(Table11[[#This Row],[Meat and fish]]-G58)/G58*100</f>
        <v>2.3889154323936932</v>
      </c>
      <c r="I59">
        <v>173.2</v>
      </c>
      <c r="J59">
        <f>(Table11[[#This Row],[Egg]]-I58)/I58*100</f>
        <v>2.1226415094339588</v>
      </c>
      <c r="K59">
        <v>179.5</v>
      </c>
      <c r="L59">
        <f>(Table11[[#This Row],[Milk and products]]-K58)/K58*100</f>
        <v>0.61659192825111786</v>
      </c>
      <c r="M59">
        <v>170</v>
      </c>
      <c r="N59">
        <f>(Table11[[#This Row],[Oils and fats]]-M58)/M58*100</f>
        <v>-2.8016009148084651</v>
      </c>
      <c r="O59">
        <v>172.2</v>
      </c>
      <c r="P59">
        <f>(Table11[[#This Row],[Fruits]]-O58)/O58*100</f>
        <v>-2.3255813953488502</v>
      </c>
      <c r="Q59">
        <v>161</v>
      </c>
      <c r="R59">
        <f>(Table11[[#This Row],[Vegetables]]-Q58)/Q58*100</f>
        <v>3.6036036036036001</v>
      </c>
      <c r="S59">
        <v>175.6</v>
      </c>
      <c r="T59">
        <f>(Table11[[#This Row],[Pulses and products]]-S58)/S58*100</f>
        <v>1.268742791234134</v>
      </c>
      <c r="U59">
        <v>122.7</v>
      </c>
      <c r="V59">
        <f>(Table11[[#This Row],[Sugar and Confectionery]]-U58)/U58*100</f>
        <v>1.1541632316570534</v>
      </c>
      <c r="W59">
        <v>218</v>
      </c>
      <c r="X59">
        <f>(Table11[[#This Row],[Spices]]-W58)/W58*100</f>
        <v>2.3954908407703117</v>
      </c>
      <c r="Y59">
        <v>173.4</v>
      </c>
      <c r="Z59">
        <f>(Table11[[#This Row],[Non-alcoholic beverages]]-Y58)/Y58*100</f>
        <v>0.2891844997108155</v>
      </c>
      <c r="AA59">
        <v>194.2</v>
      </c>
      <c r="AB59">
        <f>(Table11[[#This Row],[Prepared meals, snacks, sweets etc.]]-AA58)/AA58*100</f>
        <v>0.36175710594314658</v>
      </c>
      <c r="AC59">
        <v>179.1</v>
      </c>
      <c r="AD59">
        <f>(Table11[[#This Row],[Food and beverages]]-AC58)/AC58*100</f>
        <v>0.6745362563237709</v>
      </c>
      <c r="AE59">
        <v>201</v>
      </c>
      <c r="AF59">
        <f>(Table11[[#This Row],[Pan, tobacco and intoxicants]]-AE58)/AE58*100</f>
        <v>0.1994017946161544</v>
      </c>
      <c r="AG59">
        <v>187.3</v>
      </c>
      <c r="AH59">
        <f>(Table11[[#This Row],[Clothing]]-AG58)/AG58*100</f>
        <v>0.21401819154628446</v>
      </c>
      <c r="AI59">
        <v>179.7</v>
      </c>
      <c r="AJ59">
        <f>(Table11[[#This Row],[Footwear]]-AI58)/AI58*100</f>
        <v>0.27901785714285715</v>
      </c>
      <c r="AK59">
        <v>186.2</v>
      </c>
      <c r="AL59">
        <f>(Table11[[#This Row],[Clothing and footwear]]-AK58)/AK58*100</f>
        <v>0.26925148088314488</v>
      </c>
      <c r="AM59">
        <v>175.6</v>
      </c>
      <c r="AN59">
        <f>IFERROR(_xlfn.IFNA(((Table11[[#This Row],[Housing]]-AM58)/AM58*100),Table11[[#This Row],[Housing]]),Table11[[#This Row],[Housing]])</f>
        <v>0.22831050228310826</v>
      </c>
      <c r="AO59">
        <v>182.8</v>
      </c>
      <c r="AP59">
        <f>(Table11[[#This Row],[Fuel and light]]-AO58)/AO58*100</f>
        <v>0.60539350577876871</v>
      </c>
      <c r="AQ59">
        <v>175.2</v>
      </c>
      <c r="AR59">
        <f>(Table11[[#This Row],[Household goods and services]]-AQ58)/AQ58*100</f>
        <v>0.34364261168384552</v>
      </c>
      <c r="AS59">
        <v>185.7</v>
      </c>
      <c r="AT59">
        <f>(Table11[[#This Row],[Health]]-AS58)/AS58*100</f>
        <v>0.37837837837837224</v>
      </c>
      <c r="AU59">
        <v>164.8</v>
      </c>
      <c r="AV59">
        <f>(Table11[[#This Row],[Transport and communication]]-AU58)/AU58*100</f>
        <v>0.18237082066869992</v>
      </c>
      <c r="AW59">
        <v>171.2</v>
      </c>
      <c r="AX59">
        <f>(Table11[[#This Row],[Recreation and amusement]]-AW58)/AW58*100</f>
        <v>0.29291154071470415</v>
      </c>
      <c r="AY59">
        <v>177.1</v>
      </c>
      <c r="AZ59">
        <f>(Table11[[#This Row],[Education]]-AY58)/AY58*100</f>
        <v>0.39682539682539036</v>
      </c>
      <c r="BA59">
        <v>185.2</v>
      </c>
      <c r="BB59">
        <f>(Table11[[#This Row],[Personal care and effects]]-BA58)/BA58*100</f>
        <v>0.65217391304347205</v>
      </c>
      <c r="BC59">
        <v>175.7</v>
      </c>
      <c r="BD59">
        <f>(Table11[[#This Row],[Miscellaneous]]-BC58)/BC58*100</f>
        <v>0.39999999999999353</v>
      </c>
    </row>
    <row r="60" spans="1:56" ht="13.8" x14ac:dyDescent="0.25">
      <c r="A60" t="s">
        <v>33</v>
      </c>
      <c r="B60">
        <v>2021</v>
      </c>
      <c r="C60" t="s">
        <v>31</v>
      </c>
      <c r="D60" s="7">
        <v>44197</v>
      </c>
      <c r="E60">
        <v>148</v>
      </c>
      <c r="G60">
        <v>194.8</v>
      </c>
      <c r="I60">
        <v>178.4</v>
      </c>
      <c r="K60">
        <v>154.4</v>
      </c>
      <c r="M60">
        <v>144.1</v>
      </c>
      <c r="O60">
        <v>152.6</v>
      </c>
      <c r="Q60">
        <v>206.8</v>
      </c>
      <c r="S60">
        <v>162.1</v>
      </c>
      <c r="U60">
        <v>116.3</v>
      </c>
      <c r="W60">
        <v>163</v>
      </c>
      <c r="Y60">
        <v>145.9</v>
      </c>
      <c r="AA60">
        <v>167.2</v>
      </c>
      <c r="AC60">
        <v>163.4</v>
      </c>
      <c r="AE60">
        <v>191.8</v>
      </c>
      <c r="AG60">
        <v>152.5</v>
      </c>
      <c r="AI60">
        <v>137.30000000000001</v>
      </c>
      <c r="AK60">
        <v>150.19999999999999</v>
      </c>
      <c r="AM60">
        <v>157.69999999999999</v>
      </c>
      <c r="AO60">
        <v>142.9</v>
      </c>
      <c r="AQ60">
        <v>145.69999999999999</v>
      </c>
      <c r="AS60">
        <v>154.1</v>
      </c>
      <c r="AU60">
        <v>136.9</v>
      </c>
      <c r="AW60">
        <v>145.4</v>
      </c>
      <c r="AY60">
        <v>156.1</v>
      </c>
      <c r="BA60">
        <v>157.69999999999999</v>
      </c>
      <c r="BC60">
        <v>147.6</v>
      </c>
    </row>
    <row r="61" spans="1:56" ht="13.8" x14ac:dyDescent="0.25">
      <c r="A61" t="s">
        <v>33</v>
      </c>
      <c r="B61">
        <v>2021</v>
      </c>
      <c r="C61" t="s">
        <v>35</v>
      </c>
      <c r="D61" s="7">
        <v>44228</v>
      </c>
      <c r="E61">
        <v>147.6</v>
      </c>
      <c r="F61">
        <f>(Table11[[#This Row],[Cereals and products]]-E60)/E60*100</f>
        <v>-0.27027027027027412</v>
      </c>
      <c r="G61">
        <v>191.2</v>
      </c>
      <c r="H61">
        <f>(Table11[[#This Row],[Meat and fish]]-G60)/G60*100</f>
        <v>-1.8480492813141798</v>
      </c>
      <c r="I61">
        <v>169.9</v>
      </c>
      <c r="J61">
        <f>(Table11[[#This Row],[Egg]]-I60)/I60*100</f>
        <v>-4.7645739910313898</v>
      </c>
      <c r="K61">
        <v>155.1</v>
      </c>
      <c r="L61">
        <f>(Table11[[#This Row],[Milk and products]]-K60)/K60*100</f>
        <v>0.45336787564766101</v>
      </c>
      <c r="M61">
        <v>151.4</v>
      </c>
      <c r="N61">
        <f>(Table11[[#This Row],[Oils and fats]]-M60)/M60*100</f>
        <v>5.065926439972249</v>
      </c>
      <c r="O61">
        <v>154</v>
      </c>
      <c r="P61">
        <f>(Table11[[#This Row],[Fruits]]-O60)/O60*100</f>
        <v>0.91743119266055417</v>
      </c>
      <c r="Q61">
        <v>180.2</v>
      </c>
      <c r="R61">
        <f>(Table11[[#This Row],[Vegetables]]-Q60)/Q60*100</f>
        <v>-12.862669245647979</v>
      </c>
      <c r="S61">
        <v>159.80000000000001</v>
      </c>
      <c r="T61">
        <f>(Table11[[#This Row],[Pulses and products]]-S60)/S60*100</f>
        <v>-1.4188772362738946</v>
      </c>
      <c r="U61">
        <v>114.9</v>
      </c>
      <c r="V61">
        <f>(Table11[[#This Row],[Sugar and Confectionery]]-U60)/U60*100</f>
        <v>-1.2037833190025722</v>
      </c>
      <c r="W61">
        <v>162.5</v>
      </c>
      <c r="X61">
        <f>(Table11[[#This Row],[Spices]]-W60)/W60*100</f>
        <v>-0.30674846625766872</v>
      </c>
      <c r="Y61">
        <v>149.19999999999999</v>
      </c>
      <c r="Z61">
        <f>(Table11[[#This Row],[Non-alcoholic beverages]]-Y60)/Y60*100</f>
        <v>2.2618231665524213</v>
      </c>
      <c r="AA61">
        <v>169.4</v>
      </c>
      <c r="AB61">
        <f>(Table11[[#This Row],[Prepared meals, snacks, sweets etc.]]-AA60)/AA60*100</f>
        <v>1.3157894736842208</v>
      </c>
      <c r="AC61">
        <v>160.80000000000001</v>
      </c>
      <c r="AD61">
        <f>(Table11[[#This Row],[Food and beverages]]-AC60)/AC60*100</f>
        <v>-1.5911872705018326</v>
      </c>
      <c r="AE61">
        <v>193.3</v>
      </c>
      <c r="AF61">
        <f>(Table11[[#This Row],[Pan, tobacco and intoxicants]]-AE60)/AE60*100</f>
        <v>0.7820646506777893</v>
      </c>
      <c r="AG61">
        <v>154.19999999999999</v>
      </c>
      <c r="AH61">
        <f>(Table11[[#This Row],[Clothing]]-AG60)/AG60*100</f>
        <v>1.1147540983606483</v>
      </c>
      <c r="AI61">
        <v>138.19999999999999</v>
      </c>
      <c r="AJ61">
        <f>(Table11[[#This Row],[Footwear]]-AI60)/AI60*100</f>
        <v>0.65549890750180417</v>
      </c>
      <c r="AK61">
        <v>151.80000000000001</v>
      </c>
      <c r="AL61">
        <f>(Table11[[#This Row],[Clothing and footwear]]-AK60)/AK60*100</f>
        <v>1.0652463382157276</v>
      </c>
      <c r="AM61">
        <v>159.80000000000001</v>
      </c>
      <c r="AN61">
        <f>IFERROR(_xlfn.IFNA(((Table11[[#This Row],[Housing]]-AM60)/AM60*100),Table11[[#This Row],[Housing]]),Table11[[#This Row],[Housing]])</f>
        <v>1.331642358909336</v>
      </c>
      <c r="AO61">
        <v>149.1</v>
      </c>
      <c r="AP61">
        <f>(Table11[[#This Row],[Fuel and light]]-AO60)/AO60*100</f>
        <v>4.3386983904828469</v>
      </c>
      <c r="AQ61">
        <v>146.5</v>
      </c>
      <c r="AR61">
        <f>(Table11[[#This Row],[Household goods and services]]-AQ60)/AQ60*100</f>
        <v>0.54907343857241697</v>
      </c>
      <c r="AS61">
        <v>156.30000000000001</v>
      </c>
      <c r="AT61">
        <f>(Table11[[#This Row],[Health]]-AS60)/AS60*100</f>
        <v>1.427644386761854</v>
      </c>
      <c r="AU61">
        <v>140.5</v>
      </c>
      <c r="AV61">
        <f>(Table11[[#This Row],[Transport and communication]]-AU60)/AU60*100</f>
        <v>2.6296566837107336</v>
      </c>
      <c r="AW61">
        <v>147.30000000000001</v>
      </c>
      <c r="AX61">
        <f>(Table11[[#This Row],[Recreation and amusement]]-AW60)/AW60*100</f>
        <v>1.3067400275103203</v>
      </c>
      <c r="AY61">
        <v>156.6</v>
      </c>
      <c r="AZ61">
        <f>(Table11[[#This Row],[Education]]-AY60)/AY60*100</f>
        <v>0.32030749519538759</v>
      </c>
      <c r="BA61">
        <v>156.69999999999999</v>
      </c>
      <c r="BB61">
        <f>(Table11[[#This Row],[Personal care and effects]]-BA60)/BA60*100</f>
        <v>-0.63411540900443886</v>
      </c>
      <c r="BC61">
        <v>149.30000000000001</v>
      </c>
      <c r="BD61">
        <f>(Table11[[#This Row],[Miscellaneous]]-BC60)/BC60*100</f>
        <v>1.1517615176151879</v>
      </c>
    </row>
    <row r="62" spans="1:56" ht="13.8" x14ac:dyDescent="0.25">
      <c r="A62" t="s">
        <v>33</v>
      </c>
      <c r="B62">
        <v>2021</v>
      </c>
      <c r="C62" t="s">
        <v>36</v>
      </c>
      <c r="D62" s="7">
        <v>44256</v>
      </c>
      <c r="E62">
        <v>147.5</v>
      </c>
      <c r="F62">
        <f>(Table11[[#This Row],[Cereals and products]]-E61)/E61*100</f>
        <v>-6.7750677506771217E-2</v>
      </c>
      <c r="G62">
        <v>197.5</v>
      </c>
      <c r="H62">
        <f>(Table11[[#This Row],[Meat and fish]]-G61)/G61*100</f>
        <v>3.2949790794979137</v>
      </c>
      <c r="I62">
        <v>164.7</v>
      </c>
      <c r="J62">
        <f>(Table11[[#This Row],[Egg]]-I61)/I61*100</f>
        <v>-3.0606238964096626</v>
      </c>
      <c r="K62">
        <v>155.6</v>
      </c>
      <c r="L62">
        <f>(Table11[[#This Row],[Milk and products]]-K61)/K61*100</f>
        <v>0.32237266279819476</v>
      </c>
      <c r="M62">
        <v>156.4</v>
      </c>
      <c r="N62">
        <f>(Table11[[#This Row],[Oils and fats]]-M61)/M61*100</f>
        <v>3.3025099075297222</v>
      </c>
      <c r="O62">
        <v>157.30000000000001</v>
      </c>
      <c r="P62">
        <f>(Table11[[#This Row],[Fruits]]-O61)/O61*100</f>
        <v>2.1428571428571503</v>
      </c>
      <c r="Q62">
        <v>166.1</v>
      </c>
      <c r="R62">
        <f>(Table11[[#This Row],[Vegetables]]-Q61)/Q61*100</f>
        <v>-7.8246392896781325</v>
      </c>
      <c r="S62">
        <v>161.1</v>
      </c>
      <c r="T62">
        <f>(Table11[[#This Row],[Pulses and products]]-S61)/S61*100</f>
        <v>0.81351689612013944</v>
      </c>
      <c r="U62">
        <v>114.3</v>
      </c>
      <c r="V62">
        <f>(Table11[[#This Row],[Sugar and Confectionery]]-U61)/U61*100</f>
        <v>-0.52219321148825804</v>
      </c>
      <c r="W62">
        <v>162.6</v>
      </c>
      <c r="X62">
        <f>(Table11[[#This Row],[Spices]]-W61)/W61*100</f>
        <v>6.1538461538458038E-2</v>
      </c>
      <c r="Y62">
        <v>150.69999999999999</v>
      </c>
      <c r="Z62">
        <f>(Table11[[#This Row],[Non-alcoholic beverages]]-Y61)/Y61*100</f>
        <v>1.0053619302949064</v>
      </c>
      <c r="AA62">
        <v>170.3</v>
      </c>
      <c r="AB62">
        <f>(Table11[[#This Row],[Prepared meals, snacks, sweets etc.]]-AA61)/AA61*100</f>
        <v>0.53128689492326187</v>
      </c>
      <c r="AC62">
        <v>160.4</v>
      </c>
      <c r="AD62">
        <f>(Table11[[#This Row],[Food and beverages]]-AC61)/AC61*100</f>
        <v>-0.24875621890547614</v>
      </c>
      <c r="AE62">
        <v>193.5</v>
      </c>
      <c r="AF62">
        <f>(Table11[[#This Row],[Pan, tobacco and intoxicants]]-AE61)/AE61*100</f>
        <v>0.10346611484738161</v>
      </c>
      <c r="AG62">
        <v>155.1</v>
      </c>
      <c r="AH62">
        <f>(Table11[[#This Row],[Clothing]]-AG61)/AG61*100</f>
        <v>0.58365758754864183</v>
      </c>
      <c r="AI62">
        <v>138.69999999999999</v>
      </c>
      <c r="AJ62">
        <f>(Table11[[#This Row],[Footwear]]-AI61)/AI61*100</f>
        <v>0.36179450072358904</v>
      </c>
      <c r="AK62">
        <v>152.6</v>
      </c>
      <c r="AL62">
        <f>(Table11[[#This Row],[Clothing and footwear]]-AK61)/AK61*100</f>
        <v>0.52700922266138528</v>
      </c>
      <c r="AM62">
        <v>159.9</v>
      </c>
      <c r="AN62">
        <f>IFERROR(_xlfn.IFNA(((Table11[[#This Row],[Housing]]-AM61)/AM61*100),Table11[[#This Row],[Housing]]),Table11[[#This Row],[Housing]])</f>
        <v>6.2578222778469528E-2</v>
      </c>
      <c r="AO62">
        <v>154.80000000000001</v>
      </c>
      <c r="AP62">
        <f>(Table11[[#This Row],[Fuel and light]]-AO61)/AO61*100</f>
        <v>3.8229376257545389</v>
      </c>
      <c r="AQ62">
        <v>147.19999999999999</v>
      </c>
      <c r="AR62">
        <f>(Table11[[#This Row],[Household goods and services]]-AQ61)/AQ61*100</f>
        <v>0.4778156996586953</v>
      </c>
      <c r="AS62">
        <v>156.9</v>
      </c>
      <c r="AT62">
        <f>(Table11[[#This Row],[Health]]-AS61)/AS61*100</f>
        <v>0.38387715930901745</v>
      </c>
      <c r="AU62">
        <v>141.69999999999999</v>
      </c>
      <c r="AV62">
        <f>(Table11[[#This Row],[Transport and communication]]-AU61)/AU61*100</f>
        <v>0.85409252669038338</v>
      </c>
      <c r="AW62">
        <v>148.6</v>
      </c>
      <c r="AX62">
        <f>(Table11[[#This Row],[Recreation and amusement]]-AW61)/AW61*100</f>
        <v>0.88255261371349825</v>
      </c>
      <c r="AY62">
        <v>157.6</v>
      </c>
      <c r="AZ62">
        <f>(Table11[[#This Row],[Education]]-AY61)/AY61*100</f>
        <v>0.63856960408684549</v>
      </c>
      <c r="BA62">
        <v>154.9</v>
      </c>
      <c r="BB62">
        <f>(Table11[[#This Row],[Personal care and effects]]-BA61)/BA61*100</f>
        <v>-1.1486917677089874</v>
      </c>
      <c r="BC62">
        <v>150</v>
      </c>
      <c r="BD62">
        <f>(Table11[[#This Row],[Miscellaneous]]-BC61)/BC61*100</f>
        <v>0.46885465505692475</v>
      </c>
    </row>
    <row r="63" spans="1:56" ht="13.8" x14ac:dyDescent="0.25">
      <c r="A63" t="s">
        <v>33</v>
      </c>
      <c r="B63">
        <v>2021</v>
      </c>
      <c r="C63" t="s">
        <v>37</v>
      </c>
      <c r="D63" s="7">
        <v>44287</v>
      </c>
      <c r="E63">
        <v>147.6</v>
      </c>
      <c r="F63">
        <f>(Table11[[#This Row],[Cereals and products]]-E62)/E62*100</f>
        <v>6.7796610169487667E-2</v>
      </c>
      <c r="G63">
        <v>202.5</v>
      </c>
      <c r="H63">
        <f>(Table11[[#This Row],[Meat and fish]]-G62)/G62*100</f>
        <v>2.5316455696202533</v>
      </c>
      <c r="I63">
        <v>166.4</v>
      </c>
      <c r="J63">
        <f>(Table11[[#This Row],[Egg]]-I62)/I62*100</f>
        <v>1.0321797207043213</v>
      </c>
      <c r="K63">
        <v>156</v>
      </c>
      <c r="L63">
        <f>(Table11[[#This Row],[Milk and products]]-K62)/K62*100</f>
        <v>0.25706940874036355</v>
      </c>
      <c r="M63">
        <v>161.4</v>
      </c>
      <c r="N63">
        <f>(Table11[[#This Row],[Oils and fats]]-M62)/M62*100</f>
        <v>3.1969309462915603</v>
      </c>
      <c r="O63">
        <v>168.8</v>
      </c>
      <c r="P63">
        <f>(Table11[[#This Row],[Fruits]]-O62)/O62*100</f>
        <v>7.3108709472345836</v>
      </c>
      <c r="Q63">
        <v>161.6</v>
      </c>
      <c r="R63">
        <f>(Table11[[#This Row],[Vegetables]]-Q62)/Q62*100</f>
        <v>-2.7092113184828417</v>
      </c>
      <c r="S63">
        <v>162.80000000000001</v>
      </c>
      <c r="T63">
        <f>(Table11[[#This Row],[Pulses and products]]-S62)/S62*100</f>
        <v>1.0552451893234123</v>
      </c>
      <c r="U63">
        <v>114.8</v>
      </c>
      <c r="V63">
        <f>(Table11[[#This Row],[Sugar and Confectionery]]-U62)/U62*100</f>
        <v>0.43744531933508313</v>
      </c>
      <c r="W63">
        <v>162.80000000000001</v>
      </c>
      <c r="X63">
        <f>(Table11[[#This Row],[Spices]]-W62)/W62*100</f>
        <v>0.12300123001231063</v>
      </c>
      <c r="Y63">
        <v>151.5</v>
      </c>
      <c r="Z63">
        <f>(Table11[[#This Row],[Non-alcoholic beverages]]-Y62)/Y62*100</f>
        <v>0.53085600530856758</v>
      </c>
      <c r="AA63">
        <v>171.4</v>
      </c>
      <c r="AB63">
        <f>(Table11[[#This Row],[Prepared meals, snacks, sweets etc.]]-AA62)/AA62*100</f>
        <v>0.6459189665296502</v>
      </c>
      <c r="AC63">
        <v>162</v>
      </c>
      <c r="AD63">
        <f>(Table11[[#This Row],[Food and beverages]]-AC62)/AC62*100</f>
        <v>0.99750623441396158</v>
      </c>
      <c r="AE63">
        <v>194.4</v>
      </c>
      <c r="AF63">
        <f>(Table11[[#This Row],[Pan, tobacco and intoxicants]]-AE62)/AE62*100</f>
        <v>0.46511627906977038</v>
      </c>
      <c r="AG63">
        <v>155.9</v>
      </c>
      <c r="AH63">
        <f>(Table11[[#This Row],[Clothing]]-AG62)/AG62*100</f>
        <v>0.51579626047711891</v>
      </c>
      <c r="AI63">
        <v>139.30000000000001</v>
      </c>
      <c r="AJ63">
        <f>(Table11[[#This Row],[Footwear]]-AI62)/AI62*100</f>
        <v>0.43258832011537335</v>
      </c>
      <c r="AK63">
        <v>153.4</v>
      </c>
      <c r="AL63">
        <f>(Table11[[#This Row],[Clothing and footwear]]-AK62)/AK62*100</f>
        <v>0.52424639580603627</v>
      </c>
      <c r="AM63">
        <v>161.4</v>
      </c>
      <c r="AN63">
        <f>IFERROR(_xlfn.IFNA(((Table11[[#This Row],[Housing]]-AM62)/AM62*100),Table11[[#This Row],[Housing]]),Table11[[#This Row],[Housing]])</f>
        <v>0.9380863039399624</v>
      </c>
      <c r="AO63">
        <v>154.9</v>
      </c>
      <c r="AP63">
        <f>(Table11[[#This Row],[Fuel and light]]-AO62)/AO62*100</f>
        <v>6.4599483204130698E-2</v>
      </c>
      <c r="AQ63">
        <v>147.6</v>
      </c>
      <c r="AR63">
        <f>(Table11[[#This Row],[Household goods and services]]-AQ62)/AQ62*100</f>
        <v>0.27173913043478648</v>
      </c>
      <c r="AS63">
        <v>157.5</v>
      </c>
      <c r="AT63">
        <f>(Table11[[#This Row],[Health]]-AS62)/AS62*100</f>
        <v>0.38240917782026401</v>
      </c>
      <c r="AU63">
        <v>142.1</v>
      </c>
      <c r="AV63">
        <f>(Table11[[#This Row],[Transport and communication]]-AU62)/AU62*100</f>
        <v>0.28228652081863498</v>
      </c>
      <c r="AW63">
        <v>149.1</v>
      </c>
      <c r="AX63">
        <f>(Table11[[#This Row],[Recreation and amusement]]-AW62)/AW62*100</f>
        <v>0.3364737550471063</v>
      </c>
      <c r="AY63">
        <v>157.6</v>
      </c>
      <c r="AZ63">
        <f>(Table11[[#This Row],[Education]]-AY62)/AY62*100</f>
        <v>0</v>
      </c>
      <c r="BA63">
        <v>156.6</v>
      </c>
      <c r="BB63">
        <f>(Table11[[#This Row],[Personal care and effects]]-BA62)/BA62*100</f>
        <v>1.0974822466107093</v>
      </c>
      <c r="BC63">
        <v>150.5</v>
      </c>
      <c r="BD63">
        <f>(Table11[[#This Row],[Miscellaneous]]-BC62)/BC62*100</f>
        <v>0.33333333333333337</v>
      </c>
    </row>
    <row r="64" spans="1:56" ht="13.8" x14ac:dyDescent="0.25">
      <c r="A64" t="s">
        <v>33</v>
      </c>
      <c r="B64">
        <v>2021</v>
      </c>
      <c r="C64" t="s">
        <v>38</v>
      </c>
      <c r="D64" s="7">
        <v>44317</v>
      </c>
      <c r="E64">
        <v>148.80000000000001</v>
      </c>
      <c r="F64">
        <f>(Table11[[#This Row],[Cereals and products]]-E63)/E63*100</f>
        <v>0.81300813008131234</v>
      </c>
      <c r="G64">
        <v>204.3</v>
      </c>
      <c r="H64">
        <f>(Table11[[#This Row],[Meat and fish]]-G63)/G63*100</f>
        <v>0.88888888888889439</v>
      </c>
      <c r="I64">
        <v>173</v>
      </c>
      <c r="J64">
        <f>(Table11[[#This Row],[Egg]]-I63)/I63*100</f>
        <v>3.9663461538461502</v>
      </c>
      <c r="K64">
        <v>156.5</v>
      </c>
      <c r="L64">
        <f>(Table11[[#This Row],[Milk and products]]-K63)/K63*100</f>
        <v>0.32051282051282048</v>
      </c>
      <c r="M64">
        <v>168.8</v>
      </c>
      <c r="N64">
        <f>(Table11[[#This Row],[Oils and fats]]-M63)/M63*100</f>
        <v>4.5848822800495697</v>
      </c>
      <c r="O64">
        <v>172.5</v>
      </c>
      <c r="P64">
        <f>(Table11[[#This Row],[Fruits]]-O63)/O63*100</f>
        <v>2.1919431279620785</v>
      </c>
      <c r="Q64">
        <v>166.5</v>
      </c>
      <c r="R64">
        <f>(Table11[[#This Row],[Vegetables]]-Q63)/Q63*100</f>
        <v>3.032178217821786</v>
      </c>
      <c r="S64">
        <v>165.9</v>
      </c>
      <c r="T64">
        <f>(Table11[[#This Row],[Pulses and products]]-S63)/S63*100</f>
        <v>1.9041769041769006</v>
      </c>
      <c r="U64">
        <v>115.9</v>
      </c>
      <c r="V64">
        <f>(Table11[[#This Row],[Sugar and Confectionery]]-U63)/U63*100</f>
        <v>0.95818815331011198</v>
      </c>
      <c r="W64">
        <v>165.2</v>
      </c>
      <c r="X64">
        <f>(Table11[[#This Row],[Spices]]-W63)/W63*100</f>
        <v>1.4742014742014602</v>
      </c>
      <c r="Y64">
        <v>152</v>
      </c>
      <c r="Z64">
        <f>(Table11[[#This Row],[Non-alcoholic beverages]]-Y63)/Y63*100</f>
        <v>0.33003300330033003</v>
      </c>
      <c r="AA64">
        <v>171.1</v>
      </c>
      <c r="AB64">
        <f>(Table11[[#This Row],[Prepared meals, snacks, sweets etc.]]-AA63)/AA63*100</f>
        <v>-0.17502917152859471</v>
      </c>
      <c r="AC64">
        <v>164.2</v>
      </c>
      <c r="AD64">
        <f>(Table11[[#This Row],[Food and beverages]]-AC63)/AC63*100</f>
        <v>1.3580246913580178</v>
      </c>
      <c r="AE64">
        <v>198.2</v>
      </c>
      <c r="AF64">
        <f>(Table11[[#This Row],[Pan, tobacco and intoxicants]]-AE63)/AE63*100</f>
        <v>1.9547325102880571</v>
      </c>
      <c r="AG64">
        <v>156.5</v>
      </c>
      <c r="AH64">
        <f>(Table11[[#This Row],[Clothing]]-AG63)/AG63*100</f>
        <v>0.38486209108402458</v>
      </c>
      <c r="AI64">
        <v>140.19999999999999</v>
      </c>
      <c r="AJ64">
        <f>(Table11[[#This Row],[Footwear]]-AI63)/AI63*100</f>
        <v>0.6460875807609312</v>
      </c>
      <c r="AK64">
        <v>154.1</v>
      </c>
      <c r="AL64">
        <f>(Table11[[#This Row],[Clothing and footwear]]-AK63)/AK63*100</f>
        <v>0.45632333767926248</v>
      </c>
      <c r="AM64">
        <v>161.6</v>
      </c>
      <c r="AN64">
        <f>IFERROR(_xlfn.IFNA(((Table11[[#This Row],[Housing]]-AM63)/AM63*100),Table11[[#This Row],[Housing]]),Table11[[#This Row],[Housing]])</f>
        <v>0.12391573729862988</v>
      </c>
      <c r="AO64">
        <v>155.5</v>
      </c>
      <c r="AP64">
        <f>(Table11[[#This Row],[Fuel and light]]-AO63)/AO63*100</f>
        <v>0.38734667527436689</v>
      </c>
      <c r="AQ64">
        <v>150.1</v>
      </c>
      <c r="AR64">
        <f>(Table11[[#This Row],[Household goods and services]]-AQ63)/AQ63*100</f>
        <v>1.6937669376693769</v>
      </c>
      <c r="AS64">
        <v>160.4</v>
      </c>
      <c r="AT64">
        <f>(Table11[[#This Row],[Health]]-AS63)/AS63*100</f>
        <v>1.8412698412698449</v>
      </c>
      <c r="AU64">
        <v>145</v>
      </c>
      <c r="AV64">
        <f>(Table11[[#This Row],[Transport and communication]]-AU63)/AU63*100</f>
        <v>2.0408163265306163</v>
      </c>
      <c r="AW64">
        <v>152.6</v>
      </c>
      <c r="AX64">
        <f>(Table11[[#This Row],[Recreation and amusement]]-AW63)/AW63*100</f>
        <v>2.347417840375587</v>
      </c>
      <c r="AY64">
        <v>156.6</v>
      </c>
      <c r="AZ64">
        <f>(Table11[[#This Row],[Education]]-AY63)/AY63*100</f>
        <v>-0.63451776649746194</v>
      </c>
      <c r="BA64">
        <v>157.5</v>
      </c>
      <c r="BB64">
        <f>(Table11[[#This Row],[Personal care and effects]]-BA63)/BA63*100</f>
        <v>0.57471264367816455</v>
      </c>
      <c r="BC64">
        <v>152.30000000000001</v>
      </c>
      <c r="BD64">
        <f>(Table11[[#This Row],[Miscellaneous]]-BC63)/BC63*100</f>
        <v>1.1960132890365525</v>
      </c>
    </row>
    <row r="65" spans="1:56" ht="13.8" x14ac:dyDescent="0.25">
      <c r="A65" t="s">
        <v>33</v>
      </c>
      <c r="B65">
        <v>2021</v>
      </c>
      <c r="C65" t="s">
        <v>39</v>
      </c>
      <c r="D65" s="7">
        <v>44348</v>
      </c>
      <c r="E65">
        <v>149.19999999999999</v>
      </c>
      <c r="F65">
        <f>(Table11[[#This Row],[Cereals and products]]-E64)/E64*100</f>
        <v>0.26881720430105999</v>
      </c>
      <c r="G65">
        <v>205.5</v>
      </c>
      <c r="H65">
        <f>(Table11[[#This Row],[Meat and fish]]-G64)/G64*100</f>
        <v>0.5873715124816391</v>
      </c>
      <c r="I65">
        <v>182.8</v>
      </c>
      <c r="J65">
        <f>(Table11[[#This Row],[Egg]]-I64)/I64*100</f>
        <v>5.6647398843930707</v>
      </c>
      <c r="K65">
        <v>156.5</v>
      </c>
      <c r="L65">
        <f>(Table11[[#This Row],[Milk and products]]-K64)/K64*100</f>
        <v>0</v>
      </c>
      <c r="M65">
        <v>172.2</v>
      </c>
      <c r="N65">
        <f>(Table11[[#This Row],[Oils and fats]]-M64)/M64*100</f>
        <v>2.0142180094786593</v>
      </c>
      <c r="O65">
        <v>171.5</v>
      </c>
      <c r="P65">
        <f>(Table11[[#This Row],[Fruits]]-O64)/O64*100</f>
        <v>-0.57971014492753625</v>
      </c>
      <c r="Q65">
        <v>176.2</v>
      </c>
      <c r="R65">
        <f>(Table11[[#This Row],[Vegetables]]-Q64)/Q64*100</f>
        <v>5.8258258258258193</v>
      </c>
      <c r="S65">
        <v>166.9</v>
      </c>
      <c r="T65">
        <f>(Table11[[#This Row],[Pulses and products]]-S64)/S64*100</f>
        <v>0.60277275467148883</v>
      </c>
      <c r="U65">
        <v>116.1</v>
      </c>
      <c r="V65">
        <f>(Table11[[#This Row],[Sugar and Confectionery]]-U64)/U64*100</f>
        <v>0.17256255392578829</v>
      </c>
      <c r="W65">
        <v>165.5</v>
      </c>
      <c r="X65">
        <f>(Table11[[#This Row],[Spices]]-W64)/W64*100</f>
        <v>0.18159806295400205</v>
      </c>
      <c r="Y65">
        <v>152.30000000000001</v>
      </c>
      <c r="Z65">
        <f>(Table11[[#This Row],[Non-alcoholic beverages]]-Y64)/Y64*100</f>
        <v>0.19736842105263905</v>
      </c>
      <c r="AA65">
        <v>173.3</v>
      </c>
      <c r="AB65">
        <f>(Table11[[#This Row],[Prepared meals, snacks, sweets etc.]]-AA64)/AA64*100</f>
        <v>1.2857977790765733</v>
      </c>
      <c r="AC65">
        <v>166.2</v>
      </c>
      <c r="AD65">
        <f>(Table11[[#This Row],[Food and beverages]]-AC64)/AC64*100</f>
        <v>1.2180267965895251</v>
      </c>
      <c r="AE65">
        <v>195.6</v>
      </c>
      <c r="AF65">
        <f>(Table11[[#This Row],[Pan, tobacco and intoxicants]]-AE64)/AE64*100</f>
        <v>-1.3118062563067581</v>
      </c>
      <c r="AG65">
        <v>157.30000000000001</v>
      </c>
      <c r="AH65">
        <f>(Table11[[#This Row],[Clothing]]-AG64)/AG64*100</f>
        <v>0.51118210862620539</v>
      </c>
      <c r="AI65">
        <v>140.5</v>
      </c>
      <c r="AJ65">
        <f>(Table11[[#This Row],[Footwear]]-AI64)/AI64*100</f>
        <v>0.2139800285306786</v>
      </c>
      <c r="AK65">
        <v>154.80000000000001</v>
      </c>
      <c r="AL65">
        <f>(Table11[[#This Row],[Clothing and footwear]]-AK64)/AK64*100</f>
        <v>0.45425048669696111</v>
      </c>
      <c r="AM65">
        <v>160.5</v>
      </c>
      <c r="AN65">
        <f>IFERROR(_xlfn.IFNA(((Table11[[#This Row],[Housing]]-AM64)/AM64*100),Table11[[#This Row],[Housing]]),Table11[[#This Row],[Housing]])</f>
        <v>-0.68069306930692719</v>
      </c>
      <c r="AO65">
        <v>156.1</v>
      </c>
      <c r="AP65">
        <f>(Table11[[#This Row],[Fuel and light]]-AO64)/AO64*100</f>
        <v>0.38585209003215071</v>
      </c>
      <c r="AQ65">
        <v>149.80000000000001</v>
      </c>
      <c r="AR65">
        <f>(Table11[[#This Row],[Household goods and services]]-AQ64)/AQ64*100</f>
        <v>-0.19986675549632441</v>
      </c>
      <c r="AS65">
        <v>160.80000000000001</v>
      </c>
      <c r="AT65">
        <f>(Table11[[#This Row],[Health]]-AS64)/AS64*100</f>
        <v>0.24937655860349484</v>
      </c>
      <c r="AU65">
        <v>147.5</v>
      </c>
      <c r="AV65">
        <f>(Table11[[#This Row],[Transport and communication]]-AU64)/AU64*100</f>
        <v>1.7241379310344827</v>
      </c>
      <c r="AW65">
        <v>150.69999999999999</v>
      </c>
      <c r="AX65">
        <f>(Table11[[#This Row],[Recreation and amusement]]-AW64)/AW64*100</f>
        <v>-1.2450851900393223</v>
      </c>
      <c r="AY65">
        <v>158.1</v>
      </c>
      <c r="AZ65">
        <f>(Table11[[#This Row],[Education]]-AY64)/AY64*100</f>
        <v>0.95785440613026829</v>
      </c>
      <c r="BA65">
        <v>158</v>
      </c>
      <c r="BB65">
        <f>(Table11[[#This Row],[Personal care and effects]]-BA64)/BA64*100</f>
        <v>0.31746031746031744</v>
      </c>
      <c r="BC65">
        <v>153.4</v>
      </c>
      <c r="BD65">
        <f>(Table11[[#This Row],[Miscellaneous]]-BC64)/BC64*100</f>
        <v>0.72225869993433633</v>
      </c>
    </row>
    <row r="66" spans="1:56" ht="13.8" x14ac:dyDescent="0.25">
      <c r="A66" t="s">
        <v>33</v>
      </c>
      <c r="B66">
        <v>2021</v>
      </c>
      <c r="C66" t="s">
        <v>40</v>
      </c>
      <c r="D66" s="7">
        <v>44378</v>
      </c>
      <c r="E66">
        <v>149.1</v>
      </c>
      <c r="F66">
        <f>(Table11[[#This Row],[Cereals and products]]-E65)/E65*100</f>
        <v>-6.7024128686323278E-2</v>
      </c>
      <c r="G66">
        <v>210.9</v>
      </c>
      <c r="H66">
        <f>(Table11[[#This Row],[Meat and fish]]-G65)/G65*100</f>
        <v>2.6277372262773753</v>
      </c>
      <c r="I66">
        <v>185</v>
      </c>
      <c r="J66">
        <f>(Table11[[#This Row],[Egg]]-I65)/I65*100</f>
        <v>1.2035010940918973</v>
      </c>
      <c r="K66">
        <v>158.19999999999999</v>
      </c>
      <c r="L66">
        <f>(Table11[[#This Row],[Milk and products]]-K65)/K65*100</f>
        <v>1.0862619808306637</v>
      </c>
      <c r="M66">
        <v>170.6</v>
      </c>
      <c r="N66">
        <f>(Table11[[#This Row],[Oils and fats]]-M65)/M65*100</f>
        <v>-0.92915214866434048</v>
      </c>
      <c r="O66">
        <v>170.9</v>
      </c>
      <c r="P66">
        <f>(Table11[[#This Row],[Fruits]]-O65)/O65*100</f>
        <v>-0.34985422740524452</v>
      </c>
      <c r="Q66">
        <v>186.4</v>
      </c>
      <c r="R66">
        <f>(Table11[[#This Row],[Vegetables]]-Q65)/Q65*100</f>
        <v>5.7888762769580122</v>
      </c>
      <c r="S66">
        <v>164.7</v>
      </c>
      <c r="T66">
        <f>(Table11[[#This Row],[Pulses and products]]-S65)/S65*100</f>
        <v>-1.318154583582994</v>
      </c>
      <c r="U66">
        <v>115.7</v>
      </c>
      <c r="V66">
        <f>(Table11[[#This Row],[Sugar and Confectionery]]-U65)/U65*100</f>
        <v>-0.34453057708870927</v>
      </c>
      <c r="W66">
        <v>165.5</v>
      </c>
      <c r="X66">
        <f>(Table11[[#This Row],[Spices]]-W65)/W65*100</f>
        <v>0</v>
      </c>
      <c r="Y66">
        <v>153.4</v>
      </c>
      <c r="Z66">
        <f>(Table11[[#This Row],[Non-alcoholic beverages]]-Y65)/Y65*100</f>
        <v>0.72225869993433633</v>
      </c>
      <c r="AA66">
        <v>173.5</v>
      </c>
      <c r="AB66">
        <f>(Table11[[#This Row],[Prepared meals, snacks, sweets etc.]]-AA65)/AA65*100</f>
        <v>0.11540680900172452</v>
      </c>
      <c r="AC66">
        <v>167.9</v>
      </c>
      <c r="AD66">
        <f>(Table11[[#This Row],[Food and beverages]]-AC65)/AC65*100</f>
        <v>1.0228640192539213</v>
      </c>
      <c r="AE66">
        <v>195.5</v>
      </c>
      <c r="AF66">
        <f>(Table11[[#This Row],[Pan, tobacco and intoxicants]]-AE65)/AE65*100</f>
        <v>-5.1124744376275219E-2</v>
      </c>
      <c r="AG66">
        <v>157.9</v>
      </c>
      <c r="AH66">
        <f>(Table11[[#This Row],[Clothing]]-AG65)/AG65*100</f>
        <v>0.38143674507310504</v>
      </c>
      <c r="AI66">
        <v>141.9</v>
      </c>
      <c r="AJ66">
        <f>(Table11[[#This Row],[Footwear]]-AI65)/AI65*100</f>
        <v>0.99644128113879404</v>
      </c>
      <c r="AK66">
        <v>155.5</v>
      </c>
      <c r="AL66">
        <f>(Table11[[#This Row],[Clothing and footwear]]-AK65)/AK65*100</f>
        <v>0.45219638242893317</v>
      </c>
      <c r="AM66">
        <v>161.5</v>
      </c>
      <c r="AN66">
        <f>IFERROR(_xlfn.IFNA(((Table11[[#This Row],[Housing]]-AM65)/AM65*100),Table11[[#This Row],[Housing]]),Table11[[#This Row],[Housing]])</f>
        <v>0.62305295950155759</v>
      </c>
      <c r="AO66">
        <v>157.69999999999999</v>
      </c>
      <c r="AP66">
        <f>(Table11[[#This Row],[Fuel and light]]-AO65)/AO65*100</f>
        <v>1.0249839846252367</v>
      </c>
      <c r="AQ66">
        <v>150.69999999999999</v>
      </c>
      <c r="AR66">
        <f>(Table11[[#This Row],[Household goods and services]]-AQ65)/AQ65*100</f>
        <v>0.60080106809077249</v>
      </c>
      <c r="AS66">
        <v>161.5</v>
      </c>
      <c r="AT66">
        <f>(Table11[[#This Row],[Health]]-AS65)/AS65*100</f>
        <v>0.43532338308457003</v>
      </c>
      <c r="AU66">
        <v>149.5</v>
      </c>
      <c r="AV66">
        <f>(Table11[[#This Row],[Transport and communication]]-AU65)/AU65*100</f>
        <v>1.3559322033898304</v>
      </c>
      <c r="AW66">
        <v>151.19999999999999</v>
      </c>
      <c r="AX66">
        <f>(Table11[[#This Row],[Recreation and amusement]]-AW65)/AW65*100</f>
        <v>0.33178500331785005</v>
      </c>
      <c r="AY66">
        <v>160.30000000000001</v>
      </c>
      <c r="AZ66">
        <f>(Table11[[#This Row],[Education]]-AY65)/AY65*100</f>
        <v>1.3915243516761651</v>
      </c>
      <c r="BA66">
        <v>159.6</v>
      </c>
      <c r="BB66">
        <f>(Table11[[#This Row],[Personal care and effects]]-BA65)/BA65*100</f>
        <v>1.0126582278480976</v>
      </c>
      <c r="BC66">
        <v>155</v>
      </c>
      <c r="BD66">
        <f>(Table11[[#This Row],[Miscellaneous]]-BC65)/BC65*100</f>
        <v>1.0430247718383274</v>
      </c>
    </row>
    <row r="67" spans="1:56" ht="13.8" x14ac:dyDescent="0.25">
      <c r="A67" t="s">
        <v>33</v>
      </c>
      <c r="B67">
        <v>2021</v>
      </c>
      <c r="C67" t="s">
        <v>41</v>
      </c>
      <c r="D67" s="7">
        <v>44409</v>
      </c>
      <c r="E67">
        <v>149.30000000000001</v>
      </c>
      <c r="F67">
        <f>(Table11[[#This Row],[Cereals and products]]-E66)/E66*100</f>
        <v>0.13413816230718784</v>
      </c>
      <c r="G67">
        <v>207.4</v>
      </c>
      <c r="H67">
        <f>(Table11[[#This Row],[Meat and fish]]-G66)/G66*100</f>
        <v>-1.6595542911332386</v>
      </c>
      <c r="I67">
        <v>174.1</v>
      </c>
      <c r="J67">
        <f>(Table11[[#This Row],[Egg]]-I66)/I66*100</f>
        <v>-5.8918918918918948</v>
      </c>
      <c r="K67">
        <v>159.19999999999999</v>
      </c>
      <c r="L67">
        <f>(Table11[[#This Row],[Milk and products]]-K66)/K66*100</f>
        <v>0.63211125158027814</v>
      </c>
      <c r="M67">
        <v>175</v>
      </c>
      <c r="N67">
        <f>(Table11[[#This Row],[Oils and fats]]-M66)/M66*100</f>
        <v>2.5791324736225123</v>
      </c>
      <c r="O67">
        <v>161.30000000000001</v>
      </c>
      <c r="P67">
        <f>(Table11[[#This Row],[Fruits]]-O66)/O66*100</f>
        <v>-5.6173200702164969</v>
      </c>
      <c r="Q67">
        <v>183.3</v>
      </c>
      <c r="R67">
        <f>(Table11[[#This Row],[Vegetables]]-Q66)/Q66*100</f>
        <v>-1.6630901287553617</v>
      </c>
      <c r="S67">
        <v>164.5</v>
      </c>
      <c r="T67">
        <f>(Table11[[#This Row],[Pulses and products]]-S66)/S66*100</f>
        <v>-0.12143290831814733</v>
      </c>
      <c r="U67">
        <v>120.4</v>
      </c>
      <c r="V67">
        <f>(Table11[[#This Row],[Sugar and Confectionery]]-U66)/U66*100</f>
        <v>4.0622299049265367</v>
      </c>
      <c r="W67">
        <v>166.2</v>
      </c>
      <c r="X67">
        <f>(Table11[[#This Row],[Spices]]-W66)/W66*100</f>
        <v>0.42296072507552185</v>
      </c>
      <c r="Y67">
        <v>154.80000000000001</v>
      </c>
      <c r="Z67">
        <f>(Table11[[#This Row],[Non-alcoholic beverages]]-Y66)/Y66*100</f>
        <v>0.91264667535854349</v>
      </c>
      <c r="AA67">
        <v>175.1</v>
      </c>
      <c r="AB67">
        <f>(Table11[[#This Row],[Prepared meals, snacks, sweets etc.]]-AA66)/AA66*100</f>
        <v>0.92219020172910338</v>
      </c>
      <c r="AC67">
        <v>167.3</v>
      </c>
      <c r="AD67">
        <f>(Table11[[#This Row],[Food and beverages]]-AC66)/AC66*100</f>
        <v>-0.3573555687909436</v>
      </c>
      <c r="AE67">
        <v>196.5</v>
      </c>
      <c r="AF67">
        <f>(Table11[[#This Row],[Pan, tobacco and intoxicants]]-AE66)/AE66*100</f>
        <v>0.51150895140664965</v>
      </c>
      <c r="AG67">
        <v>159.80000000000001</v>
      </c>
      <c r="AH67">
        <f>(Table11[[#This Row],[Clothing]]-AG66)/AG66*100</f>
        <v>1.2032932235592182</v>
      </c>
      <c r="AI67">
        <v>143.6</v>
      </c>
      <c r="AJ67">
        <f>(Table11[[#This Row],[Footwear]]-AI66)/AI66*100</f>
        <v>1.1980267794221202</v>
      </c>
      <c r="AK67">
        <v>157.30000000000001</v>
      </c>
      <c r="AL67">
        <f>(Table11[[#This Row],[Clothing and footwear]]-AK66)/AK66*100</f>
        <v>1.1575562700964703</v>
      </c>
      <c r="AM67">
        <v>162.1</v>
      </c>
      <c r="AN67">
        <f>IFERROR(_xlfn.IFNA(((Table11[[#This Row],[Housing]]-AM66)/AM66*100),Table11[[#This Row],[Housing]]),Table11[[#This Row],[Housing]])</f>
        <v>0.37151702786377355</v>
      </c>
      <c r="AO67">
        <v>160.69999999999999</v>
      </c>
      <c r="AP67">
        <f>(Table11[[#This Row],[Fuel and light]]-AO66)/AO66*100</f>
        <v>1.9023462270133167</v>
      </c>
      <c r="AQ67">
        <v>153.19999999999999</v>
      </c>
      <c r="AR67">
        <f>(Table11[[#This Row],[Household goods and services]]-AQ66)/AQ66*100</f>
        <v>1.6589250165892504</v>
      </c>
      <c r="AS67">
        <v>162.80000000000001</v>
      </c>
      <c r="AT67">
        <f>(Table11[[#This Row],[Health]]-AS66)/AS66*100</f>
        <v>0.8049535603715241</v>
      </c>
      <c r="AU67">
        <v>150.4</v>
      </c>
      <c r="AV67">
        <f>(Table11[[#This Row],[Transport and communication]]-AU66)/AU66*100</f>
        <v>0.60200668896321452</v>
      </c>
      <c r="AW67">
        <v>153.69999999999999</v>
      </c>
      <c r="AX67">
        <f>(Table11[[#This Row],[Recreation and amusement]]-AW66)/AW66*100</f>
        <v>1.6534391534391537</v>
      </c>
      <c r="AY67">
        <v>160.4</v>
      </c>
      <c r="AZ67">
        <f>(Table11[[#This Row],[Education]]-AY66)/AY66*100</f>
        <v>6.2383031815342681E-2</v>
      </c>
      <c r="BA67">
        <v>159.6</v>
      </c>
      <c r="BB67">
        <f>(Table11[[#This Row],[Personal care and effects]]-BA66)/BA66*100</f>
        <v>0</v>
      </c>
      <c r="BC67">
        <v>156</v>
      </c>
      <c r="BD67">
        <f>(Table11[[#This Row],[Miscellaneous]]-BC66)/BC66*100</f>
        <v>0.64516129032258063</v>
      </c>
    </row>
    <row r="68" spans="1:56" ht="13.8" x14ac:dyDescent="0.25">
      <c r="A68" t="s">
        <v>33</v>
      </c>
      <c r="B68">
        <v>2021</v>
      </c>
      <c r="C68" t="s">
        <v>42</v>
      </c>
      <c r="D68" s="7">
        <v>44440</v>
      </c>
      <c r="E68">
        <v>149.30000000000001</v>
      </c>
      <c r="F68">
        <f>(Table11[[#This Row],[Cereals and products]]-E67)/E67*100</f>
        <v>0</v>
      </c>
      <c r="G68">
        <v>207.4</v>
      </c>
      <c r="H68">
        <f>(Table11[[#This Row],[Meat and fish]]-G67)/G67*100</f>
        <v>0</v>
      </c>
      <c r="I68">
        <v>174.1</v>
      </c>
      <c r="J68">
        <f>(Table11[[#This Row],[Egg]]-I67)/I67*100</f>
        <v>0</v>
      </c>
      <c r="K68">
        <v>159.1</v>
      </c>
      <c r="L68">
        <f>(Table11[[#This Row],[Milk and products]]-K67)/K67*100</f>
        <v>-6.2814070351755222E-2</v>
      </c>
      <c r="M68">
        <v>175</v>
      </c>
      <c r="N68">
        <f>(Table11[[#This Row],[Oils and fats]]-M67)/M67*100</f>
        <v>0</v>
      </c>
      <c r="O68">
        <v>161.19999999999999</v>
      </c>
      <c r="P68">
        <f>(Table11[[#This Row],[Fruits]]-O67)/O67*100</f>
        <v>-6.1996280223200702E-2</v>
      </c>
      <c r="Q68">
        <v>183.5</v>
      </c>
      <c r="R68">
        <f>(Table11[[#This Row],[Vegetables]]-Q67)/Q67*100</f>
        <v>0.10911074740861354</v>
      </c>
      <c r="S68">
        <v>164.5</v>
      </c>
      <c r="T68">
        <f>(Table11[[#This Row],[Pulses and products]]-S67)/S67*100</f>
        <v>0</v>
      </c>
      <c r="U68">
        <v>120.4</v>
      </c>
      <c r="V68">
        <f>(Table11[[#This Row],[Sugar and Confectionery]]-U67)/U67*100</f>
        <v>0</v>
      </c>
      <c r="W68">
        <v>166.2</v>
      </c>
      <c r="X68">
        <f>(Table11[[#This Row],[Spices]]-W67)/W67*100</f>
        <v>0</v>
      </c>
      <c r="Y68">
        <v>154.80000000000001</v>
      </c>
      <c r="Z68">
        <f>(Table11[[#This Row],[Non-alcoholic beverages]]-Y67)/Y67*100</f>
        <v>0</v>
      </c>
      <c r="AA68">
        <v>175.1</v>
      </c>
      <c r="AB68">
        <f>(Table11[[#This Row],[Prepared meals, snacks, sweets etc.]]-AA67)/AA67*100</f>
        <v>0</v>
      </c>
      <c r="AC68">
        <v>167.3</v>
      </c>
      <c r="AD68">
        <f>(Table11[[#This Row],[Food and beverages]]-AC67)/AC67*100</f>
        <v>0</v>
      </c>
      <c r="AE68">
        <v>196.5</v>
      </c>
      <c r="AF68">
        <f>(Table11[[#This Row],[Pan, tobacco and intoxicants]]-AE67)/AE67*100</f>
        <v>0</v>
      </c>
      <c r="AG68">
        <v>159.80000000000001</v>
      </c>
      <c r="AH68">
        <f>(Table11[[#This Row],[Clothing]]-AG67)/AG67*100</f>
        <v>0</v>
      </c>
      <c r="AI68">
        <v>143.6</v>
      </c>
      <c r="AJ68">
        <f>(Table11[[#This Row],[Footwear]]-AI67)/AI67*100</f>
        <v>0</v>
      </c>
      <c r="AK68">
        <v>157.4</v>
      </c>
      <c r="AL68">
        <f>(Table11[[#This Row],[Clothing and footwear]]-AK67)/AK67*100</f>
        <v>6.3572790845514496E-2</v>
      </c>
      <c r="AM68">
        <v>162.1</v>
      </c>
      <c r="AN68">
        <f>IFERROR(_xlfn.IFNA(((Table11[[#This Row],[Housing]]-AM67)/AM67*100),Table11[[#This Row],[Housing]]),Table11[[#This Row],[Housing]])</f>
        <v>0</v>
      </c>
      <c r="AO68">
        <v>160.80000000000001</v>
      </c>
      <c r="AP68">
        <f>(Table11[[#This Row],[Fuel and light]]-AO67)/AO67*100</f>
        <v>6.222775357810998E-2</v>
      </c>
      <c r="AQ68">
        <v>153.30000000000001</v>
      </c>
      <c r="AR68">
        <f>(Table11[[#This Row],[Household goods and services]]-AQ67)/AQ67*100</f>
        <v>6.5274151436046174E-2</v>
      </c>
      <c r="AS68">
        <v>162.80000000000001</v>
      </c>
      <c r="AT68">
        <f>(Table11[[#This Row],[Health]]-AS67)/AS67*100</f>
        <v>0</v>
      </c>
      <c r="AU68">
        <v>150.5</v>
      </c>
      <c r="AV68">
        <f>(Table11[[#This Row],[Transport and communication]]-AU67)/AU67*100</f>
        <v>6.648936170212387E-2</v>
      </c>
      <c r="AW68">
        <v>153.9</v>
      </c>
      <c r="AX68">
        <f>(Table11[[#This Row],[Recreation and amusement]]-AW67)/AW67*100</f>
        <v>0.13012361743657586</v>
      </c>
      <c r="AY68">
        <v>160.30000000000001</v>
      </c>
      <c r="AZ68">
        <f>(Table11[[#This Row],[Education]]-AY67)/AY67*100</f>
        <v>-6.2344139650869268E-2</v>
      </c>
      <c r="BA68">
        <v>159.6</v>
      </c>
      <c r="BB68">
        <f>(Table11[[#This Row],[Personal care and effects]]-BA67)/BA67*100</f>
        <v>0</v>
      </c>
      <c r="BC68">
        <v>156</v>
      </c>
      <c r="BD68">
        <f>(Table11[[#This Row],[Miscellaneous]]-BC67)/BC67*100</f>
        <v>0</v>
      </c>
    </row>
    <row r="69" spans="1:56" ht="13.8" x14ac:dyDescent="0.25">
      <c r="A69" t="s">
        <v>33</v>
      </c>
      <c r="B69">
        <v>2021</v>
      </c>
      <c r="C69" t="s">
        <v>43</v>
      </c>
      <c r="D69" s="7">
        <v>44470</v>
      </c>
      <c r="E69">
        <v>150.1</v>
      </c>
      <c r="F69">
        <f>(Table11[[#This Row],[Cereals and products]]-E68)/E68*100</f>
        <v>0.53583389149362548</v>
      </c>
      <c r="G69">
        <v>208.4</v>
      </c>
      <c r="H69">
        <f>(Table11[[#This Row],[Meat and fish]]-G68)/G68*100</f>
        <v>0.48216007714561238</v>
      </c>
      <c r="I69">
        <v>173</v>
      </c>
      <c r="J69">
        <f>(Table11[[#This Row],[Egg]]-I68)/I68*100</f>
        <v>-0.63182079264790025</v>
      </c>
      <c r="K69">
        <v>159.19999999999999</v>
      </c>
      <c r="L69">
        <f>(Table11[[#This Row],[Milk and products]]-K68)/K68*100</f>
        <v>6.285355122564068E-2</v>
      </c>
      <c r="M69">
        <v>176.6</v>
      </c>
      <c r="N69">
        <f>(Table11[[#This Row],[Oils and fats]]-M68)/M68*100</f>
        <v>0.91428571428571104</v>
      </c>
      <c r="O69">
        <v>159.30000000000001</v>
      </c>
      <c r="P69">
        <f>(Table11[[#This Row],[Fruits]]-O68)/O68*100</f>
        <v>-1.1786600496277775</v>
      </c>
      <c r="Q69">
        <v>214.4</v>
      </c>
      <c r="R69">
        <f>(Table11[[#This Row],[Vegetables]]-Q68)/Q68*100</f>
        <v>16.839237057220714</v>
      </c>
      <c r="S69">
        <v>165.3</v>
      </c>
      <c r="T69">
        <f>(Table11[[#This Row],[Pulses and products]]-S68)/S68*100</f>
        <v>0.48632218844985492</v>
      </c>
      <c r="U69">
        <v>122.5</v>
      </c>
      <c r="V69">
        <f>(Table11[[#This Row],[Sugar and Confectionery]]-U68)/U68*100</f>
        <v>1.744186046511623</v>
      </c>
      <c r="W69">
        <v>166.8</v>
      </c>
      <c r="X69">
        <f>(Table11[[#This Row],[Spices]]-W68)/W68*100</f>
        <v>0.36101083032492348</v>
      </c>
      <c r="Y69">
        <v>155.4</v>
      </c>
      <c r="Z69">
        <f>(Table11[[#This Row],[Non-alcoholic beverages]]-Y68)/Y68*100</f>
        <v>0.3875968992248025</v>
      </c>
      <c r="AA69">
        <v>175.9</v>
      </c>
      <c r="AB69">
        <f>(Table11[[#This Row],[Prepared meals, snacks, sweets etc.]]-AA68)/AA68*100</f>
        <v>0.45688178183895567</v>
      </c>
      <c r="AC69">
        <v>171.5</v>
      </c>
      <c r="AD69">
        <f>(Table11[[#This Row],[Food and beverages]]-AC68)/AC68*100</f>
        <v>2.5104602510460183</v>
      </c>
      <c r="AE69">
        <v>197</v>
      </c>
      <c r="AF69">
        <f>(Table11[[#This Row],[Pan, tobacco and intoxicants]]-AE68)/AE68*100</f>
        <v>0.2544529262086514</v>
      </c>
      <c r="AG69">
        <v>160.80000000000001</v>
      </c>
      <c r="AH69">
        <f>(Table11[[#This Row],[Clothing]]-AG68)/AG68*100</f>
        <v>0.62578222778473092</v>
      </c>
      <c r="AI69">
        <v>144.4</v>
      </c>
      <c r="AJ69">
        <f>(Table11[[#This Row],[Footwear]]-AI68)/AI68*100</f>
        <v>0.55710306406686039</v>
      </c>
      <c r="AK69">
        <v>158.30000000000001</v>
      </c>
      <c r="AL69">
        <f>(Table11[[#This Row],[Clothing and footwear]]-AK68)/AK68*100</f>
        <v>0.57179161372300236</v>
      </c>
      <c r="AM69">
        <v>163.6</v>
      </c>
      <c r="AN69">
        <f>IFERROR(_xlfn.IFNA(((Table11[[#This Row],[Housing]]-AM68)/AM68*100),Table11[[#This Row],[Housing]]),Table11[[#This Row],[Housing]])</f>
        <v>0.92535471930906854</v>
      </c>
      <c r="AO69">
        <v>162.19999999999999</v>
      </c>
      <c r="AP69">
        <f>(Table11[[#This Row],[Fuel and light]]-AO68)/AO68*100</f>
        <v>0.87064676616914005</v>
      </c>
      <c r="AQ69">
        <v>154.30000000000001</v>
      </c>
      <c r="AR69">
        <f>(Table11[[#This Row],[Household goods and services]]-AQ68)/AQ68*100</f>
        <v>0.65231572080887146</v>
      </c>
      <c r="AS69">
        <v>163.5</v>
      </c>
      <c r="AT69">
        <f>(Table11[[#This Row],[Health]]-AS68)/AS68*100</f>
        <v>0.42997542997542293</v>
      </c>
      <c r="AU69">
        <v>152.19999999999999</v>
      </c>
      <c r="AV69">
        <f>(Table11[[#This Row],[Transport and communication]]-AU68)/AU68*100</f>
        <v>1.1295681063122847</v>
      </c>
      <c r="AW69">
        <v>155.1</v>
      </c>
      <c r="AX69">
        <f>(Table11[[#This Row],[Recreation and amusement]]-AW68)/AW68*100</f>
        <v>0.77972709551656183</v>
      </c>
      <c r="AY69">
        <v>160.30000000000001</v>
      </c>
      <c r="AZ69">
        <f>(Table11[[#This Row],[Education]]-AY68)/AY68*100</f>
        <v>0</v>
      </c>
      <c r="BA69">
        <v>160.30000000000001</v>
      </c>
      <c r="BB69">
        <f>(Table11[[#This Row],[Personal care and effects]]-BA68)/BA68*100</f>
        <v>0.43859649122808092</v>
      </c>
      <c r="BC69">
        <v>157</v>
      </c>
      <c r="BD69">
        <f>(Table11[[#This Row],[Miscellaneous]]-BC68)/BC68*100</f>
        <v>0.64102564102564097</v>
      </c>
    </row>
    <row r="70" spans="1:56" ht="13.8" x14ac:dyDescent="0.25">
      <c r="A70" t="s">
        <v>33</v>
      </c>
      <c r="B70">
        <v>2021</v>
      </c>
      <c r="C70" t="s">
        <v>45</v>
      </c>
      <c r="D70" s="7">
        <v>44501</v>
      </c>
      <c r="E70">
        <v>151</v>
      </c>
      <c r="F70">
        <f>(Table11[[#This Row],[Cereals and products]]-E69)/E69*100</f>
        <v>0.5996002664890111</v>
      </c>
      <c r="G70">
        <v>204.9</v>
      </c>
      <c r="H70">
        <f>(Table11[[#This Row],[Meat and fish]]-G69)/G69*100</f>
        <v>-1.6794625719769676</v>
      </c>
      <c r="I70">
        <v>175.4</v>
      </c>
      <c r="J70">
        <f>(Table11[[#This Row],[Egg]]-I69)/I69*100</f>
        <v>1.387283236994223</v>
      </c>
      <c r="K70">
        <v>159.6</v>
      </c>
      <c r="L70">
        <f>(Table11[[#This Row],[Milk and products]]-K69)/K69*100</f>
        <v>0.25125628140703876</v>
      </c>
      <c r="M70">
        <v>175.8</v>
      </c>
      <c r="N70">
        <f>(Table11[[#This Row],[Oils and fats]]-M69)/M69*100</f>
        <v>-0.45300113250282159</v>
      </c>
      <c r="O70">
        <v>160.30000000000001</v>
      </c>
      <c r="P70">
        <f>(Table11[[#This Row],[Fruits]]-O69)/O69*100</f>
        <v>0.62774639045825487</v>
      </c>
      <c r="Q70">
        <v>229.1</v>
      </c>
      <c r="R70">
        <f>(Table11[[#This Row],[Vegetables]]-Q69)/Q69*100</f>
        <v>6.8563432835820839</v>
      </c>
      <c r="S70">
        <v>165.1</v>
      </c>
      <c r="T70">
        <f>(Table11[[#This Row],[Pulses and products]]-S69)/S69*100</f>
        <v>-0.12099213551120208</v>
      </c>
      <c r="U70">
        <v>123.1</v>
      </c>
      <c r="V70">
        <f>(Table11[[#This Row],[Sugar and Confectionery]]-U69)/U69*100</f>
        <v>0.48979591836734232</v>
      </c>
      <c r="W70">
        <v>167.2</v>
      </c>
      <c r="X70">
        <f>(Table11[[#This Row],[Spices]]-W69)/W69*100</f>
        <v>0.23980815347720458</v>
      </c>
      <c r="Y70">
        <v>156.1</v>
      </c>
      <c r="Z70">
        <f>(Table11[[#This Row],[Non-alcoholic beverages]]-Y69)/Y69*100</f>
        <v>0.45045045045044318</v>
      </c>
      <c r="AA70">
        <v>176.8</v>
      </c>
      <c r="AB70">
        <f>(Table11[[#This Row],[Prepared meals, snacks, sweets etc.]]-AA69)/AA69*100</f>
        <v>0.51165434906197027</v>
      </c>
      <c r="AC70">
        <v>173.5</v>
      </c>
      <c r="AD70">
        <f>(Table11[[#This Row],[Food and beverages]]-AC69)/AC69*100</f>
        <v>1.1661807580174928</v>
      </c>
      <c r="AE70">
        <v>197</v>
      </c>
      <c r="AF70">
        <f>(Table11[[#This Row],[Pan, tobacco and intoxicants]]-AE69)/AE69*100</f>
        <v>0</v>
      </c>
      <c r="AG70">
        <v>162.30000000000001</v>
      </c>
      <c r="AH70">
        <f>(Table11[[#This Row],[Clothing]]-AG69)/AG69*100</f>
        <v>0.93283582089552231</v>
      </c>
      <c r="AI70">
        <v>145.30000000000001</v>
      </c>
      <c r="AJ70">
        <f>(Table11[[#This Row],[Footwear]]-AI69)/AI69*100</f>
        <v>0.62326869806094576</v>
      </c>
      <c r="AK70">
        <v>159.69999999999999</v>
      </c>
      <c r="AL70">
        <f>(Table11[[#This Row],[Clothing and footwear]]-AK69)/AK69*100</f>
        <v>0.88439671509790097</v>
      </c>
      <c r="AM70">
        <v>164.2</v>
      </c>
      <c r="AN70">
        <f>IFERROR(_xlfn.IFNA(((Table11[[#This Row],[Housing]]-AM69)/AM69*100),Table11[[#This Row],[Housing]]),Table11[[#This Row],[Housing]])</f>
        <v>0.36674816625916523</v>
      </c>
      <c r="AO70">
        <v>161.6</v>
      </c>
      <c r="AP70">
        <f>(Table11[[#This Row],[Fuel and light]]-AO69)/AO69*100</f>
        <v>-0.36991368680640835</v>
      </c>
      <c r="AQ70">
        <v>155.19999999999999</v>
      </c>
      <c r="AR70">
        <f>(Table11[[#This Row],[Household goods and services]]-AQ69)/AQ69*100</f>
        <v>0.58327932598831966</v>
      </c>
      <c r="AS70">
        <v>164.2</v>
      </c>
      <c r="AT70">
        <f>(Table11[[#This Row],[Health]]-AS69)/AS69*100</f>
        <v>0.42813455657491661</v>
      </c>
      <c r="AU70">
        <v>151.19999999999999</v>
      </c>
      <c r="AV70">
        <f>(Table11[[#This Row],[Transport and communication]]-AU69)/AU69*100</f>
        <v>-0.65703022339027606</v>
      </c>
      <c r="AW70">
        <v>156.69999999999999</v>
      </c>
      <c r="AX70">
        <f>(Table11[[#This Row],[Recreation and amusement]]-AW69)/AW69*100</f>
        <v>1.0315925209542194</v>
      </c>
      <c r="AY70">
        <v>160.80000000000001</v>
      </c>
      <c r="AZ70">
        <f>(Table11[[#This Row],[Education]]-AY69)/AY69*100</f>
        <v>0.31191515907673112</v>
      </c>
      <c r="BA70">
        <v>161.80000000000001</v>
      </c>
      <c r="BB70">
        <f>(Table11[[#This Row],[Personal care and effects]]-BA69)/BA69*100</f>
        <v>0.93574547723019341</v>
      </c>
      <c r="BC70">
        <v>157.30000000000001</v>
      </c>
      <c r="BD70">
        <f>(Table11[[#This Row],[Miscellaneous]]-BC69)/BC69*100</f>
        <v>0.19108280254777793</v>
      </c>
    </row>
    <row r="71" spans="1:56" ht="13.8" x14ac:dyDescent="0.25">
      <c r="A71" t="s">
        <v>33</v>
      </c>
      <c r="B71">
        <v>2021</v>
      </c>
      <c r="C71" t="s">
        <v>46</v>
      </c>
      <c r="D71" s="7">
        <v>44531</v>
      </c>
      <c r="E71">
        <v>151.6</v>
      </c>
      <c r="F71">
        <f>(Table11[[#This Row],[Cereals and products]]-E70)/E70*100</f>
        <v>0.3973509933774797</v>
      </c>
      <c r="G71">
        <v>202.2</v>
      </c>
      <c r="H71">
        <f>(Table11[[#This Row],[Meat and fish]]-G70)/G70*100</f>
        <v>-1.3177159590044007</v>
      </c>
      <c r="I71">
        <v>180</v>
      </c>
      <c r="J71">
        <f>(Table11[[#This Row],[Egg]]-I70)/I70*100</f>
        <v>2.6225769669327219</v>
      </c>
      <c r="K71">
        <v>160</v>
      </c>
      <c r="L71">
        <f>(Table11[[#This Row],[Milk and products]]-K70)/K70*100</f>
        <v>0.25062656641604369</v>
      </c>
      <c r="M71">
        <v>173.5</v>
      </c>
      <c r="N71">
        <f>(Table11[[#This Row],[Oils and fats]]-M70)/M70*100</f>
        <v>-1.3083048919226457</v>
      </c>
      <c r="O71">
        <v>158.30000000000001</v>
      </c>
      <c r="P71">
        <f>(Table11[[#This Row],[Fruits]]-O70)/O70*100</f>
        <v>-1.2476606363069245</v>
      </c>
      <c r="Q71">
        <v>219.5</v>
      </c>
      <c r="R71">
        <f>(Table11[[#This Row],[Vegetables]]-Q70)/Q70*100</f>
        <v>-4.1903099083369684</v>
      </c>
      <c r="S71">
        <v>164.2</v>
      </c>
      <c r="T71">
        <f>(Table11[[#This Row],[Pulses and products]]-S70)/S70*100</f>
        <v>-0.54512416717141465</v>
      </c>
      <c r="U71">
        <v>121.9</v>
      </c>
      <c r="V71">
        <f>(Table11[[#This Row],[Sugar and Confectionery]]-U70)/U70*100</f>
        <v>-0.97481722177090879</v>
      </c>
      <c r="W71">
        <v>168.2</v>
      </c>
      <c r="X71">
        <f>(Table11[[#This Row],[Spices]]-W70)/W70*100</f>
        <v>0.59808612440191389</v>
      </c>
      <c r="Y71">
        <v>156.5</v>
      </c>
      <c r="Z71">
        <f>(Table11[[#This Row],[Non-alcoholic beverages]]-Y70)/Y70*100</f>
        <v>0.25624599615631372</v>
      </c>
      <c r="AA71">
        <v>178.2</v>
      </c>
      <c r="AB71">
        <f>(Table11[[#This Row],[Prepared meals, snacks, sweets etc.]]-AA70)/AA70*100</f>
        <v>0.79185520361989659</v>
      </c>
      <c r="AC71">
        <v>172.2</v>
      </c>
      <c r="AD71">
        <f>(Table11[[#This Row],[Food and beverages]]-AC70)/AC70*100</f>
        <v>-0.74927953890490573</v>
      </c>
      <c r="AE71">
        <v>196.8</v>
      </c>
      <c r="AF71">
        <f>(Table11[[#This Row],[Pan, tobacco and intoxicants]]-AE70)/AE70*100</f>
        <v>-0.10152284263958815</v>
      </c>
      <c r="AG71">
        <v>163.30000000000001</v>
      </c>
      <c r="AH71">
        <f>(Table11[[#This Row],[Clothing]]-AG70)/AG70*100</f>
        <v>0.61614294516327783</v>
      </c>
      <c r="AI71">
        <v>146.69999999999999</v>
      </c>
      <c r="AJ71">
        <f>(Table11[[#This Row],[Footwear]]-AI70)/AI70*100</f>
        <v>0.96352374397796081</v>
      </c>
      <c r="AK71">
        <v>160.69999999999999</v>
      </c>
      <c r="AL71">
        <f>(Table11[[#This Row],[Clothing and footwear]]-AK70)/AK70*100</f>
        <v>0.62617407639323741</v>
      </c>
      <c r="AM71">
        <v>163.4</v>
      </c>
      <c r="AN71">
        <f>IFERROR(_xlfn.IFNA(((Table11[[#This Row],[Housing]]-AM70)/AM70*100),Table11[[#This Row],[Housing]]),Table11[[#This Row],[Housing]])</f>
        <v>-0.48721071863579962</v>
      </c>
      <c r="AO71">
        <v>161.69999999999999</v>
      </c>
      <c r="AP71">
        <f>(Table11[[#This Row],[Fuel and light]]-AO70)/AO70*100</f>
        <v>6.188118811880837E-2</v>
      </c>
      <c r="AQ71">
        <v>156</v>
      </c>
      <c r="AR71">
        <f>(Table11[[#This Row],[Household goods and services]]-AQ70)/AQ70*100</f>
        <v>0.51546391752578058</v>
      </c>
      <c r="AS71">
        <v>165.1</v>
      </c>
      <c r="AT71">
        <f>(Table11[[#This Row],[Health]]-AS70)/AS70*100</f>
        <v>0.54811205846528976</v>
      </c>
      <c r="AU71">
        <v>151.80000000000001</v>
      </c>
      <c r="AV71">
        <f>(Table11[[#This Row],[Transport and communication]]-AU70)/AU70*100</f>
        <v>0.3968253968254119</v>
      </c>
      <c r="AW71">
        <v>157.6</v>
      </c>
      <c r="AX71">
        <f>(Table11[[#This Row],[Recreation and amusement]]-AW70)/AW70*100</f>
        <v>0.57434588385450269</v>
      </c>
      <c r="AY71">
        <v>160.6</v>
      </c>
      <c r="AZ71">
        <f>(Table11[[#This Row],[Education]]-AY70)/AY70*100</f>
        <v>-0.12437810945274692</v>
      </c>
      <c r="BA71">
        <v>162.4</v>
      </c>
      <c r="BB71">
        <f>(Table11[[#This Row],[Personal care and effects]]-BA70)/BA70*100</f>
        <v>0.37082818294190006</v>
      </c>
      <c r="BC71">
        <v>157.80000000000001</v>
      </c>
      <c r="BD71">
        <f>(Table11[[#This Row],[Miscellaneous]]-BC70)/BC70*100</f>
        <v>0.31786395422759056</v>
      </c>
    </row>
    <row r="72" spans="1:56" ht="13.8" x14ac:dyDescent="0.25">
      <c r="A72" t="s">
        <v>33</v>
      </c>
      <c r="B72">
        <v>2022</v>
      </c>
      <c r="C72" t="s">
        <v>31</v>
      </c>
      <c r="D72" s="7">
        <v>44562</v>
      </c>
      <c r="E72">
        <v>152.19999999999999</v>
      </c>
      <c r="F72">
        <f>(Table11[[#This Row],[Cereals and products]]-E71)/E71*100</f>
        <v>0.3957783641160913</v>
      </c>
      <c r="G72">
        <v>202.1</v>
      </c>
      <c r="H72">
        <f>(Table11[[#This Row],[Meat and fish]]-G71)/G71*100</f>
        <v>-4.9455984174082257E-2</v>
      </c>
      <c r="I72">
        <v>180.1</v>
      </c>
      <c r="J72">
        <f>(Table11[[#This Row],[Egg]]-I71)/I71*100</f>
        <v>5.5555555555552402E-2</v>
      </c>
      <c r="K72">
        <v>160.4</v>
      </c>
      <c r="L72">
        <f>(Table11[[#This Row],[Milk and products]]-K71)/K71*100</f>
        <v>0.25000000000000355</v>
      </c>
      <c r="M72">
        <v>171</v>
      </c>
      <c r="N72">
        <f>(Table11[[#This Row],[Oils and fats]]-M71)/M71*100</f>
        <v>-1.4409221902017291</v>
      </c>
      <c r="O72">
        <v>156.5</v>
      </c>
      <c r="P72">
        <f>(Table11[[#This Row],[Fruits]]-O71)/O71*100</f>
        <v>-1.1370814908401841</v>
      </c>
      <c r="Q72">
        <v>203.6</v>
      </c>
      <c r="R72">
        <f>(Table11[[#This Row],[Vegetables]]-Q71)/Q71*100</f>
        <v>-7.2437357630979529</v>
      </c>
      <c r="S72">
        <v>163.80000000000001</v>
      </c>
      <c r="T72">
        <f>(Table11[[#This Row],[Pulses and products]]-S71)/S71*100</f>
        <v>-0.24360535931789115</v>
      </c>
      <c r="U72">
        <v>121.3</v>
      </c>
      <c r="V72">
        <f>(Table11[[#This Row],[Sugar and Confectionery]]-U71)/U71*100</f>
        <v>-0.49220672682527356</v>
      </c>
      <c r="W72">
        <v>169.8</v>
      </c>
      <c r="X72">
        <f>(Table11[[#This Row],[Spices]]-W71)/W71*100</f>
        <v>0.95124851367421104</v>
      </c>
      <c r="Y72">
        <v>156.6</v>
      </c>
      <c r="Z72">
        <f>(Table11[[#This Row],[Non-alcoholic beverages]]-Y71)/Y71*100</f>
        <v>6.3897763578271136E-2</v>
      </c>
      <c r="AA72">
        <v>179</v>
      </c>
      <c r="AB72">
        <f>(Table11[[#This Row],[Prepared meals, snacks, sweets etc.]]-AA71)/AA71*100</f>
        <v>0.44893378226712199</v>
      </c>
      <c r="AC72">
        <v>170.3</v>
      </c>
      <c r="AD72">
        <f>(Table11[[#This Row],[Food and beverages]]-AC71)/AC71*100</f>
        <v>-1.1033681765388952</v>
      </c>
      <c r="AE72">
        <v>196.4</v>
      </c>
      <c r="AF72">
        <f>(Table11[[#This Row],[Pan, tobacco and intoxicants]]-AE71)/AE71*100</f>
        <v>-0.20325203252032809</v>
      </c>
      <c r="AG72">
        <v>164.7</v>
      </c>
      <c r="AH72">
        <f>(Table11[[#This Row],[Clothing]]-AG71)/AG71*100</f>
        <v>0.85731781996324385</v>
      </c>
      <c r="AI72">
        <v>148.5</v>
      </c>
      <c r="AJ72">
        <f>(Table11[[#This Row],[Footwear]]-AI71)/AI71*100</f>
        <v>1.2269938650306826</v>
      </c>
      <c r="AK72">
        <v>162.19999999999999</v>
      </c>
      <c r="AL72">
        <f>(Table11[[#This Row],[Clothing and footwear]]-AK71)/AK71*100</f>
        <v>0.93341630367143757</v>
      </c>
      <c r="AM72">
        <v>164.5</v>
      </c>
      <c r="AN72">
        <f>IFERROR(_xlfn.IFNA(((Table11[[#This Row],[Housing]]-AM71)/AM71*100),Table11[[#This Row],[Housing]]),Table11[[#This Row],[Housing]])</f>
        <v>0.67319461444308093</v>
      </c>
      <c r="AO72">
        <v>161.6</v>
      </c>
      <c r="AP72">
        <f>(Table11[[#This Row],[Fuel and light]]-AO71)/AO71*100</f>
        <v>-6.184291898577262E-2</v>
      </c>
      <c r="AQ72">
        <v>156.80000000000001</v>
      </c>
      <c r="AR72">
        <f>(Table11[[#This Row],[Household goods and services]]-AQ71)/AQ71*100</f>
        <v>0.5128205128205201</v>
      </c>
      <c r="AS72">
        <v>166.1</v>
      </c>
      <c r="AT72">
        <f>(Table11[[#This Row],[Health]]-AS71)/AS71*100</f>
        <v>0.60569351907934588</v>
      </c>
      <c r="AU72">
        <v>152.69999999999999</v>
      </c>
      <c r="AV72">
        <f>(Table11[[#This Row],[Transport and communication]]-AU71)/AU71*100</f>
        <v>0.59288537549405607</v>
      </c>
      <c r="AW72">
        <v>158.4</v>
      </c>
      <c r="AX72">
        <f>(Table11[[#This Row],[Recreation and amusement]]-AW71)/AW71*100</f>
        <v>0.50761421319797684</v>
      </c>
      <c r="AY72">
        <v>161</v>
      </c>
      <c r="AZ72">
        <f>(Table11[[#This Row],[Education]]-AY71)/AY71*100</f>
        <v>0.24906600249066357</v>
      </c>
      <c r="BA72">
        <v>162.80000000000001</v>
      </c>
      <c r="BB72">
        <f>(Table11[[#This Row],[Personal care and effects]]-BA71)/BA71*100</f>
        <v>0.2463054187192153</v>
      </c>
      <c r="BC72">
        <v>158.6</v>
      </c>
      <c r="BD72">
        <f>(Table11[[#This Row],[Miscellaneous]]-BC71)/BC71*100</f>
        <v>0.50697084917616153</v>
      </c>
    </row>
    <row r="73" spans="1:56" ht="13.8" x14ac:dyDescent="0.25">
      <c r="A73" t="s">
        <v>33</v>
      </c>
      <c r="B73">
        <v>2022</v>
      </c>
      <c r="C73" t="s">
        <v>35</v>
      </c>
      <c r="D73" s="7">
        <v>44593</v>
      </c>
      <c r="E73">
        <v>152.5</v>
      </c>
      <c r="F73">
        <f>(Table11[[#This Row],[Cereals and products]]-E72)/E72*100</f>
        <v>0.19710906701709027</v>
      </c>
      <c r="G73">
        <v>205.2</v>
      </c>
      <c r="H73">
        <f>(Table11[[#This Row],[Meat and fish]]-G72)/G72*100</f>
        <v>1.533894111825826</v>
      </c>
      <c r="I73">
        <v>176.4</v>
      </c>
      <c r="J73">
        <f>(Table11[[#This Row],[Egg]]-I72)/I72*100</f>
        <v>-2.0544142143253685</v>
      </c>
      <c r="K73">
        <v>160.6</v>
      </c>
      <c r="L73">
        <f>(Table11[[#This Row],[Milk and products]]-K72)/K72*100</f>
        <v>0.12468827930173854</v>
      </c>
      <c r="M73">
        <v>171.5</v>
      </c>
      <c r="N73">
        <f>(Table11[[#This Row],[Oils and fats]]-M72)/M72*100</f>
        <v>0.29239766081871343</v>
      </c>
      <c r="O73">
        <v>156.4</v>
      </c>
      <c r="P73">
        <f>(Table11[[#This Row],[Fruits]]-O72)/O72*100</f>
        <v>-6.3897763578271136E-2</v>
      </c>
      <c r="Q73">
        <v>198</v>
      </c>
      <c r="R73">
        <f>(Table11[[#This Row],[Vegetables]]-Q72)/Q72*100</f>
        <v>-2.7504911591355574</v>
      </c>
      <c r="S73">
        <v>163.19999999999999</v>
      </c>
      <c r="T73">
        <f>(Table11[[#This Row],[Pulses and products]]-S72)/S72*100</f>
        <v>-0.36630036630038015</v>
      </c>
      <c r="U73">
        <v>120.6</v>
      </c>
      <c r="V73">
        <f>(Table11[[#This Row],[Sugar and Confectionery]]-U72)/U72*100</f>
        <v>-0.57708161582852668</v>
      </c>
      <c r="W73">
        <v>172.2</v>
      </c>
      <c r="X73">
        <f>(Table11[[#This Row],[Spices]]-W72)/W72*100</f>
        <v>1.4134275618374423</v>
      </c>
      <c r="Y73">
        <v>156.69999999999999</v>
      </c>
      <c r="Z73">
        <f>(Table11[[#This Row],[Non-alcoholic beverages]]-Y72)/Y72*100</f>
        <v>6.3856960408680913E-2</v>
      </c>
      <c r="AA73">
        <v>180</v>
      </c>
      <c r="AB73">
        <f>(Table11[[#This Row],[Prepared meals, snacks, sweets etc.]]-AA72)/AA72*100</f>
        <v>0.55865921787709494</v>
      </c>
      <c r="AC73">
        <v>170.2</v>
      </c>
      <c r="AD73">
        <f>(Table11[[#This Row],[Food and beverages]]-AC72)/AC72*100</f>
        <v>-5.871990604816367E-2</v>
      </c>
      <c r="AE73">
        <v>196.5</v>
      </c>
      <c r="AF73">
        <f>(Table11[[#This Row],[Pan, tobacco and intoxicants]]-AE72)/AE72*100</f>
        <v>5.0916496945007286E-2</v>
      </c>
      <c r="AG73">
        <v>165.7</v>
      </c>
      <c r="AH73">
        <f>(Table11[[#This Row],[Clothing]]-AG72)/AG72*100</f>
        <v>0.60716454159077116</v>
      </c>
      <c r="AI73">
        <v>150.4</v>
      </c>
      <c r="AJ73">
        <f>(Table11[[#This Row],[Footwear]]-AI72)/AI72*100</f>
        <v>1.2794612794612832</v>
      </c>
      <c r="AK73">
        <v>163.4</v>
      </c>
      <c r="AL73">
        <f>(Table11[[#This Row],[Clothing and footwear]]-AK72)/AK72*100</f>
        <v>0.73982737361283424</v>
      </c>
      <c r="AM73">
        <v>165.5</v>
      </c>
      <c r="AN73">
        <f>IFERROR(_xlfn.IFNA(((Table11[[#This Row],[Housing]]-AM72)/AM72*100),Table11[[#This Row],[Housing]]),Table11[[#This Row],[Housing]])</f>
        <v>0.60790273556231</v>
      </c>
      <c r="AO73">
        <v>163</v>
      </c>
      <c r="AP73">
        <f>(Table11[[#This Row],[Fuel and light]]-AO72)/AO72*100</f>
        <v>0.86633663366336988</v>
      </c>
      <c r="AQ73">
        <v>157.4</v>
      </c>
      <c r="AR73">
        <f>(Table11[[#This Row],[Household goods and services]]-AQ72)/AQ72*100</f>
        <v>0.38265306122448617</v>
      </c>
      <c r="AS73">
        <v>167.2</v>
      </c>
      <c r="AT73">
        <f>(Table11[[#This Row],[Health]]-AS72)/AS72*100</f>
        <v>0.66225165562913568</v>
      </c>
      <c r="AU73">
        <v>153.1</v>
      </c>
      <c r="AV73">
        <f>(Table11[[#This Row],[Transport and communication]]-AU72)/AU72*100</f>
        <v>0.26195153896529516</v>
      </c>
      <c r="AW73">
        <v>159.5</v>
      </c>
      <c r="AX73">
        <f>(Table11[[#This Row],[Recreation and amusement]]-AW72)/AW72*100</f>
        <v>0.69444444444444087</v>
      </c>
      <c r="AY73">
        <v>162</v>
      </c>
      <c r="AZ73">
        <f>(Table11[[#This Row],[Education]]-AY72)/AY72*100</f>
        <v>0.6211180124223602</v>
      </c>
      <c r="BA73">
        <v>164.2</v>
      </c>
      <c r="BB73">
        <f>(Table11[[#This Row],[Personal care and effects]]-BA72)/BA72*100</f>
        <v>0.85995085995084586</v>
      </c>
      <c r="BC73">
        <v>159.4</v>
      </c>
      <c r="BD73">
        <f>(Table11[[#This Row],[Miscellaneous]]-BC72)/BC72*100</f>
        <v>0.50441361916772476</v>
      </c>
    </row>
    <row r="74" spans="1:56" ht="13.8" x14ac:dyDescent="0.25">
      <c r="A74" t="s">
        <v>33</v>
      </c>
      <c r="B74">
        <v>2022</v>
      </c>
      <c r="C74" t="s">
        <v>36</v>
      </c>
      <c r="D74" s="7">
        <v>44621</v>
      </c>
      <c r="E74">
        <v>153.69999999999999</v>
      </c>
      <c r="F74">
        <f>(Table11[[#This Row],[Cereals and products]]-E73)/E73*100</f>
        <v>0.78688524590163189</v>
      </c>
      <c r="G74">
        <v>215.8</v>
      </c>
      <c r="H74">
        <f>(Table11[[#This Row],[Meat and fish]]-G73)/G73*100</f>
        <v>5.1656920077972828</v>
      </c>
      <c r="I74">
        <v>167.7</v>
      </c>
      <c r="J74">
        <f>(Table11[[#This Row],[Egg]]-I73)/I73*100</f>
        <v>-4.9319727891156555</v>
      </c>
      <c r="K74">
        <v>162.6</v>
      </c>
      <c r="L74">
        <f>(Table11[[#This Row],[Milk and products]]-K73)/K73*100</f>
        <v>1.2453300124533002</v>
      </c>
      <c r="M74">
        <v>180</v>
      </c>
      <c r="N74">
        <f>(Table11[[#This Row],[Oils and fats]]-M73)/M73*100</f>
        <v>4.9562682215743443</v>
      </c>
      <c r="O74">
        <v>159.6</v>
      </c>
      <c r="P74">
        <f>(Table11[[#This Row],[Fruits]]-O73)/O73*100</f>
        <v>2.046035805626591</v>
      </c>
      <c r="Q74">
        <v>188.4</v>
      </c>
      <c r="R74">
        <f>(Table11[[#This Row],[Vegetables]]-Q73)/Q73*100</f>
        <v>-4.848484848484846</v>
      </c>
      <c r="S74">
        <v>163.4</v>
      </c>
      <c r="T74">
        <f>(Table11[[#This Row],[Pulses and products]]-S73)/S73*100</f>
        <v>0.12254901960785358</v>
      </c>
      <c r="U74">
        <v>120.3</v>
      </c>
      <c r="V74">
        <f>(Table11[[#This Row],[Sugar and Confectionery]]-U73)/U73*100</f>
        <v>-0.24875621890547028</v>
      </c>
      <c r="W74">
        <v>174.7</v>
      </c>
      <c r="X74">
        <f>(Table11[[#This Row],[Spices]]-W73)/W73*100</f>
        <v>1.4518002322880372</v>
      </c>
      <c r="Y74">
        <v>157.1</v>
      </c>
      <c r="Z74">
        <f>(Table11[[#This Row],[Non-alcoholic beverages]]-Y73)/Y73*100</f>
        <v>0.25526483726866989</v>
      </c>
      <c r="AA74">
        <v>181.5</v>
      </c>
      <c r="AB74">
        <f>(Table11[[#This Row],[Prepared meals, snacks, sweets etc.]]-AA73)/AA73*100</f>
        <v>0.83333333333333337</v>
      </c>
      <c r="AC74">
        <v>171.5</v>
      </c>
      <c r="AD74">
        <f>(Table11[[#This Row],[Food and beverages]]-AC73)/AC73*100</f>
        <v>0.76380728554642274</v>
      </c>
      <c r="AE74">
        <v>197.5</v>
      </c>
      <c r="AF74">
        <f>(Table11[[#This Row],[Pan, tobacco and intoxicants]]-AE73)/AE73*100</f>
        <v>0.5089058524173028</v>
      </c>
      <c r="AG74">
        <v>167.1</v>
      </c>
      <c r="AH74">
        <f>(Table11[[#This Row],[Clothing]]-AG73)/AG73*100</f>
        <v>0.84490042245021468</v>
      </c>
      <c r="AI74">
        <v>152.6</v>
      </c>
      <c r="AJ74">
        <f>(Table11[[#This Row],[Footwear]]-AI73)/AI73*100</f>
        <v>1.4627659574468008</v>
      </c>
      <c r="AK74">
        <v>164.9</v>
      </c>
      <c r="AL74">
        <f>(Table11[[#This Row],[Clothing and footwear]]-AK73)/AK73*100</f>
        <v>0.91799265605875158</v>
      </c>
      <c r="AM74">
        <v>165.3</v>
      </c>
      <c r="AN74">
        <f>IFERROR(_xlfn.IFNA(((Table11[[#This Row],[Housing]]-AM73)/AM73*100),Table11[[#This Row],[Housing]]),Table11[[#This Row],[Housing]])</f>
        <v>-0.12084592145014418</v>
      </c>
      <c r="AO74">
        <v>164.5</v>
      </c>
      <c r="AP74">
        <f>(Table11[[#This Row],[Fuel and light]]-AO73)/AO73*100</f>
        <v>0.92024539877300615</v>
      </c>
      <c r="AQ74">
        <v>158.6</v>
      </c>
      <c r="AR74">
        <f>(Table11[[#This Row],[Household goods and services]]-AQ73)/AQ73*100</f>
        <v>0.76238881829732441</v>
      </c>
      <c r="AS74">
        <v>168.2</v>
      </c>
      <c r="AT74">
        <f>(Table11[[#This Row],[Health]]-AS73)/AS73*100</f>
        <v>0.59808612440191389</v>
      </c>
      <c r="AU74">
        <v>154.19999999999999</v>
      </c>
      <c r="AV74">
        <f>(Table11[[#This Row],[Transport and communication]]-AU73)/AU73*100</f>
        <v>0.71848465055518906</v>
      </c>
      <c r="AW74">
        <v>160.80000000000001</v>
      </c>
      <c r="AX74">
        <f>(Table11[[#This Row],[Recreation and amusement]]-AW73)/AW73*100</f>
        <v>0.81504702194358081</v>
      </c>
      <c r="AY74">
        <v>162.69999999999999</v>
      </c>
      <c r="AZ74">
        <f>(Table11[[#This Row],[Education]]-AY73)/AY73*100</f>
        <v>0.4320987654320918</v>
      </c>
      <c r="BA74">
        <v>166.8</v>
      </c>
      <c r="BB74">
        <f>(Table11[[#This Row],[Personal care and effects]]-BA73)/BA73*100</f>
        <v>1.5834348355663965</v>
      </c>
      <c r="BC74">
        <v>160.6</v>
      </c>
      <c r="BD74">
        <f>(Table11[[#This Row],[Miscellaneous]]-BC73)/BC73*100</f>
        <v>0.7528230865746478</v>
      </c>
    </row>
    <row r="75" spans="1:56" ht="13.8" x14ac:dyDescent="0.25">
      <c r="A75" t="s">
        <v>33</v>
      </c>
      <c r="B75">
        <v>2022</v>
      </c>
      <c r="C75" t="s">
        <v>37</v>
      </c>
      <c r="D75" s="7">
        <v>44652</v>
      </c>
      <c r="E75">
        <v>155.4</v>
      </c>
      <c r="F75">
        <f>(Table11[[#This Row],[Cereals and products]]-E74)/E74*100</f>
        <v>1.1060507482108115</v>
      </c>
      <c r="G75">
        <v>215.8</v>
      </c>
      <c r="H75">
        <f>(Table11[[#This Row],[Meat and fish]]-G74)/G74*100</f>
        <v>0</v>
      </c>
      <c r="I75">
        <v>164.6</v>
      </c>
      <c r="J75">
        <f>(Table11[[#This Row],[Egg]]-I74)/I74*100</f>
        <v>-1.8485390578413801</v>
      </c>
      <c r="K75">
        <v>164.2</v>
      </c>
      <c r="L75">
        <f>(Table11[[#This Row],[Milk and products]]-K74)/K74*100</f>
        <v>0.98400984009839754</v>
      </c>
      <c r="M75">
        <v>186</v>
      </c>
      <c r="N75">
        <f>(Table11[[#This Row],[Oils and fats]]-M74)/M74*100</f>
        <v>3.3333333333333335</v>
      </c>
      <c r="O75">
        <v>175.9</v>
      </c>
      <c r="P75">
        <f>(Table11[[#This Row],[Fruits]]-O74)/O74*100</f>
        <v>10.213032581453643</v>
      </c>
      <c r="Q75">
        <v>190.7</v>
      </c>
      <c r="R75">
        <f>(Table11[[#This Row],[Vegetables]]-Q74)/Q74*100</f>
        <v>1.2208067940551925</v>
      </c>
      <c r="S75">
        <v>164</v>
      </c>
      <c r="T75">
        <f>(Table11[[#This Row],[Pulses and products]]-S74)/S74*100</f>
        <v>0.36719706242349709</v>
      </c>
      <c r="U75">
        <v>120.5</v>
      </c>
      <c r="V75">
        <f>(Table11[[#This Row],[Sugar and Confectionery]]-U74)/U74*100</f>
        <v>0.16625103906899655</v>
      </c>
      <c r="W75">
        <v>178</v>
      </c>
      <c r="X75">
        <f>(Table11[[#This Row],[Spices]]-W74)/W74*100</f>
        <v>1.8889524899828345</v>
      </c>
      <c r="Y75">
        <v>157.5</v>
      </c>
      <c r="Z75">
        <f>(Table11[[#This Row],[Non-alcoholic beverages]]-Y74)/Y74*100</f>
        <v>0.25461489497135947</v>
      </c>
      <c r="AA75">
        <v>183.3</v>
      </c>
      <c r="AB75">
        <f>(Table11[[#This Row],[Prepared meals, snacks, sweets etc.]]-AA74)/AA74*100</f>
        <v>0.991735537190089</v>
      </c>
      <c r="AC75">
        <v>174.5</v>
      </c>
      <c r="AD75">
        <f>(Table11[[#This Row],[Food and beverages]]-AC74)/AC74*100</f>
        <v>1.749271137026239</v>
      </c>
      <c r="AE75">
        <v>197.1</v>
      </c>
      <c r="AF75">
        <f>(Table11[[#This Row],[Pan, tobacco and intoxicants]]-AE74)/AE74*100</f>
        <v>-0.20253164556962314</v>
      </c>
      <c r="AG75">
        <v>168.4</v>
      </c>
      <c r="AH75">
        <f>(Table11[[#This Row],[Clothing]]-AG74)/AG74*100</f>
        <v>0.77797725912627846</v>
      </c>
      <c r="AI75">
        <v>154.5</v>
      </c>
      <c r="AJ75">
        <f>(Table11[[#This Row],[Footwear]]-AI74)/AI74*100</f>
        <v>1.2450851900393223</v>
      </c>
      <c r="AK75">
        <v>166.3</v>
      </c>
      <c r="AL75">
        <f>(Table11[[#This Row],[Clothing and footwear]]-AK74)/AK74*100</f>
        <v>0.84899939357186516</v>
      </c>
      <c r="AM75">
        <v>167</v>
      </c>
      <c r="AN75">
        <f>IFERROR(_xlfn.IFNA(((Table11[[#This Row],[Housing]]-AM74)/AM74*100),Table11[[#This Row],[Housing]]),Table11[[#This Row],[Housing]])</f>
        <v>1.0284331518451231</v>
      </c>
      <c r="AO75">
        <v>170.5</v>
      </c>
      <c r="AP75">
        <f>(Table11[[#This Row],[Fuel and light]]-AO74)/AO74*100</f>
        <v>3.6474164133738598</v>
      </c>
      <c r="AQ75">
        <v>159.80000000000001</v>
      </c>
      <c r="AR75">
        <f>(Table11[[#This Row],[Household goods and services]]-AQ74)/AQ74*100</f>
        <v>0.75662042875158708</v>
      </c>
      <c r="AS75">
        <v>169</v>
      </c>
      <c r="AT75">
        <f>(Table11[[#This Row],[Health]]-AS74)/AS74*100</f>
        <v>0.47562425683710552</v>
      </c>
      <c r="AU75">
        <v>159.30000000000001</v>
      </c>
      <c r="AV75">
        <f>(Table11[[#This Row],[Transport and communication]]-AU74)/AU74*100</f>
        <v>3.3073929961089648</v>
      </c>
      <c r="AW75">
        <v>162.19999999999999</v>
      </c>
      <c r="AX75">
        <f>(Table11[[#This Row],[Recreation and amusement]]-AW74)/AW74*100</f>
        <v>0.87064676616914005</v>
      </c>
      <c r="AY75">
        <v>164</v>
      </c>
      <c r="AZ75">
        <f>(Table11[[#This Row],[Education]]-AY74)/AY74*100</f>
        <v>0.79901659496005617</v>
      </c>
      <c r="BA75">
        <v>168.4</v>
      </c>
      <c r="BB75">
        <f>(Table11[[#This Row],[Personal care and effects]]-BA74)/BA74*100</f>
        <v>0.95923261390886938</v>
      </c>
      <c r="BC75">
        <v>163.1</v>
      </c>
      <c r="BD75">
        <f>(Table11[[#This Row],[Miscellaneous]]-BC74)/BC74*100</f>
        <v>1.5566625155666252</v>
      </c>
    </row>
    <row r="76" spans="1:56" ht="13.8" x14ac:dyDescent="0.25">
      <c r="A76" t="s">
        <v>33</v>
      </c>
      <c r="B76">
        <v>2022</v>
      </c>
      <c r="C76" t="s">
        <v>38</v>
      </c>
      <c r="D76" s="7">
        <v>44682</v>
      </c>
      <c r="E76">
        <v>156.69999999999999</v>
      </c>
      <c r="F76">
        <f>(Table11[[#This Row],[Cereals and products]]-E75)/E75*100</f>
        <v>0.83655083655082563</v>
      </c>
      <c r="G76">
        <v>221.2</v>
      </c>
      <c r="H76">
        <f>(Table11[[#This Row],[Meat and fish]]-G75)/G75*100</f>
        <v>2.5023169601482746</v>
      </c>
      <c r="I76">
        <v>164.1</v>
      </c>
      <c r="J76">
        <f>(Table11[[#This Row],[Egg]]-I75)/I75*100</f>
        <v>-0.30376670716889431</v>
      </c>
      <c r="K76">
        <v>165.4</v>
      </c>
      <c r="L76">
        <f>(Table11[[#This Row],[Milk and products]]-K75)/K75*100</f>
        <v>0.73081607795372538</v>
      </c>
      <c r="M76">
        <v>189.5</v>
      </c>
      <c r="N76">
        <f>(Table11[[#This Row],[Oils and fats]]-M75)/M75*100</f>
        <v>1.881720430107527</v>
      </c>
      <c r="O76">
        <v>174.5</v>
      </c>
      <c r="P76">
        <f>(Table11[[#This Row],[Fruits]]-O75)/O75*100</f>
        <v>-0.79590676520750747</v>
      </c>
      <c r="Q76">
        <v>203.2</v>
      </c>
      <c r="R76">
        <f>(Table11[[#This Row],[Vegetables]]-Q75)/Q75*100</f>
        <v>6.554798112218144</v>
      </c>
      <c r="S76">
        <v>164.1</v>
      </c>
      <c r="T76">
        <f>(Table11[[#This Row],[Pulses and products]]-S75)/S75*100</f>
        <v>6.097560975609409E-2</v>
      </c>
      <c r="U76">
        <v>121.2</v>
      </c>
      <c r="V76">
        <f>(Table11[[#This Row],[Sugar and Confectionery]]-U75)/U75*100</f>
        <v>0.5809128630705418</v>
      </c>
      <c r="W76">
        <v>181.4</v>
      </c>
      <c r="X76">
        <f>(Table11[[#This Row],[Spices]]-W75)/W75*100</f>
        <v>1.9101123595505649</v>
      </c>
      <c r="Y76">
        <v>158.5</v>
      </c>
      <c r="Z76">
        <f>(Table11[[#This Row],[Non-alcoholic beverages]]-Y75)/Y75*100</f>
        <v>0.63492063492063489</v>
      </c>
      <c r="AA76">
        <v>184.9</v>
      </c>
      <c r="AB76">
        <f>(Table11[[#This Row],[Prepared meals, snacks, sweets etc.]]-AA75)/AA75*100</f>
        <v>0.87288597926895484</v>
      </c>
      <c r="AC76">
        <v>177.5</v>
      </c>
      <c r="AD76">
        <f>(Table11[[#This Row],[Food and beverages]]-AC75)/AC75*100</f>
        <v>1.7191977077363898</v>
      </c>
      <c r="AE76">
        <v>197.5</v>
      </c>
      <c r="AF76">
        <f>(Table11[[#This Row],[Pan, tobacco and intoxicants]]-AE75)/AE75*100</f>
        <v>0.20294266869609626</v>
      </c>
      <c r="AG76">
        <v>170</v>
      </c>
      <c r="AH76">
        <f>(Table11[[#This Row],[Clothing]]-AG75)/AG75*100</f>
        <v>0.95011876484560231</v>
      </c>
      <c r="AI76">
        <v>155.9</v>
      </c>
      <c r="AJ76">
        <f>(Table11[[#This Row],[Footwear]]-AI75)/AI75*100</f>
        <v>0.90614886731391953</v>
      </c>
      <c r="AK76">
        <v>167.8</v>
      </c>
      <c r="AL76">
        <f>(Table11[[#This Row],[Clothing and footwear]]-AK75)/AK75*100</f>
        <v>0.90198436560432937</v>
      </c>
      <c r="AM76">
        <v>167.5</v>
      </c>
      <c r="AN76">
        <f>IFERROR(_xlfn.IFNA(((Table11[[#This Row],[Housing]]-AM75)/AM75*100),Table11[[#This Row],[Housing]]),Table11[[#This Row],[Housing]])</f>
        <v>0.29940119760479045</v>
      </c>
      <c r="AO76">
        <v>173.5</v>
      </c>
      <c r="AP76">
        <f>(Table11[[#This Row],[Fuel and light]]-AO75)/AO75*100</f>
        <v>1.7595307917888565</v>
      </c>
      <c r="AQ76">
        <v>161.1</v>
      </c>
      <c r="AR76">
        <f>(Table11[[#This Row],[Household goods and services]]-AQ75)/AQ75*100</f>
        <v>0.81351689612013944</v>
      </c>
      <c r="AS76">
        <v>170.1</v>
      </c>
      <c r="AT76">
        <f>(Table11[[#This Row],[Health]]-AS75)/AS75*100</f>
        <v>0.65088757396449359</v>
      </c>
      <c r="AU76">
        <v>159.4</v>
      </c>
      <c r="AV76">
        <f>(Table11[[#This Row],[Transport and communication]]-AU75)/AU75*100</f>
        <v>6.2774639045821909E-2</v>
      </c>
      <c r="AW76">
        <v>163.19999999999999</v>
      </c>
      <c r="AX76">
        <f>(Table11[[#This Row],[Recreation and amusement]]-AW75)/AW75*100</f>
        <v>0.61652281134401976</v>
      </c>
      <c r="AY76">
        <v>165.2</v>
      </c>
      <c r="AZ76">
        <f>(Table11[[#This Row],[Education]]-AY75)/AY75*100</f>
        <v>0.73170731707316383</v>
      </c>
      <c r="BA76">
        <v>168.2</v>
      </c>
      <c r="BB76">
        <f>(Table11[[#This Row],[Personal care and effects]]-BA75)/BA75*100</f>
        <v>-0.11876484560571085</v>
      </c>
      <c r="BC76">
        <v>163.80000000000001</v>
      </c>
      <c r="BD76">
        <f>(Table11[[#This Row],[Miscellaneous]]-BC75)/BC75*100</f>
        <v>0.42918454935623368</v>
      </c>
    </row>
    <row r="77" spans="1:56" ht="13.8" x14ac:dyDescent="0.25">
      <c r="A77" t="s">
        <v>33</v>
      </c>
      <c r="B77">
        <v>2022</v>
      </c>
      <c r="C77" t="s">
        <v>39</v>
      </c>
      <c r="D77" s="7">
        <v>44713</v>
      </c>
      <c r="E77">
        <v>157.5</v>
      </c>
      <c r="F77">
        <f>(Table11[[#This Row],[Cereals and products]]-E76)/E76*100</f>
        <v>0.51052967453733977</v>
      </c>
      <c r="G77">
        <v>223.4</v>
      </c>
      <c r="H77">
        <f>(Table11[[#This Row],[Meat and fish]]-G76)/G76*100</f>
        <v>0.99457504520796447</v>
      </c>
      <c r="I77">
        <v>172.8</v>
      </c>
      <c r="J77">
        <f>(Table11[[#This Row],[Egg]]-I76)/I76*100</f>
        <v>5.3016453382084201</v>
      </c>
      <c r="K77">
        <v>166.4</v>
      </c>
      <c r="L77">
        <f>(Table11[[#This Row],[Milk and products]]-K76)/K76*100</f>
        <v>0.60459492140266025</v>
      </c>
      <c r="M77">
        <v>188.6</v>
      </c>
      <c r="N77">
        <f>(Table11[[#This Row],[Oils and fats]]-M76)/M76*100</f>
        <v>-0.47493403693931702</v>
      </c>
      <c r="O77">
        <v>174.1</v>
      </c>
      <c r="P77">
        <f>(Table11[[#This Row],[Fruits]]-O76)/O76*100</f>
        <v>-0.22922636103152186</v>
      </c>
      <c r="Q77">
        <v>211.5</v>
      </c>
      <c r="R77">
        <f>(Table11[[#This Row],[Vegetables]]-Q76)/Q76*100</f>
        <v>4.0846456692913442</v>
      </c>
      <c r="S77">
        <v>163.6</v>
      </c>
      <c r="T77">
        <f>(Table11[[#This Row],[Pulses and products]]-S76)/S76*100</f>
        <v>-0.30469226081657524</v>
      </c>
      <c r="U77">
        <v>121.4</v>
      </c>
      <c r="V77">
        <f>(Table11[[#This Row],[Sugar and Confectionery]]-U76)/U76*100</f>
        <v>0.16501650165016735</v>
      </c>
      <c r="W77">
        <v>183.5</v>
      </c>
      <c r="X77">
        <f>(Table11[[#This Row],[Spices]]-W76)/W76*100</f>
        <v>1.1576626240352779</v>
      </c>
      <c r="Y77">
        <v>159.1</v>
      </c>
      <c r="Z77">
        <f>(Table11[[#This Row],[Non-alcoholic beverages]]-Y76)/Y76*100</f>
        <v>0.37854889589905005</v>
      </c>
      <c r="AA77">
        <v>186.3</v>
      </c>
      <c r="AB77">
        <f>(Table11[[#This Row],[Prepared meals, snacks, sweets etc.]]-AA76)/AA76*100</f>
        <v>0.75716603569497332</v>
      </c>
      <c r="AC77">
        <v>179.3</v>
      </c>
      <c r="AD77">
        <f>(Table11[[#This Row],[Food and beverages]]-AC76)/AC76*100</f>
        <v>1.0140845070422599</v>
      </c>
      <c r="AE77">
        <v>198.3</v>
      </c>
      <c r="AF77">
        <f>(Table11[[#This Row],[Pan, tobacco and intoxicants]]-AE76)/AE76*100</f>
        <v>0.40506329113924627</v>
      </c>
      <c r="AG77">
        <v>171.6</v>
      </c>
      <c r="AH77">
        <f>(Table11[[#This Row],[Clothing]]-AG76)/AG76*100</f>
        <v>0.94117647058823195</v>
      </c>
      <c r="AI77">
        <v>157.4</v>
      </c>
      <c r="AJ77">
        <f>(Table11[[#This Row],[Footwear]]-AI76)/AI76*100</f>
        <v>0.96215522771007056</v>
      </c>
      <c r="AK77">
        <v>169.4</v>
      </c>
      <c r="AL77">
        <f>(Table11[[#This Row],[Clothing and footwear]]-AK76)/AK76*100</f>
        <v>0.95351609058402509</v>
      </c>
      <c r="AM77">
        <v>166.8</v>
      </c>
      <c r="AN77">
        <f>IFERROR(_xlfn.IFNA(((Table11[[#This Row],[Housing]]-AM76)/AM76*100),Table11[[#This Row],[Housing]]),Table11[[#This Row],[Housing]])</f>
        <v>-0.41791044776118724</v>
      </c>
      <c r="AO77">
        <v>174.9</v>
      </c>
      <c r="AP77">
        <f>(Table11[[#This Row],[Fuel and light]]-AO76)/AO76*100</f>
        <v>0.80691642651297157</v>
      </c>
      <c r="AQ77">
        <v>162.1</v>
      </c>
      <c r="AR77">
        <f>(Table11[[#This Row],[Household goods and services]]-AQ76)/AQ76*100</f>
        <v>0.62073246430788331</v>
      </c>
      <c r="AS77">
        <v>170.9</v>
      </c>
      <c r="AT77">
        <f>(Table11[[#This Row],[Health]]-AS76)/AS76*100</f>
        <v>0.47031158142269924</v>
      </c>
      <c r="AU77">
        <v>157.19999999999999</v>
      </c>
      <c r="AV77">
        <f>(Table11[[#This Row],[Transport and communication]]-AU76)/AU76*100</f>
        <v>-1.3801756587202114</v>
      </c>
      <c r="AW77">
        <v>164.1</v>
      </c>
      <c r="AX77">
        <f>(Table11[[#This Row],[Recreation and amusement]]-AW76)/AW76*100</f>
        <v>0.5514705882352976</v>
      </c>
      <c r="AY77">
        <v>166.5</v>
      </c>
      <c r="AZ77">
        <f>(Table11[[#This Row],[Education]]-AY76)/AY76*100</f>
        <v>0.78692493946731934</v>
      </c>
      <c r="BA77">
        <v>169.2</v>
      </c>
      <c r="BB77">
        <f>(Table11[[#This Row],[Personal care and effects]]-BA76)/BA76*100</f>
        <v>0.59453032104637338</v>
      </c>
      <c r="BC77">
        <v>163.80000000000001</v>
      </c>
      <c r="BD77">
        <f>(Table11[[#This Row],[Miscellaneous]]-BC76)/BC76*100</f>
        <v>0</v>
      </c>
    </row>
    <row r="78" spans="1:56" ht="13.8" x14ac:dyDescent="0.25">
      <c r="A78" t="s">
        <v>33</v>
      </c>
      <c r="B78">
        <v>2022</v>
      </c>
      <c r="C78" t="s">
        <v>40</v>
      </c>
      <c r="D78" s="7">
        <v>44743</v>
      </c>
      <c r="E78">
        <v>159.30000000000001</v>
      </c>
      <c r="F78">
        <f>(Table11[[#This Row],[Cereals and products]]-E77)/E77*100</f>
        <v>1.1428571428571501</v>
      </c>
      <c r="G78">
        <v>217.1</v>
      </c>
      <c r="H78">
        <f>(Table11[[#This Row],[Meat and fish]]-G77)/G77*100</f>
        <v>-2.8200537153088683</v>
      </c>
      <c r="I78">
        <v>176.6</v>
      </c>
      <c r="J78">
        <f>(Table11[[#This Row],[Egg]]-I77)/I77*100</f>
        <v>2.1990740740740642</v>
      </c>
      <c r="K78">
        <v>167.1</v>
      </c>
      <c r="L78">
        <f>(Table11[[#This Row],[Milk and products]]-K77)/K77*100</f>
        <v>0.42067307692307004</v>
      </c>
      <c r="M78">
        <v>184.8</v>
      </c>
      <c r="N78">
        <f>(Table11[[#This Row],[Oils and fats]]-M77)/M77*100</f>
        <v>-2.014846235418867</v>
      </c>
      <c r="O78">
        <v>179.5</v>
      </c>
      <c r="P78">
        <f>(Table11[[#This Row],[Fruits]]-O77)/O77*100</f>
        <v>3.1016657093624387</v>
      </c>
      <c r="Q78">
        <v>208.5</v>
      </c>
      <c r="R78">
        <f>(Table11[[#This Row],[Vegetables]]-Q77)/Q77*100</f>
        <v>-1.4184397163120568</v>
      </c>
      <c r="S78">
        <v>164</v>
      </c>
      <c r="T78">
        <f>(Table11[[#This Row],[Pulses and products]]-S77)/S77*100</f>
        <v>0.24449877750611593</v>
      </c>
      <c r="U78">
        <v>121.5</v>
      </c>
      <c r="V78">
        <f>(Table11[[#This Row],[Sugar and Confectionery]]-U77)/U77*100</f>
        <v>8.2372322899501083E-2</v>
      </c>
      <c r="W78">
        <v>186.3</v>
      </c>
      <c r="X78">
        <f>(Table11[[#This Row],[Spices]]-W77)/W77*100</f>
        <v>1.5258855585831126</v>
      </c>
      <c r="Y78">
        <v>159.80000000000001</v>
      </c>
      <c r="Z78">
        <f>(Table11[[#This Row],[Non-alcoholic beverages]]-Y77)/Y77*100</f>
        <v>0.43997485857952051</v>
      </c>
      <c r="AA78">
        <v>187.7</v>
      </c>
      <c r="AB78">
        <f>(Table11[[#This Row],[Prepared meals, snacks, sweets etc.]]-AA77)/AA77*100</f>
        <v>0.75147611379494206</v>
      </c>
      <c r="AC78">
        <v>179.4</v>
      </c>
      <c r="AD78">
        <f>(Table11[[#This Row],[Food and beverages]]-AC77)/AC77*100</f>
        <v>5.5772448410482046E-2</v>
      </c>
      <c r="AE78">
        <v>198.6</v>
      </c>
      <c r="AF78">
        <f>(Table11[[#This Row],[Pan, tobacco and intoxicants]]-AE77)/AE77*100</f>
        <v>0.15128593040846341</v>
      </c>
      <c r="AG78">
        <v>172.7</v>
      </c>
      <c r="AH78">
        <f>(Table11[[#This Row],[Clothing]]-AG77)/AG77*100</f>
        <v>0.64102564102563775</v>
      </c>
      <c r="AI78">
        <v>158.69999999999999</v>
      </c>
      <c r="AJ78">
        <f>(Table11[[#This Row],[Footwear]]-AI77)/AI77*100</f>
        <v>0.82592121982209854</v>
      </c>
      <c r="AK78">
        <v>170.6</v>
      </c>
      <c r="AL78">
        <f>(Table11[[#This Row],[Clothing and footwear]]-AK77)/AK77*100</f>
        <v>0.70838252656433798</v>
      </c>
      <c r="AM78">
        <v>167.8</v>
      </c>
      <c r="AN78">
        <f>IFERROR(_xlfn.IFNA(((Table11[[#This Row],[Housing]]-AM77)/AM77*100),Table11[[#This Row],[Housing]]),Table11[[#This Row],[Housing]])</f>
        <v>0.59952038369304561</v>
      </c>
      <c r="AO78">
        <v>179.5</v>
      </c>
      <c r="AP78">
        <f>(Table11[[#This Row],[Fuel and light]]-AO77)/AO77*100</f>
        <v>2.6300743281875323</v>
      </c>
      <c r="AQ78">
        <v>163.1</v>
      </c>
      <c r="AR78">
        <f>(Table11[[#This Row],[Household goods and services]]-AQ77)/AQ77*100</f>
        <v>0.61690314620604569</v>
      </c>
      <c r="AS78">
        <v>171.7</v>
      </c>
      <c r="AT78">
        <f>(Table11[[#This Row],[Health]]-AS77)/AS77*100</f>
        <v>0.46811000585136509</v>
      </c>
      <c r="AU78">
        <v>157.4</v>
      </c>
      <c r="AV78">
        <f>(Table11[[#This Row],[Transport and communication]]-AU77)/AU77*100</f>
        <v>0.12722646310433655</v>
      </c>
      <c r="AW78">
        <v>164.6</v>
      </c>
      <c r="AX78">
        <f>(Table11[[#This Row],[Recreation and amusement]]-AW77)/AW77*100</f>
        <v>0.30469226081657524</v>
      </c>
      <c r="AY78">
        <v>169.1</v>
      </c>
      <c r="AZ78">
        <f>(Table11[[#This Row],[Education]]-AY77)/AY77*100</f>
        <v>1.5615615615615581</v>
      </c>
      <c r="BA78">
        <v>169.8</v>
      </c>
      <c r="BB78">
        <f>(Table11[[#This Row],[Personal care and effects]]-BA77)/BA77*100</f>
        <v>0.35460992907802769</v>
      </c>
      <c r="BC78">
        <v>164.7</v>
      </c>
      <c r="BD78">
        <f>(Table11[[#This Row],[Miscellaneous]]-BC77)/BC77*100</f>
        <v>0.54945054945053551</v>
      </c>
    </row>
    <row r="79" spans="1:56" ht="13.8" x14ac:dyDescent="0.25">
      <c r="A79" t="s">
        <v>33</v>
      </c>
      <c r="B79">
        <v>2022</v>
      </c>
      <c r="C79" t="s">
        <v>41</v>
      </c>
      <c r="D79" s="7">
        <v>44774</v>
      </c>
      <c r="E79">
        <v>162.1</v>
      </c>
      <c r="F79">
        <f>(Table11[[#This Row],[Cereals and products]]-E78)/E78*100</f>
        <v>1.7576898932831029</v>
      </c>
      <c r="G79">
        <v>210.9</v>
      </c>
      <c r="H79">
        <f>(Table11[[#This Row],[Meat and fish]]-G78)/G78*100</f>
        <v>-2.8558268079226115</v>
      </c>
      <c r="I79">
        <v>170.6</v>
      </c>
      <c r="J79">
        <f>(Table11[[#This Row],[Egg]]-I78)/I78*100</f>
        <v>-3.3975084937712348</v>
      </c>
      <c r="K79">
        <v>168.4</v>
      </c>
      <c r="L79">
        <f>(Table11[[#This Row],[Milk and products]]-K78)/K78*100</f>
        <v>0.77797725912627846</v>
      </c>
      <c r="M79">
        <v>182.5</v>
      </c>
      <c r="N79">
        <f>(Table11[[#This Row],[Oils and fats]]-M78)/M78*100</f>
        <v>-1.2445887445887507</v>
      </c>
      <c r="O79">
        <v>177.1</v>
      </c>
      <c r="P79">
        <f>(Table11[[#This Row],[Fruits]]-O78)/O78*100</f>
        <v>-1.3370473537604488</v>
      </c>
      <c r="Q79">
        <v>213.1</v>
      </c>
      <c r="R79">
        <f>(Table11[[#This Row],[Vegetables]]-Q78)/Q78*100</f>
        <v>2.2062350119904051</v>
      </c>
      <c r="S79">
        <v>167.3</v>
      </c>
      <c r="T79">
        <f>(Table11[[#This Row],[Pulses and products]]-S78)/S78*100</f>
        <v>2.0121951219512266</v>
      </c>
      <c r="U79">
        <v>122.2</v>
      </c>
      <c r="V79">
        <f>(Table11[[#This Row],[Sugar and Confectionery]]-U78)/U78*100</f>
        <v>0.57613168724280073</v>
      </c>
      <c r="W79">
        <v>189.7</v>
      </c>
      <c r="X79">
        <f>(Table11[[#This Row],[Spices]]-W78)/W78*100</f>
        <v>1.8250134192163054</v>
      </c>
      <c r="Y79">
        <v>160.5</v>
      </c>
      <c r="Z79">
        <f>(Table11[[#This Row],[Non-alcoholic beverages]]-Y78)/Y78*100</f>
        <v>0.43804755944930451</v>
      </c>
      <c r="AA79">
        <v>188.9</v>
      </c>
      <c r="AB79">
        <f>(Table11[[#This Row],[Prepared meals, snacks, sweets etc.]]-AA78)/AA78*100</f>
        <v>0.6393180607352249</v>
      </c>
      <c r="AC79">
        <v>180.4</v>
      </c>
      <c r="AD79">
        <f>(Table11[[#This Row],[Food and beverages]]-AC78)/AC78*100</f>
        <v>0.55741360089186176</v>
      </c>
      <c r="AE79">
        <v>198.7</v>
      </c>
      <c r="AF79">
        <f>(Table11[[#This Row],[Pan, tobacco and intoxicants]]-AE78)/AE78*100</f>
        <v>5.035246727089341E-2</v>
      </c>
      <c r="AG79">
        <v>173.7</v>
      </c>
      <c r="AH79">
        <f>(Table11[[#This Row],[Clothing]]-AG78)/AG78*100</f>
        <v>0.57903879559930527</v>
      </c>
      <c r="AI79">
        <v>160</v>
      </c>
      <c r="AJ79">
        <f>(Table11[[#This Row],[Footwear]]-AI78)/AI78*100</f>
        <v>0.81915563957152582</v>
      </c>
      <c r="AK79">
        <v>171.6</v>
      </c>
      <c r="AL79">
        <f>(Table11[[#This Row],[Clothing and footwear]]-AK78)/AK78*100</f>
        <v>0.58616647127784294</v>
      </c>
      <c r="AM79">
        <v>169</v>
      </c>
      <c r="AN79">
        <f>IFERROR(_xlfn.IFNA(((Table11[[#This Row],[Housing]]-AM78)/AM78*100),Table11[[#This Row],[Housing]]),Table11[[#This Row],[Housing]])</f>
        <v>0.71513706793801468</v>
      </c>
      <c r="AO79">
        <v>178.4</v>
      </c>
      <c r="AP79">
        <f>(Table11[[#This Row],[Fuel and light]]-AO78)/AO78*100</f>
        <v>-0.61281337047353446</v>
      </c>
      <c r="AQ79">
        <v>164.2</v>
      </c>
      <c r="AR79">
        <f>(Table11[[#This Row],[Household goods and services]]-AQ78)/AQ78*100</f>
        <v>0.67443286327406149</v>
      </c>
      <c r="AS79">
        <v>172.6</v>
      </c>
      <c r="AT79">
        <f>(Table11[[#This Row],[Health]]-AS78)/AS78*100</f>
        <v>0.52417006406523348</v>
      </c>
      <c r="AU79">
        <v>157.69999999999999</v>
      </c>
      <c r="AV79">
        <f>(Table11[[#This Row],[Transport and communication]]-AU78)/AU78*100</f>
        <v>0.19059720457432208</v>
      </c>
      <c r="AW79">
        <v>165.1</v>
      </c>
      <c r="AX79">
        <f>(Table11[[#This Row],[Recreation and amusement]]-AW78)/AW78*100</f>
        <v>0.30376670716889431</v>
      </c>
      <c r="AY79">
        <v>169.9</v>
      </c>
      <c r="AZ79">
        <f>(Table11[[#This Row],[Education]]-AY78)/AY78*100</f>
        <v>0.47309284447073408</v>
      </c>
      <c r="BA79">
        <v>171.4</v>
      </c>
      <c r="BB79">
        <f>(Table11[[#This Row],[Personal care and effects]]-BA78)/BA78*100</f>
        <v>0.94228504122496715</v>
      </c>
      <c r="BC79">
        <v>165.4</v>
      </c>
      <c r="BD79">
        <f>(Table11[[#This Row],[Miscellaneous]]-BC78)/BC78*100</f>
        <v>0.42501517911355013</v>
      </c>
    </row>
    <row r="80" spans="1:56" ht="13.8" x14ac:dyDescent="0.25">
      <c r="A80" t="s">
        <v>33</v>
      </c>
      <c r="B80">
        <v>2022</v>
      </c>
      <c r="C80" t="s">
        <v>42</v>
      </c>
      <c r="D80" s="7">
        <v>44805</v>
      </c>
      <c r="E80">
        <v>164.9</v>
      </c>
      <c r="F80">
        <f>(Table11[[#This Row],[Cereals and products]]-E79)/E79*100</f>
        <v>1.7273288093769348</v>
      </c>
      <c r="G80">
        <v>213.7</v>
      </c>
      <c r="H80">
        <f>(Table11[[#This Row],[Meat and fish]]-G79)/G79*100</f>
        <v>1.3276434329065827</v>
      </c>
      <c r="I80">
        <v>170.9</v>
      </c>
      <c r="J80">
        <f>(Table11[[#This Row],[Egg]]-I79)/I79*100</f>
        <v>0.17584994138335955</v>
      </c>
      <c r="K80">
        <v>170.1</v>
      </c>
      <c r="L80">
        <f>(Table11[[#This Row],[Milk and products]]-K79)/K79*100</f>
        <v>1.0095011876484494</v>
      </c>
      <c r="M80">
        <v>179.3</v>
      </c>
      <c r="N80">
        <f>(Table11[[#This Row],[Oils and fats]]-M79)/M79*100</f>
        <v>-1.7534246575342403</v>
      </c>
      <c r="O80">
        <v>167.5</v>
      </c>
      <c r="P80">
        <f>(Table11[[#This Row],[Fruits]]-O79)/O79*100</f>
        <v>-5.4206662902315044</v>
      </c>
      <c r="Q80">
        <v>220.8</v>
      </c>
      <c r="R80">
        <f>(Table11[[#This Row],[Vegetables]]-Q79)/Q79*100</f>
        <v>3.6133270764899188</v>
      </c>
      <c r="S80">
        <v>169.2</v>
      </c>
      <c r="T80">
        <f>(Table11[[#This Row],[Pulses and products]]-S79)/S79*100</f>
        <v>1.1356843992827119</v>
      </c>
      <c r="U80">
        <v>123.1</v>
      </c>
      <c r="V80">
        <f>(Table11[[#This Row],[Sugar and Confectionery]]-U79)/U79*100</f>
        <v>0.73649754500817632</v>
      </c>
      <c r="W80">
        <v>193.6</v>
      </c>
      <c r="X80">
        <f>(Table11[[#This Row],[Spices]]-W79)/W79*100</f>
        <v>2.0558777016341621</v>
      </c>
      <c r="Y80">
        <v>161.1</v>
      </c>
      <c r="Z80">
        <f>(Table11[[#This Row],[Non-alcoholic beverages]]-Y79)/Y79*100</f>
        <v>0.37383177570093101</v>
      </c>
      <c r="AA80">
        <v>190.4</v>
      </c>
      <c r="AB80">
        <f>(Table11[[#This Row],[Prepared meals, snacks, sweets etc.]]-AA79)/AA79*100</f>
        <v>0.79407093700370568</v>
      </c>
      <c r="AC80">
        <v>181.8</v>
      </c>
      <c r="AD80">
        <f>(Table11[[#This Row],[Food and beverages]]-AC79)/AC79*100</f>
        <v>0.77605321507760849</v>
      </c>
      <c r="AE80">
        <v>199.7</v>
      </c>
      <c r="AF80">
        <f>(Table11[[#This Row],[Pan, tobacco and intoxicants]]-AE79)/AE79*100</f>
        <v>0.50327126321087068</v>
      </c>
      <c r="AG80">
        <v>175</v>
      </c>
      <c r="AH80">
        <f>(Table11[[#This Row],[Clothing]]-AG79)/AG79*100</f>
        <v>0.74841681059298304</v>
      </c>
      <c r="AI80">
        <v>161.69999999999999</v>
      </c>
      <c r="AJ80">
        <f>(Table11[[#This Row],[Footwear]]-AI79)/AI79*100</f>
        <v>1.0624999999999929</v>
      </c>
      <c r="AK80">
        <v>173</v>
      </c>
      <c r="AL80">
        <f>(Table11[[#This Row],[Clothing and footwear]]-AK79)/AK79*100</f>
        <v>0.81585081585081931</v>
      </c>
      <c r="AM80">
        <v>169.5</v>
      </c>
      <c r="AN80">
        <f>IFERROR(_xlfn.IFNA(((Table11[[#This Row],[Housing]]-AM79)/AM79*100),Table11[[#This Row],[Housing]]),Table11[[#This Row],[Housing]])</f>
        <v>0.29585798816568049</v>
      </c>
      <c r="AO80">
        <v>179.2</v>
      </c>
      <c r="AP80">
        <f>(Table11[[#This Row],[Fuel and light]]-AO79)/AO79*100</f>
        <v>0.44843049327353307</v>
      </c>
      <c r="AQ80">
        <v>165</v>
      </c>
      <c r="AR80">
        <f>(Table11[[#This Row],[Household goods and services]]-AQ79)/AQ79*100</f>
        <v>0.487210718635817</v>
      </c>
      <c r="AS80">
        <v>173.8</v>
      </c>
      <c r="AT80">
        <f>(Table11[[#This Row],[Health]]-AS79)/AS79*100</f>
        <v>0.69524913093859619</v>
      </c>
      <c r="AU80">
        <v>158.19999999999999</v>
      </c>
      <c r="AV80">
        <f>(Table11[[#This Row],[Transport and communication]]-AU79)/AU79*100</f>
        <v>0.31705770450221943</v>
      </c>
      <c r="AW80">
        <v>165.8</v>
      </c>
      <c r="AX80">
        <f>(Table11[[#This Row],[Recreation and amusement]]-AW79)/AW79*100</f>
        <v>0.42398546335555243</v>
      </c>
      <c r="AY80">
        <v>170.9</v>
      </c>
      <c r="AZ80">
        <f>(Table11[[#This Row],[Education]]-AY79)/AY79*100</f>
        <v>0.58858151854031782</v>
      </c>
      <c r="BA80">
        <v>171.1</v>
      </c>
      <c r="BB80">
        <f>(Table11[[#This Row],[Personal care and effects]]-BA79)/BA79*100</f>
        <v>-0.17502917152859471</v>
      </c>
      <c r="BC80">
        <v>166.1</v>
      </c>
      <c r="BD80">
        <f>(Table11[[#This Row],[Miscellaneous]]-BC79)/BC79*100</f>
        <v>0.42321644498185523</v>
      </c>
    </row>
    <row r="81" spans="1:56" ht="13.8" x14ac:dyDescent="0.25">
      <c r="A81" t="s">
        <v>33</v>
      </c>
      <c r="B81">
        <v>2022</v>
      </c>
      <c r="C81" t="s">
        <v>43</v>
      </c>
      <c r="D81" s="7">
        <v>44835</v>
      </c>
      <c r="E81">
        <v>166.4</v>
      </c>
      <c r="F81">
        <f>(Table11[[#This Row],[Cereals and products]]-E80)/E80*100</f>
        <v>0.90964220739842316</v>
      </c>
      <c r="G81">
        <v>214.9</v>
      </c>
      <c r="H81">
        <f>(Table11[[#This Row],[Meat and fish]]-G80)/G80*100</f>
        <v>0.56153486195602109</v>
      </c>
      <c r="I81">
        <v>171.9</v>
      </c>
      <c r="J81">
        <f>(Table11[[#This Row],[Egg]]-I80)/I80*100</f>
        <v>0.58513750731421887</v>
      </c>
      <c r="K81">
        <v>171</v>
      </c>
      <c r="L81">
        <f>(Table11[[#This Row],[Milk and products]]-K80)/K80*100</f>
        <v>0.5291005291005324</v>
      </c>
      <c r="M81">
        <v>177.7</v>
      </c>
      <c r="N81">
        <f>(Table11[[#This Row],[Oils and fats]]-M80)/M80*100</f>
        <v>-0.89235917456777603</v>
      </c>
      <c r="O81">
        <v>165.7</v>
      </c>
      <c r="P81">
        <f>(Table11[[#This Row],[Fruits]]-O80)/O80*100</f>
        <v>-1.0746268656716487</v>
      </c>
      <c r="Q81">
        <v>228.6</v>
      </c>
      <c r="R81">
        <f>(Table11[[#This Row],[Vegetables]]-Q80)/Q80*100</f>
        <v>3.5326086956521658</v>
      </c>
      <c r="S81">
        <v>169.9</v>
      </c>
      <c r="T81">
        <f>(Table11[[#This Row],[Pulses and products]]-S80)/S80*100</f>
        <v>0.41371158392436003</v>
      </c>
      <c r="U81">
        <v>123.4</v>
      </c>
      <c r="V81">
        <f>(Table11[[#This Row],[Sugar and Confectionery]]-U80)/U80*100</f>
        <v>0.24370430544273874</v>
      </c>
      <c r="W81">
        <v>196.4</v>
      </c>
      <c r="X81">
        <f>(Table11[[#This Row],[Spices]]-W80)/W80*100</f>
        <v>1.446280991735543</v>
      </c>
      <c r="Y81">
        <v>161.6</v>
      </c>
      <c r="Z81">
        <f>(Table11[[#This Row],[Non-alcoholic beverages]]-Y80)/Y80*100</f>
        <v>0.31036623215394166</v>
      </c>
      <c r="AA81">
        <v>191.5</v>
      </c>
      <c r="AB81">
        <f>(Table11[[#This Row],[Prepared meals, snacks, sweets etc.]]-AA80)/AA80*100</f>
        <v>0.57773109243697174</v>
      </c>
      <c r="AC81">
        <v>183.3</v>
      </c>
      <c r="AD81">
        <f>(Table11[[#This Row],[Food and beverages]]-AC80)/AC80*100</f>
        <v>0.82508250825082496</v>
      </c>
      <c r="AE81">
        <v>200.1</v>
      </c>
      <c r="AF81">
        <f>(Table11[[#This Row],[Pan, tobacco and intoxicants]]-AE80)/AE80*100</f>
        <v>0.20030045067601687</v>
      </c>
      <c r="AG81">
        <v>175.5</v>
      </c>
      <c r="AH81">
        <f>(Table11[[#This Row],[Clothing]]-AG80)/AG80*100</f>
        <v>0.2857142857142857</v>
      </c>
      <c r="AI81">
        <v>162.6</v>
      </c>
      <c r="AJ81">
        <f>(Table11[[#This Row],[Footwear]]-AI80)/AI80*100</f>
        <v>0.55658627087198875</v>
      </c>
      <c r="AK81">
        <v>173.6</v>
      </c>
      <c r="AL81">
        <f>(Table11[[#This Row],[Clothing and footwear]]-AK80)/AK80*100</f>
        <v>0.34682080924855163</v>
      </c>
      <c r="AM81">
        <v>171.2</v>
      </c>
      <c r="AN81">
        <f>IFERROR(_xlfn.IFNA(((Table11[[#This Row],[Housing]]-AM80)/AM80*100),Table11[[#This Row],[Housing]]),Table11[[#This Row],[Housing]])</f>
        <v>1.0029498525073679</v>
      </c>
      <c r="AO81">
        <v>180</v>
      </c>
      <c r="AP81">
        <f>(Table11[[#This Row],[Fuel and light]]-AO80)/AO80*100</f>
        <v>0.44642857142857784</v>
      </c>
      <c r="AQ81">
        <v>166</v>
      </c>
      <c r="AR81">
        <f>(Table11[[#This Row],[Household goods and services]]-AQ80)/AQ80*100</f>
        <v>0.60606060606060608</v>
      </c>
      <c r="AS81">
        <v>174.7</v>
      </c>
      <c r="AT81">
        <f>(Table11[[#This Row],[Health]]-AS80)/AS80*100</f>
        <v>0.51783659378594771</v>
      </c>
      <c r="AU81">
        <v>158.80000000000001</v>
      </c>
      <c r="AV81">
        <f>(Table11[[#This Row],[Transport and communication]]-AU80)/AU80*100</f>
        <v>0.37926675094818124</v>
      </c>
      <c r="AW81">
        <v>166.3</v>
      </c>
      <c r="AX81">
        <f>(Table11[[#This Row],[Recreation and amusement]]-AW80)/AW80*100</f>
        <v>0.30156815440289503</v>
      </c>
      <c r="AY81">
        <v>171.2</v>
      </c>
      <c r="AZ81">
        <f>(Table11[[#This Row],[Education]]-AY80)/AY80*100</f>
        <v>0.17554125219425568</v>
      </c>
      <c r="BA81">
        <v>172.3</v>
      </c>
      <c r="BB81">
        <f>(Table11[[#This Row],[Personal care and effects]]-BA80)/BA80*100</f>
        <v>0.70134424313268096</v>
      </c>
      <c r="BC81">
        <v>166.8</v>
      </c>
      <c r="BD81">
        <f>(Table11[[#This Row],[Miscellaneous]]-BC80)/BC80*100</f>
        <v>0.4214328717640079</v>
      </c>
    </row>
    <row r="82" spans="1:56" ht="13.8" x14ac:dyDescent="0.25">
      <c r="A82" t="s">
        <v>33</v>
      </c>
      <c r="B82">
        <v>2022</v>
      </c>
      <c r="C82" t="s">
        <v>45</v>
      </c>
      <c r="D82" s="7">
        <v>44866</v>
      </c>
      <c r="E82">
        <v>168.4</v>
      </c>
      <c r="F82">
        <f>(Table11[[#This Row],[Cereals and products]]-E81)/E81*100</f>
        <v>1.2019230769230769</v>
      </c>
      <c r="G82">
        <v>213.4</v>
      </c>
      <c r="H82">
        <f>(Table11[[#This Row],[Meat and fish]]-G81)/G81*100</f>
        <v>-0.69799906933457423</v>
      </c>
      <c r="I82">
        <v>183.2</v>
      </c>
      <c r="J82">
        <f>(Table11[[#This Row],[Egg]]-I81)/I81*100</f>
        <v>6.5735892961023747</v>
      </c>
      <c r="K82">
        <v>172.3</v>
      </c>
      <c r="L82">
        <f>(Table11[[#This Row],[Milk and products]]-K81)/K81*100</f>
        <v>0.76023391812866159</v>
      </c>
      <c r="M82">
        <v>180</v>
      </c>
      <c r="N82">
        <f>(Table11[[#This Row],[Oils and fats]]-M81)/M81*100</f>
        <v>1.2943162633652288</v>
      </c>
      <c r="O82">
        <v>162.6</v>
      </c>
      <c r="P82">
        <f>(Table11[[#This Row],[Fruits]]-O81)/O81*100</f>
        <v>-1.8708509354254645</v>
      </c>
      <c r="Q82">
        <v>205.5</v>
      </c>
      <c r="R82">
        <f>(Table11[[#This Row],[Vegetables]]-Q81)/Q81*100</f>
        <v>-10.104986876640417</v>
      </c>
      <c r="S82">
        <v>171</v>
      </c>
      <c r="T82">
        <f>(Table11[[#This Row],[Pulses and products]]-S81)/S81*100</f>
        <v>0.64743967039434624</v>
      </c>
      <c r="U82">
        <v>123.4</v>
      </c>
      <c r="V82">
        <f>(Table11[[#This Row],[Sugar and Confectionery]]-U81)/U81*100</f>
        <v>0</v>
      </c>
      <c r="W82">
        <v>198.8</v>
      </c>
      <c r="X82">
        <f>(Table11[[#This Row],[Spices]]-W81)/W81*100</f>
        <v>1.2219959266802474</v>
      </c>
      <c r="Y82">
        <v>162.1</v>
      </c>
      <c r="Z82">
        <f>(Table11[[#This Row],[Non-alcoholic beverages]]-Y81)/Y81*100</f>
        <v>0.3094059405940594</v>
      </c>
      <c r="AA82">
        <v>192.4</v>
      </c>
      <c r="AB82">
        <f>(Table11[[#This Row],[Prepared meals, snacks, sweets etc.]]-AA81)/AA81*100</f>
        <v>0.4699738903394286</v>
      </c>
      <c r="AC82">
        <v>181.3</v>
      </c>
      <c r="AD82">
        <f>(Table11[[#This Row],[Food and beverages]]-AC81)/AC81*100</f>
        <v>-1.0911074740861975</v>
      </c>
      <c r="AE82">
        <v>200.6</v>
      </c>
      <c r="AF82">
        <f>(Table11[[#This Row],[Pan, tobacco and intoxicants]]-AE81)/AE81*100</f>
        <v>0.24987506246876562</v>
      </c>
      <c r="AG82">
        <v>176.7</v>
      </c>
      <c r="AH82">
        <f>(Table11[[#This Row],[Clothing]]-AG81)/AG81*100</f>
        <v>0.68376068376067722</v>
      </c>
      <c r="AI82">
        <v>163.5</v>
      </c>
      <c r="AJ82">
        <f>(Table11[[#This Row],[Footwear]]-AI81)/AI81*100</f>
        <v>0.55350553505535405</v>
      </c>
      <c r="AK82">
        <v>174.7</v>
      </c>
      <c r="AL82">
        <f>(Table11[[#This Row],[Clothing and footwear]]-AK81)/AK81*100</f>
        <v>0.63364055299538846</v>
      </c>
      <c r="AM82">
        <v>171.8</v>
      </c>
      <c r="AN82">
        <f>IFERROR(_xlfn.IFNA(((Table11[[#This Row],[Housing]]-AM81)/AM81*100),Table11[[#This Row],[Housing]]),Table11[[#This Row],[Housing]])</f>
        <v>0.35046728971963947</v>
      </c>
      <c r="AO82">
        <v>180.3</v>
      </c>
      <c r="AP82">
        <f>(Table11[[#This Row],[Fuel and light]]-AO81)/AO81*100</f>
        <v>0.16666666666667299</v>
      </c>
      <c r="AQ82">
        <v>166.9</v>
      </c>
      <c r="AR82">
        <f>(Table11[[#This Row],[Household goods and services]]-AQ81)/AQ81*100</f>
        <v>0.54216867469879859</v>
      </c>
      <c r="AS82">
        <v>175.8</v>
      </c>
      <c r="AT82">
        <f>(Table11[[#This Row],[Health]]-AS81)/AS81*100</f>
        <v>0.6296508299942889</v>
      </c>
      <c r="AU82">
        <v>158.9</v>
      </c>
      <c r="AV82">
        <f>(Table11[[#This Row],[Transport and communication]]-AU81)/AU81*100</f>
        <v>6.2972292191432189E-2</v>
      </c>
      <c r="AW82">
        <v>166.7</v>
      </c>
      <c r="AX82">
        <f>(Table11[[#This Row],[Recreation and amusement]]-AW81)/AW81*100</f>
        <v>0.24052916416114084</v>
      </c>
      <c r="AY82">
        <v>171.5</v>
      </c>
      <c r="AZ82">
        <f>(Table11[[#This Row],[Education]]-AY81)/AY81*100</f>
        <v>0.17523364485981974</v>
      </c>
      <c r="BA82">
        <v>173.8</v>
      </c>
      <c r="BB82">
        <f>(Table11[[#This Row],[Personal care and effects]]-BA81)/BA81*100</f>
        <v>0.87057457922228665</v>
      </c>
      <c r="BC82">
        <v>167.4</v>
      </c>
      <c r="BD82">
        <f>(Table11[[#This Row],[Miscellaneous]]-BC81)/BC81*100</f>
        <v>0.35971223021582388</v>
      </c>
    </row>
    <row r="83" spans="1:56" ht="13.8" x14ac:dyDescent="0.25">
      <c r="A83" t="s">
        <v>33</v>
      </c>
      <c r="B83">
        <v>2022</v>
      </c>
      <c r="C83" t="s">
        <v>46</v>
      </c>
      <c r="D83" s="7">
        <v>44896</v>
      </c>
      <c r="E83">
        <v>170.2</v>
      </c>
      <c r="F83">
        <f>(Table11[[#This Row],[Cereals and products]]-E82)/E82*100</f>
        <v>1.0688836104512962</v>
      </c>
      <c r="G83">
        <v>212.9</v>
      </c>
      <c r="H83">
        <f>(Table11[[#This Row],[Meat and fish]]-G82)/G82*100</f>
        <v>-0.23430178069353325</v>
      </c>
      <c r="I83">
        <v>191.9</v>
      </c>
      <c r="J83">
        <f>(Table11[[#This Row],[Egg]]-I82)/I82*100</f>
        <v>4.7489082969432408</v>
      </c>
      <c r="K83">
        <v>173.9</v>
      </c>
      <c r="L83">
        <f>(Table11[[#This Row],[Milk and products]]-K82)/K82*100</f>
        <v>0.92861288450376922</v>
      </c>
      <c r="M83">
        <v>179.1</v>
      </c>
      <c r="N83">
        <f>(Table11[[#This Row],[Oils and fats]]-M82)/M82*100</f>
        <v>-0.50000000000000311</v>
      </c>
      <c r="O83">
        <v>159.5</v>
      </c>
      <c r="P83">
        <f>(Table11[[#This Row],[Fruits]]-O82)/O82*100</f>
        <v>-1.9065190651906487</v>
      </c>
      <c r="Q83">
        <v>178.7</v>
      </c>
      <c r="R83">
        <f>(Table11[[#This Row],[Vegetables]]-Q82)/Q82*100</f>
        <v>-13.041362530413631</v>
      </c>
      <c r="S83">
        <v>171.3</v>
      </c>
      <c r="T83">
        <f>(Table11[[#This Row],[Pulses and products]]-S82)/S82*100</f>
        <v>0.17543859649123472</v>
      </c>
      <c r="U83">
        <v>123.1</v>
      </c>
      <c r="V83">
        <f>(Table11[[#This Row],[Sugar and Confectionery]]-U82)/U82*100</f>
        <v>-0.24311183144247275</v>
      </c>
      <c r="W83">
        <v>200.5</v>
      </c>
      <c r="X83">
        <f>(Table11[[#This Row],[Spices]]-W82)/W82*100</f>
        <v>0.85513078470824366</v>
      </c>
      <c r="Y83">
        <v>162.80000000000001</v>
      </c>
      <c r="Z83">
        <f>(Table11[[#This Row],[Non-alcoholic beverages]]-Y82)/Y82*100</f>
        <v>0.43183220234424247</v>
      </c>
      <c r="AA83">
        <v>193.3</v>
      </c>
      <c r="AB83">
        <f>(Table11[[#This Row],[Prepared meals, snacks, sweets etc.]]-AA82)/AA82*100</f>
        <v>0.46777546777547074</v>
      </c>
      <c r="AC83">
        <v>178.6</v>
      </c>
      <c r="AD83">
        <f>(Table11[[#This Row],[Food and beverages]]-AC82)/AC82*100</f>
        <v>-1.4892443463872129</v>
      </c>
      <c r="AE83">
        <v>201.1</v>
      </c>
      <c r="AF83">
        <f>(Table11[[#This Row],[Pan, tobacco and intoxicants]]-AE82)/AE82*100</f>
        <v>0.24925224327018944</v>
      </c>
      <c r="AG83">
        <v>177.7</v>
      </c>
      <c r="AH83">
        <f>(Table11[[#This Row],[Clothing]]-AG82)/AG82*100</f>
        <v>0.56593095642331637</v>
      </c>
      <c r="AI83">
        <v>164.5</v>
      </c>
      <c r="AJ83">
        <f>(Table11[[#This Row],[Footwear]]-AI82)/AI82*100</f>
        <v>0.6116207951070336</v>
      </c>
      <c r="AK83">
        <v>175.7</v>
      </c>
      <c r="AL83">
        <f>(Table11[[#This Row],[Clothing and footwear]]-AK82)/AK82*100</f>
        <v>0.5724098454493417</v>
      </c>
      <c r="AM83" s="24">
        <v>170.7</v>
      </c>
      <c r="AN83" s="24">
        <f>IFERROR(_xlfn.IFNA(((Table11[[#This Row],[Housing]]-AM82)/AM82*100),Table11[[#This Row],[Housing]]),Table11[[#This Row],[Housing]])</f>
        <v>-0.64027939464494921</v>
      </c>
      <c r="AO83">
        <v>180.6</v>
      </c>
      <c r="AP83">
        <f>(Table11[[#This Row],[Fuel and light]]-AO82)/AO82*100</f>
        <v>0.16638935108152131</v>
      </c>
      <c r="AQ83">
        <v>167.3</v>
      </c>
      <c r="AR83">
        <f>(Table11[[#This Row],[Household goods and services]]-AQ82)/AQ82*100</f>
        <v>0.23966446974236408</v>
      </c>
      <c r="AS83">
        <v>177.2</v>
      </c>
      <c r="AT83">
        <f>(Table11[[#This Row],[Health]]-AS82)/AS82*100</f>
        <v>0.79635949943115891</v>
      </c>
      <c r="AU83">
        <v>159.4</v>
      </c>
      <c r="AV83">
        <f>(Table11[[#This Row],[Transport and communication]]-AU82)/AU82*100</f>
        <v>0.31466331025802385</v>
      </c>
      <c r="AW83">
        <v>167.1</v>
      </c>
      <c r="AX83">
        <f>(Table11[[#This Row],[Recreation and amusement]]-AW82)/AW82*100</f>
        <v>0.2399520095980838</v>
      </c>
      <c r="AY83">
        <v>171.8</v>
      </c>
      <c r="AZ83">
        <f>(Table11[[#This Row],[Education]]-AY82)/AY82*100</f>
        <v>0.17492711370263053</v>
      </c>
      <c r="BA83">
        <v>176</v>
      </c>
      <c r="BB83">
        <f>(Table11[[#This Row],[Personal care and effects]]-BA82)/BA82*100</f>
        <v>1.26582278481012</v>
      </c>
      <c r="BC83">
        <v>168.2</v>
      </c>
      <c r="BD83">
        <f>(Table11[[#This Row],[Miscellaneous]]-BC82)/BC82*100</f>
        <v>0.47789725209079031</v>
      </c>
    </row>
    <row r="84" spans="1:56" ht="13.8" x14ac:dyDescent="0.25">
      <c r="A84" t="s">
        <v>33</v>
      </c>
      <c r="B84">
        <v>2023</v>
      </c>
      <c r="C84" t="s">
        <v>31</v>
      </c>
      <c r="D84" s="7">
        <v>44927</v>
      </c>
      <c r="E84">
        <v>173.3</v>
      </c>
      <c r="F84">
        <f>(Table11[[#This Row],[Cereals and products]]-E83)/E83*100</f>
        <v>1.821386603995313</v>
      </c>
      <c r="G84">
        <v>215.2</v>
      </c>
      <c r="H84">
        <f>(Table11[[#This Row],[Meat and fish]]-G83)/G83*100</f>
        <v>1.0803193987787614</v>
      </c>
      <c r="I84">
        <v>197</v>
      </c>
      <c r="J84">
        <f>(Table11[[#This Row],[Egg]]-I83)/I83*100</f>
        <v>2.6576341844710756</v>
      </c>
      <c r="K84">
        <v>175.2</v>
      </c>
      <c r="L84">
        <f>(Table11[[#This Row],[Milk and products]]-K83)/K83*100</f>
        <v>0.74755606670499297</v>
      </c>
      <c r="M84">
        <v>178</v>
      </c>
      <c r="N84">
        <f>(Table11[[#This Row],[Oils and fats]]-M83)/M83*100</f>
        <v>-0.61418202121719401</v>
      </c>
      <c r="O84">
        <v>160.5</v>
      </c>
      <c r="P84">
        <f>(Table11[[#This Row],[Fruits]]-O83)/O83*100</f>
        <v>0.62695924764890276</v>
      </c>
      <c r="Q84">
        <v>175.3</v>
      </c>
      <c r="R84">
        <f>(Table11[[#This Row],[Vegetables]]-Q83)/Q83*100</f>
        <v>-1.9026301063234343</v>
      </c>
      <c r="S84">
        <v>171.2</v>
      </c>
      <c r="T84">
        <f>(Table11[[#This Row],[Pulses and products]]-S83)/S83*100</f>
        <v>-5.8377116170474447E-2</v>
      </c>
      <c r="U84">
        <v>122.7</v>
      </c>
      <c r="V84">
        <f>(Table11[[#This Row],[Sugar and Confectionery]]-U83)/U83*100</f>
        <v>-0.32493907392363242</v>
      </c>
      <c r="W84">
        <v>204.3</v>
      </c>
      <c r="X84">
        <f>(Table11[[#This Row],[Spices]]-W83)/W83*100</f>
        <v>1.8952618453865395</v>
      </c>
      <c r="Y84">
        <v>163.69999999999999</v>
      </c>
      <c r="Z84">
        <f>(Table11[[#This Row],[Non-alcoholic beverages]]-Y83)/Y83*100</f>
        <v>0.5528255528255388</v>
      </c>
      <c r="AA84">
        <v>194.3</v>
      </c>
      <c r="AB84">
        <f>(Table11[[#This Row],[Prepared meals, snacks, sweets etc.]]-AA83)/AA83*100</f>
        <v>0.5173305742369374</v>
      </c>
      <c r="AC84">
        <v>179.5</v>
      </c>
      <c r="AD84">
        <f>(Table11[[#This Row],[Food and beverages]]-AC83)/AC83*100</f>
        <v>0.50391937290033917</v>
      </c>
      <c r="AE84">
        <v>201.6</v>
      </c>
      <c r="AF84">
        <f>(Table11[[#This Row],[Pan, tobacco and intoxicants]]-AE83)/AE83*100</f>
        <v>0.24863252113376427</v>
      </c>
      <c r="AG84">
        <v>178.7</v>
      </c>
      <c r="AH84">
        <f>(Table11[[#This Row],[Clothing]]-AG83)/AG83*100</f>
        <v>0.56274620146314014</v>
      </c>
      <c r="AI84">
        <v>165.3</v>
      </c>
      <c r="AJ84">
        <f>(Table11[[#This Row],[Footwear]]-AI83)/AI83*100</f>
        <v>0.48632218844985492</v>
      </c>
      <c r="AK84">
        <v>176.6</v>
      </c>
      <c r="AL84">
        <f>(Table11[[#This Row],[Clothing and footwear]]-AK83)/AK83*100</f>
        <v>0.51223676721685019</v>
      </c>
      <c r="AM84">
        <v>172.1</v>
      </c>
      <c r="AN84">
        <f>IFERROR(_xlfn.IFNA(((Table11[[#This Row],[Housing]]-AM83)/AM83*100),Table11[[#This Row],[Housing]]),Table11[[#This Row],[Housing]])</f>
        <v>0.82015231400117505</v>
      </c>
      <c r="AO84">
        <v>180.1</v>
      </c>
      <c r="AP84">
        <f>(Table11[[#This Row],[Fuel and light]]-AO83)/AO83*100</f>
        <v>-0.27685492801771872</v>
      </c>
      <c r="AQ84">
        <v>168</v>
      </c>
      <c r="AR84">
        <f>(Table11[[#This Row],[Household goods and services]]-AQ83)/AQ83*100</f>
        <v>0.41841004184099739</v>
      </c>
      <c r="AS84">
        <v>178.5</v>
      </c>
      <c r="AT84">
        <f>(Table11[[#This Row],[Health]]-AS83)/AS83*100</f>
        <v>0.73363431151242176</v>
      </c>
      <c r="AU84">
        <v>159.5</v>
      </c>
      <c r="AV84">
        <f>(Table11[[#This Row],[Transport and communication]]-AU83)/AU83*100</f>
        <v>6.2735257214551005E-2</v>
      </c>
      <c r="AW84">
        <v>167.8</v>
      </c>
      <c r="AX84">
        <f>(Table11[[#This Row],[Recreation and amusement]]-AW83)/AW83*100</f>
        <v>0.41891083183723343</v>
      </c>
      <c r="AY84">
        <v>171.8</v>
      </c>
      <c r="AZ84">
        <f>(Table11[[#This Row],[Education]]-AY83)/AY83*100</f>
        <v>0</v>
      </c>
      <c r="BA84">
        <v>178.8</v>
      </c>
      <c r="BB84">
        <f>(Table11[[#This Row],[Personal care and effects]]-BA83)/BA83*100</f>
        <v>1.5909090909090973</v>
      </c>
      <c r="BC84">
        <v>168.9</v>
      </c>
      <c r="BD84">
        <f>(Table11[[#This Row],[Miscellaneous]]-BC83)/BC83*100</f>
        <v>0.41617122473247153</v>
      </c>
    </row>
    <row r="85" spans="1:56" ht="13.8" x14ac:dyDescent="0.25">
      <c r="A85" t="s">
        <v>33</v>
      </c>
      <c r="B85">
        <v>2023</v>
      </c>
      <c r="C85" t="s">
        <v>35</v>
      </c>
      <c r="D85" s="7">
        <v>44958</v>
      </c>
      <c r="E85">
        <v>174.7</v>
      </c>
      <c r="F85">
        <f>(Table11[[#This Row],[Cereals and products]]-E84)/E84*100</f>
        <v>0.80784766301210453</v>
      </c>
      <c r="G85">
        <v>212.2</v>
      </c>
      <c r="H85">
        <f>(Table11[[#This Row],[Meat and fish]]-G84)/G84*100</f>
        <v>-1.3940520446096656</v>
      </c>
      <c r="I85">
        <v>177.2</v>
      </c>
      <c r="J85">
        <f>(Table11[[#This Row],[Egg]]-I84)/I84*100</f>
        <v>-10.050761421319802</v>
      </c>
      <c r="K85">
        <v>177.9</v>
      </c>
      <c r="L85">
        <f>(Table11[[#This Row],[Milk and products]]-K84)/K84*100</f>
        <v>1.5410958904109686</v>
      </c>
      <c r="M85">
        <v>172.2</v>
      </c>
      <c r="N85">
        <f>(Table11[[#This Row],[Oils and fats]]-M84)/M84*100</f>
        <v>-3.258426966292141</v>
      </c>
      <c r="O85">
        <v>172.1</v>
      </c>
      <c r="P85">
        <f>(Table11[[#This Row],[Fruits]]-O84)/O84*100</f>
        <v>7.2274143302180658</v>
      </c>
      <c r="Q85">
        <v>175.8</v>
      </c>
      <c r="R85">
        <f>(Table11[[#This Row],[Vegetables]]-Q84)/Q84*100</f>
        <v>0.2852253280091272</v>
      </c>
      <c r="S85">
        <v>172.2</v>
      </c>
      <c r="T85">
        <f>(Table11[[#This Row],[Pulses and products]]-S84)/S84*100</f>
        <v>0.5841121495327104</v>
      </c>
      <c r="U85">
        <v>121.9</v>
      </c>
      <c r="V85">
        <f>(Table11[[#This Row],[Sugar and Confectionery]]-U84)/U84*100</f>
        <v>-0.65199674001629759</v>
      </c>
      <c r="W85">
        <v>204.8</v>
      </c>
      <c r="X85">
        <f>(Table11[[#This Row],[Spices]]-W84)/W84*100</f>
        <v>0.24473813020068524</v>
      </c>
      <c r="Y85">
        <v>164.9</v>
      </c>
      <c r="Z85">
        <f>(Table11[[#This Row],[Non-alcoholic beverages]]-Y84)/Y84*100</f>
        <v>0.73304825901039528</v>
      </c>
      <c r="AA85">
        <v>196.6</v>
      </c>
      <c r="AB85">
        <f>(Table11[[#This Row],[Prepared meals, snacks, sweets etc.]]-AA84)/AA84*100</f>
        <v>1.1837364899639644</v>
      </c>
      <c r="AC85">
        <v>180.7</v>
      </c>
      <c r="AD85">
        <f>(Table11[[#This Row],[Food and beverages]]-AC84)/AC84*100</f>
        <v>0.66852367688021652</v>
      </c>
      <c r="AE85">
        <v>202.7</v>
      </c>
      <c r="AF85">
        <f>(Table11[[#This Row],[Pan, tobacco and intoxicants]]-AE84)/AE84*100</f>
        <v>0.54563492063491781</v>
      </c>
      <c r="AG85">
        <v>180.3</v>
      </c>
      <c r="AH85">
        <f>(Table11[[#This Row],[Clothing]]-AG84)/AG84*100</f>
        <v>0.89535534415222318</v>
      </c>
      <c r="AI85">
        <v>167</v>
      </c>
      <c r="AJ85">
        <f>(Table11[[#This Row],[Footwear]]-AI84)/AI84*100</f>
        <v>1.0284331518451231</v>
      </c>
      <c r="AK85">
        <v>178.2</v>
      </c>
      <c r="AL85">
        <f>(Table11[[#This Row],[Clothing and footwear]]-AK84)/AK84*100</f>
        <v>0.90600226500565928</v>
      </c>
      <c r="AM85">
        <v>173.5</v>
      </c>
      <c r="AN85">
        <f>IFERROR(_xlfn.IFNA(((Table11[[#This Row],[Housing]]-AM84)/AM84*100),Table11[[#This Row],[Housing]]),Table11[[#This Row],[Housing]])</f>
        <v>0.81348053457292613</v>
      </c>
      <c r="AO85">
        <v>182.8</v>
      </c>
      <c r="AP85">
        <f>(Table11[[#This Row],[Fuel and light]]-AO84)/AO84*100</f>
        <v>1.4991671293725803</v>
      </c>
      <c r="AQ85">
        <v>169.2</v>
      </c>
      <c r="AR85">
        <f>(Table11[[#This Row],[Household goods and services]]-AQ84)/AQ84*100</f>
        <v>0.71428571428570753</v>
      </c>
      <c r="AS85">
        <v>180.8</v>
      </c>
      <c r="AT85">
        <f>(Table11[[#This Row],[Health]]-AS84)/AS84*100</f>
        <v>1.2885154061624713</v>
      </c>
      <c r="AU85">
        <v>159.80000000000001</v>
      </c>
      <c r="AV85">
        <f>(Table11[[#This Row],[Transport and communication]]-AU84)/AU84*100</f>
        <v>0.18808777429467799</v>
      </c>
      <c r="AW85">
        <v>168.4</v>
      </c>
      <c r="AX85">
        <f>(Table11[[#This Row],[Recreation and amusement]]-AW84)/AW84*100</f>
        <v>0.35756853396900734</v>
      </c>
      <c r="AY85">
        <v>172.5</v>
      </c>
      <c r="AZ85">
        <f>(Table11[[#This Row],[Education]]-AY84)/AY84*100</f>
        <v>0.40745052386495262</v>
      </c>
      <c r="BA85">
        <v>181.4</v>
      </c>
      <c r="BB85">
        <f>(Table11[[#This Row],[Personal care and effects]]-BA84)/BA84*100</f>
        <v>1.454138702460847</v>
      </c>
      <c r="BC85">
        <v>170</v>
      </c>
      <c r="BD85">
        <f>(Table11[[#This Row],[Miscellaneous]]-BC84)/BC84*100</f>
        <v>0.65127294256956436</v>
      </c>
    </row>
    <row r="86" spans="1:56" ht="13.8" x14ac:dyDescent="0.25">
      <c r="A86" t="s">
        <v>33</v>
      </c>
      <c r="B86">
        <v>2023</v>
      </c>
      <c r="C86" t="s">
        <v>36</v>
      </c>
      <c r="D86" s="7">
        <v>44986</v>
      </c>
      <c r="E86">
        <v>174.7</v>
      </c>
      <c r="F86">
        <f>(Table11[[#This Row],[Cereals and products]]-E85)/E85*100</f>
        <v>0</v>
      </c>
      <c r="G86">
        <v>212.2</v>
      </c>
      <c r="H86">
        <f>(Table11[[#This Row],[Meat and fish]]-G85)/G85*100</f>
        <v>0</v>
      </c>
      <c r="I86">
        <v>177.2</v>
      </c>
      <c r="J86">
        <f>(Table11[[#This Row],[Egg]]-I85)/I85*100</f>
        <v>0</v>
      </c>
      <c r="K86">
        <v>177.9</v>
      </c>
      <c r="L86">
        <f>(Table11[[#This Row],[Milk and products]]-K85)/K85*100</f>
        <v>0</v>
      </c>
      <c r="M86">
        <v>172.2</v>
      </c>
      <c r="N86">
        <f>(Table11[[#This Row],[Oils and fats]]-M85)/M85*100</f>
        <v>0</v>
      </c>
      <c r="O86">
        <v>172.1</v>
      </c>
      <c r="P86">
        <f>(Table11[[#This Row],[Fruits]]-O85)/O85*100</f>
        <v>0</v>
      </c>
      <c r="Q86">
        <v>175.9</v>
      </c>
      <c r="R86">
        <f>(Table11[[#This Row],[Vegetables]]-Q85)/Q85*100</f>
        <v>5.6882821387937606E-2</v>
      </c>
      <c r="S86">
        <v>172.2</v>
      </c>
      <c r="T86">
        <f>(Table11[[#This Row],[Pulses and products]]-S85)/S85*100</f>
        <v>0</v>
      </c>
      <c r="U86">
        <v>121.9</v>
      </c>
      <c r="V86">
        <f>(Table11[[#This Row],[Sugar and Confectionery]]-U85)/U85*100</f>
        <v>0</v>
      </c>
      <c r="W86">
        <v>204.8</v>
      </c>
      <c r="X86">
        <f>(Table11[[#This Row],[Spices]]-W85)/W85*100</f>
        <v>0</v>
      </c>
      <c r="Y86">
        <v>164.9</v>
      </c>
      <c r="Z86">
        <f>(Table11[[#This Row],[Non-alcoholic beverages]]-Y85)/Y85*100</f>
        <v>0</v>
      </c>
      <c r="AA86">
        <v>196.6</v>
      </c>
      <c r="AB86">
        <f>(Table11[[#This Row],[Prepared meals, snacks, sweets etc.]]-AA85)/AA85*100</f>
        <v>0</v>
      </c>
      <c r="AC86">
        <v>180.8</v>
      </c>
      <c r="AD86">
        <f>(Table11[[#This Row],[Food and beverages]]-AC85)/AC85*100</f>
        <v>5.534034311013987E-2</v>
      </c>
      <c r="AE86">
        <v>202.7</v>
      </c>
      <c r="AF86">
        <f>(Table11[[#This Row],[Pan, tobacco and intoxicants]]-AE85)/AE85*100</f>
        <v>0</v>
      </c>
      <c r="AG86">
        <v>180.2</v>
      </c>
      <c r="AH86">
        <f>(Table11[[#This Row],[Clothing]]-AG85)/AG85*100</f>
        <v>-5.5463117027189528E-2</v>
      </c>
      <c r="AI86">
        <v>167</v>
      </c>
      <c r="AJ86">
        <f>(Table11[[#This Row],[Footwear]]-AI85)/AI85*100</f>
        <v>0</v>
      </c>
      <c r="AK86">
        <v>178.2</v>
      </c>
      <c r="AL86">
        <f>(Table11[[#This Row],[Clothing and footwear]]-AK85)/AK85*100</f>
        <v>0</v>
      </c>
      <c r="AM86">
        <v>173.5</v>
      </c>
      <c r="AN86">
        <f>IFERROR(_xlfn.IFNA(((Table11[[#This Row],[Housing]]-AM85)/AM85*100),Table11[[#This Row],[Housing]]),Table11[[#This Row],[Housing]])</f>
        <v>0</v>
      </c>
      <c r="AO86">
        <v>182.6</v>
      </c>
      <c r="AP86">
        <f>(Table11[[#This Row],[Fuel and light]]-AO85)/AO85*100</f>
        <v>-0.10940919037200057</v>
      </c>
      <c r="AQ86">
        <v>169.2</v>
      </c>
      <c r="AR86">
        <f>(Table11[[#This Row],[Household goods and services]]-AQ85)/AQ85*100</f>
        <v>0</v>
      </c>
      <c r="AS86">
        <v>180.8</v>
      </c>
      <c r="AT86">
        <f>(Table11[[#This Row],[Health]]-AS85)/AS85*100</f>
        <v>0</v>
      </c>
      <c r="AU86">
        <v>159.80000000000001</v>
      </c>
      <c r="AV86">
        <f>(Table11[[#This Row],[Transport and communication]]-AU85)/AU85*100</f>
        <v>0</v>
      </c>
      <c r="AW86">
        <v>168.4</v>
      </c>
      <c r="AX86">
        <f>(Table11[[#This Row],[Recreation and amusement]]-AW85)/AW85*100</f>
        <v>0</v>
      </c>
      <c r="AY86">
        <v>172.5</v>
      </c>
      <c r="AZ86">
        <f>(Table11[[#This Row],[Education]]-AY85)/AY85*100</f>
        <v>0</v>
      </c>
      <c r="BA86">
        <v>181.5</v>
      </c>
      <c r="BB86">
        <f>(Table11[[#This Row],[Personal care and effects]]-BA85)/BA85*100</f>
        <v>5.5126791620724543E-2</v>
      </c>
      <c r="BC86">
        <v>170</v>
      </c>
      <c r="BD86">
        <f>(Table11[[#This Row],[Miscellaneous]]-BC85)/BC85*100</f>
        <v>0</v>
      </c>
    </row>
    <row r="87" spans="1:56" ht="13.8" x14ac:dyDescent="0.25">
      <c r="A87" t="s">
        <v>33</v>
      </c>
      <c r="B87">
        <v>2023</v>
      </c>
      <c r="C87" t="s">
        <v>37</v>
      </c>
      <c r="D87" s="7">
        <v>45017</v>
      </c>
      <c r="E87">
        <v>174.8</v>
      </c>
      <c r="F87">
        <f>(Table11[[#This Row],[Cereals and products]]-E86)/E86*100</f>
        <v>5.7240984544947186E-2</v>
      </c>
      <c r="G87">
        <v>213.7</v>
      </c>
      <c r="H87">
        <f>(Table11[[#This Row],[Meat and fish]]-G86)/G86*100</f>
        <v>0.70688030160226212</v>
      </c>
      <c r="I87">
        <v>172.4</v>
      </c>
      <c r="J87">
        <f>(Table11[[#This Row],[Egg]]-I86)/I86*100</f>
        <v>-2.7088036117381398</v>
      </c>
      <c r="K87">
        <v>178.8</v>
      </c>
      <c r="L87">
        <f>(Table11[[#This Row],[Milk and products]]-K86)/K86*100</f>
        <v>0.50590219224283628</v>
      </c>
      <c r="M87">
        <v>168.7</v>
      </c>
      <c r="N87">
        <f>(Table11[[#This Row],[Oils and fats]]-M86)/M86*100</f>
        <v>-2.0325203252032522</v>
      </c>
      <c r="O87">
        <v>179.2</v>
      </c>
      <c r="P87">
        <f>(Table11[[#This Row],[Fruits]]-O86)/O86*100</f>
        <v>4.1255084253341048</v>
      </c>
      <c r="Q87">
        <v>179.9</v>
      </c>
      <c r="R87">
        <f>(Table11[[#This Row],[Vegetables]]-Q86)/Q86*100</f>
        <v>2.2740193291642981</v>
      </c>
      <c r="S87">
        <v>174.7</v>
      </c>
      <c r="T87">
        <f>(Table11[[#This Row],[Pulses and products]]-S86)/S86*100</f>
        <v>1.4518002322880372</v>
      </c>
      <c r="U87">
        <v>123.1</v>
      </c>
      <c r="V87">
        <f>(Table11[[#This Row],[Sugar and Confectionery]]-U86)/U86*100</f>
        <v>0.98441345365052391</v>
      </c>
      <c r="W87">
        <v>207.8</v>
      </c>
      <c r="X87">
        <f>(Table11[[#This Row],[Spices]]-W86)/W86*100</f>
        <v>1.46484375</v>
      </c>
      <c r="Y87">
        <v>165.5</v>
      </c>
      <c r="Z87">
        <f>(Table11[[#This Row],[Non-alcoholic beverages]]-Y86)/Y86*100</f>
        <v>0.36385688295936586</v>
      </c>
      <c r="AA87">
        <v>197</v>
      </c>
      <c r="AB87">
        <f>(Table11[[#This Row],[Prepared meals, snacks, sweets etc.]]-AA86)/AA86*100</f>
        <v>0.2034587995930853</v>
      </c>
      <c r="AC87">
        <v>182.1</v>
      </c>
      <c r="AD87">
        <f>(Table11[[#This Row],[Food and beverages]]-AC86)/AC86*100</f>
        <v>0.71902654867255689</v>
      </c>
      <c r="AE87">
        <v>203.5</v>
      </c>
      <c r="AF87">
        <f>(Table11[[#This Row],[Pan, tobacco and intoxicants]]-AE86)/AE86*100</f>
        <v>0.39467192895905845</v>
      </c>
      <c r="AG87">
        <v>181</v>
      </c>
      <c r="AH87">
        <f>(Table11[[#This Row],[Clothing]]-AG86)/AG86*100</f>
        <v>0.44395116537181545</v>
      </c>
      <c r="AI87">
        <v>167.7</v>
      </c>
      <c r="AJ87">
        <f>(Table11[[#This Row],[Footwear]]-AI86)/AI86*100</f>
        <v>0.41916167664669979</v>
      </c>
      <c r="AK87">
        <v>178.9</v>
      </c>
      <c r="AL87">
        <f>(Table11[[#This Row],[Clothing and footwear]]-AK86)/AK86*100</f>
        <v>0.39281705948373574</v>
      </c>
      <c r="AM87">
        <v>175.2</v>
      </c>
      <c r="AN87">
        <f>IFERROR(_xlfn.IFNA(((Table11[[#This Row],[Housing]]-AM86)/AM86*100),Table11[[#This Row],[Housing]]),Table11[[#This Row],[Housing]])</f>
        <v>0.97982708933716922</v>
      </c>
      <c r="AO87">
        <v>182.1</v>
      </c>
      <c r="AP87">
        <f>(Table11[[#This Row],[Fuel and light]]-AO86)/AO86*100</f>
        <v>-0.2738225629791895</v>
      </c>
      <c r="AQ87">
        <v>169.6</v>
      </c>
      <c r="AR87">
        <f>(Table11[[#This Row],[Household goods and services]]-AQ86)/AQ86*100</f>
        <v>0.23640661938534616</v>
      </c>
      <c r="AS87">
        <v>181.5</v>
      </c>
      <c r="AT87">
        <f>(Table11[[#This Row],[Health]]-AS86)/AS86*100</f>
        <v>0.38716814159291407</v>
      </c>
      <c r="AU87">
        <v>160.1</v>
      </c>
      <c r="AV87">
        <f>(Table11[[#This Row],[Transport and communication]]-AU86)/AU86*100</f>
        <v>0.18773466833540861</v>
      </c>
      <c r="AW87">
        <v>168.8</v>
      </c>
      <c r="AX87">
        <f>(Table11[[#This Row],[Recreation and amusement]]-AW86)/AW86*100</f>
        <v>0.23752969121140477</v>
      </c>
      <c r="AY87">
        <v>174.2</v>
      </c>
      <c r="AZ87">
        <f>(Table11[[#This Row],[Education]]-AY86)/AY86*100</f>
        <v>0.98550724637680498</v>
      </c>
      <c r="BA87">
        <v>184.4</v>
      </c>
      <c r="BB87">
        <f>(Table11[[#This Row],[Personal care and effects]]-BA86)/BA86*100</f>
        <v>1.5977961432506917</v>
      </c>
      <c r="BC87">
        <v>170.9</v>
      </c>
      <c r="BD87">
        <f>(Table11[[#This Row],[Miscellaneous]]-BC86)/BC86*100</f>
        <v>0.52941176470588569</v>
      </c>
    </row>
    <row r="88" spans="1:56" ht="13.8" x14ac:dyDescent="0.25">
      <c r="A88" t="s">
        <v>33</v>
      </c>
      <c r="B88">
        <v>2023</v>
      </c>
      <c r="C88" t="s">
        <v>38</v>
      </c>
      <c r="D88" s="7">
        <v>45047</v>
      </c>
      <c r="E88">
        <v>174.7</v>
      </c>
      <c r="F88">
        <f>(Table11[[#This Row],[Cereals and products]]-E87)/E87*100</f>
        <v>-5.7208237986283023E-2</v>
      </c>
      <c r="G88">
        <v>219.4</v>
      </c>
      <c r="H88">
        <f>(Table11[[#This Row],[Meat and fish]]-G87)/G87*100</f>
        <v>2.6672905942910705</v>
      </c>
      <c r="I88">
        <v>176.7</v>
      </c>
      <c r="J88">
        <f>(Table11[[#This Row],[Egg]]-I87)/I87*100</f>
        <v>2.494199535962867</v>
      </c>
      <c r="K88">
        <v>179.4</v>
      </c>
      <c r="L88">
        <f>(Table11[[#This Row],[Milk and products]]-K87)/K87*100</f>
        <v>0.33557046979865451</v>
      </c>
      <c r="M88">
        <v>164.4</v>
      </c>
      <c r="N88">
        <f>(Table11[[#This Row],[Oils and fats]]-M87)/M87*100</f>
        <v>-2.5489033787788875</v>
      </c>
      <c r="O88">
        <v>175.8</v>
      </c>
      <c r="P88">
        <f>(Table11[[#This Row],[Fruits]]-O87)/O87*100</f>
        <v>-1.8973214285714159</v>
      </c>
      <c r="Q88">
        <v>185</v>
      </c>
      <c r="R88">
        <f>(Table11[[#This Row],[Vegetables]]-Q87)/Q87*100</f>
        <v>2.8349082823790965</v>
      </c>
      <c r="S88">
        <v>176.9</v>
      </c>
      <c r="T88">
        <f>(Table11[[#This Row],[Pulses and products]]-S87)/S87*100</f>
        <v>1.2593016599885618</v>
      </c>
      <c r="U88">
        <v>124.2</v>
      </c>
      <c r="V88">
        <f>(Table11[[#This Row],[Sugar and Confectionery]]-U87)/U87*100</f>
        <v>0.89358245329001518</v>
      </c>
      <c r="W88">
        <v>211.9</v>
      </c>
      <c r="X88">
        <f>(Table11[[#This Row],[Spices]]-W87)/W87*100</f>
        <v>1.9730510105871002</v>
      </c>
      <c r="Y88">
        <v>165.9</v>
      </c>
      <c r="Z88">
        <f>(Table11[[#This Row],[Non-alcoholic beverages]]-Y87)/Y87*100</f>
        <v>0.24169184290030554</v>
      </c>
      <c r="AA88">
        <v>197.7</v>
      </c>
      <c r="AB88">
        <f>(Table11[[#This Row],[Prepared meals, snacks, sweets etc.]]-AA87)/AA87*100</f>
        <v>0.35532994923857292</v>
      </c>
      <c r="AC88">
        <v>183.1</v>
      </c>
      <c r="AD88">
        <f>(Table11[[#This Row],[Food and beverages]]-AC87)/AC87*100</f>
        <v>0.54914881933003845</v>
      </c>
      <c r="AE88">
        <v>204.2</v>
      </c>
      <c r="AF88">
        <f>(Table11[[#This Row],[Pan, tobacco and intoxicants]]-AE87)/AE87*100</f>
        <v>0.34398034398033839</v>
      </c>
      <c r="AG88">
        <v>181.3</v>
      </c>
      <c r="AH88">
        <f>(Table11[[#This Row],[Clothing]]-AG87)/AG87*100</f>
        <v>0.16574585635359745</v>
      </c>
      <c r="AI88">
        <v>168.1</v>
      </c>
      <c r="AJ88">
        <f>(Table11[[#This Row],[Footwear]]-AI87)/AI87*100</f>
        <v>0.23852116875373031</v>
      </c>
      <c r="AK88">
        <v>179.3</v>
      </c>
      <c r="AL88">
        <f>(Table11[[#This Row],[Clothing and footwear]]-AK87)/AK87*100</f>
        <v>0.22358859698155711</v>
      </c>
      <c r="AM88">
        <v>175.6</v>
      </c>
      <c r="AN88">
        <f>IFERROR(_xlfn.IFNA(((Table11[[#This Row],[Housing]]-AM87)/AM87*100),Table11[[#This Row],[Housing]]),Table11[[#This Row],[Housing]])</f>
        <v>0.22831050228310826</v>
      </c>
      <c r="AO88">
        <v>183.4</v>
      </c>
      <c r="AP88">
        <f>(Table11[[#This Row],[Fuel and light]]-AO87)/AO87*100</f>
        <v>0.71389346512905627</v>
      </c>
      <c r="AQ88">
        <v>170.1</v>
      </c>
      <c r="AR88">
        <f>(Table11[[#This Row],[Household goods and services]]-AQ87)/AQ87*100</f>
        <v>0.294811320754717</v>
      </c>
      <c r="AS88">
        <v>182.2</v>
      </c>
      <c r="AT88">
        <f>(Table11[[#This Row],[Health]]-AS87)/AS87*100</f>
        <v>0.38567493112947032</v>
      </c>
      <c r="AU88">
        <v>160.4</v>
      </c>
      <c r="AV88">
        <f>(Table11[[#This Row],[Transport and communication]]-AU87)/AU87*100</f>
        <v>0.18738288569644682</v>
      </c>
      <c r="AW88">
        <v>169.2</v>
      </c>
      <c r="AX88">
        <f>(Table11[[#This Row],[Recreation and amusement]]-AW87)/AW87*100</f>
        <v>0.23696682464453631</v>
      </c>
      <c r="AY88">
        <v>174.8</v>
      </c>
      <c r="AZ88">
        <f>(Table11[[#This Row],[Education]]-AY87)/AY87*100</f>
        <v>0.34443168771528287</v>
      </c>
      <c r="BA88">
        <v>185.6</v>
      </c>
      <c r="BB88">
        <f>(Table11[[#This Row],[Personal care and effects]]-BA87)/BA87*100</f>
        <v>0.65075921908893086</v>
      </c>
      <c r="BC88">
        <v>171.6</v>
      </c>
      <c r="BD88">
        <f>(Table11[[#This Row],[Miscellaneous]]-BC87)/BC87*100</f>
        <v>0.40959625511994652</v>
      </c>
    </row>
    <row r="93" spans="1:56" x14ac:dyDescent="0.3">
      <c r="A93" s="2" t="s">
        <v>0</v>
      </c>
      <c r="B93" s="2" t="s">
        <v>1</v>
      </c>
      <c r="C93" s="2" t="s">
        <v>2</v>
      </c>
      <c r="D93" s="2" t="s">
        <v>49</v>
      </c>
      <c r="E93" s="2" t="s">
        <v>7</v>
      </c>
      <c r="F93" s="18" t="s">
        <v>64</v>
      </c>
      <c r="G93" s="18" t="s">
        <v>102</v>
      </c>
      <c r="H93" s="18" t="s">
        <v>103</v>
      </c>
      <c r="I93" s="18" t="s">
        <v>104</v>
      </c>
      <c r="J93" s="18" t="s">
        <v>105</v>
      </c>
      <c r="K93" s="18" t="s">
        <v>107</v>
      </c>
      <c r="L93" s="18" t="s">
        <v>108</v>
      </c>
      <c r="M93" s="18" t="s">
        <v>109</v>
      </c>
      <c r="N93" s="18" t="s">
        <v>110</v>
      </c>
      <c r="O93" s="18" t="s">
        <v>111</v>
      </c>
      <c r="P93" s="18" t="s">
        <v>112</v>
      </c>
      <c r="Q93" s="18" t="s">
        <v>113</v>
      </c>
      <c r="R93" s="18" t="s">
        <v>114</v>
      </c>
      <c r="S93" s="18" t="s">
        <v>115</v>
      </c>
      <c r="T93" s="18" t="s">
        <v>116</v>
      </c>
      <c r="U93" s="18" t="s">
        <v>117</v>
      </c>
      <c r="V93" s="18" t="s">
        <v>118</v>
      </c>
      <c r="W93" s="18" t="s">
        <v>119</v>
      </c>
      <c r="X93" s="18" t="s">
        <v>120</v>
      </c>
      <c r="Y93" s="18" t="s">
        <v>121</v>
      </c>
      <c r="Z93" s="18" t="s">
        <v>122</v>
      </c>
      <c r="AA93" s="18" t="s">
        <v>123</v>
      </c>
      <c r="AB93" s="18" t="s">
        <v>124</v>
      </c>
      <c r="AC93" s="18" t="s">
        <v>125</v>
      </c>
      <c r="AD93" s="18" t="s">
        <v>126</v>
      </c>
      <c r="AE93" s="18" t="s">
        <v>127</v>
      </c>
    </row>
    <row r="94" spans="1:56" ht="13.8" hidden="1" x14ac:dyDescent="0.25">
      <c r="A94" s="4" t="s">
        <v>30</v>
      </c>
      <c r="B94" s="4">
        <v>2021</v>
      </c>
      <c r="C94" s="4" t="s">
        <v>31</v>
      </c>
      <c r="D94" s="9">
        <v>44197</v>
      </c>
      <c r="E94" s="4">
        <v>154.80000000000001</v>
      </c>
      <c r="G94" s="30"/>
      <c r="H94" s="30"/>
      <c r="I94" s="30"/>
      <c r="J94" s="30"/>
      <c r="K94" s="30"/>
      <c r="L94" s="30"/>
      <c r="M94" s="30"/>
      <c r="N94" s="30"/>
      <c r="O94" s="30"/>
      <c r="P94" s="30"/>
      <c r="Q94" s="30"/>
      <c r="R94" s="30"/>
      <c r="S94" s="30"/>
      <c r="T94" s="30"/>
      <c r="U94" s="30"/>
      <c r="V94" s="30"/>
      <c r="W94" s="30" t="s">
        <v>32</v>
      </c>
      <c r="X94" s="30"/>
      <c r="Y94" s="30"/>
      <c r="Z94" s="30"/>
      <c r="AA94" s="30"/>
      <c r="AB94" s="30"/>
      <c r="AC94" s="30"/>
      <c r="AD94" s="30"/>
      <c r="AE94" s="30"/>
    </row>
    <row r="95" spans="1:56" ht="13.8" hidden="1" x14ac:dyDescent="0.25">
      <c r="A95" s="6" t="s">
        <v>30</v>
      </c>
      <c r="B95" s="6">
        <v>2021</v>
      </c>
      <c r="C95" s="6" t="s">
        <v>35</v>
      </c>
      <c r="D95" s="10">
        <v>44228</v>
      </c>
      <c r="E95" s="6">
        <v>163</v>
      </c>
      <c r="F95">
        <v>5.2971576227390109</v>
      </c>
      <c r="G95" s="4">
        <v>-0.41841004184100022</v>
      </c>
      <c r="H95" s="4">
        <v>-1.8666666666666669</v>
      </c>
      <c r="I95" s="4">
        <v>-3.114186851211076</v>
      </c>
      <c r="J95" s="4">
        <v>0.25974025974026343</v>
      </c>
      <c r="K95" s="4">
        <v>0.54421768707483775</v>
      </c>
      <c r="L95" s="4">
        <v>-20.287539936102249</v>
      </c>
      <c r="M95" s="4">
        <v>-0.75235109717867632</v>
      </c>
      <c r="N95" s="4">
        <v>-1.7574692442882252</v>
      </c>
      <c r="O95" s="4">
        <v>0.303951367781155</v>
      </c>
      <c r="P95" s="4">
        <v>2.4983984625240265</v>
      </c>
      <c r="Q95" s="4">
        <v>0.91296409007912349</v>
      </c>
      <c r="R95" s="4">
        <v>-3.070175438596495</v>
      </c>
      <c r="S95" s="4">
        <v>1.0292524377031451</v>
      </c>
      <c r="T95" s="4">
        <v>1.0158730158730123</v>
      </c>
      <c r="U95" s="4">
        <v>0.98425196850393704</v>
      </c>
      <c r="V95" s="4">
        <v>1.0204081632653024</v>
      </c>
      <c r="W95" s="4" t="s">
        <v>32</v>
      </c>
      <c r="X95" s="4">
        <v>2.3194168323392974</v>
      </c>
      <c r="Y95" s="4">
        <v>0.58479532163743064</v>
      </c>
      <c r="Z95" s="4">
        <v>1.1076923076923146</v>
      </c>
      <c r="AA95" s="4">
        <v>1.8305084745762634</v>
      </c>
      <c r="AB95" s="4">
        <v>1.2250161186331436</v>
      </c>
      <c r="AC95" s="4">
        <v>6.1162079510699893E-2</v>
      </c>
      <c r="AD95" s="4">
        <v>-0.64020486555697831</v>
      </c>
      <c r="AE95" s="4">
        <v>0.83386786401538349</v>
      </c>
    </row>
    <row r="96" spans="1:56" ht="13.8" hidden="1" x14ac:dyDescent="0.25">
      <c r="A96" s="4" t="s">
        <v>30</v>
      </c>
      <c r="B96" s="4">
        <v>2021</v>
      </c>
      <c r="C96" s="4" t="s">
        <v>36</v>
      </c>
      <c r="D96" s="9">
        <v>44256</v>
      </c>
      <c r="E96" s="4">
        <v>168.2</v>
      </c>
      <c r="F96">
        <v>3.1901840490797473</v>
      </c>
      <c r="G96" s="4">
        <v>-0.21008403361345329</v>
      </c>
      <c r="H96" s="4">
        <v>2.9347826086956554</v>
      </c>
      <c r="I96" s="4">
        <v>-2.8571428571428639</v>
      </c>
      <c r="J96" s="4">
        <v>6.4766839378234659E-2</v>
      </c>
      <c r="K96" s="4">
        <v>1.8267929634641327</v>
      </c>
      <c r="L96" s="4">
        <v>-5.8116232464929789</v>
      </c>
      <c r="M96" s="4">
        <v>0.56854074542007405</v>
      </c>
      <c r="N96" s="4">
        <v>-8.9445438282642495E-2</v>
      </c>
      <c r="O96" s="4">
        <v>-0.60606060606060608</v>
      </c>
      <c r="P96" s="4">
        <v>0.37499999999999645</v>
      </c>
      <c r="Q96" s="4">
        <v>0.36188178528347059</v>
      </c>
      <c r="R96" s="4">
        <v>-0.12928248222365135</v>
      </c>
      <c r="S96" s="4">
        <v>-0.21447721179624971</v>
      </c>
      <c r="T96" s="4">
        <v>0.31426775612822128</v>
      </c>
      <c r="U96" s="4">
        <v>0.32488628979857048</v>
      </c>
      <c r="V96" s="4">
        <v>0.31565656565656564</v>
      </c>
      <c r="W96" s="4" t="s">
        <v>48</v>
      </c>
      <c r="X96" s="4">
        <v>1.0362694300518096</v>
      </c>
      <c r="Y96" s="4">
        <v>0</v>
      </c>
      <c r="Z96" s="4">
        <v>0.18259281801581434</v>
      </c>
      <c r="AA96" s="4">
        <v>0.73235685752331747</v>
      </c>
      <c r="AB96" s="4">
        <v>0.50955414012739575</v>
      </c>
      <c r="AC96" s="4">
        <v>0.12224938875306667</v>
      </c>
      <c r="AD96" s="4">
        <v>-1.3530927835051509</v>
      </c>
      <c r="AE96" s="4">
        <v>6.3613231552177324E-2</v>
      </c>
    </row>
    <row r="97" spans="1:31" ht="13.8" hidden="1" x14ac:dyDescent="0.25">
      <c r="A97" s="6" t="s">
        <v>30</v>
      </c>
      <c r="B97" s="6">
        <v>2021</v>
      </c>
      <c r="C97" s="6" t="s">
        <v>37</v>
      </c>
      <c r="D97" s="10">
        <v>44287</v>
      </c>
      <c r="E97" s="6">
        <v>175.2</v>
      </c>
      <c r="F97">
        <v>4.1617122473246138</v>
      </c>
      <c r="G97" s="4">
        <v>0.14035087719297448</v>
      </c>
      <c r="H97" s="4">
        <v>3.2206969376979906</v>
      </c>
      <c r="I97" s="4">
        <v>0.12254901960785358</v>
      </c>
      <c r="J97" s="4">
        <v>0.3236245954692557</v>
      </c>
      <c r="K97" s="4">
        <v>6.7109634551494972</v>
      </c>
      <c r="L97" s="4">
        <v>-4.184397163120571</v>
      </c>
      <c r="M97" s="4">
        <v>1.1934673366834208</v>
      </c>
      <c r="N97" s="4">
        <v>0.44762757385854968</v>
      </c>
      <c r="O97" s="4">
        <v>0.24390243902439371</v>
      </c>
      <c r="P97" s="4">
        <v>0.80946450809465209</v>
      </c>
      <c r="Q97" s="4">
        <v>0.24038461538461878</v>
      </c>
      <c r="R97" s="4">
        <v>0.71197411003235878</v>
      </c>
      <c r="S97" s="4">
        <v>0.37614185921548471</v>
      </c>
      <c r="T97" s="4">
        <v>0.68922305764410674</v>
      </c>
      <c r="U97" s="4">
        <v>0.45336787564766101</v>
      </c>
      <c r="V97" s="4">
        <v>0.62932662051604771</v>
      </c>
      <c r="W97" s="4" t="s">
        <v>48</v>
      </c>
      <c r="X97" s="4">
        <v>0</v>
      </c>
      <c r="Y97" s="4">
        <v>0.45219638242893317</v>
      </c>
      <c r="Z97" s="4">
        <v>0.42527339003646236</v>
      </c>
      <c r="AA97" s="4">
        <v>0.26437541308656787</v>
      </c>
      <c r="AB97" s="4">
        <v>0.50697084917616153</v>
      </c>
      <c r="AC97" s="4">
        <v>0.18315018315017273</v>
      </c>
      <c r="AD97" s="4">
        <v>0.97975179621162634</v>
      </c>
      <c r="AE97" s="4">
        <v>0.44500953591861958</v>
      </c>
    </row>
    <row r="98" spans="1:31" ht="13.8" hidden="1" x14ac:dyDescent="0.25">
      <c r="A98" s="4" t="s">
        <v>30</v>
      </c>
      <c r="B98" s="4">
        <v>2021</v>
      </c>
      <c r="C98" s="4" t="s">
        <v>38</v>
      </c>
      <c r="D98" s="9">
        <v>44317</v>
      </c>
      <c r="E98" s="4">
        <v>184.4</v>
      </c>
      <c r="F98">
        <v>5.2511415525114256</v>
      </c>
      <c r="G98" s="4">
        <v>1.6818500350385464</v>
      </c>
      <c r="H98" s="4">
        <v>1.5345268542199488</v>
      </c>
      <c r="I98" s="4">
        <v>3.1823745410036652</v>
      </c>
      <c r="J98" s="4">
        <v>0.51612903225807194</v>
      </c>
      <c r="K98" s="4">
        <v>1.0585305105853158</v>
      </c>
      <c r="L98" s="4">
        <v>2.4426350851221401</v>
      </c>
      <c r="M98" s="4">
        <v>2.4829298572315333</v>
      </c>
      <c r="N98" s="4">
        <v>1.8716577540106902</v>
      </c>
      <c r="O98" s="4">
        <v>3.2238442822384328</v>
      </c>
      <c r="P98" s="4">
        <v>1.6676961087090727</v>
      </c>
      <c r="Q98" s="4">
        <v>1.7985611510791366</v>
      </c>
      <c r="R98" s="4">
        <v>1.9922879177377857</v>
      </c>
      <c r="S98" s="4">
        <v>1.4989293361884277</v>
      </c>
      <c r="T98" s="4">
        <v>2.8624766645924229</v>
      </c>
      <c r="U98" s="4">
        <v>3.5460992907801421</v>
      </c>
      <c r="V98" s="4">
        <v>2.8767979987492147</v>
      </c>
      <c r="W98" s="4" t="s">
        <v>32</v>
      </c>
      <c r="X98" s="4">
        <v>3.6538461538461462</v>
      </c>
      <c r="Y98" s="4">
        <v>2.1221864951768565</v>
      </c>
      <c r="Z98" s="4">
        <v>2.2988505747126333</v>
      </c>
      <c r="AA98" s="4">
        <v>0.98879367172050103</v>
      </c>
      <c r="AB98" s="4">
        <v>0.88272383354350925</v>
      </c>
      <c r="AC98" s="4">
        <v>2.1328458257160272</v>
      </c>
      <c r="AD98" s="4">
        <v>3.0401034928848754</v>
      </c>
      <c r="AE98" s="4">
        <v>1.9620253164556924</v>
      </c>
    </row>
    <row r="99" spans="1:31" ht="13.8" hidden="1" x14ac:dyDescent="0.25">
      <c r="A99" s="6" t="s">
        <v>30</v>
      </c>
      <c r="B99" s="6">
        <v>2021</v>
      </c>
      <c r="C99" s="6" t="s">
        <v>39</v>
      </c>
      <c r="D99" s="10">
        <v>44348</v>
      </c>
      <c r="E99" s="6">
        <v>190.4</v>
      </c>
      <c r="F99">
        <v>3.2537960954446854</v>
      </c>
      <c r="G99" s="4">
        <v>0.34458993797381116</v>
      </c>
      <c r="H99" s="4">
        <v>0.80604534005037509</v>
      </c>
      <c r="I99" s="4">
        <v>6.3463819691577799</v>
      </c>
      <c r="J99" s="4">
        <v>0.19255455712450764</v>
      </c>
      <c r="K99" s="4">
        <v>-2.2797288971041385</v>
      </c>
      <c r="L99" s="4">
        <v>4.5520231213872702</v>
      </c>
      <c r="M99" s="4">
        <v>0.2422774076317418</v>
      </c>
      <c r="N99" s="4">
        <v>0.26246719160104737</v>
      </c>
      <c r="O99" s="4">
        <v>0.17678255745433788</v>
      </c>
      <c r="P99" s="4">
        <v>0.5467800729040132</v>
      </c>
      <c r="Q99" s="4">
        <v>1.1189634864546392</v>
      </c>
      <c r="R99" s="4">
        <v>1.1342155009451869</v>
      </c>
      <c r="S99" s="4">
        <v>-0.26371308016877637</v>
      </c>
      <c r="T99" s="4">
        <v>0</v>
      </c>
      <c r="U99" s="4">
        <v>-0.43586550435864796</v>
      </c>
      <c r="V99" s="4">
        <v>6.0790273556227549E-2</v>
      </c>
      <c r="W99" s="4" t="s">
        <v>32</v>
      </c>
      <c r="X99" s="4">
        <v>0.24737167594310805</v>
      </c>
      <c r="Y99" s="4">
        <v>0.25188916876572875</v>
      </c>
      <c r="Z99" s="4">
        <v>0.35481963335304223</v>
      </c>
      <c r="AA99" s="4">
        <v>0.65274151436031336</v>
      </c>
      <c r="AB99" s="4">
        <v>0.25000000000000355</v>
      </c>
      <c r="AC99" s="4">
        <v>-0.47732696897373689</v>
      </c>
      <c r="AD99" s="4">
        <v>6.2774639045821909E-2</v>
      </c>
      <c r="AE99" s="4">
        <v>0.24829298572315689</v>
      </c>
    </row>
    <row r="100" spans="1:31" ht="13.8" hidden="1" x14ac:dyDescent="0.25">
      <c r="A100" s="4" t="s">
        <v>30</v>
      </c>
      <c r="B100" s="4">
        <v>2021</v>
      </c>
      <c r="C100" s="4" t="s">
        <v>40</v>
      </c>
      <c r="D100" s="9">
        <v>44378</v>
      </c>
      <c r="E100" s="4">
        <v>188.7</v>
      </c>
      <c r="F100">
        <v>-0.89285714285715179</v>
      </c>
      <c r="G100" s="4">
        <v>-0.34340659340659341</v>
      </c>
      <c r="H100" s="4">
        <v>2.1989005497251402</v>
      </c>
      <c r="I100" s="4">
        <v>0.61349693251533421</v>
      </c>
      <c r="J100" s="4">
        <v>0.64061499039077519</v>
      </c>
      <c r="K100" s="4">
        <v>-0.56746532156368579</v>
      </c>
      <c r="L100" s="4">
        <v>5.5977885279889588</v>
      </c>
      <c r="M100" s="4">
        <v>-1.1480362537764384</v>
      </c>
      <c r="N100" s="4">
        <v>-0.61082024432808779</v>
      </c>
      <c r="O100" s="4">
        <v>-0.17647058823530079</v>
      </c>
      <c r="P100" s="4">
        <v>0.42296072507552185</v>
      </c>
      <c r="Q100" s="4">
        <v>-0.40768782760628347</v>
      </c>
      <c r="R100" s="4">
        <v>0.74766355140186203</v>
      </c>
      <c r="S100" s="4">
        <v>0.31729243786356126</v>
      </c>
      <c r="T100" s="4">
        <v>0.42347247428916429</v>
      </c>
      <c r="U100" s="4">
        <v>0.75046904315196283</v>
      </c>
      <c r="V100" s="4">
        <v>0.42527339003646236</v>
      </c>
      <c r="W100" s="4" t="s">
        <v>32</v>
      </c>
      <c r="X100" s="4">
        <v>0.24676125848242178</v>
      </c>
      <c r="Y100" s="4">
        <v>0.69095477386936111</v>
      </c>
      <c r="Z100" s="4">
        <v>0.4124926340601161</v>
      </c>
      <c r="AA100" s="4">
        <v>1.8806744487678377</v>
      </c>
      <c r="AB100" s="4">
        <v>0.18703241895260783</v>
      </c>
      <c r="AC100" s="4">
        <v>0.23980815347720458</v>
      </c>
      <c r="AD100" s="4">
        <v>0.62735257214554585</v>
      </c>
      <c r="AE100" s="4">
        <v>0.8049535603715241</v>
      </c>
    </row>
    <row r="101" spans="1:31" ht="13.8" hidden="1" x14ac:dyDescent="0.25">
      <c r="A101" s="6" t="s">
        <v>30</v>
      </c>
      <c r="B101" s="6">
        <v>2021</v>
      </c>
      <c r="C101" s="6" t="s">
        <v>41</v>
      </c>
      <c r="D101" s="10">
        <v>44409</v>
      </c>
      <c r="E101" s="6">
        <v>190.9</v>
      </c>
      <c r="F101">
        <v>1.1658717541070573</v>
      </c>
      <c r="G101" s="4">
        <v>-0.13783597518951662</v>
      </c>
      <c r="H101" s="4">
        <v>-1.0757946210268894</v>
      </c>
      <c r="I101" s="4">
        <v>-2.1618625277161891</v>
      </c>
      <c r="J101" s="4">
        <v>0.25461489497135947</v>
      </c>
      <c r="K101" s="4">
        <v>-1.2682308180088777</v>
      </c>
      <c r="L101" s="4">
        <v>0.71989528795811142</v>
      </c>
      <c r="M101" s="4">
        <v>-0.48899755501221454</v>
      </c>
      <c r="N101" s="4">
        <v>1.1413520632133425</v>
      </c>
      <c r="O101" s="4">
        <v>5.8927519151457122E-2</v>
      </c>
      <c r="P101" s="4">
        <v>0.84235860409145946</v>
      </c>
      <c r="Q101" s="4">
        <v>0.52631578947368751</v>
      </c>
      <c r="R101" s="4">
        <v>6.1842918985790196E-2</v>
      </c>
      <c r="S101" s="4">
        <v>0.2635740643120717</v>
      </c>
      <c r="T101" s="4">
        <v>0.60240963855421692</v>
      </c>
      <c r="U101" s="4">
        <v>0.93109869646182497</v>
      </c>
      <c r="V101" s="4">
        <v>0.60496067755595884</v>
      </c>
      <c r="W101" s="4" t="s">
        <v>32</v>
      </c>
      <c r="X101" s="4">
        <v>0.36923076923076575</v>
      </c>
      <c r="Y101" s="4">
        <v>0.37429819089207378</v>
      </c>
      <c r="Z101" s="4">
        <v>0.41079812206572103</v>
      </c>
      <c r="AA101" s="4">
        <v>0.38192234245703011</v>
      </c>
      <c r="AB101" s="4">
        <v>0.24891101431238688</v>
      </c>
      <c r="AC101" s="4">
        <v>0.17942583732058098</v>
      </c>
      <c r="AD101" s="4">
        <v>-6.2344139650869268E-2</v>
      </c>
      <c r="AE101" s="4">
        <v>0.30712530712530711</v>
      </c>
    </row>
    <row r="102" spans="1:31" ht="13.8" hidden="1" x14ac:dyDescent="0.25">
      <c r="A102" s="4" t="s">
        <v>30</v>
      </c>
      <c r="B102" s="4">
        <v>2021</v>
      </c>
      <c r="C102" s="4" t="s">
        <v>42</v>
      </c>
      <c r="D102" s="9">
        <v>44440</v>
      </c>
      <c r="E102" s="4">
        <v>195.5</v>
      </c>
      <c r="F102">
        <v>2.4096385542168646</v>
      </c>
      <c r="G102" s="4">
        <v>0.34506556245686681</v>
      </c>
      <c r="H102" s="4">
        <v>-9.8863074641629786E-2</v>
      </c>
      <c r="I102" s="4">
        <v>-2.5495750708215295</v>
      </c>
      <c r="J102" s="4">
        <v>0.31746031746031744</v>
      </c>
      <c r="K102" s="4">
        <v>-1.9267822736030831</v>
      </c>
      <c r="L102" s="4">
        <v>-1.6244314489928524</v>
      </c>
      <c r="M102" s="4">
        <v>0.6756756756756721</v>
      </c>
      <c r="N102" s="4">
        <v>3.5590277777777728</v>
      </c>
      <c r="O102" s="4">
        <v>0.17667844522967191</v>
      </c>
      <c r="P102" s="4">
        <v>0.41766109785203887</v>
      </c>
      <c r="Q102" s="4">
        <v>0.5235602094240871</v>
      </c>
      <c r="R102" s="4">
        <v>0.18541409147094123</v>
      </c>
      <c r="S102" s="4">
        <v>0.15772870662461166</v>
      </c>
      <c r="T102" s="4">
        <v>0.41916167664669979</v>
      </c>
      <c r="U102" s="4">
        <v>0.61500615006150061</v>
      </c>
      <c r="V102" s="4">
        <v>0.48105832832229878</v>
      </c>
      <c r="W102" s="4" t="s">
        <v>32</v>
      </c>
      <c r="X102" s="4">
        <v>0.36787247087675923</v>
      </c>
      <c r="Y102" s="4">
        <v>0.24860161591050695</v>
      </c>
      <c r="Z102" s="4">
        <v>0.46756282875512062</v>
      </c>
      <c r="AA102" s="4">
        <v>6.3411540900458307E-2</v>
      </c>
      <c r="AB102" s="4">
        <v>0.99317194289260979</v>
      </c>
      <c r="AC102" s="4">
        <v>0.59701492537313439</v>
      </c>
      <c r="AD102" s="4">
        <v>-6.238303181536041E-2</v>
      </c>
      <c r="AE102" s="4">
        <v>0.30618493570116351</v>
      </c>
    </row>
    <row r="103" spans="1:31" ht="13.8" hidden="1" x14ac:dyDescent="0.25">
      <c r="A103" s="6" t="s">
        <v>30</v>
      </c>
      <c r="B103" s="6">
        <v>2021</v>
      </c>
      <c r="C103" s="6" t="s">
        <v>43</v>
      </c>
      <c r="D103" s="10">
        <v>44470</v>
      </c>
      <c r="E103" s="6">
        <v>198.8</v>
      </c>
      <c r="F103">
        <v>1.6879795396419495</v>
      </c>
      <c r="G103" s="4">
        <v>0.4814305364511613</v>
      </c>
      <c r="H103" s="4">
        <v>0.19792182088075494</v>
      </c>
      <c r="I103" s="4">
        <v>-1.104651162790701</v>
      </c>
      <c r="J103" s="4">
        <v>0.25316455696202894</v>
      </c>
      <c r="K103" s="4">
        <v>-6.5487884741319141E-2</v>
      </c>
      <c r="L103" s="4">
        <v>12.549537648612946</v>
      </c>
      <c r="M103" s="4">
        <v>0.79316656497863502</v>
      </c>
      <c r="N103" s="4">
        <v>1.9279128248113973</v>
      </c>
      <c r="O103" s="4">
        <v>0.29394473838918284</v>
      </c>
      <c r="P103" s="4">
        <v>0.29708853238265004</v>
      </c>
      <c r="Q103" s="4">
        <v>0.46296296296295303</v>
      </c>
      <c r="R103" s="4">
        <v>2.0974706971005586</v>
      </c>
      <c r="S103" s="4">
        <v>0.36745406824146387</v>
      </c>
      <c r="T103" s="4">
        <v>0.71556350626119092</v>
      </c>
      <c r="U103" s="4">
        <v>0.73349633251834789</v>
      </c>
      <c r="V103" s="4">
        <v>0.71813285457810716</v>
      </c>
      <c r="W103" s="4" t="s">
        <v>32</v>
      </c>
      <c r="X103" s="4">
        <v>1.0995723885155844</v>
      </c>
      <c r="Y103" s="4">
        <v>0.43397396156229912</v>
      </c>
      <c r="Z103" s="4">
        <v>0.34904013961605251</v>
      </c>
      <c r="AA103" s="4">
        <v>1.077313054499359</v>
      </c>
      <c r="AB103" s="4">
        <v>0.30731407498463431</v>
      </c>
      <c r="AC103" s="4">
        <v>0.29673590504451042</v>
      </c>
      <c r="AD103" s="4">
        <v>0.56179775280899236</v>
      </c>
      <c r="AE103" s="4">
        <v>0.54945054945053551</v>
      </c>
    </row>
    <row r="104" spans="1:31" ht="13.8" hidden="1" x14ac:dyDescent="0.25">
      <c r="A104" s="4" t="s">
        <v>30</v>
      </c>
      <c r="B104" s="4">
        <v>2021</v>
      </c>
      <c r="C104" s="4" t="s">
        <v>45</v>
      </c>
      <c r="D104" s="9">
        <v>44501</v>
      </c>
      <c r="E104" s="4">
        <v>198.4</v>
      </c>
      <c r="F104">
        <v>-0.20120724346076743</v>
      </c>
      <c r="G104" s="4">
        <v>0.54757015742642801</v>
      </c>
      <c r="H104" s="4">
        <v>-1.3333333333333277</v>
      </c>
      <c r="I104" s="4">
        <v>0.82304526748971529</v>
      </c>
      <c r="J104" s="4">
        <v>0.44191919191918472</v>
      </c>
      <c r="K104" s="4">
        <v>0.39318479685451796</v>
      </c>
      <c r="L104" s="4">
        <v>7.9225352112676051</v>
      </c>
      <c r="M104" s="4">
        <v>0.12106537530267376</v>
      </c>
      <c r="N104" s="4">
        <v>0.41118421052631576</v>
      </c>
      <c r="O104" s="4">
        <v>0.11723329425557859</v>
      </c>
      <c r="P104" s="4">
        <v>0.17772511848340222</v>
      </c>
      <c r="Q104" s="4">
        <v>0.40322580645162276</v>
      </c>
      <c r="R104" s="4">
        <v>1.2084592145015105</v>
      </c>
      <c r="S104" s="4">
        <v>0.10460251046025996</v>
      </c>
      <c r="T104" s="4">
        <v>0.88809946714031962</v>
      </c>
      <c r="U104" s="4">
        <v>0.72815533980581837</v>
      </c>
      <c r="V104" s="4">
        <v>0.89126559714794995</v>
      </c>
      <c r="W104" s="4" t="s">
        <v>32</v>
      </c>
      <c r="X104" s="4">
        <v>-0.12084592145014418</v>
      </c>
      <c r="Y104" s="4">
        <v>0.55555555555555902</v>
      </c>
      <c r="Z104" s="4">
        <v>0.52173913043478592</v>
      </c>
      <c r="AA104" s="4">
        <v>-0.37617554858933816</v>
      </c>
      <c r="AB104" s="4">
        <v>0.36764705882354337</v>
      </c>
      <c r="AC104" s="4">
        <v>0.17751479289941502</v>
      </c>
      <c r="AD104" s="4">
        <v>0.80695220360025544</v>
      </c>
      <c r="AE104" s="4">
        <v>0.30358227079538558</v>
      </c>
    </row>
    <row r="105" spans="1:31" ht="13.8" hidden="1" x14ac:dyDescent="0.25">
      <c r="A105" s="6" t="s">
        <v>30</v>
      </c>
      <c r="B105" s="6">
        <v>2021</v>
      </c>
      <c r="C105" s="6" t="s">
        <v>46</v>
      </c>
      <c r="D105" s="10">
        <v>44531</v>
      </c>
      <c r="E105" s="6">
        <v>195.8</v>
      </c>
      <c r="F105">
        <v>-1.3104838709677391</v>
      </c>
      <c r="G105" s="4">
        <v>0.3403675970047651</v>
      </c>
      <c r="H105" s="4">
        <v>-1.4014014014014069</v>
      </c>
      <c r="I105" s="4">
        <v>2.9154518950437316</v>
      </c>
      <c r="J105" s="4">
        <v>0.43997485857952051</v>
      </c>
      <c r="K105" s="4">
        <v>-0.78328981723236857</v>
      </c>
      <c r="L105" s="4">
        <v>-6.3077759651984744</v>
      </c>
      <c r="M105" s="4">
        <v>-0.54413542926239766</v>
      </c>
      <c r="N105" s="4">
        <v>-1.2285012285012287</v>
      </c>
      <c r="O105" s="4">
        <v>0.52693208430912009</v>
      </c>
      <c r="P105" s="4">
        <v>0.35481963335304223</v>
      </c>
      <c r="Q105" s="4">
        <v>0.45897877223177441</v>
      </c>
      <c r="R105" s="4">
        <v>-1.0149253731343215</v>
      </c>
      <c r="S105" s="4">
        <v>-0.31347962382444844</v>
      </c>
      <c r="T105" s="4">
        <v>0.82159624413145871</v>
      </c>
      <c r="U105" s="4">
        <v>0.78313253012048878</v>
      </c>
      <c r="V105" s="4">
        <v>0.82449941107183589</v>
      </c>
      <c r="W105" s="4" t="s">
        <v>32</v>
      </c>
      <c r="X105" s="4">
        <v>0.18148820326677734</v>
      </c>
      <c r="Y105" s="4">
        <v>0.61387354205033762</v>
      </c>
      <c r="Z105" s="4">
        <v>0.34602076124567144</v>
      </c>
      <c r="AA105" s="4">
        <v>0.75519194461925021</v>
      </c>
      <c r="AB105" s="4">
        <v>0.42735042735042039</v>
      </c>
      <c r="AC105" s="4">
        <v>0.23626698168929547</v>
      </c>
      <c r="AD105" s="4">
        <v>0.2463054187192153</v>
      </c>
      <c r="AE105" s="4">
        <v>0.48426150121066064</v>
      </c>
    </row>
    <row r="106" spans="1:31" ht="13.8" hidden="1" x14ac:dyDescent="0.25">
      <c r="A106" s="4" t="s">
        <v>30</v>
      </c>
      <c r="B106" s="4">
        <v>2022</v>
      </c>
      <c r="C106" s="4" t="s">
        <v>31</v>
      </c>
      <c r="D106" s="9">
        <v>44562</v>
      </c>
      <c r="E106" s="4">
        <v>192.6</v>
      </c>
      <c r="F106">
        <v>-1.6343207354443396</v>
      </c>
      <c r="G106" s="4">
        <v>0.6105834464043457</v>
      </c>
      <c r="H106" s="4">
        <v>-5.0761421319794074E-2</v>
      </c>
      <c r="I106" s="4">
        <v>0.84985835694051004</v>
      </c>
      <c r="J106" s="4">
        <v>0.43804755944930451</v>
      </c>
      <c r="K106" s="4">
        <v>-0.52631578947369162</v>
      </c>
      <c r="L106" s="4">
        <v>-7.6030179918746494</v>
      </c>
      <c r="M106" s="4">
        <v>-0.303951367781155</v>
      </c>
      <c r="N106" s="4">
        <v>-1.0779436152570459</v>
      </c>
      <c r="O106" s="4">
        <v>0.93185789167153343</v>
      </c>
      <c r="P106" s="4">
        <v>5.8927519151457122E-2</v>
      </c>
      <c r="Q106" s="4">
        <v>0.39977155910909024</v>
      </c>
      <c r="R106" s="4">
        <v>-1.0253317249698535</v>
      </c>
      <c r="S106" s="4">
        <v>-5.241090146751716E-2</v>
      </c>
      <c r="T106" s="4">
        <v>0.81490104772990524</v>
      </c>
      <c r="U106" s="4">
        <v>1.195457262402869</v>
      </c>
      <c r="V106" s="4">
        <v>0.87616822429906549</v>
      </c>
      <c r="W106" s="4">
        <v>168.1</v>
      </c>
      <c r="X106" s="4">
        <v>0.12077294685991367</v>
      </c>
      <c r="Y106" s="4">
        <v>0.6101281269066503</v>
      </c>
      <c r="Z106" s="4">
        <v>0.40229885057470616</v>
      </c>
      <c r="AA106" s="4">
        <v>0.43722673329170336</v>
      </c>
      <c r="AB106" s="4">
        <v>0.24316109422492746</v>
      </c>
      <c r="AC106" s="4">
        <v>0.11785503830289751</v>
      </c>
      <c r="AD106" s="4">
        <v>0.24570024570023172</v>
      </c>
      <c r="AE106" s="4">
        <v>0.36144578313252673</v>
      </c>
    </row>
    <row r="107" spans="1:31" ht="13.8" hidden="1" x14ac:dyDescent="0.25">
      <c r="A107" s="6" t="s">
        <v>30</v>
      </c>
      <c r="B107" s="6">
        <v>2022</v>
      </c>
      <c r="C107" s="6" t="s">
        <v>35</v>
      </c>
      <c r="D107" s="10">
        <v>44593</v>
      </c>
      <c r="E107" s="6">
        <v>192.6</v>
      </c>
      <c r="F107">
        <v>0</v>
      </c>
      <c r="G107" s="4">
        <v>0.33715441672285906</v>
      </c>
      <c r="H107" s="4">
        <v>0.60944641950227962</v>
      </c>
      <c r="I107" s="4">
        <v>-1.4044943820224718</v>
      </c>
      <c r="J107" s="4">
        <v>0.12461059190030443</v>
      </c>
      <c r="K107" s="4">
        <v>0.13227513227514356</v>
      </c>
      <c r="L107" s="4">
        <v>-2.512562814070352</v>
      </c>
      <c r="M107" s="4">
        <v>-6.097560975609409E-2</v>
      </c>
      <c r="N107" s="4">
        <v>-1.0058675607711676</v>
      </c>
      <c r="O107" s="4">
        <v>1.2117714945181732</v>
      </c>
      <c r="P107" s="4">
        <v>0.41224970553591794</v>
      </c>
      <c r="Q107" s="4">
        <v>0.2844141069397042</v>
      </c>
      <c r="R107" s="4">
        <v>-0.12187690432662317</v>
      </c>
      <c r="S107" s="4">
        <v>0.41950707918196717</v>
      </c>
      <c r="T107" s="4">
        <v>0.51963048498845599</v>
      </c>
      <c r="U107" s="4">
        <v>1.0041346721795561</v>
      </c>
      <c r="V107" s="4">
        <v>0.57903879559930527</v>
      </c>
      <c r="W107" s="4">
        <v>0</v>
      </c>
      <c r="X107" s="4">
        <v>0.96501809408926065</v>
      </c>
      <c r="Y107" s="4">
        <v>0.48514251061248204</v>
      </c>
      <c r="Z107" s="4">
        <v>0.34344590726961804</v>
      </c>
      <c r="AA107" s="4">
        <v>0.24875621890545849</v>
      </c>
      <c r="AB107" s="4">
        <v>0.36385688295936586</v>
      </c>
      <c r="AC107" s="4">
        <v>0.23543260741613045</v>
      </c>
      <c r="AD107" s="4">
        <v>0.79656862745098744</v>
      </c>
      <c r="AE107" s="4">
        <v>0.42016806722690098</v>
      </c>
    </row>
    <row r="108" spans="1:31" ht="13.8" hidden="1" x14ac:dyDescent="0.25">
      <c r="A108" s="4" t="s">
        <v>30</v>
      </c>
      <c r="B108" s="4">
        <v>2022</v>
      </c>
      <c r="C108" s="4" t="s">
        <v>36</v>
      </c>
      <c r="D108" s="9">
        <v>44621</v>
      </c>
      <c r="E108" s="4">
        <v>203.1</v>
      </c>
      <c r="F108">
        <v>5.4517133956386292</v>
      </c>
      <c r="G108" s="4">
        <v>0.94086021505374806</v>
      </c>
      <c r="H108" s="4">
        <v>4.9974760222110071</v>
      </c>
      <c r="I108" s="4">
        <v>-4.3304843304843272</v>
      </c>
      <c r="J108" s="4">
        <v>0.80896079651525299</v>
      </c>
      <c r="K108" s="4">
        <v>2.9722589167767501</v>
      </c>
      <c r="L108" s="4">
        <v>0.38659793814434457</v>
      </c>
      <c r="M108" s="4">
        <v>0.18303843807198472</v>
      </c>
      <c r="N108" s="4">
        <v>0</v>
      </c>
      <c r="O108" s="4">
        <v>1.8814139110604235</v>
      </c>
      <c r="P108" s="4">
        <v>0.41055718475072644</v>
      </c>
      <c r="Q108" s="4">
        <v>0.62393647192285551</v>
      </c>
      <c r="R108" s="4">
        <v>1.6473459426479491</v>
      </c>
      <c r="S108" s="4">
        <v>0.4177545691906065</v>
      </c>
      <c r="T108" s="4">
        <v>0.74669730040207427</v>
      </c>
      <c r="U108" s="4">
        <v>1.2865497076023324</v>
      </c>
      <c r="V108" s="4">
        <v>0.80598733448474724</v>
      </c>
      <c r="W108" s="4">
        <v>0</v>
      </c>
      <c r="X108" s="4">
        <v>0.8960573476702508</v>
      </c>
      <c r="Y108" s="4">
        <v>0.48280024140012756</v>
      </c>
      <c r="Z108" s="4">
        <v>0.39931545921277156</v>
      </c>
      <c r="AA108" s="4">
        <v>0.49627791563276147</v>
      </c>
      <c r="AB108" s="4">
        <v>0.66465256797582739</v>
      </c>
      <c r="AC108" s="4">
        <v>0.17615971814444092</v>
      </c>
      <c r="AD108" s="4">
        <v>1.7629179331307026</v>
      </c>
      <c r="AE108" s="4">
        <v>0.59772863120143449</v>
      </c>
    </row>
    <row r="109" spans="1:31" ht="13.8" hidden="1" x14ac:dyDescent="0.25">
      <c r="A109" s="6" t="s">
        <v>30</v>
      </c>
      <c r="B109" s="6">
        <v>2022</v>
      </c>
      <c r="C109" s="6" t="s">
        <v>37</v>
      </c>
      <c r="D109" s="10">
        <v>44652</v>
      </c>
      <c r="E109" s="6">
        <v>207.4</v>
      </c>
      <c r="F109">
        <v>2.1171836533727282</v>
      </c>
      <c r="G109" s="4">
        <v>1.0652463382157276</v>
      </c>
      <c r="H109" s="4">
        <v>0.81730769230768685</v>
      </c>
      <c r="I109" s="4">
        <v>-2.0250148898153695</v>
      </c>
      <c r="J109" s="4">
        <v>1.111111111111118</v>
      </c>
      <c r="K109" s="4">
        <v>8.8518280949326371</v>
      </c>
      <c r="L109" s="4">
        <v>-1.4120667522464807</v>
      </c>
      <c r="M109" s="4">
        <v>0.54811205846528976</v>
      </c>
      <c r="N109" s="4">
        <v>8.4674005080447534E-2</v>
      </c>
      <c r="O109" s="4">
        <v>2.3503077783995621</v>
      </c>
      <c r="P109" s="4">
        <v>0.7009345794392623</v>
      </c>
      <c r="Q109" s="4">
        <v>0.84554678692220964</v>
      </c>
      <c r="R109" s="4">
        <v>1.2004801920768309</v>
      </c>
      <c r="S109" s="4">
        <v>0.26001040041601664</v>
      </c>
      <c r="T109" s="4">
        <v>1.1972633979475451</v>
      </c>
      <c r="U109" s="4">
        <v>1.0969976905311811</v>
      </c>
      <c r="V109" s="4">
        <v>1.1422044545973729</v>
      </c>
      <c r="W109" s="4">
        <v>0</v>
      </c>
      <c r="X109" s="4">
        <v>2.6050917702782743</v>
      </c>
      <c r="Y109" s="4">
        <v>0.72072072072071391</v>
      </c>
      <c r="Z109" s="4">
        <v>0.56818181818181823</v>
      </c>
      <c r="AA109" s="4">
        <v>2.5925925925925855</v>
      </c>
      <c r="AB109" s="4">
        <v>0.36014405762304585</v>
      </c>
      <c r="AC109" s="4">
        <v>0.17584994138335955</v>
      </c>
      <c r="AD109" s="4">
        <v>0.95579450418159762</v>
      </c>
      <c r="AE109" s="4">
        <v>1.1289364230540566</v>
      </c>
    </row>
    <row r="110" spans="1:31" ht="13.8" hidden="1" x14ac:dyDescent="0.25">
      <c r="A110" s="4" t="s">
        <v>30</v>
      </c>
      <c r="B110" s="4">
        <v>2022</v>
      </c>
      <c r="C110" s="4" t="s">
        <v>38</v>
      </c>
      <c r="D110" s="9">
        <v>44682</v>
      </c>
      <c r="E110" s="4">
        <v>209.9</v>
      </c>
      <c r="F110">
        <v>1.2054001928640308</v>
      </c>
      <c r="G110" s="4">
        <v>0.72463768115941651</v>
      </c>
      <c r="H110" s="4">
        <v>2.3843586075345735</v>
      </c>
      <c r="I110" s="4">
        <v>-1.8844984802431575</v>
      </c>
      <c r="J110" s="4">
        <v>0.48840048840047801</v>
      </c>
      <c r="K110" s="4">
        <v>-1.0017678255745366</v>
      </c>
      <c r="L110" s="4">
        <v>4.427083333333341</v>
      </c>
      <c r="M110" s="4">
        <v>-6.0569351907931147E-2</v>
      </c>
      <c r="N110" s="4">
        <v>0.59221658206430017</v>
      </c>
      <c r="O110" s="4">
        <v>2.0229633679606276</v>
      </c>
      <c r="P110" s="4">
        <v>0.46403712296982769</v>
      </c>
      <c r="Q110" s="4">
        <v>0.83845723868082733</v>
      </c>
      <c r="R110" s="4">
        <v>1.3048635824436638</v>
      </c>
      <c r="S110" s="4">
        <v>5.1867219917009502E-2</v>
      </c>
      <c r="T110" s="4">
        <v>1.0140845070422599</v>
      </c>
      <c r="U110" s="4">
        <v>1.1993146773272383</v>
      </c>
      <c r="V110" s="4">
        <v>1.0728402032749891</v>
      </c>
      <c r="W110" s="4">
        <v>0</v>
      </c>
      <c r="X110" s="4">
        <v>1.1540680900173108</v>
      </c>
      <c r="Y110" s="4">
        <v>0.71556350626119092</v>
      </c>
      <c r="Z110" s="4">
        <v>0.39548022598869415</v>
      </c>
      <c r="AA110" s="4">
        <v>0.5415162454873681</v>
      </c>
      <c r="AB110" s="4">
        <v>0.23923444976076896</v>
      </c>
      <c r="AC110" s="4">
        <v>0.52662375658280025</v>
      </c>
      <c r="AD110" s="4">
        <v>-0.29585798816568049</v>
      </c>
      <c r="AE110" s="4">
        <v>0.41128084606346482</v>
      </c>
    </row>
    <row r="111" spans="1:31" ht="13.8" hidden="1" x14ac:dyDescent="0.25">
      <c r="A111" s="6" t="s">
        <v>30</v>
      </c>
      <c r="B111" s="6">
        <v>2022</v>
      </c>
      <c r="C111" s="6" t="s">
        <v>39</v>
      </c>
      <c r="D111" s="10">
        <v>44713</v>
      </c>
      <c r="E111" s="6">
        <v>208.1</v>
      </c>
      <c r="F111">
        <v>-0.85755121486422636</v>
      </c>
      <c r="G111" s="4">
        <v>0.58862001308044842</v>
      </c>
      <c r="H111" s="4">
        <v>1.1644154634373545</v>
      </c>
      <c r="I111" s="4">
        <v>5.0805452292441062</v>
      </c>
      <c r="J111" s="4">
        <v>0.48602673147023778</v>
      </c>
      <c r="K111" s="4">
        <v>-1.3095238095238029</v>
      </c>
      <c r="L111" s="4">
        <v>4.301745635910228</v>
      </c>
      <c r="M111" s="4">
        <v>-0.24242424242424584</v>
      </c>
      <c r="N111" s="4">
        <v>0.16820857863750094</v>
      </c>
      <c r="O111" s="4">
        <v>1.2325830653804992</v>
      </c>
      <c r="P111" s="4">
        <v>0.57736720554272514</v>
      </c>
      <c r="Q111" s="4">
        <v>0.8314855875831485</v>
      </c>
      <c r="R111" s="4">
        <v>0.93676814988290047</v>
      </c>
      <c r="S111" s="4">
        <v>0</v>
      </c>
      <c r="T111" s="4">
        <v>0.78081427774678036</v>
      </c>
      <c r="U111" s="4">
        <v>0.84650112866817162</v>
      </c>
      <c r="V111" s="4">
        <v>0.78212290502793613</v>
      </c>
      <c r="W111" s="4">
        <v>0</v>
      </c>
      <c r="X111" s="4">
        <v>0.79863091842554312</v>
      </c>
      <c r="Y111" s="4">
        <v>0.82889283599763497</v>
      </c>
      <c r="Z111" s="4">
        <v>0.28137310073157007</v>
      </c>
      <c r="AA111" s="4">
        <v>-0.9575104727707926</v>
      </c>
      <c r="AB111" s="4">
        <v>0.23866348448687691</v>
      </c>
      <c r="AC111" s="4">
        <v>0.46565774155994344</v>
      </c>
      <c r="AD111" s="4">
        <v>0.59347181008902083</v>
      </c>
      <c r="AE111" s="4">
        <v>5.8513750731418554E-2</v>
      </c>
    </row>
    <row r="112" spans="1:31" ht="13.8" hidden="1" x14ac:dyDescent="0.25">
      <c r="A112" s="4" t="s">
        <v>30</v>
      </c>
      <c r="B112" s="4">
        <v>2022</v>
      </c>
      <c r="C112" s="4" t="s">
        <v>40</v>
      </c>
      <c r="D112" s="9">
        <v>44743</v>
      </c>
      <c r="E112" s="4">
        <v>202.2</v>
      </c>
      <c r="F112">
        <v>-2.8351753964440203</v>
      </c>
      <c r="G112" s="4">
        <v>0.91027308192456258</v>
      </c>
      <c r="H112" s="4">
        <v>-2.9465930018416104</v>
      </c>
      <c r="I112" s="4">
        <v>2.77122641509435</v>
      </c>
      <c r="J112" s="4">
        <v>0.54413542926239766</v>
      </c>
      <c r="K112" s="4">
        <v>2.2919179734619917</v>
      </c>
      <c r="L112" s="4">
        <v>0.77704722056185471</v>
      </c>
      <c r="M112" s="4">
        <v>-0.12150668286755081</v>
      </c>
      <c r="N112" s="4">
        <v>8.3963056255254853E-2</v>
      </c>
      <c r="O112" s="4">
        <v>1.5352038115405005</v>
      </c>
      <c r="P112" s="4">
        <v>0.17221584385764144</v>
      </c>
      <c r="Q112" s="4">
        <v>0.6597031335898782</v>
      </c>
      <c r="R112" s="4">
        <v>5.80046403712264E-2</v>
      </c>
      <c r="S112" s="4">
        <v>0.15552099533436128</v>
      </c>
      <c r="T112" s="4">
        <v>0.71942446043166108</v>
      </c>
      <c r="U112" s="4">
        <v>0.89535534415222318</v>
      </c>
      <c r="V112" s="4">
        <v>0.72062084257205261</v>
      </c>
      <c r="W112" s="4">
        <v>0</v>
      </c>
      <c r="X112" s="4">
        <v>1.6411997736276207</v>
      </c>
      <c r="Y112" s="4">
        <v>0.58719906048150317</v>
      </c>
      <c r="Z112" s="4">
        <v>0.33670033670034949</v>
      </c>
      <c r="AA112" s="4">
        <v>0.48338368580061108</v>
      </c>
      <c r="AB112" s="4">
        <v>0.35714285714285376</v>
      </c>
      <c r="AC112" s="4">
        <v>1.2166859791425229</v>
      </c>
      <c r="AD112" s="4">
        <v>0.11799410029497855</v>
      </c>
      <c r="AE112" s="4">
        <v>0.46783625730994821</v>
      </c>
    </row>
    <row r="113" spans="1:31" ht="13.8" hidden="1" x14ac:dyDescent="0.25">
      <c r="A113" s="6" t="s">
        <v>30</v>
      </c>
      <c r="B113" s="6">
        <v>2022</v>
      </c>
      <c r="C113" s="6" t="s">
        <v>41</v>
      </c>
      <c r="D113" s="10">
        <v>44774</v>
      </c>
      <c r="E113" s="6">
        <v>198.1</v>
      </c>
      <c r="F113">
        <v>-2.0276953511374849</v>
      </c>
      <c r="G113" s="4">
        <v>2.7706185567010384</v>
      </c>
      <c r="H113" s="4">
        <v>-3.1783681214421331</v>
      </c>
      <c r="I113" s="4">
        <v>-3.4423407917383817</v>
      </c>
      <c r="J113" s="4">
        <v>0.96211665664461476</v>
      </c>
      <c r="K113" s="4">
        <v>-0.23584905660377695</v>
      </c>
      <c r="L113" s="4">
        <v>2.6690391459074734</v>
      </c>
      <c r="M113" s="4">
        <v>1.6423357664233509</v>
      </c>
      <c r="N113" s="4">
        <v>0.83892617449664431</v>
      </c>
      <c r="O113" s="4">
        <v>1.981230448383724</v>
      </c>
      <c r="P113" s="4">
        <v>0.17191977077364548</v>
      </c>
      <c r="Q113" s="4">
        <v>0.4915346805024608</v>
      </c>
      <c r="R113" s="4">
        <v>0.81159420289855411</v>
      </c>
      <c r="S113" s="4">
        <v>0.25879917184265011</v>
      </c>
      <c r="T113" s="4">
        <v>0.65934065934065311</v>
      </c>
      <c r="U113" s="4">
        <v>0.7764836383804643</v>
      </c>
      <c r="V113" s="4">
        <v>0.71546505228399093</v>
      </c>
      <c r="W113" s="4">
        <v>0</v>
      </c>
      <c r="X113" s="4">
        <v>-0.27839643652561247</v>
      </c>
      <c r="Y113" s="4">
        <v>0.58377116170461174</v>
      </c>
      <c r="Z113" s="4">
        <v>0.33557046979865451</v>
      </c>
      <c r="AA113" s="4">
        <v>0.18039687312085564</v>
      </c>
      <c r="AB113" s="4">
        <v>0.41518386714117261</v>
      </c>
      <c r="AC113" s="4">
        <v>0.5724098454493417</v>
      </c>
      <c r="AD113" s="4">
        <v>0.82498526812021555</v>
      </c>
      <c r="AE113" s="4">
        <v>0.46565774155994344</v>
      </c>
    </row>
    <row r="114" spans="1:31" ht="13.8" hidden="1" x14ac:dyDescent="0.25">
      <c r="A114" s="4" t="s">
        <v>30</v>
      </c>
      <c r="B114" s="4">
        <v>2022</v>
      </c>
      <c r="C114" s="4" t="s">
        <v>42</v>
      </c>
      <c r="D114" s="9">
        <v>44805</v>
      </c>
      <c r="E114" s="4">
        <v>194.1</v>
      </c>
      <c r="F114">
        <v>-2.0191822311963654</v>
      </c>
      <c r="G114" s="4">
        <v>2.1316614420062732</v>
      </c>
      <c r="H114" s="4">
        <v>1.2738853503184686</v>
      </c>
      <c r="I114" s="4">
        <v>0.41592394533570326</v>
      </c>
      <c r="J114" s="4">
        <v>0.95294818344252197</v>
      </c>
      <c r="K114" s="4">
        <v>-3.0141843971631173</v>
      </c>
      <c r="L114" s="4">
        <v>2.1952628538417165</v>
      </c>
      <c r="M114" s="4">
        <v>1.1370436864153237</v>
      </c>
      <c r="N114" s="4">
        <v>0.49916805324458757</v>
      </c>
      <c r="O114" s="4">
        <v>1.7893660531697342</v>
      </c>
      <c r="P114" s="4">
        <v>0.34324942791761687</v>
      </c>
      <c r="Q114" s="4">
        <v>0.43478260869565832</v>
      </c>
      <c r="R114" s="4">
        <v>0.92006900517538481</v>
      </c>
      <c r="S114" s="4">
        <v>0.4130098089829693</v>
      </c>
      <c r="T114" s="4">
        <v>0.81877729257641918</v>
      </c>
      <c r="U114" s="4">
        <v>0.8805723720418398</v>
      </c>
      <c r="V114" s="4">
        <v>0.81967213114754101</v>
      </c>
      <c r="W114" s="4">
        <v>0</v>
      </c>
      <c r="X114" s="4">
        <v>0.3350083752093771</v>
      </c>
      <c r="Y114" s="4">
        <v>0.75449796865930518</v>
      </c>
      <c r="Z114" s="4">
        <v>0.44593088071347986</v>
      </c>
      <c r="AA114" s="4">
        <v>0.18007202881153145</v>
      </c>
      <c r="AB114" s="4">
        <v>0.41346721795628383</v>
      </c>
      <c r="AC114" s="4">
        <v>0.28457598178713722</v>
      </c>
      <c r="AD114" s="4">
        <v>-0.17533606078315778</v>
      </c>
      <c r="AE114" s="4">
        <v>0.28968713789107764</v>
      </c>
    </row>
    <row r="115" spans="1:31" ht="13.8" hidden="1" x14ac:dyDescent="0.25">
      <c r="A115" s="6" t="s">
        <v>30</v>
      </c>
      <c r="B115" s="6">
        <v>2022</v>
      </c>
      <c r="C115" s="6" t="s">
        <v>43</v>
      </c>
      <c r="D115" s="10">
        <v>44835</v>
      </c>
      <c r="E115" s="6">
        <v>191.6</v>
      </c>
      <c r="F115">
        <v>-1.2879958784131891</v>
      </c>
      <c r="G115" s="4">
        <v>1.1049723756905974</v>
      </c>
      <c r="H115" s="4">
        <v>1.0159651669085743</v>
      </c>
      <c r="I115" s="4">
        <v>0.76923076923077593</v>
      </c>
      <c r="J115" s="4">
        <v>0.82595870206490007</v>
      </c>
      <c r="K115" s="4">
        <v>-1.1578305911029894</v>
      </c>
      <c r="L115" s="4">
        <v>4.4657998869417774</v>
      </c>
      <c r="M115" s="4">
        <v>0.4142011834319459</v>
      </c>
      <c r="N115" s="4">
        <v>0.24834437086092481</v>
      </c>
      <c r="O115" s="4">
        <v>1.255650426921145</v>
      </c>
      <c r="P115" s="4">
        <v>0.2280501710376315</v>
      </c>
      <c r="Q115" s="4">
        <v>0.43290043290042363</v>
      </c>
      <c r="R115" s="4">
        <v>1.082621082621086</v>
      </c>
      <c r="S115" s="4">
        <v>0.20565552699229084</v>
      </c>
      <c r="T115" s="4">
        <v>0.75798592311857371</v>
      </c>
      <c r="U115" s="4">
        <v>0.60010911074740547</v>
      </c>
      <c r="V115" s="4">
        <v>0.75880758807588389</v>
      </c>
      <c r="W115" s="4">
        <v>0</v>
      </c>
      <c r="X115" s="4">
        <v>0.61213132999444786</v>
      </c>
      <c r="Y115" s="4">
        <v>0.46082949308756421</v>
      </c>
      <c r="Z115" s="4">
        <v>0.55493895671476146</v>
      </c>
      <c r="AA115" s="4">
        <v>0.29958058717795089</v>
      </c>
      <c r="AB115" s="4">
        <v>0.35294117647058493</v>
      </c>
      <c r="AC115" s="4">
        <v>0.17026106696935947</v>
      </c>
      <c r="AD115" s="4">
        <v>0.70257611241217133</v>
      </c>
      <c r="AE115" s="4">
        <v>0.46216060080878762</v>
      </c>
    </row>
    <row r="116" spans="1:31" ht="13.8" hidden="1" x14ac:dyDescent="0.25">
      <c r="A116" s="4" t="s">
        <v>30</v>
      </c>
      <c r="B116" s="4">
        <v>2022</v>
      </c>
      <c r="C116" s="4" t="s">
        <v>45</v>
      </c>
      <c r="D116" s="9">
        <v>44866</v>
      </c>
      <c r="E116" s="4">
        <v>194</v>
      </c>
      <c r="F116">
        <v>1.2526096033402954</v>
      </c>
      <c r="G116" s="4">
        <v>1.335761991499707</v>
      </c>
      <c r="H116" s="4">
        <v>-0.76628352490422547</v>
      </c>
      <c r="I116" s="4">
        <v>5.8132706987668685</v>
      </c>
      <c r="J116" s="4">
        <v>0.81919251023990969</v>
      </c>
      <c r="K116" s="4">
        <v>-1.911220715166458</v>
      </c>
      <c r="L116" s="4">
        <v>-7.1428571428571521</v>
      </c>
      <c r="M116" s="4">
        <v>0.29463759575721865</v>
      </c>
      <c r="N116" s="4">
        <v>0.33030553261767603</v>
      </c>
      <c r="O116" s="4">
        <v>1.5873015873015959</v>
      </c>
      <c r="P116" s="4">
        <v>0.3412969283276418</v>
      </c>
      <c r="Q116" s="4">
        <v>0.70043103448276478</v>
      </c>
      <c r="R116" s="4">
        <v>-0.45095828635851826</v>
      </c>
      <c r="S116" s="4">
        <v>0.30785017957926847</v>
      </c>
      <c r="T116" s="4">
        <v>0.59108006448145856</v>
      </c>
      <c r="U116" s="4">
        <v>0.43383947939261547</v>
      </c>
      <c r="V116" s="4">
        <v>0.53792361484669171</v>
      </c>
      <c r="W116" s="4">
        <v>0</v>
      </c>
      <c r="X116" s="4">
        <v>0.60840707964601448</v>
      </c>
      <c r="Y116" s="4">
        <v>0.63073394495412516</v>
      </c>
      <c r="Z116" s="4">
        <v>0.60706401766005669</v>
      </c>
      <c r="AA116" s="4">
        <v>5.9737156511346659E-2</v>
      </c>
      <c r="AB116" s="4">
        <v>0.11723329425557859</v>
      </c>
      <c r="AC116" s="4">
        <v>0.2266288951841392</v>
      </c>
      <c r="AD116" s="4">
        <v>0.81395348837209636</v>
      </c>
      <c r="AE116" s="4">
        <v>0.40253018976422578</v>
      </c>
    </row>
    <row r="117" spans="1:31" ht="13.8" hidden="1" x14ac:dyDescent="0.25">
      <c r="A117" s="6" t="s">
        <v>30</v>
      </c>
      <c r="B117" s="6">
        <v>2022</v>
      </c>
      <c r="C117" s="6" t="s">
        <v>46</v>
      </c>
      <c r="D117" s="10">
        <v>44896</v>
      </c>
      <c r="E117" s="6">
        <v>193.9</v>
      </c>
      <c r="F117">
        <v>-5.1546391752574396E-2</v>
      </c>
      <c r="G117" s="4">
        <v>1.1384062312762167</v>
      </c>
      <c r="H117" s="4">
        <v>-0.14478764478763656</v>
      </c>
      <c r="I117" s="4">
        <v>4.93895671476138</v>
      </c>
      <c r="J117" s="4">
        <v>0.63842135809634026</v>
      </c>
      <c r="K117" s="4">
        <v>-1.5084852294154656</v>
      </c>
      <c r="L117" s="4">
        <v>-12.470862470862475</v>
      </c>
      <c r="M117" s="4">
        <v>0.17626321974148729</v>
      </c>
      <c r="N117" s="4">
        <v>-0.24691358024691124</v>
      </c>
      <c r="O117" s="4">
        <v>1.3183593749999944</v>
      </c>
      <c r="P117" s="4">
        <v>0.22675736961451567</v>
      </c>
      <c r="Q117" s="4">
        <v>0.42803638309255371</v>
      </c>
      <c r="R117" s="4">
        <v>-1.2457531143827796</v>
      </c>
      <c r="S117" s="4">
        <v>0.20460358056266273</v>
      </c>
      <c r="T117" s="4">
        <v>0.48076923076923384</v>
      </c>
      <c r="U117" s="4">
        <v>0.37796976241901575</v>
      </c>
      <c r="V117" s="4">
        <v>0.48154093097913625</v>
      </c>
      <c r="W117" s="4">
        <v>0</v>
      </c>
      <c r="X117" s="4">
        <v>0.49477735019241653</v>
      </c>
      <c r="Y117" s="4">
        <v>0.51282051282051599</v>
      </c>
      <c r="Z117" s="4">
        <v>0.65825562260010351</v>
      </c>
      <c r="AA117" s="4">
        <v>0.17910447761194709</v>
      </c>
      <c r="AB117" s="4">
        <v>0.23419203747071268</v>
      </c>
      <c r="AC117" s="4">
        <v>0.22611644997173863</v>
      </c>
      <c r="AD117" s="4">
        <v>1.3264129181084101</v>
      </c>
      <c r="AE117" s="4">
        <v>0.51546391752577647</v>
      </c>
    </row>
    <row r="118" spans="1:31" ht="13.8" hidden="1" x14ac:dyDescent="0.25">
      <c r="A118" s="4" t="s">
        <v>30</v>
      </c>
      <c r="B118" s="4">
        <v>2023</v>
      </c>
      <c r="C118" s="4" t="s">
        <v>31</v>
      </c>
      <c r="D118" s="9">
        <v>44927</v>
      </c>
      <c r="E118" s="4">
        <v>192.6</v>
      </c>
      <c r="F118">
        <v>-0.6704486848891239</v>
      </c>
      <c r="G118" s="4">
        <v>3.0805687203791399</v>
      </c>
      <c r="H118" s="4">
        <v>0.67665538907685141</v>
      </c>
      <c r="I118" s="4">
        <v>2.009518773135913</v>
      </c>
      <c r="J118" s="4">
        <v>0.5190311418685154</v>
      </c>
      <c r="K118" s="4">
        <v>-0.25526483726865173</v>
      </c>
      <c r="L118" s="4">
        <v>-4.8601864181091772</v>
      </c>
      <c r="M118" s="4">
        <v>0.1173020527859171</v>
      </c>
      <c r="N118" s="4">
        <v>-0.74257425742574723</v>
      </c>
      <c r="O118" s="4">
        <v>1.4457831325301205</v>
      </c>
      <c r="P118" s="4">
        <v>5.6561085972847466E-2</v>
      </c>
      <c r="Q118" s="4">
        <v>0.42621204049014988</v>
      </c>
      <c r="R118" s="4">
        <v>0.34403669724770314</v>
      </c>
      <c r="S118" s="4">
        <v>0.51046452271567122</v>
      </c>
      <c r="T118" s="4">
        <v>0.4784688995215341</v>
      </c>
      <c r="U118" s="4">
        <v>0.21516944593867976</v>
      </c>
      <c r="V118" s="4">
        <v>0.42598509052182265</v>
      </c>
      <c r="W118" s="4" t="s">
        <v>32</v>
      </c>
      <c r="X118" s="4">
        <v>0.21881838074397003</v>
      </c>
      <c r="Y118" s="4">
        <v>0.45351473922901525</v>
      </c>
      <c r="Z118" s="4">
        <v>0.65395095367846789</v>
      </c>
      <c r="AA118" s="4">
        <v>0.23837902264599356</v>
      </c>
      <c r="AB118" s="4">
        <v>0.35046728971963947</v>
      </c>
      <c r="AC118" s="4">
        <v>0.28200789622109418</v>
      </c>
      <c r="AD118" s="4">
        <v>1.5367103016505506</v>
      </c>
      <c r="AE118" s="4">
        <v>0.56980056980056981</v>
      </c>
    </row>
    <row r="119" spans="1:31" ht="13.8" hidden="1" x14ac:dyDescent="0.25">
      <c r="A119" s="6" t="s">
        <v>30</v>
      </c>
      <c r="B119" s="6">
        <v>2023</v>
      </c>
      <c r="C119" s="6" t="s">
        <v>35</v>
      </c>
      <c r="D119" s="10">
        <v>44958</v>
      </c>
      <c r="E119" s="6">
        <v>183.4</v>
      </c>
      <c r="F119">
        <v>-4.7767393561786022</v>
      </c>
      <c r="G119" s="4">
        <v>0.11494252873562566</v>
      </c>
      <c r="H119" s="4">
        <v>-1.4882381180989066</v>
      </c>
      <c r="I119" s="4">
        <v>-9.8496630378434418</v>
      </c>
      <c r="J119" s="4">
        <v>1.5490533562822655</v>
      </c>
      <c r="K119" s="4">
        <v>6.9737683941138693</v>
      </c>
      <c r="L119" s="4">
        <v>-1.3995801259622112</v>
      </c>
      <c r="M119" s="4">
        <v>-0.17574692442881251</v>
      </c>
      <c r="N119" s="4">
        <v>-0.99750623441396746</v>
      </c>
      <c r="O119" s="4">
        <v>0.76009501187648187</v>
      </c>
      <c r="P119" s="4">
        <v>0.39570378745053059</v>
      </c>
      <c r="Q119" s="4">
        <v>0.74270557029178019</v>
      </c>
      <c r="R119" s="4">
        <v>-0.11428571428570779</v>
      </c>
      <c r="S119" s="4">
        <v>0.7110208227526692</v>
      </c>
      <c r="T119" s="4">
        <v>0.52910052910052907</v>
      </c>
      <c r="U119" s="4">
        <v>0.37573805689747103</v>
      </c>
      <c r="V119" s="4">
        <v>0.53022269353128315</v>
      </c>
      <c r="W119" s="4" t="s">
        <v>32</v>
      </c>
      <c r="X119" s="4">
        <v>-0.8733624454148442</v>
      </c>
      <c r="Y119" s="4">
        <v>0.7900677200902968</v>
      </c>
      <c r="Z119" s="4">
        <v>1.0286951813752061</v>
      </c>
      <c r="AA119" s="4">
        <v>0.47562425683710552</v>
      </c>
      <c r="AB119" s="4">
        <v>0.58207217694994173</v>
      </c>
      <c r="AC119" s="4">
        <v>0.39370078740156839</v>
      </c>
      <c r="AD119" s="4">
        <v>1.2892376681614253</v>
      </c>
      <c r="AE119" s="4">
        <v>0.79320113314447904</v>
      </c>
    </row>
    <row r="120" spans="1:31" ht="13.8" hidden="1" x14ac:dyDescent="0.25">
      <c r="A120" s="4" t="s">
        <v>30</v>
      </c>
      <c r="B120" s="4">
        <v>2023</v>
      </c>
      <c r="C120" s="4" t="s">
        <v>36</v>
      </c>
      <c r="D120" s="9">
        <v>44986</v>
      </c>
      <c r="E120" s="4">
        <v>183.3</v>
      </c>
      <c r="F120">
        <v>-5.4525627044707918E-2</v>
      </c>
      <c r="G120" s="4">
        <v>5.7405281285891355E-2</v>
      </c>
      <c r="H120" s="4">
        <v>0</v>
      </c>
      <c r="I120" s="4">
        <v>0</v>
      </c>
      <c r="J120" s="4">
        <v>0</v>
      </c>
      <c r="K120" s="4">
        <v>0</v>
      </c>
      <c r="L120" s="4">
        <v>0</v>
      </c>
      <c r="M120" s="4">
        <v>5.8685446009386334E-2</v>
      </c>
      <c r="N120" s="4">
        <v>0</v>
      </c>
      <c r="O120" s="4">
        <v>0</v>
      </c>
      <c r="P120" s="4">
        <v>0</v>
      </c>
      <c r="Q120" s="4">
        <v>0</v>
      </c>
      <c r="R120" s="4">
        <v>0</v>
      </c>
      <c r="S120" s="4">
        <v>5.0428643469487805E-2</v>
      </c>
      <c r="T120" s="4">
        <v>0</v>
      </c>
      <c r="U120" s="4">
        <v>0</v>
      </c>
      <c r="V120" s="4">
        <v>0</v>
      </c>
      <c r="W120" s="4" t="s">
        <v>32</v>
      </c>
      <c r="X120" s="4">
        <v>-0.11013215859030212</v>
      </c>
      <c r="Y120" s="4">
        <v>0</v>
      </c>
      <c r="Z120" s="4">
        <v>0</v>
      </c>
      <c r="AA120" s="4">
        <v>0</v>
      </c>
      <c r="AB120" s="4">
        <v>0</v>
      </c>
      <c r="AC120" s="4">
        <v>0</v>
      </c>
      <c r="AD120" s="4">
        <v>0</v>
      </c>
      <c r="AE120" s="4">
        <v>0</v>
      </c>
    </row>
    <row r="121" spans="1:31" ht="13.8" hidden="1" x14ac:dyDescent="0.25">
      <c r="A121" s="6" t="s">
        <v>30</v>
      </c>
      <c r="B121" s="6">
        <v>2023</v>
      </c>
      <c r="C121" s="6" t="s">
        <v>37</v>
      </c>
      <c r="D121" s="10">
        <v>45017</v>
      </c>
      <c r="E121" s="6">
        <v>178.5</v>
      </c>
      <c r="F121">
        <v>-2.6186579378068799</v>
      </c>
      <c r="G121" s="4">
        <v>-0.57372346528973028</v>
      </c>
      <c r="H121" s="4">
        <v>0.828460038986363</v>
      </c>
      <c r="I121" s="4">
        <v>-3.4502587694077054</v>
      </c>
      <c r="J121" s="4">
        <v>0.67796610169490878</v>
      </c>
      <c r="K121" s="4">
        <v>3.8875598086124405</v>
      </c>
      <c r="L121" s="4">
        <v>1.3484740951029137</v>
      </c>
      <c r="M121" s="4">
        <v>1.3489736070381297</v>
      </c>
      <c r="N121" s="4">
        <v>1.0915197313182297</v>
      </c>
      <c r="O121" s="4">
        <v>1.6030174446016059</v>
      </c>
      <c r="P121" s="4">
        <v>0.33783783783783466</v>
      </c>
      <c r="Q121" s="4">
        <v>0.31595576619273003</v>
      </c>
      <c r="R121" s="4">
        <v>0.40045766590388365</v>
      </c>
      <c r="S121" s="4">
        <v>0.55443548387096486</v>
      </c>
      <c r="T121" s="4">
        <v>0.36842105263157293</v>
      </c>
      <c r="U121" s="4">
        <v>0.1604278074866371</v>
      </c>
      <c r="V121" s="4">
        <v>0.31645569620252867</v>
      </c>
      <c r="W121" s="4" t="s">
        <v>48</v>
      </c>
      <c r="X121" s="4">
        <v>5.5126791620724543E-2</v>
      </c>
      <c r="Y121" s="4">
        <v>0.27995520716685329</v>
      </c>
      <c r="Z121" s="4">
        <v>0.32154340836012557</v>
      </c>
      <c r="AA121" s="4">
        <v>0.23668639053254772</v>
      </c>
      <c r="AB121" s="4">
        <v>0.23148148148146833</v>
      </c>
      <c r="AC121" s="4">
        <v>0.50420168067227211</v>
      </c>
      <c r="AD121" s="4">
        <v>1.7155506364139583</v>
      </c>
      <c r="AE121" s="4">
        <v>0.56211354693648108</v>
      </c>
    </row>
    <row r="122" spans="1:31" ht="13.8" hidden="1" x14ac:dyDescent="0.25">
      <c r="A122" s="4" t="s">
        <v>30</v>
      </c>
      <c r="B122" s="4">
        <v>2023</v>
      </c>
      <c r="C122" s="4" t="s">
        <v>38</v>
      </c>
      <c r="D122" s="9">
        <v>45047</v>
      </c>
      <c r="E122" s="4">
        <v>173.3</v>
      </c>
      <c r="F122">
        <v>-2.9131652661064362</v>
      </c>
      <c r="G122" s="4">
        <v>-5.7703404500878665E-2</v>
      </c>
      <c r="H122" s="4">
        <v>2.2232962783953574</v>
      </c>
      <c r="I122" s="4">
        <v>1.8463371054198894</v>
      </c>
      <c r="J122" s="4">
        <v>0.7856341189674555</v>
      </c>
      <c r="K122" s="4">
        <v>-2.7058146229130622</v>
      </c>
      <c r="L122" s="4">
        <v>4.1316526610644093</v>
      </c>
      <c r="M122" s="4">
        <v>1.2152777777777743</v>
      </c>
      <c r="N122" s="4">
        <v>1.2458471760797343</v>
      </c>
      <c r="O122" s="4">
        <v>2.5522041763341066</v>
      </c>
      <c r="P122" s="4">
        <v>0.28058361391694725</v>
      </c>
      <c r="Q122" s="4">
        <v>0.31496062992125684</v>
      </c>
      <c r="R122" s="4">
        <v>0.74074074074074714</v>
      </c>
      <c r="S122" s="4">
        <v>0.20050125313283493</v>
      </c>
      <c r="T122" s="4">
        <v>0.26219192448872575</v>
      </c>
      <c r="U122" s="4">
        <v>0.32034169781099536</v>
      </c>
      <c r="V122" s="4">
        <v>0.31545741324922333</v>
      </c>
      <c r="W122" s="4" t="s">
        <v>48</v>
      </c>
      <c r="X122" s="4">
        <v>0.55096418732782371</v>
      </c>
      <c r="Y122" s="4">
        <v>0.39084310441095316</v>
      </c>
      <c r="Z122" s="4">
        <v>0.3205128205128327</v>
      </c>
      <c r="AA122" s="4">
        <v>0.17709563164107611</v>
      </c>
      <c r="AB122" s="4">
        <v>0.34642032332564826</v>
      </c>
      <c r="AC122" s="4">
        <v>0.50167224080267869</v>
      </c>
      <c r="AD122" s="4">
        <v>0.59847660500543753</v>
      </c>
      <c r="AE122" s="4">
        <v>0.33538289547232769</v>
      </c>
    </row>
    <row r="123" spans="1:31" ht="13.8" hidden="1" x14ac:dyDescent="0.25">
      <c r="A123" s="6" t="s">
        <v>34</v>
      </c>
      <c r="B123" s="6">
        <v>2021</v>
      </c>
      <c r="C123" s="6" t="s">
        <v>31</v>
      </c>
      <c r="D123" s="10">
        <v>44197</v>
      </c>
      <c r="E123" s="6">
        <v>150.9</v>
      </c>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ht="13.8" hidden="1" x14ac:dyDescent="0.25">
      <c r="A124" s="4" t="s">
        <v>34</v>
      </c>
      <c r="B124" s="4">
        <v>2021</v>
      </c>
      <c r="C124" s="4" t="s">
        <v>35</v>
      </c>
      <c r="D124" s="9">
        <v>44228</v>
      </c>
      <c r="E124" s="4">
        <v>158.69999999999999</v>
      </c>
      <c r="F124">
        <v>5.1689860834989947</v>
      </c>
      <c r="G124" s="4">
        <v>-0.41407867494823619</v>
      </c>
      <c r="H124" s="4">
        <v>-1.8937401367701181</v>
      </c>
      <c r="I124" s="4">
        <v>-3.7649743297204918</v>
      </c>
      <c r="J124" s="4">
        <v>0.38935756002595351</v>
      </c>
      <c r="K124" s="4">
        <v>0.7352941176470551</v>
      </c>
      <c r="L124" s="4">
        <v>-17.610710607621005</v>
      </c>
      <c r="M124" s="4">
        <v>-0.99750623441396158</v>
      </c>
      <c r="N124" s="4">
        <v>-1.5706806282722487</v>
      </c>
      <c r="O124" s="4">
        <v>0.12195121951218818</v>
      </c>
      <c r="P124" s="4">
        <v>2.4374176548089515</v>
      </c>
      <c r="Q124" s="4">
        <v>1.1473429951690857</v>
      </c>
      <c r="R124" s="4">
        <v>-2.5465838509316736</v>
      </c>
      <c r="S124" s="4">
        <v>0.965147453083116</v>
      </c>
      <c r="T124" s="4">
        <v>1.0932475884244299</v>
      </c>
      <c r="U124" s="4">
        <v>0.88980150581794082</v>
      </c>
      <c r="V124" s="4">
        <v>1.0376134889753716</v>
      </c>
      <c r="W124" s="4">
        <v>1.331642358909336</v>
      </c>
      <c r="X124" s="4">
        <v>3.0425963488843815</v>
      </c>
      <c r="Y124" s="4">
        <v>0.60000000000000386</v>
      </c>
      <c r="Z124" s="4">
        <v>1.2554927809165097</v>
      </c>
      <c r="AA124" s="4">
        <v>2.2551092318534098</v>
      </c>
      <c r="AB124" s="4">
        <v>1.2700534759358328</v>
      </c>
      <c r="AC124" s="4">
        <v>0.18844221105528353</v>
      </c>
      <c r="AD124" s="4">
        <v>-0.6377551020408162</v>
      </c>
      <c r="AE124" s="4">
        <v>0.98749177090190909</v>
      </c>
    </row>
    <row r="125" spans="1:31" ht="13.8" hidden="1" x14ac:dyDescent="0.25">
      <c r="A125" s="6" t="s">
        <v>34</v>
      </c>
      <c r="B125" s="6">
        <v>2021</v>
      </c>
      <c r="C125" s="6" t="s">
        <v>36</v>
      </c>
      <c r="D125" s="10">
        <v>44256</v>
      </c>
      <c r="E125" s="6">
        <v>163.9</v>
      </c>
      <c r="F125">
        <v>3.2766225582860855</v>
      </c>
      <c r="G125" s="4">
        <v>-0.13860013860015039</v>
      </c>
      <c r="H125" s="4">
        <v>3.0563002680965083</v>
      </c>
      <c r="I125" s="4">
        <v>-2.9045643153526837</v>
      </c>
      <c r="J125" s="4">
        <v>0.12928248222366973</v>
      </c>
      <c r="K125" s="4">
        <v>1.9907100199071004</v>
      </c>
      <c r="L125" s="4">
        <v>-6.5625</v>
      </c>
      <c r="M125" s="4">
        <v>0.62972292191435764</v>
      </c>
      <c r="N125" s="4">
        <v>-0.17730496453900962</v>
      </c>
      <c r="O125" s="4">
        <v>-0.4263093788063268</v>
      </c>
      <c r="P125" s="4">
        <v>0.64308681672025725</v>
      </c>
      <c r="Q125" s="4">
        <v>0.41791044776118724</v>
      </c>
      <c r="R125" s="4">
        <v>-0.12746972594010009</v>
      </c>
      <c r="S125" s="4">
        <v>-0.10621348911312642</v>
      </c>
      <c r="T125" s="4">
        <v>0.38167938931299156</v>
      </c>
      <c r="U125" s="4">
        <v>0.33921302578018991</v>
      </c>
      <c r="V125" s="4">
        <v>0.38510911424903355</v>
      </c>
      <c r="W125" s="4">
        <v>6.2578222778469528E-2</v>
      </c>
      <c r="X125" s="4">
        <v>2.0341207349081327</v>
      </c>
      <c r="Y125" s="4">
        <v>0.19880715705764279</v>
      </c>
      <c r="Z125" s="4">
        <v>0.24798512089273234</v>
      </c>
      <c r="AA125" s="4">
        <v>0.75809786354238073</v>
      </c>
      <c r="AB125" s="4">
        <v>0.72607260726072231</v>
      </c>
      <c r="AC125" s="4">
        <v>0.43887147335422488</v>
      </c>
      <c r="AD125" s="4">
        <v>-1.2836970474967906</v>
      </c>
      <c r="AE125" s="4">
        <v>0.26075619295958646</v>
      </c>
    </row>
    <row r="126" spans="1:31" ht="13.8" hidden="1" x14ac:dyDescent="0.25">
      <c r="A126" s="4" t="s">
        <v>34</v>
      </c>
      <c r="B126" s="4">
        <v>2021</v>
      </c>
      <c r="C126" s="4" t="s">
        <v>37</v>
      </c>
      <c r="D126" s="9">
        <v>44287</v>
      </c>
      <c r="E126" s="4">
        <v>170.1</v>
      </c>
      <c r="F126">
        <v>3.7827943868212257</v>
      </c>
      <c r="G126" s="4">
        <v>0.13879250520473077</v>
      </c>
      <c r="H126" s="4">
        <v>3.0176899063475608</v>
      </c>
      <c r="I126" s="4">
        <v>0.48840048840047801</v>
      </c>
      <c r="J126" s="4">
        <v>0.32278889606197547</v>
      </c>
      <c r="K126" s="4">
        <v>6.9616135328562256</v>
      </c>
      <c r="L126" s="4">
        <v>-3.612040133779268</v>
      </c>
      <c r="M126" s="4">
        <v>1.1889862327909744</v>
      </c>
      <c r="N126" s="4">
        <v>0.44404973357015992</v>
      </c>
      <c r="O126" s="4">
        <v>0.24464831804281695</v>
      </c>
      <c r="P126" s="4">
        <v>0.70287539936101873</v>
      </c>
      <c r="Q126" s="4">
        <v>0.41617122473247153</v>
      </c>
      <c r="R126" s="4">
        <v>0.82961072112317258</v>
      </c>
      <c r="S126" s="4">
        <v>0.37214247740564438</v>
      </c>
      <c r="T126" s="4">
        <v>0.6337135614702154</v>
      </c>
      <c r="U126" s="4">
        <v>0.40567951318458034</v>
      </c>
      <c r="V126" s="4">
        <v>0.57544757033248439</v>
      </c>
      <c r="W126" s="4">
        <v>0.9380863039399624</v>
      </c>
      <c r="X126" s="4">
        <v>6.4308681672022069E-2</v>
      </c>
      <c r="Y126" s="4">
        <v>0.3968253968254119</v>
      </c>
      <c r="Z126" s="4">
        <v>0.3710575139146709</v>
      </c>
      <c r="AA126" s="4">
        <v>0.27359781121751414</v>
      </c>
      <c r="AB126" s="4">
        <v>0.39318479685451796</v>
      </c>
      <c r="AC126" s="4">
        <v>6.2421972534346275E-2</v>
      </c>
      <c r="AD126" s="4">
        <v>1.0403120936280845</v>
      </c>
      <c r="AE126" s="4">
        <v>0.39011703511052942</v>
      </c>
    </row>
    <row r="127" spans="1:31" ht="13.8" hidden="1" x14ac:dyDescent="0.25">
      <c r="A127" s="6" t="s">
        <v>34</v>
      </c>
      <c r="B127" s="6">
        <v>2021</v>
      </c>
      <c r="C127" s="6" t="s">
        <v>38</v>
      </c>
      <c r="D127" s="10">
        <v>44317</v>
      </c>
      <c r="E127" s="6">
        <v>178.7</v>
      </c>
      <c r="F127">
        <v>5.0558495002939416</v>
      </c>
      <c r="G127" s="4">
        <v>1.386001386001386</v>
      </c>
      <c r="H127" s="4">
        <v>1.2626262626262625</v>
      </c>
      <c r="I127" s="4">
        <v>3.4629404617254056</v>
      </c>
      <c r="J127" s="4">
        <v>0.45045045045044318</v>
      </c>
      <c r="K127" s="4">
        <v>1.6423357664233509</v>
      </c>
      <c r="L127" s="4">
        <v>2.6370575988896681</v>
      </c>
      <c r="M127" s="4">
        <v>2.2881880024737273</v>
      </c>
      <c r="N127" s="4">
        <v>1.503094606542885</v>
      </c>
      <c r="O127" s="4">
        <v>2.6235509456985864</v>
      </c>
      <c r="P127" s="4">
        <v>1.0786802030456961</v>
      </c>
      <c r="Q127" s="4">
        <v>0.88809946714031962</v>
      </c>
      <c r="R127" s="4">
        <v>1.7088607594936638</v>
      </c>
      <c r="S127" s="4">
        <v>1.6419491525423699</v>
      </c>
      <c r="T127" s="4">
        <v>1.8891687657430729</v>
      </c>
      <c r="U127" s="4">
        <v>2.4242424242424203</v>
      </c>
      <c r="V127" s="4">
        <v>1.9707565162110579</v>
      </c>
      <c r="W127" s="4">
        <v>0.12391573729862988</v>
      </c>
      <c r="X127" s="4">
        <v>2.4421593830334265</v>
      </c>
      <c r="Y127" s="4">
        <v>1.9104084321475474</v>
      </c>
      <c r="Z127" s="4">
        <v>2.1565003080714726</v>
      </c>
      <c r="AA127" s="4">
        <v>1.5688949522510309</v>
      </c>
      <c r="AB127" s="4">
        <v>1.6971279373368298</v>
      </c>
      <c r="AC127" s="4">
        <v>0.56144728633810181</v>
      </c>
      <c r="AD127" s="4">
        <v>2.0592020592020517</v>
      </c>
      <c r="AE127" s="4">
        <v>1.5544041450777237</v>
      </c>
    </row>
    <row r="128" spans="1:31" ht="13.8" hidden="1" x14ac:dyDescent="0.25">
      <c r="A128" s="4" t="s">
        <v>34</v>
      </c>
      <c r="B128" s="4">
        <v>2021</v>
      </c>
      <c r="C128" s="4" t="s">
        <v>39</v>
      </c>
      <c r="D128" s="9">
        <v>44348</v>
      </c>
      <c r="E128" s="4">
        <v>183.7</v>
      </c>
      <c r="F128">
        <v>2.7979854504756578</v>
      </c>
      <c r="G128" s="4">
        <v>0.27341079972657367</v>
      </c>
      <c r="H128" s="4">
        <v>0.74812967581047385</v>
      </c>
      <c r="I128" s="4">
        <v>6.1068702290076198</v>
      </c>
      <c r="J128" s="4">
        <v>6.4061499039073877E-2</v>
      </c>
      <c r="K128" s="4">
        <v>-1.4961101137043686</v>
      </c>
      <c r="L128" s="4">
        <v>5.0709939148073024</v>
      </c>
      <c r="M128" s="4">
        <v>0.36275695284159265</v>
      </c>
      <c r="N128" s="4">
        <v>0.26132404181184427</v>
      </c>
      <c r="O128" s="4">
        <v>0.17835909631391877</v>
      </c>
      <c r="P128" s="4">
        <v>0.43942247332077122</v>
      </c>
      <c r="Q128" s="4">
        <v>1.1737089201877933</v>
      </c>
      <c r="R128" s="4">
        <v>1.1823273179838243</v>
      </c>
      <c r="S128" s="4">
        <v>-0.57321521625846494</v>
      </c>
      <c r="T128" s="4">
        <v>0.24721878862792165</v>
      </c>
      <c r="U128" s="4">
        <v>-0.19723865877710908</v>
      </c>
      <c r="V128" s="4">
        <v>0.18703241895260783</v>
      </c>
      <c r="W128" s="4">
        <v>-0.68069306930692719</v>
      </c>
      <c r="X128" s="4">
        <v>0.25094102885822184</v>
      </c>
      <c r="Y128" s="4">
        <v>6.464124111184405E-2</v>
      </c>
      <c r="Z128" s="4">
        <v>0.30156815440289503</v>
      </c>
      <c r="AA128" s="4">
        <v>1.2088650100738636</v>
      </c>
      <c r="AB128" s="4">
        <v>-0.57766367137355945</v>
      </c>
      <c r="AC128" s="4">
        <v>0.3101736972704715</v>
      </c>
      <c r="AD128" s="4">
        <v>0.12610340479194013</v>
      </c>
      <c r="AE128" s="4">
        <v>0.51020408163264219</v>
      </c>
    </row>
    <row r="129" spans="1:31" ht="13.8" hidden="1" x14ac:dyDescent="0.25">
      <c r="A129" s="6" t="s">
        <v>34</v>
      </c>
      <c r="B129" s="6">
        <v>2021</v>
      </c>
      <c r="C129" s="6" t="s">
        <v>40</v>
      </c>
      <c r="D129" s="10">
        <v>44378</v>
      </c>
      <c r="E129" s="6">
        <v>182.1</v>
      </c>
      <c r="F129">
        <v>-0.87098530212302361</v>
      </c>
      <c r="G129" s="4">
        <v>-0.20449897750510088</v>
      </c>
      <c r="H129" s="4">
        <v>2.3762376237623819</v>
      </c>
      <c r="I129" s="4">
        <v>0.83010514665190926</v>
      </c>
      <c r="J129" s="4">
        <v>0.83226632522407895</v>
      </c>
      <c r="K129" s="4">
        <v>-0.42527339003644515</v>
      </c>
      <c r="L129" s="4">
        <v>5.6628056628056518</v>
      </c>
      <c r="M129" s="4">
        <v>-1.2048192771084338</v>
      </c>
      <c r="N129" s="4">
        <v>-0.5212858384013852</v>
      </c>
      <c r="O129" s="4">
        <v>-0.1186943620177974</v>
      </c>
      <c r="P129" s="4">
        <v>0.56250000000000355</v>
      </c>
      <c r="Q129" s="4">
        <v>-0.11600928074246927</v>
      </c>
      <c r="R129" s="4">
        <v>0.86100861008610452</v>
      </c>
      <c r="S129" s="4">
        <v>0.20964360587000905</v>
      </c>
      <c r="T129" s="4">
        <v>0.36991368680642589</v>
      </c>
      <c r="U129" s="4">
        <v>0.85638998682475809</v>
      </c>
      <c r="V129" s="4">
        <v>0.43559427504668141</v>
      </c>
      <c r="W129" s="4">
        <v>0.62305295950155759</v>
      </c>
      <c r="X129" s="4">
        <v>0.56320400500624357</v>
      </c>
      <c r="Y129" s="4">
        <v>0.64599483204134367</v>
      </c>
      <c r="Z129" s="4">
        <v>0.42092603728201361</v>
      </c>
      <c r="AA129" s="4">
        <v>1.5925680159256841</v>
      </c>
      <c r="AB129" s="4">
        <v>0.25823111684958405</v>
      </c>
      <c r="AC129" s="4">
        <v>0.927643784786642</v>
      </c>
      <c r="AD129" s="4">
        <v>0.8186397984886542</v>
      </c>
      <c r="AE129" s="4">
        <v>0.88832487309645036</v>
      </c>
    </row>
    <row r="130" spans="1:31" ht="13.8" hidden="1" x14ac:dyDescent="0.25">
      <c r="A130" s="4" t="s">
        <v>34</v>
      </c>
      <c r="B130" s="4">
        <v>2021</v>
      </c>
      <c r="C130" s="4" t="s">
        <v>41</v>
      </c>
      <c r="D130" s="9">
        <v>44409</v>
      </c>
      <c r="E130" s="4">
        <v>188</v>
      </c>
      <c r="F130">
        <v>3.2399780340472297</v>
      </c>
      <c r="G130" s="4">
        <v>0.13661202185791574</v>
      </c>
      <c r="H130" s="4">
        <v>-1.3539651837524231</v>
      </c>
      <c r="I130" s="4">
        <v>-5.1591657519209537</v>
      </c>
      <c r="J130" s="4">
        <v>0.57142857142857506</v>
      </c>
      <c r="K130" s="4">
        <v>-4.3319097010372145</v>
      </c>
      <c r="L130" s="4">
        <v>-1.2180267965895251</v>
      </c>
      <c r="M130" s="4">
        <v>6.097560975609409E-2</v>
      </c>
      <c r="N130" s="4">
        <v>4.5414847161572078</v>
      </c>
      <c r="O130" s="4">
        <v>0.29708853238265004</v>
      </c>
      <c r="P130" s="4">
        <v>1.1187072715972548</v>
      </c>
      <c r="Q130" s="4">
        <v>0.98722415795587515</v>
      </c>
      <c r="R130" s="4">
        <v>0</v>
      </c>
      <c r="S130" s="4">
        <v>0.47071129707113268</v>
      </c>
      <c r="T130" s="4">
        <v>1.0442260442260372</v>
      </c>
      <c r="U130" s="4">
        <v>1.4369693011103966</v>
      </c>
      <c r="V130" s="4">
        <v>1.1152416356877217</v>
      </c>
      <c r="W130" s="4">
        <v>0.37151702786377355</v>
      </c>
      <c r="X130" s="4">
        <v>1.1823273179838243</v>
      </c>
      <c r="Y130" s="4">
        <v>1.0911424903722649</v>
      </c>
      <c r="Z130" s="4">
        <v>0.83832335329341656</v>
      </c>
      <c r="AA130" s="4">
        <v>0.58785107772697953</v>
      </c>
      <c r="AB130" s="4">
        <v>1.4810045074050113</v>
      </c>
      <c r="AC130" s="4">
        <v>0.36764705882354337</v>
      </c>
      <c r="AD130" s="4">
        <v>-6.2460961898809696E-2</v>
      </c>
      <c r="AE130" s="4">
        <v>0.62893081761006298</v>
      </c>
    </row>
    <row r="131" spans="1:31" ht="13.8" hidden="1" x14ac:dyDescent="0.25">
      <c r="A131" s="6" t="s">
        <v>34</v>
      </c>
      <c r="B131" s="6">
        <v>2021</v>
      </c>
      <c r="C131" s="6" t="s">
        <v>42</v>
      </c>
      <c r="D131" s="10">
        <v>44440</v>
      </c>
      <c r="E131" s="6">
        <v>188</v>
      </c>
      <c r="F131">
        <v>0</v>
      </c>
      <c r="G131" s="4">
        <v>0</v>
      </c>
      <c r="H131" s="4">
        <v>0</v>
      </c>
      <c r="I131" s="4">
        <v>0</v>
      </c>
      <c r="J131" s="4">
        <v>0</v>
      </c>
      <c r="K131" s="4">
        <v>-6.3775510204096136E-2</v>
      </c>
      <c r="L131" s="4">
        <v>6.1652281134415995E-2</v>
      </c>
      <c r="M131" s="4">
        <v>0</v>
      </c>
      <c r="N131" s="4">
        <v>0</v>
      </c>
      <c r="O131" s="4">
        <v>0</v>
      </c>
      <c r="P131" s="4">
        <v>0</v>
      </c>
      <c r="Q131" s="4">
        <v>0</v>
      </c>
      <c r="R131" s="4">
        <v>0</v>
      </c>
      <c r="S131" s="4">
        <v>0</v>
      </c>
      <c r="T131" s="4">
        <v>6.0790273556227549E-2</v>
      </c>
      <c r="U131" s="4">
        <v>0</v>
      </c>
      <c r="V131" s="4">
        <v>6.1274509803935499E-2</v>
      </c>
      <c r="W131" s="4">
        <v>0</v>
      </c>
      <c r="X131" s="4">
        <v>0</v>
      </c>
      <c r="Y131" s="4">
        <v>0</v>
      </c>
      <c r="Z131" s="4">
        <v>0</v>
      </c>
      <c r="AA131" s="4">
        <v>0</v>
      </c>
      <c r="AB131" s="4">
        <v>6.3451776649742594E-2</v>
      </c>
      <c r="AC131" s="4">
        <v>-6.1050061050074926E-2</v>
      </c>
      <c r="AD131" s="4">
        <v>0</v>
      </c>
      <c r="AE131" s="4">
        <v>0</v>
      </c>
    </row>
    <row r="132" spans="1:31" ht="13.8" hidden="1" x14ac:dyDescent="0.25">
      <c r="A132" s="4" t="s">
        <v>34</v>
      </c>
      <c r="B132" s="4">
        <v>2021</v>
      </c>
      <c r="C132" s="4" t="s">
        <v>43</v>
      </c>
      <c r="D132" s="9">
        <v>44470</v>
      </c>
      <c r="E132" s="4">
        <v>190.6</v>
      </c>
      <c r="F132">
        <v>1.3829787234042523</v>
      </c>
      <c r="G132" s="4">
        <v>0.54570259208732019</v>
      </c>
      <c r="H132" s="4">
        <v>0.29411764705882076</v>
      </c>
      <c r="I132" s="4">
        <v>-0.92592592592593903</v>
      </c>
      <c r="J132" s="4">
        <v>0.18939393939392862</v>
      </c>
      <c r="K132" s="4">
        <v>-0.63816209317166561</v>
      </c>
      <c r="L132" s="4">
        <v>14.171287738755389</v>
      </c>
      <c r="M132" s="4">
        <v>0.67032297379646211</v>
      </c>
      <c r="N132" s="4">
        <v>1.8379281537176297</v>
      </c>
      <c r="O132" s="4">
        <v>0.29620853080568721</v>
      </c>
      <c r="P132" s="4">
        <v>0.30731407498463431</v>
      </c>
      <c r="Q132" s="4">
        <v>0.4600345025876843</v>
      </c>
      <c r="R132" s="4">
        <v>2.2560975609756029</v>
      </c>
      <c r="S132" s="4">
        <v>0.31233732431025213</v>
      </c>
      <c r="T132" s="4">
        <v>0.66828675577156404</v>
      </c>
      <c r="U132" s="4">
        <v>0.64391500321957496</v>
      </c>
      <c r="V132" s="4">
        <v>0.61236987140232702</v>
      </c>
      <c r="W132" s="4">
        <v>0.92535471930906854</v>
      </c>
      <c r="X132" s="4">
        <v>0.98400984009839754</v>
      </c>
      <c r="Y132" s="4">
        <v>0.57142857142857506</v>
      </c>
      <c r="Z132" s="4">
        <v>0.41567695961994572</v>
      </c>
      <c r="AA132" s="4">
        <v>1.1038961038960964</v>
      </c>
      <c r="AB132" s="4">
        <v>0.57070386810399865</v>
      </c>
      <c r="AC132" s="4">
        <v>0.12217470983507457</v>
      </c>
      <c r="AD132" s="4">
        <v>0.50000000000000711</v>
      </c>
      <c r="AE132" s="4">
        <v>0.625</v>
      </c>
    </row>
    <row r="133" spans="1:31" ht="13.8" hidden="1" x14ac:dyDescent="0.25">
      <c r="A133" s="6" t="s">
        <v>34</v>
      </c>
      <c r="B133" s="6">
        <v>2021</v>
      </c>
      <c r="C133" s="6" t="s">
        <v>45</v>
      </c>
      <c r="D133" s="10">
        <v>44501</v>
      </c>
      <c r="E133" s="6">
        <v>190.1</v>
      </c>
      <c r="F133">
        <v>-0.26232948583420779</v>
      </c>
      <c r="G133" s="4">
        <v>0.54274084124829236</v>
      </c>
      <c r="H133" s="4">
        <v>-1.466275659824047</v>
      </c>
      <c r="I133" s="4">
        <v>1.0514018691588851</v>
      </c>
      <c r="J133" s="4">
        <v>0.37807183364840757</v>
      </c>
      <c r="K133" s="4">
        <v>0.51380860629416281</v>
      </c>
      <c r="L133" s="4">
        <v>7.501349163518606</v>
      </c>
      <c r="M133" s="4">
        <v>6.0532687651345493E-2</v>
      </c>
      <c r="N133" s="4">
        <v>0.41017227235438886</v>
      </c>
      <c r="O133" s="4">
        <v>0.17720023626697159</v>
      </c>
      <c r="P133" s="4">
        <v>0.30637254901960786</v>
      </c>
      <c r="Q133" s="4">
        <v>0.45792787635947996</v>
      </c>
      <c r="R133" s="4">
        <v>1.1926058437686344</v>
      </c>
      <c r="S133" s="4">
        <v>0.10378827192528131</v>
      </c>
      <c r="T133" s="4">
        <v>0.9052504526252263</v>
      </c>
      <c r="U133" s="4">
        <v>0.70377479206653504</v>
      </c>
      <c r="V133" s="4">
        <v>0.91296409007912349</v>
      </c>
      <c r="W133" s="4">
        <v>0.36674816625916523</v>
      </c>
      <c r="X133" s="4">
        <v>-0.18270401948841836</v>
      </c>
      <c r="Y133" s="4">
        <v>0.56818181818182178</v>
      </c>
      <c r="Z133" s="4">
        <v>0.47309284447073408</v>
      </c>
      <c r="AA133" s="4">
        <v>-0.57803468208091024</v>
      </c>
      <c r="AB133" s="4">
        <v>0.75662042875158708</v>
      </c>
      <c r="AC133" s="4">
        <v>0.24405125076266362</v>
      </c>
      <c r="AD133" s="4">
        <v>0.87064676616914005</v>
      </c>
      <c r="AE133" s="4">
        <v>0.24844720496894762</v>
      </c>
    </row>
    <row r="134" spans="1:31" ht="13.8" hidden="1" x14ac:dyDescent="0.25">
      <c r="A134" s="4" t="s">
        <v>34</v>
      </c>
      <c r="B134" s="4">
        <v>2021</v>
      </c>
      <c r="C134" s="4" t="s">
        <v>46</v>
      </c>
      <c r="D134" s="9">
        <v>44531</v>
      </c>
      <c r="E134" s="4">
        <v>187.6</v>
      </c>
      <c r="F134">
        <v>-1.3150973172014728</v>
      </c>
      <c r="G134" s="4">
        <v>0.33738191632928477</v>
      </c>
      <c r="H134" s="4">
        <v>-1.3888888888888804</v>
      </c>
      <c r="I134" s="4">
        <v>2.8323699421965354</v>
      </c>
      <c r="J134" s="4">
        <v>0.3766478342749493</v>
      </c>
      <c r="K134" s="4">
        <v>-1.0223642172523926</v>
      </c>
      <c r="L134" s="4">
        <v>-5.4718875502007922</v>
      </c>
      <c r="M134" s="4">
        <v>-0.54446460980036637</v>
      </c>
      <c r="N134" s="4">
        <v>-1.1437908496732072</v>
      </c>
      <c r="O134" s="4">
        <v>0.53066037735849392</v>
      </c>
      <c r="P134" s="4">
        <v>0.30543677458766039</v>
      </c>
      <c r="Q134" s="4">
        <v>0.56980056980056981</v>
      </c>
      <c r="R134" s="4">
        <v>-0.8839127872716559</v>
      </c>
      <c r="S134" s="4">
        <v>-0.25920165889061691</v>
      </c>
      <c r="T134" s="4">
        <v>0.77751196172249482</v>
      </c>
      <c r="U134" s="4">
        <v>0.82592121982209854</v>
      </c>
      <c r="V134" s="4">
        <v>0.72376357056694118</v>
      </c>
      <c r="W134" s="4">
        <v>-0.48721071863579962</v>
      </c>
      <c r="X134" s="4">
        <v>0.12202562538132314</v>
      </c>
      <c r="Y134" s="4">
        <v>0.56497175141241507</v>
      </c>
      <c r="Z134" s="4">
        <v>0.41200706297821577</v>
      </c>
      <c r="AA134" s="4">
        <v>0.58139534883719457</v>
      </c>
      <c r="AB134" s="4">
        <v>0.50062578222777399</v>
      </c>
      <c r="AC134" s="4">
        <v>6.0864272671938099E-2</v>
      </c>
      <c r="AD134" s="4">
        <v>0.24660912453761141</v>
      </c>
      <c r="AE134" s="4">
        <v>0.37174721189590726</v>
      </c>
    </row>
    <row r="135" spans="1:31" ht="13.8" hidden="1" x14ac:dyDescent="0.25">
      <c r="A135" s="6" t="s">
        <v>34</v>
      </c>
      <c r="B135" s="6">
        <v>2022</v>
      </c>
      <c r="C135" s="6" t="s">
        <v>31</v>
      </c>
      <c r="D135" s="10">
        <v>44562</v>
      </c>
      <c r="E135" s="6">
        <v>184.7</v>
      </c>
      <c r="F135">
        <v>-1.5458422174840116</v>
      </c>
      <c r="G135" s="4">
        <v>0.53799596503027003</v>
      </c>
      <c r="H135" s="4">
        <v>-5.0301810865202579E-2</v>
      </c>
      <c r="I135" s="4">
        <v>0.50590219224283628</v>
      </c>
      <c r="J135" s="4">
        <v>0.37523452157598142</v>
      </c>
      <c r="K135" s="4">
        <v>-0.7746933505487521</v>
      </c>
      <c r="L135" s="4">
        <v>-7.4349442379182147</v>
      </c>
      <c r="M135" s="4">
        <v>-0.30413625304136249</v>
      </c>
      <c r="N135" s="4">
        <v>-0.82644628099173556</v>
      </c>
      <c r="O135" s="4">
        <v>0.93841642228738675</v>
      </c>
      <c r="P135" s="4">
        <v>6.09013398294901E-2</v>
      </c>
      <c r="Q135" s="4">
        <v>0.4532577903682784</v>
      </c>
      <c r="R135" s="4">
        <v>-1.070154577883462</v>
      </c>
      <c r="S135" s="4">
        <v>-0.10395010395011281</v>
      </c>
      <c r="T135" s="4">
        <v>0.83086053412463245</v>
      </c>
      <c r="U135" s="4">
        <v>1.2602394454946442</v>
      </c>
      <c r="V135" s="4">
        <v>0.89820359281437123</v>
      </c>
      <c r="W135" s="4">
        <v>0.67319461444308093</v>
      </c>
      <c r="X135" s="4">
        <v>6.0938452163311584E-2</v>
      </c>
      <c r="Y135" s="4">
        <v>0.56179775280899236</v>
      </c>
      <c r="Z135" s="4">
        <v>0.46893317702228099</v>
      </c>
      <c r="AA135" s="4">
        <v>0.51380860629416281</v>
      </c>
      <c r="AB135" s="4">
        <v>0.37359900373598648</v>
      </c>
      <c r="AC135" s="4">
        <v>0.18248175182480714</v>
      </c>
      <c r="AD135" s="4">
        <v>0.24600246002460377</v>
      </c>
      <c r="AE135" s="4">
        <v>0.4320987654320918</v>
      </c>
    </row>
    <row r="136" spans="1:31" ht="13.8" hidden="1" x14ac:dyDescent="0.25">
      <c r="A136" s="4" t="s">
        <v>34</v>
      </c>
      <c r="B136" s="4">
        <v>2022</v>
      </c>
      <c r="C136" s="4" t="s">
        <v>35</v>
      </c>
      <c r="D136" s="9">
        <v>44593</v>
      </c>
      <c r="E136" s="4">
        <v>184.9</v>
      </c>
      <c r="F136">
        <v>0.1082837033026622</v>
      </c>
      <c r="G136" s="4">
        <v>0.33444816053511706</v>
      </c>
      <c r="H136" s="4">
        <v>0.95621540010065709</v>
      </c>
      <c r="I136" s="4">
        <v>-1.6778523489932886</v>
      </c>
      <c r="J136" s="4">
        <v>0.12461059190030443</v>
      </c>
      <c r="K136" s="4">
        <v>0</v>
      </c>
      <c r="L136" s="4">
        <v>-2.6391279403327728</v>
      </c>
      <c r="M136" s="4">
        <v>-0.12202562538134049</v>
      </c>
      <c r="N136" s="4">
        <v>-0.91666666666666197</v>
      </c>
      <c r="O136" s="4">
        <v>1.2783265543288884</v>
      </c>
      <c r="P136" s="4">
        <v>0.2434570906877524</v>
      </c>
      <c r="Q136" s="4">
        <v>0.39481105470952538</v>
      </c>
      <c r="R136" s="4">
        <v>-0.12019230769231794</v>
      </c>
      <c r="S136" s="4">
        <v>0.31217481789803475</v>
      </c>
      <c r="T136" s="4">
        <v>0.52972336668628939</v>
      </c>
      <c r="U136" s="4">
        <v>1.0578718108276397</v>
      </c>
      <c r="V136" s="4">
        <v>0.65281899109791952</v>
      </c>
      <c r="W136" s="4">
        <v>0.60790273556231</v>
      </c>
      <c r="X136" s="4">
        <v>0.91352009744214369</v>
      </c>
      <c r="Y136" s="4">
        <v>0.43451272501552896</v>
      </c>
      <c r="Z136" s="4">
        <v>0.46674445740955833</v>
      </c>
      <c r="AA136" s="4">
        <v>0.25559105431310269</v>
      </c>
      <c r="AB136" s="4">
        <v>0.55831265508685213</v>
      </c>
      <c r="AC136" s="4">
        <v>0.42501517911355013</v>
      </c>
      <c r="AD136" s="4">
        <v>0.85889570552147598</v>
      </c>
      <c r="AE136" s="4">
        <v>0.49170251997542186</v>
      </c>
    </row>
    <row r="137" spans="1:31" ht="13.8" hidden="1" x14ac:dyDescent="0.25">
      <c r="A137" s="6" t="s">
        <v>34</v>
      </c>
      <c r="B137" s="6">
        <v>2022</v>
      </c>
      <c r="C137" s="6" t="s">
        <v>36</v>
      </c>
      <c r="D137" s="10">
        <v>44621</v>
      </c>
      <c r="E137" s="6">
        <v>194.6</v>
      </c>
      <c r="F137">
        <v>5.2460789616008592</v>
      </c>
      <c r="G137" s="4">
        <v>0.86666666666667425</v>
      </c>
      <c r="H137" s="4">
        <v>5.0348953140578239</v>
      </c>
      <c r="I137" s="4">
        <v>-4.5506257110352673</v>
      </c>
      <c r="J137" s="4">
        <v>0.93341630367143757</v>
      </c>
      <c r="K137" s="4">
        <v>2.5374105400130165</v>
      </c>
      <c r="L137" s="4">
        <v>-1.6499705362404145</v>
      </c>
      <c r="M137" s="4">
        <v>0.12217470983507457</v>
      </c>
      <c r="N137" s="4">
        <v>-8.4104289318762418E-2</v>
      </c>
      <c r="O137" s="4">
        <v>1.7785427423981606</v>
      </c>
      <c r="P137" s="4">
        <v>0.36429872495447652</v>
      </c>
      <c r="Q137" s="4">
        <v>0.73033707865169173</v>
      </c>
      <c r="R137" s="4">
        <v>1.3237063778580127</v>
      </c>
      <c r="S137" s="4">
        <v>0.46680497925310022</v>
      </c>
      <c r="T137" s="4">
        <v>0.76112412177984945</v>
      </c>
      <c r="U137" s="4">
        <v>1.3546798029556579</v>
      </c>
      <c r="V137" s="4">
        <v>0.88443396226415094</v>
      </c>
      <c r="W137" s="4">
        <v>-0.12084592145014418</v>
      </c>
      <c r="X137" s="4">
        <v>0.9052504526252263</v>
      </c>
      <c r="Y137" s="4">
        <v>0.61804697156983934</v>
      </c>
      <c r="Z137" s="4">
        <v>0.46457607433217851</v>
      </c>
      <c r="AA137" s="4">
        <v>0.63734862970044615</v>
      </c>
      <c r="AB137" s="4">
        <v>0.74028377544726531</v>
      </c>
      <c r="AC137" s="4">
        <v>0.36275695284159265</v>
      </c>
      <c r="AD137" s="4">
        <v>1.7031630170316197</v>
      </c>
      <c r="AE137" s="4">
        <v>0.67278287461773356</v>
      </c>
    </row>
    <row r="138" spans="1:31" ht="13.8" hidden="1" x14ac:dyDescent="0.25">
      <c r="A138" s="4" t="s">
        <v>34</v>
      </c>
      <c r="B138" s="4">
        <v>2022</v>
      </c>
      <c r="C138" s="4" t="s">
        <v>37</v>
      </c>
      <c r="D138" s="9">
        <v>44652</v>
      </c>
      <c r="E138" s="4">
        <v>199.5</v>
      </c>
      <c r="F138">
        <v>2.5179856115107944</v>
      </c>
      <c r="G138" s="4">
        <v>1.0575016523463279</v>
      </c>
      <c r="H138" s="4">
        <v>0.52206929283342318</v>
      </c>
      <c r="I138" s="4">
        <v>-1.9666269368295657</v>
      </c>
      <c r="J138" s="4">
        <v>1.0480887792848441</v>
      </c>
      <c r="K138" s="4">
        <v>9.5177664974619294</v>
      </c>
      <c r="L138" s="4">
        <v>-0.41941282204914143</v>
      </c>
      <c r="M138" s="4">
        <v>0.48810250152530987</v>
      </c>
      <c r="N138" s="4">
        <v>0.16835016835017075</v>
      </c>
      <c r="O138" s="4">
        <v>2.1984216459977484</v>
      </c>
      <c r="P138" s="4">
        <v>0.54446460980034916</v>
      </c>
      <c r="Q138" s="4">
        <v>0.89235917456776026</v>
      </c>
      <c r="R138" s="4">
        <v>1.425178147268412</v>
      </c>
      <c r="S138" s="4">
        <v>0.10325245224574965</v>
      </c>
      <c r="T138" s="4">
        <v>1.0459035444509073</v>
      </c>
      <c r="U138" s="4">
        <v>1.1543134872418017</v>
      </c>
      <c r="V138" s="4">
        <v>0.9935710111046272</v>
      </c>
      <c r="W138" s="4">
        <v>1.0284331518451231</v>
      </c>
      <c r="X138" s="4">
        <v>2.9904306220095696</v>
      </c>
      <c r="Y138" s="4">
        <v>0.7371007371007301</v>
      </c>
      <c r="Z138" s="4">
        <v>0.57803468208092479</v>
      </c>
      <c r="AA138" s="4">
        <v>2.9765674477517345</v>
      </c>
      <c r="AB138" s="4">
        <v>0.6736068585425562</v>
      </c>
      <c r="AC138" s="4">
        <v>0.54216867469879859</v>
      </c>
      <c r="AD138" s="4">
        <v>0.95693779904307585</v>
      </c>
      <c r="AE138" s="4">
        <v>1.3365735115431452</v>
      </c>
    </row>
    <row r="139" spans="1:31" ht="13.8" hidden="1" x14ac:dyDescent="0.25">
      <c r="A139" s="6" t="s">
        <v>34</v>
      </c>
      <c r="B139" s="6">
        <v>2022</v>
      </c>
      <c r="C139" s="6" t="s">
        <v>38</v>
      </c>
      <c r="D139" s="10">
        <v>44682</v>
      </c>
      <c r="E139" s="6">
        <v>202.4</v>
      </c>
      <c r="F139">
        <v>1.4536340852130354</v>
      </c>
      <c r="G139" s="4">
        <v>0.7848266841072522</v>
      </c>
      <c r="H139" s="4">
        <v>2.4551463644948011</v>
      </c>
      <c r="I139" s="4">
        <v>-1.2765957446808476</v>
      </c>
      <c r="J139" s="4">
        <v>0.6101281269066503</v>
      </c>
      <c r="K139" s="4">
        <v>-0.92699884125144516</v>
      </c>
      <c r="L139" s="4">
        <v>5.2346570397112018</v>
      </c>
      <c r="M139" s="4">
        <v>0</v>
      </c>
      <c r="N139" s="4">
        <v>0.58823529411764952</v>
      </c>
      <c r="O139" s="4">
        <v>1.9856591285162681</v>
      </c>
      <c r="P139" s="4">
        <v>0.5415162454873681</v>
      </c>
      <c r="Q139" s="4">
        <v>0.88446655610834402</v>
      </c>
      <c r="R139" s="4">
        <v>1.4637002341920373</v>
      </c>
      <c r="S139" s="4">
        <v>0.10314595152139691</v>
      </c>
      <c r="T139" s="4">
        <v>0.97757331799884339</v>
      </c>
      <c r="U139" s="4">
        <v>1.1411411411411447</v>
      </c>
      <c r="V139" s="4">
        <v>1.0416666666666567</v>
      </c>
      <c r="W139" s="4">
        <v>0.29940119760479045</v>
      </c>
      <c r="X139" s="4">
        <v>1.3937282229965191</v>
      </c>
      <c r="Y139" s="4">
        <v>0.73170731707316383</v>
      </c>
      <c r="Z139" s="4">
        <v>0.45977011494253522</v>
      </c>
      <c r="AA139" s="4">
        <v>0.24600246002460377</v>
      </c>
      <c r="AB139" s="4">
        <v>0.42579075425790058</v>
      </c>
      <c r="AC139" s="4">
        <v>0.59916117435590177</v>
      </c>
      <c r="AD139" s="4">
        <v>-0.23696682464455313</v>
      </c>
      <c r="AE139" s="4">
        <v>0.41966426858512501</v>
      </c>
    </row>
    <row r="140" spans="1:31" ht="13.8" hidden="1" x14ac:dyDescent="0.25">
      <c r="A140" s="4" t="s">
        <v>34</v>
      </c>
      <c r="B140" s="4">
        <v>2022</v>
      </c>
      <c r="C140" s="4" t="s">
        <v>39</v>
      </c>
      <c r="D140" s="9">
        <v>44713</v>
      </c>
      <c r="E140" s="4">
        <v>200.9</v>
      </c>
      <c r="F140">
        <v>-0.74110671936758887</v>
      </c>
      <c r="G140" s="4">
        <v>0.58403634003893945</v>
      </c>
      <c r="H140" s="4">
        <v>1.1059907834101408</v>
      </c>
      <c r="I140" s="4">
        <v>5.172413793103452</v>
      </c>
      <c r="J140" s="4">
        <v>0.54578532443905736</v>
      </c>
      <c r="K140" s="4">
        <v>-0.76023391812866159</v>
      </c>
      <c r="L140" s="4">
        <v>4.2309891366495167</v>
      </c>
      <c r="M140" s="4">
        <v>-0.24286581663629467</v>
      </c>
      <c r="N140" s="4">
        <v>0.16708437761069578</v>
      </c>
      <c r="O140" s="4">
        <v>1.1898323418063756</v>
      </c>
      <c r="P140" s="4">
        <v>0.47875523638540479</v>
      </c>
      <c r="Q140" s="4">
        <v>0.76712328767123594</v>
      </c>
      <c r="R140" s="4">
        <v>0.92325447201384547</v>
      </c>
      <c r="S140" s="4">
        <v>0.10303967027306392</v>
      </c>
      <c r="T140" s="4">
        <v>0.85421412300683375</v>
      </c>
      <c r="U140" s="4">
        <v>0.89073634204275531</v>
      </c>
      <c r="V140" s="4">
        <v>0.80183276059565045</v>
      </c>
      <c r="W140" s="4">
        <v>-0.41791044776118724</v>
      </c>
      <c r="X140" s="4">
        <v>0.80183276059565045</v>
      </c>
      <c r="Y140" s="4">
        <v>0.72639225181599099</v>
      </c>
      <c r="Z140" s="4">
        <v>0.34324942791761687</v>
      </c>
      <c r="AA140" s="4">
        <v>-1.1656441717791446</v>
      </c>
      <c r="AB140" s="4">
        <v>0.42398546335555243</v>
      </c>
      <c r="AC140" s="4">
        <v>0.65515187611673276</v>
      </c>
      <c r="AD140" s="4">
        <v>0.59382422802850354</v>
      </c>
      <c r="AE140" s="4">
        <v>0</v>
      </c>
    </row>
    <row r="141" spans="1:31" ht="13.8" hidden="1" x14ac:dyDescent="0.25">
      <c r="A141" s="6" t="s">
        <v>34</v>
      </c>
      <c r="B141" s="6">
        <v>2022</v>
      </c>
      <c r="C141" s="6" t="s">
        <v>40</v>
      </c>
      <c r="D141" s="10">
        <v>44743</v>
      </c>
      <c r="E141" s="6">
        <v>195.8</v>
      </c>
      <c r="F141">
        <v>-2.538576406172222</v>
      </c>
      <c r="G141" s="4">
        <v>0.967741935483871</v>
      </c>
      <c r="H141" s="4">
        <v>-2.9170464904284437</v>
      </c>
      <c r="I141" s="4">
        <v>2.5761124121779724</v>
      </c>
      <c r="J141" s="4">
        <v>0.48250904704462172</v>
      </c>
      <c r="K141" s="4">
        <v>2.6517383618149681</v>
      </c>
      <c r="L141" s="4">
        <v>-0.10970927043336097</v>
      </c>
      <c r="M141" s="4">
        <v>0</v>
      </c>
      <c r="N141" s="4">
        <v>8.3402835696408939E-2</v>
      </c>
      <c r="O141" s="4">
        <v>1.5499732763228251</v>
      </c>
      <c r="P141" s="4">
        <v>0.29779630732578916</v>
      </c>
      <c r="Q141" s="4">
        <v>0.70690592713430289</v>
      </c>
      <c r="R141" s="4">
        <v>5.7175528873638831E-2</v>
      </c>
      <c r="S141" s="4">
        <v>0.15440041173442251</v>
      </c>
      <c r="T141" s="4">
        <v>0.67758328627894815</v>
      </c>
      <c r="U141" s="4">
        <v>0.82401412595644818</v>
      </c>
      <c r="V141" s="4">
        <v>0.73863636363637009</v>
      </c>
      <c r="W141" s="4">
        <v>0.59952038369304561</v>
      </c>
      <c r="X141" s="4">
        <v>2.0454545454545423</v>
      </c>
      <c r="Y141" s="4">
        <v>0.60096153846153844</v>
      </c>
      <c r="Z141" s="4">
        <v>0.39908779931584298</v>
      </c>
      <c r="AA141" s="4">
        <v>0.31036623215394166</v>
      </c>
      <c r="AB141" s="4">
        <v>0.30156815440289503</v>
      </c>
      <c r="AC141" s="4">
        <v>1.4201183431952698</v>
      </c>
      <c r="AD141" s="4">
        <v>0.17709563164107611</v>
      </c>
      <c r="AE141" s="4">
        <v>0.53731343283582433</v>
      </c>
    </row>
    <row r="142" spans="1:31" ht="13.8" hidden="1" x14ac:dyDescent="0.25">
      <c r="A142" s="4" t="s">
        <v>34</v>
      </c>
      <c r="B142" s="4">
        <v>2022</v>
      </c>
      <c r="C142" s="4" t="s">
        <v>41</v>
      </c>
      <c r="D142" s="9">
        <v>44774</v>
      </c>
      <c r="E142" s="4">
        <v>192.4</v>
      </c>
      <c r="F142">
        <v>-1.7364657814096043</v>
      </c>
      <c r="G142" s="4">
        <v>2.4281150159744485</v>
      </c>
      <c r="H142" s="4">
        <v>-3.051643192488263</v>
      </c>
      <c r="I142" s="4">
        <v>-3.4246575342465757</v>
      </c>
      <c r="J142" s="4">
        <v>0.90036014405762299</v>
      </c>
      <c r="K142" s="4">
        <v>-0.74626865671640819</v>
      </c>
      <c r="L142" s="4">
        <v>2.5260845689181735</v>
      </c>
      <c r="M142" s="4">
        <v>1.7650639074862917</v>
      </c>
      <c r="N142" s="4">
        <v>0.75000000000000477</v>
      </c>
      <c r="O142" s="4">
        <v>1.8947368421052602</v>
      </c>
      <c r="P142" s="4">
        <v>0.23752969121140477</v>
      </c>
      <c r="Q142" s="4">
        <v>0.59395248380130827</v>
      </c>
      <c r="R142" s="4">
        <v>0.74285714285714932</v>
      </c>
      <c r="S142" s="4">
        <v>0.20554984583761854</v>
      </c>
      <c r="T142" s="4">
        <v>0.6730229949523211</v>
      </c>
      <c r="U142" s="4">
        <v>0.81727962638644314</v>
      </c>
      <c r="V142" s="4">
        <v>0.67681895093061961</v>
      </c>
      <c r="W142" s="4">
        <v>0.71513706793801468</v>
      </c>
      <c r="X142" s="4">
        <v>-0.44543429844097049</v>
      </c>
      <c r="Y142" s="4">
        <v>0.65710872162484724</v>
      </c>
      <c r="Z142" s="4">
        <v>0.397501419647937</v>
      </c>
      <c r="AA142" s="4">
        <v>0.18564356435644269</v>
      </c>
      <c r="AB142" s="4">
        <v>0.36079374624172833</v>
      </c>
      <c r="AC142" s="4">
        <v>0.52508751458576763</v>
      </c>
      <c r="AD142" s="4">
        <v>0.8839127872716559</v>
      </c>
      <c r="AE142" s="4">
        <v>0.41567695961994572</v>
      </c>
    </row>
    <row r="143" spans="1:31" ht="13.8" hidden="1" x14ac:dyDescent="0.25">
      <c r="A143" s="6" t="s">
        <v>34</v>
      </c>
      <c r="B143" s="6">
        <v>2022</v>
      </c>
      <c r="C143" s="6" t="s">
        <v>42</v>
      </c>
      <c r="D143" s="10">
        <v>44805</v>
      </c>
      <c r="E143" s="6">
        <v>188.7</v>
      </c>
      <c r="F143">
        <v>-1.9230769230769318</v>
      </c>
      <c r="G143" s="4">
        <v>1.9962570180910719</v>
      </c>
      <c r="H143" s="4">
        <v>1.3075060532687597</v>
      </c>
      <c r="I143" s="4">
        <v>0.29550827423167852</v>
      </c>
      <c r="J143" s="4">
        <v>0.951814396192739</v>
      </c>
      <c r="K143" s="4">
        <v>-4.1642567958357528</v>
      </c>
      <c r="L143" s="4">
        <v>2.7316550615961557</v>
      </c>
      <c r="M143" s="4">
        <v>1.1363636363636398</v>
      </c>
      <c r="N143" s="4">
        <v>0.57899090157153732</v>
      </c>
      <c r="O143" s="4">
        <v>1.9111570247933973</v>
      </c>
      <c r="P143" s="4">
        <v>0.35545023696682126</v>
      </c>
      <c r="Q143" s="4">
        <v>0.59044551798174671</v>
      </c>
      <c r="R143" s="4">
        <v>0.85082246171298925</v>
      </c>
      <c r="S143" s="4">
        <v>0.46153846153846445</v>
      </c>
      <c r="T143" s="4">
        <v>0.77994428969359653</v>
      </c>
      <c r="U143" s="4">
        <v>0.92646207295890148</v>
      </c>
      <c r="V143" s="4">
        <v>0.78431372549019918</v>
      </c>
      <c r="W143" s="4">
        <v>0.29585798816568049</v>
      </c>
      <c r="X143" s="4">
        <v>0.39149888143176093</v>
      </c>
      <c r="Y143" s="4">
        <v>0.59347181008902083</v>
      </c>
      <c r="Z143" s="4">
        <v>0.56561085972850678</v>
      </c>
      <c r="AA143" s="4">
        <v>0.2470660901791264</v>
      </c>
      <c r="AB143" s="4">
        <v>0.41941282204912445</v>
      </c>
      <c r="AC143" s="4">
        <v>0.46430644225187634</v>
      </c>
      <c r="AD143" s="4">
        <v>-0.17523364485980314</v>
      </c>
      <c r="AE143" s="4">
        <v>0.35481963335304223</v>
      </c>
    </row>
    <row r="144" spans="1:31" ht="13.8" hidden="1" x14ac:dyDescent="0.25">
      <c r="A144" s="4" t="s">
        <v>34</v>
      </c>
      <c r="B144" s="4">
        <v>2022</v>
      </c>
      <c r="C144" s="4" t="s">
        <v>43</v>
      </c>
      <c r="D144" s="9">
        <v>44835</v>
      </c>
      <c r="E144" s="4">
        <v>186.5</v>
      </c>
      <c r="F144">
        <v>-1.1658717541070422</v>
      </c>
      <c r="G144" s="4">
        <v>1.0397553516819502</v>
      </c>
      <c r="H144" s="4">
        <v>0.81261950286807705</v>
      </c>
      <c r="I144" s="4">
        <v>0.70713022981733475</v>
      </c>
      <c r="J144" s="4">
        <v>0.70713022981733475</v>
      </c>
      <c r="K144" s="4">
        <v>-1.146650573325273</v>
      </c>
      <c r="L144" s="4">
        <v>4.1188738269030116</v>
      </c>
      <c r="M144" s="4">
        <v>0.41395623891189659</v>
      </c>
      <c r="N144" s="4">
        <v>0.24671052631579882</v>
      </c>
      <c r="O144" s="4">
        <v>1.3177901672579797</v>
      </c>
      <c r="P144" s="4">
        <v>0.29515938606847697</v>
      </c>
      <c r="Q144" s="4">
        <v>0.48025613660619304</v>
      </c>
      <c r="R144" s="4">
        <v>1.0123734533183255</v>
      </c>
      <c r="S144" s="4">
        <v>0.20418580908627143</v>
      </c>
      <c r="T144" s="4">
        <v>0.55279159756771701</v>
      </c>
      <c r="U144" s="4">
        <v>0.57372346528973028</v>
      </c>
      <c r="V144" s="4">
        <v>0.61145080600333201</v>
      </c>
      <c r="W144" s="4">
        <v>1.0029498525073679</v>
      </c>
      <c r="X144" s="4">
        <v>0.55710306406685239</v>
      </c>
      <c r="Y144" s="4">
        <v>0.53097345132743701</v>
      </c>
      <c r="Z144" s="4">
        <v>0.50618672665915476</v>
      </c>
      <c r="AA144" s="4">
        <v>0.36968576709796319</v>
      </c>
      <c r="AB144" s="4">
        <v>0.35799522673030687</v>
      </c>
      <c r="AC144" s="4">
        <v>0.17331022530329948</v>
      </c>
      <c r="AD144" s="4">
        <v>0.7021650087770559</v>
      </c>
      <c r="AE144" s="4">
        <v>0.47142015321155656</v>
      </c>
    </row>
    <row r="145" spans="1:31" ht="13.8" hidden="1" x14ac:dyDescent="0.25">
      <c r="A145" s="6" t="s">
        <v>34</v>
      </c>
      <c r="B145" s="6">
        <v>2022</v>
      </c>
      <c r="C145" s="6" t="s">
        <v>45</v>
      </c>
      <c r="D145" s="10">
        <v>44866</v>
      </c>
      <c r="E145" s="6">
        <v>188.9</v>
      </c>
      <c r="F145">
        <v>1.286863270777483</v>
      </c>
      <c r="G145" s="4">
        <v>1.3317191283293082</v>
      </c>
      <c r="H145" s="4">
        <v>-0.71123755334281646</v>
      </c>
      <c r="I145" s="4">
        <v>6.1439438267992976</v>
      </c>
      <c r="J145" s="4">
        <v>0.81919251023990969</v>
      </c>
      <c r="K145" s="4">
        <v>-1.8925518925519063</v>
      </c>
      <c r="L145" s="4">
        <v>-8.312468703054579</v>
      </c>
      <c r="M145" s="4">
        <v>0.41224970553591794</v>
      </c>
      <c r="N145" s="4">
        <v>0.16406890894174619</v>
      </c>
      <c r="O145" s="4">
        <v>1.4507253626813434</v>
      </c>
      <c r="P145" s="4">
        <v>0.29429075927015891</v>
      </c>
      <c r="Q145" s="4">
        <v>0.63728093467869806</v>
      </c>
      <c r="R145" s="4">
        <v>-0.7238307349665829</v>
      </c>
      <c r="S145" s="4">
        <v>0.305654610290369</v>
      </c>
      <c r="T145" s="4">
        <v>0.6597031335898782</v>
      </c>
      <c r="U145" s="4">
        <v>0.51340559041641598</v>
      </c>
      <c r="V145" s="4">
        <v>0.60773480662983115</v>
      </c>
      <c r="W145" s="4">
        <v>0.35046728971963947</v>
      </c>
      <c r="X145" s="4">
        <v>0.44321329639889823</v>
      </c>
      <c r="Y145" s="4">
        <v>0.58685446009389663</v>
      </c>
      <c r="Z145" s="4">
        <v>0.61555679910465744</v>
      </c>
      <c r="AA145" s="4">
        <v>6.1387354205030269E-2</v>
      </c>
      <c r="AB145" s="4">
        <v>0.17835909631391877</v>
      </c>
      <c r="AC145" s="4">
        <v>0.17301038062282753</v>
      </c>
      <c r="AD145" s="4">
        <v>0.87158628704241714</v>
      </c>
      <c r="AE145" s="4">
        <v>0.3519061583577679</v>
      </c>
    </row>
    <row r="146" spans="1:31" ht="13.8" hidden="1" x14ac:dyDescent="0.25">
      <c r="A146" s="4" t="s">
        <v>34</v>
      </c>
      <c r="B146" s="4">
        <v>2022</v>
      </c>
      <c r="C146" s="4" t="s">
        <v>46</v>
      </c>
      <c r="D146" s="9">
        <v>44896</v>
      </c>
      <c r="E146" s="4">
        <v>188.5</v>
      </c>
      <c r="F146">
        <v>-0.21175224986765784</v>
      </c>
      <c r="G146" s="4">
        <v>1.075268817204291</v>
      </c>
      <c r="H146" s="4">
        <v>-0.19102196752626824</v>
      </c>
      <c r="I146" s="4">
        <v>4.8511576626240256</v>
      </c>
      <c r="J146" s="4">
        <v>0.75449796865930518</v>
      </c>
      <c r="K146" s="4">
        <v>-1.6801493466085806</v>
      </c>
      <c r="L146" s="4">
        <v>-12.670671764063348</v>
      </c>
      <c r="M146" s="4">
        <v>0.1759530791788923</v>
      </c>
      <c r="N146" s="4">
        <v>-0.2457002457002434</v>
      </c>
      <c r="O146" s="4">
        <v>1.1834319526627106</v>
      </c>
      <c r="P146" s="4">
        <v>0.35211267605633467</v>
      </c>
      <c r="Q146" s="4">
        <v>0.42216358839050727</v>
      </c>
      <c r="R146" s="4">
        <v>-1.3460459899046582</v>
      </c>
      <c r="S146" s="4">
        <v>0.20314880650076469</v>
      </c>
      <c r="T146" s="4">
        <v>0.4915346805024608</v>
      </c>
      <c r="U146" s="4">
        <v>0.45402951191828117</v>
      </c>
      <c r="V146" s="4">
        <v>0.49423393739703775</v>
      </c>
      <c r="W146" s="4">
        <v>-0.64027939464494921</v>
      </c>
      <c r="X146" s="4">
        <v>0.38610038610037983</v>
      </c>
      <c r="Y146" s="4">
        <v>0.40840140023336563</v>
      </c>
      <c r="Z146" s="4">
        <v>0.72302558398219297</v>
      </c>
      <c r="AA146" s="4">
        <v>0.24539877300613847</v>
      </c>
      <c r="AB146" s="4">
        <v>0.23738872403561168</v>
      </c>
      <c r="AC146" s="4">
        <v>0.23028209556707294</v>
      </c>
      <c r="AD146" s="4">
        <v>1.2672811059907931</v>
      </c>
      <c r="AE146" s="4">
        <v>0.52600818234950653</v>
      </c>
    </row>
    <row r="147" spans="1:31" ht="13.8" hidden="1" x14ac:dyDescent="0.25">
      <c r="A147" s="6" t="s">
        <v>34</v>
      </c>
      <c r="B147" s="6">
        <v>2023</v>
      </c>
      <c r="C147" s="6" t="s">
        <v>31</v>
      </c>
      <c r="D147" s="10">
        <v>44927</v>
      </c>
      <c r="E147" s="6">
        <v>187.2</v>
      </c>
      <c r="F147">
        <v>-0.68965517241379914</v>
      </c>
      <c r="G147" s="4">
        <v>2.7186761229314556</v>
      </c>
      <c r="H147" s="4">
        <v>0.81339712918659746</v>
      </c>
      <c r="I147" s="4">
        <v>2.2607781282860206</v>
      </c>
      <c r="J147" s="4">
        <v>0.57603686635944706</v>
      </c>
      <c r="K147" s="4">
        <v>0.18987341772152619</v>
      </c>
      <c r="L147" s="4">
        <v>-3.7523452157598496</v>
      </c>
      <c r="M147" s="4">
        <v>5.8548009367678171E-2</v>
      </c>
      <c r="N147" s="4">
        <v>-0.57471264367816322</v>
      </c>
      <c r="O147" s="4">
        <v>1.5594541910331468</v>
      </c>
      <c r="P147" s="4">
        <v>0.23391812865497411</v>
      </c>
      <c r="Q147" s="4">
        <v>0.47293746715710833</v>
      </c>
      <c r="R147" s="4">
        <v>0.45480386583284982</v>
      </c>
      <c r="S147" s="4">
        <v>0.45615813482005935</v>
      </c>
      <c r="T147" s="4">
        <v>0.48913043478261176</v>
      </c>
      <c r="U147" s="4">
        <v>0.33898305084745439</v>
      </c>
      <c r="V147" s="4">
        <v>0.43715846994536145</v>
      </c>
      <c r="W147" s="4">
        <v>0.82015231400117505</v>
      </c>
      <c r="X147" s="4">
        <v>0</v>
      </c>
      <c r="Y147" s="4">
        <v>0.46484601975596251</v>
      </c>
      <c r="Z147" s="4">
        <v>0.66261733848703319</v>
      </c>
      <c r="AA147" s="4">
        <v>0.12239902080782657</v>
      </c>
      <c r="AB147" s="4">
        <v>0.35523978685612451</v>
      </c>
      <c r="AC147" s="4">
        <v>0.11487650775417407</v>
      </c>
      <c r="AD147" s="4">
        <v>1.5927189988623338</v>
      </c>
      <c r="AE147" s="4">
        <v>0.46511627906977404</v>
      </c>
    </row>
    <row r="148" spans="1:31" ht="13.8" hidden="1" x14ac:dyDescent="0.25">
      <c r="A148" s="4" t="s">
        <v>34</v>
      </c>
      <c r="B148" s="4">
        <v>2023</v>
      </c>
      <c r="C148" s="4" t="s">
        <v>35</v>
      </c>
      <c r="D148" s="9">
        <v>44958</v>
      </c>
      <c r="E148" s="4">
        <v>179.3</v>
      </c>
      <c r="F148">
        <v>-4.2200854700854578</v>
      </c>
      <c r="G148" s="4">
        <v>0.34522439585730397</v>
      </c>
      <c r="H148" s="4">
        <v>-1.423825344091125</v>
      </c>
      <c r="I148" s="4">
        <v>-9.922879177377899</v>
      </c>
      <c r="J148" s="4">
        <v>1.5463917525773294</v>
      </c>
      <c r="K148" s="4">
        <v>7.0751737207833152</v>
      </c>
      <c r="L148" s="4">
        <v>-0.77972709551658026</v>
      </c>
      <c r="M148" s="4">
        <v>5.8513750731418554E-2</v>
      </c>
      <c r="N148" s="4">
        <v>-0.90834021469859161</v>
      </c>
      <c r="O148" s="4">
        <v>0.62380038387715109</v>
      </c>
      <c r="P148" s="4">
        <v>0.52508751458576763</v>
      </c>
      <c r="Q148" s="4">
        <v>0.94142259414226537</v>
      </c>
      <c r="R148" s="4">
        <v>0.16977928692700134</v>
      </c>
      <c r="S148" s="4">
        <v>0.65590312815338625</v>
      </c>
      <c r="T148" s="4">
        <v>0.70308274743103449</v>
      </c>
      <c r="U148" s="4">
        <v>0.61936936936936615</v>
      </c>
      <c r="V148" s="4">
        <v>0.70729053318823876</v>
      </c>
      <c r="W148" s="4">
        <v>0.81348053457292613</v>
      </c>
      <c r="X148" s="4">
        <v>5.4945054945051822E-2</v>
      </c>
      <c r="Y148" s="4">
        <v>0.75187969924811038</v>
      </c>
      <c r="Z148" s="4">
        <v>1.1519473395501889</v>
      </c>
      <c r="AA148" s="4">
        <v>0.36674816625916523</v>
      </c>
      <c r="AB148" s="4">
        <v>0.47197640117994766</v>
      </c>
      <c r="AC148" s="4">
        <v>0.40160642570280469</v>
      </c>
      <c r="AD148" s="4">
        <v>1.343784994400899</v>
      </c>
      <c r="AE148" s="4">
        <v>0.75231481481480489</v>
      </c>
    </row>
    <row r="149" spans="1:31" ht="13.8" hidden="1" x14ac:dyDescent="0.25">
      <c r="A149" s="6" t="s">
        <v>34</v>
      </c>
      <c r="B149" s="6">
        <v>2023</v>
      </c>
      <c r="C149" s="6" t="s">
        <v>36</v>
      </c>
      <c r="D149" s="10">
        <v>44986</v>
      </c>
      <c r="E149" s="6">
        <v>179.2</v>
      </c>
      <c r="F149">
        <v>-5.5772448410497895E-2</v>
      </c>
      <c r="G149" s="4">
        <v>0</v>
      </c>
      <c r="H149" s="4">
        <v>0</v>
      </c>
      <c r="I149" s="4">
        <v>0</v>
      </c>
      <c r="J149" s="4">
        <v>0</v>
      </c>
      <c r="K149" s="4">
        <v>0</v>
      </c>
      <c r="L149" s="4">
        <v>6.5487884741337751E-2</v>
      </c>
      <c r="M149" s="4">
        <v>5.8479532163739363E-2</v>
      </c>
      <c r="N149" s="4">
        <v>0</v>
      </c>
      <c r="O149" s="4">
        <v>0</v>
      </c>
      <c r="P149" s="4">
        <v>0</v>
      </c>
      <c r="Q149" s="4">
        <v>0</v>
      </c>
      <c r="R149" s="4">
        <v>0</v>
      </c>
      <c r="S149" s="4">
        <v>0</v>
      </c>
      <c r="T149" s="4">
        <v>-5.3705692803434117E-2</v>
      </c>
      <c r="U149" s="4">
        <v>0</v>
      </c>
      <c r="V149" s="4">
        <v>0</v>
      </c>
      <c r="W149" s="4">
        <v>0</v>
      </c>
      <c r="X149" s="4">
        <v>-0.10982976386600145</v>
      </c>
      <c r="Y149" s="4">
        <v>0</v>
      </c>
      <c r="Z149" s="4">
        <v>0</v>
      </c>
      <c r="AA149" s="4">
        <v>0</v>
      </c>
      <c r="AB149" s="4">
        <v>0</v>
      </c>
      <c r="AC149" s="4">
        <v>0</v>
      </c>
      <c r="AD149" s="4">
        <v>0</v>
      </c>
      <c r="AE149" s="4">
        <v>0</v>
      </c>
    </row>
    <row r="150" spans="1:31" ht="13.8" hidden="1" x14ac:dyDescent="0.25">
      <c r="A150" s="4" t="s">
        <v>34</v>
      </c>
      <c r="B150" s="4">
        <v>2023</v>
      </c>
      <c r="C150" s="4" t="s">
        <v>37</v>
      </c>
      <c r="D150" s="9">
        <v>45017</v>
      </c>
      <c r="E150" s="4">
        <v>174.9</v>
      </c>
      <c r="F150">
        <v>-2.3995535714285623</v>
      </c>
      <c r="G150" s="4">
        <v>-0.34403669724770314</v>
      </c>
      <c r="H150" s="4">
        <v>0.77034183919115207</v>
      </c>
      <c r="I150" s="4">
        <v>-3.1963470319634673</v>
      </c>
      <c r="J150" s="4">
        <v>0.62041737168640398</v>
      </c>
      <c r="K150" s="4">
        <v>4.0117994100295054</v>
      </c>
      <c r="L150" s="4">
        <v>1.7015706806282684</v>
      </c>
      <c r="M150" s="4">
        <v>1.3442431326709592</v>
      </c>
      <c r="N150" s="4">
        <v>1.083333333333331</v>
      </c>
      <c r="O150" s="4">
        <v>1.5259895088221351</v>
      </c>
      <c r="P150" s="4">
        <v>0.34822983168891136</v>
      </c>
      <c r="Q150" s="4">
        <v>0.2590673575129534</v>
      </c>
      <c r="R150" s="4">
        <v>0.50847457627118964</v>
      </c>
      <c r="S150" s="4">
        <v>0.55137844611528541</v>
      </c>
      <c r="T150" s="4">
        <v>0.42987641053197817</v>
      </c>
      <c r="U150" s="4">
        <v>0.27979854504756579</v>
      </c>
      <c r="V150" s="4">
        <v>0.32414910858994833</v>
      </c>
      <c r="W150" s="4">
        <v>0.97982708933716922</v>
      </c>
      <c r="X150" s="4">
        <v>-0.10995052226499014</v>
      </c>
      <c r="Y150" s="4">
        <v>0.22962112514351646</v>
      </c>
      <c r="Z150" s="4">
        <v>0.32537960954446543</v>
      </c>
      <c r="AA150" s="4">
        <v>0.18270401948843568</v>
      </c>
      <c r="AB150" s="4">
        <v>0.23487962419258793</v>
      </c>
      <c r="AC150" s="4">
        <v>0.80000000000000326</v>
      </c>
      <c r="AD150" s="4">
        <v>1.6574585635359116</v>
      </c>
      <c r="AE150" s="4">
        <v>0.51694428489374256</v>
      </c>
    </row>
    <row r="151" spans="1:31" ht="13.8" hidden="1" x14ac:dyDescent="0.25">
      <c r="A151" s="6" t="s">
        <v>34</v>
      </c>
      <c r="B151" s="6">
        <v>2023</v>
      </c>
      <c r="C151" s="6" t="s">
        <v>38</v>
      </c>
      <c r="D151" s="10">
        <v>45047</v>
      </c>
      <c r="E151" s="6">
        <v>170</v>
      </c>
      <c r="F151">
        <v>-2.8016009148084651</v>
      </c>
      <c r="G151" s="4">
        <v>-5.7537399309564287E-2</v>
      </c>
      <c r="H151" s="4">
        <v>2.3889154323936932</v>
      </c>
      <c r="I151" s="4">
        <v>2.1226415094339588</v>
      </c>
      <c r="J151" s="4">
        <v>0.61659192825111786</v>
      </c>
      <c r="K151" s="4">
        <v>-2.3255813953488502</v>
      </c>
      <c r="L151" s="4">
        <v>3.6036036036036001</v>
      </c>
      <c r="M151" s="4">
        <v>1.268742791234134</v>
      </c>
      <c r="N151" s="4">
        <v>1.1541632316570534</v>
      </c>
      <c r="O151" s="4">
        <v>2.3954908407703117</v>
      </c>
      <c r="P151" s="4">
        <v>0.2891844997108155</v>
      </c>
      <c r="Q151" s="4">
        <v>0.36175710594314658</v>
      </c>
      <c r="R151" s="4">
        <v>0.6745362563237709</v>
      </c>
      <c r="S151" s="4">
        <v>0.1994017946161544</v>
      </c>
      <c r="T151" s="4">
        <v>0.21401819154628446</v>
      </c>
      <c r="U151" s="4">
        <v>0.27901785714285715</v>
      </c>
      <c r="V151" s="4">
        <v>0.26925148088314488</v>
      </c>
      <c r="W151" s="4">
        <v>0.22831050228310826</v>
      </c>
      <c r="X151" s="4">
        <v>0.60539350577876871</v>
      </c>
      <c r="Y151" s="4">
        <v>0.34364261168384552</v>
      </c>
      <c r="Z151" s="4">
        <v>0.37837837837837224</v>
      </c>
      <c r="AA151" s="4">
        <v>0.18237082066869992</v>
      </c>
      <c r="AB151" s="4">
        <v>0.29291154071470415</v>
      </c>
      <c r="AC151" s="4">
        <v>0.39682539682539036</v>
      </c>
      <c r="AD151" s="4">
        <v>0.65217391304347205</v>
      </c>
      <c r="AE151" s="4">
        <v>0.39999999999999353</v>
      </c>
    </row>
    <row r="152" spans="1:31" ht="13.8" x14ac:dyDescent="0.25">
      <c r="A152" s="4" t="s">
        <v>33</v>
      </c>
      <c r="B152" s="4">
        <v>2021</v>
      </c>
      <c r="C152" s="4" t="s">
        <v>31</v>
      </c>
      <c r="D152" s="9">
        <v>44197</v>
      </c>
      <c r="E152" s="4">
        <v>144.1</v>
      </c>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spans="1:31" ht="13.8" x14ac:dyDescent="0.25">
      <c r="A153" s="6" t="s">
        <v>33</v>
      </c>
      <c r="B153" s="6">
        <v>2021</v>
      </c>
      <c r="C153" s="6" t="s">
        <v>35</v>
      </c>
      <c r="D153" s="10">
        <v>44228</v>
      </c>
      <c r="E153" s="6">
        <v>151.4</v>
      </c>
      <c r="F153">
        <v>5.065926439972249</v>
      </c>
      <c r="G153" s="4">
        <v>-0.27027027027027412</v>
      </c>
      <c r="H153" s="4">
        <v>-1.8480492813141798</v>
      </c>
      <c r="I153" s="4">
        <v>-4.7645739910313898</v>
      </c>
      <c r="J153" s="4">
        <v>0.45336787564766101</v>
      </c>
      <c r="K153" s="4">
        <v>0.91743119266055417</v>
      </c>
      <c r="L153" s="4">
        <v>-12.862669245647979</v>
      </c>
      <c r="M153" s="4">
        <v>-1.4188772362738946</v>
      </c>
      <c r="N153" s="4">
        <v>-1.2037833190025722</v>
      </c>
      <c r="O153" s="4">
        <v>-0.30674846625766872</v>
      </c>
      <c r="P153" s="4">
        <v>2.2618231665524213</v>
      </c>
      <c r="Q153" s="4">
        <v>1.3157894736842208</v>
      </c>
      <c r="R153" s="4">
        <v>-1.5911872705018326</v>
      </c>
      <c r="S153" s="4">
        <v>0.7820646506777893</v>
      </c>
      <c r="T153" s="4">
        <v>1.1147540983606483</v>
      </c>
      <c r="U153" s="4">
        <v>0.65549890750180417</v>
      </c>
      <c r="V153" s="4">
        <v>1.0652463382157276</v>
      </c>
      <c r="W153" s="4">
        <v>1.331642358909336</v>
      </c>
      <c r="X153" s="4">
        <v>4.3386983904828469</v>
      </c>
      <c r="Y153" s="4">
        <v>0.54907343857241697</v>
      </c>
      <c r="Z153" s="4">
        <v>1.427644386761854</v>
      </c>
      <c r="AA153" s="4">
        <v>2.6296566837107336</v>
      </c>
      <c r="AB153" s="4">
        <v>1.3067400275103203</v>
      </c>
      <c r="AC153" s="4">
        <v>0.32030749519538759</v>
      </c>
      <c r="AD153" s="4">
        <v>-0.63411540900443886</v>
      </c>
      <c r="AE153" s="4">
        <v>1.1517615176151879</v>
      </c>
    </row>
    <row r="154" spans="1:31" ht="13.8" x14ac:dyDescent="0.25">
      <c r="A154" s="4" t="s">
        <v>33</v>
      </c>
      <c r="B154" s="4">
        <v>2021</v>
      </c>
      <c r="C154" s="4" t="s">
        <v>36</v>
      </c>
      <c r="D154" s="9">
        <v>44256</v>
      </c>
      <c r="E154" s="4">
        <v>156.4</v>
      </c>
      <c r="F154">
        <v>3.3025099075297222</v>
      </c>
      <c r="G154" s="4">
        <v>-6.7750677506771217E-2</v>
      </c>
      <c r="H154" s="4">
        <v>3.2949790794979137</v>
      </c>
      <c r="I154" s="4">
        <v>-3.0606238964096626</v>
      </c>
      <c r="J154" s="4">
        <v>0.32237266279819476</v>
      </c>
      <c r="K154" s="4">
        <v>2.1428571428571503</v>
      </c>
      <c r="L154" s="4">
        <v>-7.8246392896781325</v>
      </c>
      <c r="M154" s="4">
        <v>0.81351689612013944</v>
      </c>
      <c r="N154" s="4">
        <v>-0.52219321148825804</v>
      </c>
      <c r="O154" s="4">
        <v>6.1538461538458038E-2</v>
      </c>
      <c r="P154" s="4">
        <v>1.0053619302949064</v>
      </c>
      <c r="Q154" s="4">
        <v>0.53128689492326187</v>
      </c>
      <c r="R154" s="4">
        <v>-0.24875621890547614</v>
      </c>
      <c r="S154" s="4">
        <v>0.10346611484738161</v>
      </c>
      <c r="T154" s="4">
        <v>0.58365758754864183</v>
      </c>
      <c r="U154" s="4">
        <v>0.36179450072358904</v>
      </c>
      <c r="V154" s="4">
        <v>0.52700922266138528</v>
      </c>
      <c r="W154" s="4">
        <v>6.2578222778469528E-2</v>
      </c>
      <c r="X154" s="4">
        <v>3.8229376257545389</v>
      </c>
      <c r="Y154" s="4">
        <v>0.4778156996586953</v>
      </c>
      <c r="Z154" s="4">
        <v>0.38387715930901745</v>
      </c>
      <c r="AA154" s="4">
        <v>0.85409252669038338</v>
      </c>
      <c r="AB154" s="4">
        <v>0.88255261371349825</v>
      </c>
      <c r="AC154" s="4">
        <v>0.63856960408684549</v>
      </c>
      <c r="AD154" s="4">
        <v>-1.1486917677089874</v>
      </c>
      <c r="AE154" s="4">
        <v>0.46885465505692475</v>
      </c>
    </row>
    <row r="155" spans="1:31" ht="13.8" x14ac:dyDescent="0.25">
      <c r="A155" s="6" t="s">
        <v>33</v>
      </c>
      <c r="B155" s="6">
        <v>2021</v>
      </c>
      <c r="C155" s="6" t="s">
        <v>37</v>
      </c>
      <c r="D155" s="10">
        <v>44287</v>
      </c>
      <c r="E155" s="6">
        <v>161.4</v>
      </c>
      <c r="F155">
        <v>3.1969309462915603</v>
      </c>
      <c r="G155" s="4">
        <v>6.7796610169487667E-2</v>
      </c>
      <c r="H155" s="4">
        <v>2.5316455696202533</v>
      </c>
      <c r="I155" s="4">
        <v>1.0321797207043213</v>
      </c>
      <c r="J155" s="4">
        <v>0.25706940874036355</v>
      </c>
      <c r="K155" s="4">
        <v>7.3108709472345836</v>
      </c>
      <c r="L155" s="4">
        <v>-2.7092113184828417</v>
      </c>
      <c r="M155" s="4">
        <v>1.0552451893234123</v>
      </c>
      <c r="N155" s="4">
        <v>0.43744531933508313</v>
      </c>
      <c r="O155" s="4">
        <v>0.12300123001231063</v>
      </c>
      <c r="P155" s="4">
        <v>0.53085600530856758</v>
      </c>
      <c r="Q155" s="4">
        <v>0.6459189665296502</v>
      </c>
      <c r="R155" s="4">
        <v>0.99750623441396158</v>
      </c>
      <c r="S155" s="4">
        <v>0.46511627906977038</v>
      </c>
      <c r="T155" s="4">
        <v>0.51579626047711891</v>
      </c>
      <c r="U155" s="4">
        <v>0.43258832011537335</v>
      </c>
      <c r="V155" s="4">
        <v>0.52424639580603627</v>
      </c>
      <c r="W155" s="4">
        <v>0.9380863039399624</v>
      </c>
      <c r="X155" s="4">
        <v>6.4599483204130698E-2</v>
      </c>
      <c r="Y155" s="4">
        <v>0.27173913043478648</v>
      </c>
      <c r="Z155" s="4">
        <v>0.38240917782026401</v>
      </c>
      <c r="AA155" s="4">
        <v>0.28228652081863498</v>
      </c>
      <c r="AB155" s="4">
        <v>0.3364737550471063</v>
      </c>
      <c r="AC155" s="4">
        <v>0</v>
      </c>
      <c r="AD155" s="4">
        <v>1.0974822466107093</v>
      </c>
      <c r="AE155" s="4">
        <v>0.33333333333333337</v>
      </c>
    </row>
    <row r="156" spans="1:31" ht="13.8" x14ac:dyDescent="0.25">
      <c r="A156" s="4" t="s">
        <v>33</v>
      </c>
      <c r="B156" s="4">
        <v>2021</v>
      </c>
      <c r="C156" s="4" t="s">
        <v>38</v>
      </c>
      <c r="D156" s="9">
        <v>44317</v>
      </c>
      <c r="E156" s="4">
        <v>168.8</v>
      </c>
      <c r="F156">
        <v>4.5848822800495697</v>
      </c>
      <c r="G156" s="4">
        <v>0.81300813008131234</v>
      </c>
      <c r="H156" s="4">
        <v>0.88888888888889439</v>
      </c>
      <c r="I156" s="4">
        <v>3.9663461538461502</v>
      </c>
      <c r="J156" s="4">
        <v>0.32051282051282048</v>
      </c>
      <c r="K156" s="4">
        <v>2.1919431279620785</v>
      </c>
      <c r="L156" s="4">
        <v>3.032178217821786</v>
      </c>
      <c r="M156" s="4">
        <v>1.9041769041769006</v>
      </c>
      <c r="N156" s="4">
        <v>0.95818815331011198</v>
      </c>
      <c r="O156" s="4">
        <v>1.4742014742014602</v>
      </c>
      <c r="P156" s="4">
        <v>0.33003300330033003</v>
      </c>
      <c r="Q156" s="4">
        <v>-0.17502917152859471</v>
      </c>
      <c r="R156" s="4">
        <v>1.3580246913580178</v>
      </c>
      <c r="S156" s="4">
        <v>1.9547325102880571</v>
      </c>
      <c r="T156" s="4">
        <v>0.38486209108402458</v>
      </c>
      <c r="U156" s="4">
        <v>0.6460875807609312</v>
      </c>
      <c r="V156" s="4">
        <v>0.45632333767926248</v>
      </c>
      <c r="W156" s="4">
        <v>0.12391573729862988</v>
      </c>
      <c r="X156" s="4">
        <v>0.38734667527436689</v>
      </c>
      <c r="Y156" s="4">
        <v>1.6937669376693769</v>
      </c>
      <c r="Z156" s="4">
        <v>1.8412698412698449</v>
      </c>
      <c r="AA156" s="4">
        <v>2.0408163265306163</v>
      </c>
      <c r="AB156" s="4">
        <v>2.347417840375587</v>
      </c>
      <c r="AC156" s="4">
        <v>-0.63451776649746194</v>
      </c>
      <c r="AD156" s="4">
        <v>0.57471264367816455</v>
      </c>
      <c r="AE156" s="4">
        <v>1.1960132890365525</v>
      </c>
    </row>
    <row r="157" spans="1:31" ht="13.8" x14ac:dyDescent="0.25">
      <c r="A157" s="6" t="s">
        <v>33</v>
      </c>
      <c r="B157" s="6">
        <v>2021</v>
      </c>
      <c r="C157" s="6" t="s">
        <v>39</v>
      </c>
      <c r="D157" s="10">
        <v>44348</v>
      </c>
      <c r="E157" s="6">
        <v>172.2</v>
      </c>
      <c r="F157">
        <v>2.0142180094786593</v>
      </c>
      <c r="G157" s="4">
        <v>0.26881720430105999</v>
      </c>
      <c r="H157" s="4">
        <v>0.5873715124816391</v>
      </c>
      <c r="I157" s="4">
        <v>5.6647398843930707</v>
      </c>
      <c r="J157" s="4">
        <v>0</v>
      </c>
      <c r="K157" s="4">
        <v>-0.57971014492753625</v>
      </c>
      <c r="L157" s="4">
        <v>5.8258258258258193</v>
      </c>
      <c r="M157" s="4">
        <v>0.60277275467148883</v>
      </c>
      <c r="N157" s="4">
        <v>0.17256255392578829</v>
      </c>
      <c r="O157" s="4">
        <v>0.18159806295400205</v>
      </c>
      <c r="P157" s="4">
        <v>0.19736842105263905</v>
      </c>
      <c r="Q157" s="4">
        <v>1.2857977790765733</v>
      </c>
      <c r="R157" s="4">
        <v>1.2180267965895251</v>
      </c>
      <c r="S157" s="4">
        <v>-1.3118062563067581</v>
      </c>
      <c r="T157" s="4">
        <v>0.51118210862620539</v>
      </c>
      <c r="U157" s="4">
        <v>0.2139800285306786</v>
      </c>
      <c r="V157" s="4">
        <v>0.45425048669696111</v>
      </c>
      <c r="W157" s="4">
        <v>-0.68069306930692719</v>
      </c>
      <c r="X157" s="4">
        <v>0.38585209003215071</v>
      </c>
      <c r="Y157" s="4">
        <v>-0.19986675549632441</v>
      </c>
      <c r="Z157" s="4">
        <v>0.24937655860349484</v>
      </c>
      <c r="AA157" s="4">
        <v>1.7241379310344827</v>
      </c>
      <c r="AB157" s="4">
        <v>-1.2450851900393223</v>
      </c>
      <c r="AC157" s="4">
        <v>0.95785440613026829</v>
      </c>
      <c r="AD157" s="4">
        <v>0.31746031746031744</v>
      </c>
      <c r="AE157" s="4">
        <v>0.72225869993433633</v>
      </c>
    </row>
    <row r="158" spans="1:31" ht="13.8" x14ac:dyDescent="0.25">
      <c r="A158" s="4" t="s">
        <v>33</v>
      </c>
      <c r="B158" s="4">
        <v>2021</v>
      </c>
      <c r="C158" s="4" t="s">
        <v>40</v>
      </c>
      <c r="D158" s="9">
        <v>44378</v>
      </c>
      <c r="E158" s="4">
        <v>170.6</v>
      </c>
      <c r="F158">
        <v>-0.92915214866434048</v>
      </c>
      <c r="G158" s="4">
        <v>-6.7024128686323278E-2</v>
      </c>
      <c r="H158" s="4">
        <v>2.6277372262773753</v>
      </c>
      <c r="I158" s="4">
        <v>1.2035010940918973</v>
      </c>
      <c r="J158" s="4">
        <v>1.0862619808306637</v>
      </c>
      <c r="K158" s="4">
        <v>-0.34985422740524452</v>
      </c>
      <c r="L158" s="4">
        <v>5.7888762769580122</v>
      </c>
      <c r="M158" s="4">
        <v>-1.318154583582994</v>
      </c>
      <c r="N158" s="4">
        <v>-0.34453057708870927</v>
      </c>
      <c r="O158" s="4">
        <v>0</v>
      </c>
      <c r="P158" s="4">
        <v>0.72225869993433633</v>
      </c>
      <c r="Q158" s="4">
        <v>0.11540680900172452</v>
      </c>
      <c r="R158" s="4">
        <v>1.0228640192539213</v>
      </c>
      <c r="S158" s="4">
        <v>-5.1124744376275219E-2</v>
      </c>
      <c r="T158" s="4">
        <v>0.38143674507310504</v>
      </c>
      <c r="U158" s="4">
        <v>0.99644128113879404</v>
      </c>
      <c r="V158" s="4">
        <v>0.45219638242893317</v>
      </c>
      <c r="W158" s="4">
        <v>0.62305295950155759</v>
      </c>
      <c r="X158" s="4">
        <v>1.0249839846252367</v>
      </c>
      <c r="Y158" s="4">
        <v>0.60080106809077249</v>
      </c>
      <c r="Z158" s="4">
        <v>0.43532338308457003</v>
      </c>
      <c r="AA158" s="4">
        <v>1.3559322033898304</v>
      </c>
      <c r="AB158" s="4">
        <v>0.33178500331785005</v>
      </c>
      <c r="AC158" s="4">
        <v>1.3915243516761651</v>
      </c>
      <c r="AD158" s="4">
        <v>1.0126582278480976</v>
      </c>
      <c r="AE158" s="4">
        <v>1.0430247718383274</v>
      </c>
    </row>
    <row r="159" spans="1:31" ht="13.8" x14ac:dyDescent="0.25">
      <c r="A159" s="6" t="s">
        <v>33</v>
      </c>
      <c r="B159" s="6">
        <v>2021</v>
      </c>
      <c r="C159" s="6" t="s">
        <v>41</v>
      </c>
      <c r="D159" s="10">
        <v>44409</v>
      </c>
      <c r="E159" s="6">
        <v>175</v>
      </c>
      <c r="F159">
        <v>2.5791324736225123</v>
      </c>
      <c r="G159" s="4">
        <v>0.13413816230718784</v>
      </c>
      <c r="H159" s="4">
        <v>-1.6595542911332386</v>
      </c>
      <c r="I159" s="4">
        <v>-5.8918918918918948</v>
      </c>
      <c r="J159" s="4">
        <v>0.63211125158027814</v>
      </c>
      <c r="K159" s="4">
        <v>-5.6173200702164969</v>
      </c>
      <c r="L159" s="4">
        <v>-1.6630901287553617</v>
      </c>
      <c r="M159" s="4">
        <v>-0.12143290831814733</v>
      </c>
      <c r="N159" s="4">
        <v>4.0622299049265367</v>
      </c>
      <c r="O159" s="4">
        <v>0.42296072507552185</v>
      </c>
      <c r="P159" s="4">
        <v>0.91264667535854349</v>
      </c>
      <c r="Q159" s="4">
        <v>0.92219020172910338</v>
      </c>
      <c r="R159" s="4">
        <v>-0.3573555687909436</v>
      </c>
      <c r="S159" s="4">
        <v>0.51150895140664965</v>
      </c>
      <c r="T159" s="4">
        <v>1.2032932235592182</v>
      </c>
      <c r="U159" s="4">
        <v>1.1980267794221202</v>
      </c>
      <c r="V159" s="4">
        <v>1.1575562700964703</v>
      </c>
      <c r="W159" s="4">
        <v>0.37151702786377355</v>
      </c>
      <c r="X159" s="4">
        <v>1.9023462270133167</v>
      </c>
      <c r="Y159" s="4">
        <v>1.6589250165892504</v>
      </c>
      <c r="Z159" s="4">
        <v>0.8049535603715241</v>
      </c>
      <c r="AA159" s="4">
        <v>0.60200668896321452</v>
      </c>
      <c r="AB159" s="4">
        <v>1.6534391534391537</v>
      </c>
      <c r="AC159" s="4">
        <v>6.2383031815342681E-2</v>
      </c>
      <c r="AD159" s="4">
        <v>0</v>
      </c>
      <c r="AE159" s="4">
        <v>0.64516129032258063</v>
      </c>
    </row>
    <row r="160" spans="1:31" ht="13.8" x14ac:dyDescent="0.25">
      <c r="A160" s="4" t="s">
        <v>33</v>
      </c>
      <c r="B160" s="4">
        <v>2021</v>
      </c>
      <c r="C160" s="4" t="s">
        <v>42</v>
      </c>
      <c r="D160" s="9">
        <v>44440</v>
      </c>
      <c r="E160" s="4">
        <v>175</v>
      </c>
      <c r="F160">
        <v>0</v>
      </c>
      <c r="G160" s="4">
        <v>0</v>
      </c>
      <c r="H160" s="4">
        <v>0</v>
      </c>
      <c r="I160" s="4">
        <v>0</v>
      </c>
      <c r="J160" s="4">
        <v>-6.2814070351755222E-2</v>
      </c>
      <c r="K160" s="4">
        <v>-6.1996280223200702E-2</v>
      </c>
      <c r="L160" s="4">
        <v>0.10911074740861354</v>
      </c>
      <c r="M160" s="4">
        <v>0</v>
      </c>
      <c r="N160" s="4">
        <v>0</v>
      </c>
      <c r="O160" s="4">
        <v>0</v>
      </c>
      <c r="P160" s="4">
        <v>0</v>
      </c>
      <c r="Q160" s="4">
        <v>0</v>
      </c>
      <c r="R160" s="4">
        <v>0</v>
      </c>
      <c r="S160" s="4">
        <v>0</v>
      </c>
      <c r="T160" s="4">
        <v>0</v>
      </c>
      <c r="U160" s="4">
        <v>0</v>
      </c>
      <c r="V160" s="4">
        <v>6.3572790845514496E-2</v>
      </c>
      <c r="W160" s="4">
        <v>0</v>
      </c>
      <c r="X160" s="4">
        <v>6.222775357810998E-2</v>
      </c>
      <c r="Y160" s="4">
        <v>6.5274151436046174E-2</v>
      </c>
      <c r="Z160" s="4">
        <v>0</v>
      </c>
      <c r="AA160" s="4">
        <v>6.648936170212387E-2</v>
      </c>
      <c r="AB160" s="4">
        <v>0.13012361743657586</v>
      </c>
      <c r="AC160" s="4">
        <v>-6.2344139650869268E-2</v>
      </c>
      <c r="AD160" s="4">
        <v>0</v>
      </c>
      <c r="AE160" s="4">
        <v>0</v>
      </c>
    </row>
    <row r="161" spans="1:31" ht="13.8" x14ac:dyDescent="0.25">
      <c r="A161" s="6" t="s">
        <v>33</v>
      </c>
      <c r="B161" s="6">
        <v>2021</v>
      </c>
      <c r="C161" s="6" t="s">
        <v>43</v>
      </c>
      <c r="D161" s="10">
        <v>44470</v>
      </c>
      <c r="E161" s="6">
        <v>176.6</v>
      </c>
      <c r="F161">
        <v>0.91428571428571104</v>
      </c>
      <c r="G161" s="4">
        <v>0.53583389149362548</v>
      </c>
      <c r="H161" s="4">
        <v>0.48216007714561238</v>
      </c>
      <c r="I161" s="4">
        <v>-0.63182079264790025</v>
      </c>
      <c r="J161" s="4">
        <v>6.285355122564068E-2</v>
      </c>
      <c r="K161" s="4">
        <v>-1.1786600496277775</v>
      </c>
      <c r="L161" s="4">
        <v>16.839237057220714</v>
      </c>
      <c r="M161" s="4">
        <v>0.48632218844985492</v>
      </c>
      <c r="N161" s="4">
        <v>1.744186046511623</v>
      </c>
      <c r="O161" s="4">
        <v>0.36101083032492348</v>
      </c>
      <c r="P161" s="4">
        <v>0.3875968992248025</v>
      </c>
      <c r="Q161" s="4">
        <v>0.45688178183895567</v>
      </c>
      <c r="R161" s="4">
        <v>2.5104602510460183</v>
      </c>
      <c r="S161" s="4">
        <v>0.2544529262086514</v>
      </c>
      <c r="T161" s="4">
        <v>0.62578222778473092</v>
      </c>
      <c r="U161" s="4">
        <v>0.55710306406686039</v>
      </c>
      <c r="V161" s="4">
        <v>0.57179161372300236</v>
      </c>
      <c r="W161" s="4">
        <v>0.92535471930906854</v>
      </c>
      <c r="X161" s="4">
        <v>0.87064676616914005</v>
      </c>
      <c r="Y161" s="4">
        <v>0.65231572080887146</v>
      </c>
      <c r="Z161" s="4">
        <v>0.42997542997542293</v>
      </c>
      <c r="AA161" s="4">
        <v>1.1295681063122847</v>
      </c>
      <c r="AB161" s="4">
        <v>0.77972709551656183</v>
      </c>
      <c r="AC161" s="4">
        <v>0</v>
      </c>
      <c r="AD161" s="4">
        <v>0.43859649122808092</v>
      </c>
      <c r="AE161" s="4">
        <v>0.64102564102564097</v>
      </c>
    </row>
    <row r="162" spans="1:31" ht="13.8" x14ac:dyDescent="0.25">
      <c r="A162" s="4" t="s">
        <v>33</v>
      </c>
      <c r="B162" s="4">
        <v>2021</v>
      </c>
      <c r="C162" s="4" t="s">
        <v>45</v>
      </c>
      <c r="D162" s="9">
        <v>44501</v>
      </c>
      <c r="E162" s="4">
        <v>175.8</v>
      </c>
      <c r="F162">
        <v>-0.45300113250282159</v>
      </c>
      <c r="G162" s="4">
        <v>0.5996002664890111</v>
      </c>
      <c r="H162" s="4">
        <v>-1.6794625719769676</v>
      </c>
      <c r="I162" s="4">
        <v>1.387283236994223</v>
      </c>
      <c r="J162" s="4">
        <v>0.25125628140703876</v>
      </c>
      <c r="K162" s="4">
        <v>0.62774639045825487</v>
      </c>
      <c r="L162" s="4">
        <v>6.8563432835820839</v>
      </c>
      <c r="M162" s="4">
        <v>-0.12099213551120208</v>
      </c>
      <c r="N162" s="4">
        <v>0.48979591836734232</v>
      </c>
      <c r="O162" s="4">
        <v>0.23980815347720458</v>
      </c>
      <c r="P162" s="4">
        <v>0.45045045045044318</v>
      </c>
      <c r="Q162" s="4">
        <v>0.51165434906197027</v>
      </c>
      <c r="R162" s="4">
        <v>1.1661807580174928</v>
      </c>
      <c r="S162" s="4">
        <v>0</v>
      </c>
      <c r="T162" s="4">
        <v>0.93283582089552231</v>
      </c>
      <c r="U162" s="4">
        <v>0.62326869806094576</v>
      </c>
      <c r="V162" s="4">
        <v>0.88439671509790097</v>
      </c>
      <c r="W162" s="4">
        <v>0.36674816625916523</v>
      </c>
      <c r="X162" s="4">
        <v>-0.36991368680640835</v>
      </c>
      <c r="Y162" s="4">
        <v>0.58327932598831966</v>
      </c>
      <c r="Z162" s="4">
        <v>0.42813455657491661</v>
      </c>
      <c r="AA162" s="4">
        <v>-0.65703022339027606</v>
      </c>
      <c r="AB162" s="4">
        <v>1.0315925209542194</v>
      </c>
      <c r="AC162" s="4">
        <v>0.31191515907673112</v>
      </c>
      <c r="AD162" s="4">
        <v>0.93574547723019341</v>
      </c>
      <c r="AE162" s="4">
        <v>0.19108280254777793</v>
      </c>
    </row>
    <row r="163" spans="1:31" ht="13.8" x14ac:dyDescent="0.25">
      <c r="A163" s="6" t="s">
        <v>33</v>
      </c>
      <c r="B163" s="6">
        <v>2021</v>
      </c>
      <c r="C163" s="6" t="s">
        <v>46</v>
      </c>
      <c r="D163" s="10">
        <v>44531</v>
      </c>
      <c r="E163" s="6">
        <v>173.5</v>
      </c>
      <c r="F163">
        <v>-1.3083048919226457</v>
      </c>
      <c r="G163" s="4">
        <v>0.3973509933774797</v>
      </c>
      <c r="H163" s="4">
        <v>-1.3177159590044007</v>
      </c>
      <c r="I163" s="4">
        <v>2.6225769669327219</v>
      </c>
      <c r="J163" s="4">
        <v>0.25062656641604369</v>
      </c>
      <c r="K163" s="4">
        <v>-1.2476606363069245</v>
      </c>
      <c r="L163" s="4">
        <v>-4.1903099083369684</v>
      </c>
      <c r="M163" s="4">
        <v>-0.54512416717141465</v>
      </c>
      <c r="N163" s="4">
        <v>-0.97481722177090879</v>
      </c>
      <c r="O163" s="4">
        <v>0.59808612440191389</v>
      </c>
      <c r="P163" s="4">
        <v>0.25624599615631372</v>
      </c>
      <c r="Q163" s="4">
        <v>0.79185520361989659</v>
      </c>
      <c r="R163" s="4">
        <v>-0.74927953890490573</v>
      </c>
      <c r="S163" s="4">
        <v>-0.10152284263958815</v>
      </c>
      <c r="T163" s="4">
        <v>0.61614294516327783</v>
      </c>
      <c r="U163" s="4">
        <v>0.96352374397796081</v>
      </c>
      <c r="V163" s="4">
        <v>0.62617407639323741</v>
      </c>
      <c r="W163" s="4">
        <v>-0.48721071863579962</v>
      </c>
      <c r="X163" s="4">
        <v>6.188118811880837E-2</v>
      </c>
      <c r="Y163" s="4">
        <v>0.51546391752578058</v>
      </c>
      <c r="Z163" s="4">
        <v>0.54811205846528976</v>
      </c>
      <c r="AA163" s="4">
        <v>0.3968253968254119</v>
      </c>
      <c r="AB163" s="4">
        <v>0.57434588385450269</v>
      </c>
      <c r="AC163" s="4">
        <v>-0.12437810945274692</v>
      </c>
      <c r="AD163" s="4">
        <v>0.37082818294190006</v>
      </c>
      <c r="AE163" s="4">
        <v>0.31786395422759056</v>
      </c>
    </row>
    <row r="164" spans="1:31" ht="13.8" x14ac:dyDescent="0.25">
      <c r="A164" s="4" t="s">
        <v>33</v>
      </c>
      <c r="B164" s="4">
        <v>2022</v>
      </c>
      <c r="C164" s="4" t="s">
        <v>31</v>
      </c>
      <c r="D164" s="9">
        <v>44562</v>
      </c>
      <c r="E164" s="4">
        <v>171</v>
      </c>
      <c r="F164">
        <v>-1.4409221902017291</v>
      </c>
      <c r="G164" s="4">
        <v>0.3957783641160913</v>
      </c>
      <c r="H164" s="4">
        <v>-4.9455984174082257E-2</v>
      </c>
      <c r="I164" s="4">
        <v>5.5555555555552402E-2</v>
      </c>
      <c r="J164" s="4">
        <v>0.25000000000000355</v>
      </c>
      <c r="K164" s="4">
        <v>-1.1370814908401841</v>
      </c>
      <c r="L164" s="4">
        <v>-7.2437357630979529</v>
      </c>
      <c r="M164" s="4">
        <v>-0.24360535931789115</v>
      </c>
      <c r="N164" s="4">
        <v>-0.49220672682527356</v>
      </c>
      <c r="O164" s="4">
        <v>0.95124851367421104</v>
      </c>
      <c r="P164" s="4">
        <v>6.3897763578271136E-2</v>
      </c>
      <c r="Q164" s="4">
        <v>0.44893378226712199</v>
      </c>
      <c r="R164" s="4">
        <v>-1.1033681765388952</v>
      </c>
      <c r="S164" s="4">
        <v>-0.20325203252032809</v>
      </c>
      <c r="T164" s="4">
        <v>0.85731781996324385</v>
      </c>
      <c r="U164" s="4">
        <v>1.2269938650306826</v>
      </c>
      <c r="V164" s="4">
        <v>0.93341630367143757</v>
      </c>
      <c r="W164" s="4">
        <v>0.67319461444308093</v>
      </c>
      <c r="X164" s="4">
        <v>-6.184291898577262E-2</v>
      </c>
      <c r="Y164" s="4">
        <v>0.5128205128205201</v>
      </c>
      <c r="Z164" s="4">
        <v>0.60569351907934588</v>
      </c>
      <c r="AA164" s="4">
        <v>0.59288537549405607</v>
      </c>
      <c r="AB164" s="4">
        <v>0.50761421319797684</v>
      </c>
      <c r="AC164" s="4">
        <v>0.24906600249066357</v>
      </c>
      <c r="AD164" s="4">
        <v>0.2463054187192153</v>
      </c>
      <c r="AE164" s="4">
        <v>0.50697084917616153</v>
      </c>
    </row>
    <row r="165" spans="1:31" ht="13.8" x14ac:dyDescent="0.25">
      <c r="A165" s="6" t="s">
        <v>33</v>
      </c>
      <c r="B165" s="6">
        <v>2022</v>
      </c>
      <c r="C165" s="6" t="s">
        <v>35</v>
      </c>
      <c r="D165" s="10">
        <v>44593</v>
      </c>
      <c r="E165" s="6">
        <v>171.5</v>
      </c>
      <c r="F165">
        <v>0.29239766081871343</v>
      </c>
      <c r="G165" s="4">
        <v>0.19710906701709027</v>
      </c>
      <c r="H165" s="4">
        <v>1.533894111825826</v>
      </c>
      <c r="I165" s="4">
        <v>-2.0544142143253685</v>
      </c>
      <c r="J165" s="4">
        <v>0.12468827930173854</v>
      </c>
      <c r="K165" s="4">
        <v>-6.3897763578271136E-2</v>
      </c>
      <c r="L165" s="4">
        <v>-2.7504911591355574</v>
      </c>
      <c r="M165" s="4">
        <v>-0.36630036630038015</v>
      </c>
      <c r="N165" s="4">
        <v>-0.57708161582852668</v>
      </c>
      <c r="O165" s="4">
        <v>1.4134275618374423</v>
      </c>
      <c r="P165" s="4">
        <v>6.3856960408680913E-2</v>
      </c>
      <c r="Q165" s="4">
        <v>0.55865921787709494</v>
      </c>
      <c r="R165" s="4">
        <v>-5.871990604816367E-2</v>
      </c>
      <c r="S165" s="4">
        <v>5.0916496945007286E-2</v>
      </c>
      <c r="T165" s="4">
        <v>0.60716454159077116</v>
      </c>
      <c r="U165" s="4">
        <v>1.2794612794612832</v>
      </c>
      <c r="V165" s="4">
        <v>0.73982737361283424</v>
      </c>
      <c r="W165" s="4">
        <v>0.60790273556231</v>
      </c>
      <c r="X165" s="4">
        <v>0.86633663366336988</v>
      </c>
      <c r="Y165" s="4">
        <v>0.38265306122448617</v>
      </c>
      <c r="Z165" s="4">
        <v>0.66225165562913568</v>
      </c>
      <c r="AA165" s="4">
        <v>0.26195153896529516</v>
      </c>
      <c r="AB165" s="4">
        <v>0.69444444444444087</v>
      </c>
      <c r="AC165" s="4">
        <v>0.6211180124223602</v>
      </c>
      <c r="AD165" s="4">
        <v>0.85995085995084586</v>
      </c>
      <c r="AE165" s="4">
        <v>0.50441361916772476</v>
      </c>
    </row>
    <row r="166" spans="1:31" ht="13.8" x14ac:dyDescent="0.25">
      <c r="A166" s="4" t="s">
        <v>33</v>
      </c>
      <c r="B166" s="4">
        <v>2022</v>
      </c>
      <c r="C166" s="4" t="s">
        <v>36</v>
      </c>
      <c r="D166" s="9">
        <v>44621</v>
      </c>
      <c r="E166" s="4">
        <v>180</v>
      </c>
      <c r="F166">
        <v>4.9562682215743443</v>
      </c>
      <c r="G166" s="4">
        <v>0.78688524590163189</v>
      </c>
      <c r="H166" s="4">
        <v>5.1656920077972828</v>
      </c>
      <c r="I166" s="4">
        <v>-4.9319727891156555</v>
      </c>
      <c r="J166" s="4">
        <v>1.2453300124533002</v>
      </c>
      <c r="K166" s="4">
        <v>2.046035805626591</v>
      </c>
      <c r="L166" s="4">
        <v>-4.848484848484846</v>
      </c>
      <c r="M166" s="4">
        <v>0.12254901960785358</v>
      </c>
      <c r="N166" s="4">
        <v>-0.24875621890547028</v>
      </c>
      <c r="O166" s="4">
        <v>1.4518002322880372</v>
      </c>
      <c r="P166" s="4">
        <v>0.25526483726866989</v>
      </c>
      <c r="Q166" s="4">
        <v>0.83333333333333337</v>
      </c>
      <c r="R166" s="4">
        <v>0.76380728554642274</v>
      </c>
      <c r="S166" s="4">
        <v>0.5089058524173028</v>
      </c>
      <c r="T166" s="4">
        <v>0.84490042245021468</v>
      </c>
      <c r="U166" s="4">
        <v>1.4627659574468008</v>
      </c>
      <c r="V166" s="4">
        <v>0.91799265605875158</v>
      </c>
      <c r="W166" s="4">
        <v>-0.12084592145014418</v>
      </c>
      <c r="X166" s="4">
        <v>0.92024539877300615</v>
      </c>
      <c r="Y166" s="4">
        <v>0.76238881829732441</v>
      </c>
      <c r="Z166" s="4">
        <v>0.59808612440191389</v>
      </c>
      <c r="AA166" s="4">
        <v>0.71848465055518906</v>
      </c>
      <c r="AB166" s="4">
        <v>0.81504702194358081</v>
      </c>
      <c r="AC166" s="4">
        <v>0.4320987654320918</v>
      </c>
      <c r="AD166" s="4">
        <v>1.5834348355663965</v>
      </c>
      <c r="AE166" s="4">
        <v>0.7528230865746478</v>
      </c>
    </row>
    <row r="167" spans="1:31" ht="13.8" x14ac:dyDescent="0.25">
      <c r="A167" s="6" t="s">
        <v>33</v>
      </c>
      <c r="B167" s="6">
        <v>2022</v>
      </c>
      <c r="C167" s="6" t="s">
        <v>37</v>
      </c>
      <c r="D167" s="10">
        <v>44652</v>
      </c>
      <c r="E167" s="6">
        <v>186</v>
      </c>
      <c r="F167">
        <v>3.3333333333333335</v>
      </c>
      <c r="G167" s="4">
        <v>1.1060507482108115</v>
      </c>
      <c r="H167" s="4">
        <v>0</v>
      </c>
      <c r="I167" s="4">
        <v>-1.8485390578413801</v>
      </c>
      <c r="J167" s="4">
        <v>0.98400984009839754</v>
      </c>
      <c r="K167" s="4">
        <v>10.213032581453643</v>
      </c>
      <c r="L167" s="4">
        <v>1.2208067940551925</v>
      </c>
      <c r="M167" s="4">
        <v>0.36719706242349709</v>
      </c>
      <c r="N167" s="4">
        <v>0.16625103906899655</v>
      </c>
      <c r="O167" s="4">
        <v>1.8889524899828345</v>
      </c>
      <c r="P167" s="4">
        <v>0.25461489497135947</v>
      </c>
      <c r="Q167" s="4">
        <v>0.991735537190089</v>
      </c>
      <c r="R167" s="4">
        <v>1.749271137026239</v>
      </c>
      <c r="S167" s="4">
        <v>-0.20253164556962314</v>
      </c>
      <c r="T167" s="4">
        <v>0.77797725912627846</v>
      </c>
      <c r="U167" s="4">
        <v>1.2450851900393223</v>
      </c>
      <c r="V167" s="4">
        <v>0.84899939357186516</v>
      </c>
      <c r="W167" s="4">
        <v>1.0284331518451231</v>
      </c>
      <c r="X167" s="4">
        <v>3.6474164133738598</v>
      </c>
      <c r="Y167" s="4">
        <v>0.75662042875158708</v>
      </c>
      <c r="Z167" s="4">
        <v>0.47562425683710552</v>
      </c>
      <c r="AA167" s="4">
        <v>3.3073929961089648</v>
      </c>
      <c r="AB167" s="4">
        <v>0.87064676616914005</v>
      </c>
      <c r="AC167" s="4">
        <v>0.79901659496005617</v>
      </c>
      <c r="AD167" s="4">
        <v>0.95923261390886938</v>
      </c>
      <c r="AE167" s="4">
        <v>1.5566625155666252</v>
      </c>
    </row>
    <row r="168" spans="1:31" ht="13.8" x14ac:dyDescent="0.25">
      <c r="A168" s="4" t="s">
        <v>33</v>
      </c>
      <c r="B168" s="4">
        <v>2022</v>
      </c>
      <c r="C168" s="4" t="s">
        <v>38</v>
      </c>
      <c r="D168" s="9">
        <v>44682</v>
      </c>
      <c r="E168" s="4">
        <v>189.5</v>
      </c>
      <c r="F168">
        <v>1.881720430107527</v>
      </c>
      <c r="G168" s="4">
        <v>0.83655083655082563</v>
      </c>
      <c r="H168" s="4">
        <v>2.5023169601482746</v>
      </c>
      <c r="I168" s="4">
        <v>-0.30376670716889431</v>
      </c>
      <c r="J168" s="4">
        <v>0.73081607795372538</v>
      </c>
      <c r="K168" s="4">
        <v>-0.79590676520750747</v>
      </c>
      <c r="L168" s="4">
        <v>6.554798112218144</v>
      </c>
      <c r="M168" s="4">
        <v>6.097560975609409E-2</v>
      </c>
      <c r="N168" s="4">
        <v>0.5809128630705418</v>
      </c>
      <c r="O168" s="4">
        <v>1.9101123595505649</v>
      </c>
      <c r="P168" s="4">
        <v>0.63492063492063489</v>
      </c>
      <c r="Q168" s="4">
        <v>0.87288597926895484</v>
      </c>
      <c r="R168" s="4">
        <v>1.7191977077363898</v>
      </c>
      <c r="S168" s="4">
        <v>0.20294266869609626</v>
      </c>
      <c r="T168" s="4">
        <v>0.95011876484560231</v>
      </c>
      <c r="U168" s="4">
        <v>0.90614886731391953</v>
      </c>
      <c r="V168" s="4">
        <v>0.90198436560432937</v>
      </c>
      <c r="W168" s="4">
        <v>0.29940119760479045</v>
      </c>
      <c r="X168" s="4">
        <v>1.7595307917888565</v>
      </c>
      <c r="Y168" s="4">
        <v>0.81351689612013944</v>
      </c>
      <c r="Z168" s="4">
        <v>0.65088757396449359</v>
      </c>
      <c r="AA168" s="4">
        <v>6.2774639045821909E-2</v>
      </c>
      <c r="AB168" s="4">
        <v>0.61652281134401976</v>
      </c>
      <c r="AC168" s="4">
        <v>0.73170731707316383</v>
      </c>
      <c r="AD168" s="4">
        <v>-0.11876484560571085</v>
      </c>
      <c r="AE168" s="4">
        <v>0.42918454935623368</v>
      </c>
    </row>
    <row r="169" spans="1:31" ht="13.8" x14ac:dyDescent="0.25">
      <c r="A169" s="6" t="s">
        <v>33</v>
      </c>
      <c r="B169" s="6">
        <v>2022</v>
      </c>
      <c r="C169" s="6" t="s">
        <v>39</v>
      </c>
      <c r="D169" s="10">
        <v>44713</v>
      </c>
      <c r="E169" s="6">
        <v>188.6</v>
      </c>
      <c r="F169">
        <v>-0.47493403693931702</v>
      </c>
      <c r="G169" s="4">
        <v>0.51052967453733977</v>
      </c>
      <c r="H169" s="4">
        <v>0.99457504520796447</v>
      </c>
      <c r="I169" s="4">
        <v>5.3016453382084201</v>
      </c>
      <c r="J169" s="4">
        <v>0.60459492140266025</v>
      </c>
      <c r="K169" s="4">
        <v>-0.22922636103152186</v>
      </c>
      <c r="L169" s="4">
        <v>4.0846456692913442</v>
      </c>
      <c r="M169" s="4">
        <v>-0.30469226081657524</v>
      </c>
      <c r="N169" s="4">
        <v>0.16501650165016735</v>
      </c>
      <c r="O169" s="4">
        <v>1.1576626240352779</v>
      </c>
      <c r="P169" s="4">
        <v>0.37854889589905005</v>
      </c>
      <c r="Q169" s="4">
        <v>0.75716603569497332</v>
      </c>
      <c r="R169" s="4">
        <v>1.0140845070422599</v>
      </c>
      <c r="S169" s="4">
        <v>0.40506329113924627</v>
      </c>
      <c r="T169" s="4">
        <v>0.94117647058823195</v>
      </c>
      <c r="U169" s="4">
        <v>0.96215522771007056</v>
      </c>
      <c r="V169" s="4">
        <v>0.95351609058402509</v>
      </c>
      <c r="W169" s="4">
        <v>-0.41791044776118724</v>
      </c>
      <c r="X169" s="4">
        <v>0.80691642651297157</v>
      </c>
      <c r="Y169" s="4">
        <v>0.62073246430788331</v>
      </c>
      <c r="Z169" s="4">
        <v>0.47031158142269924</v>
      </c>
      <c r="AA169" s="4">
        <v>-1.3801756587202114</v>
      </c>
      <c r="AB169" s="4">
        <v>0.5514705882352976</v>
      </c>
      <c r="AC169" s="4">
        <v>0.78692493946731934</v>
      </c>
      <c r="AD169" s="4">
        <v>0.59453032104637338</v>
      </c>
      <c r="AE169" s="4">
        <v>0</v>
      </c>
    </row>
    <row r="170" spans="1:31" ht="13.8" x14ac:dyDescent="0.25">
      <c r="A170" s="4" t="s">
        <v>33</v>
      </c>
      <c r="B170" s="4">
        <v>2022</v>
      </c>
      <c r="C170" s="4" t="s">
        <v>40</v>
      </c>
      <c r="D170" s="9">
        <v>44743</v>
      </c>
      <c r="E170" s="4">
        <v>184.8</v>
      </c>
      <c r="F170">
        <v>-2.014846235418867</v>
      </c>
      <c r="G170" s="4">
        <v>1.1428571428571501</v>
      </c>
      <c r="H170" s="4">
        <v>-2.8200537153088683</v>
      </c>
      <c r="I170" s="4">
        <v>2.1990740740740642</v>
      </c>
      <c r="J170" s="4">
        <v>0.42067307692307004</v>
      </c>
      <c r="K170" s="4">
        <v>3.1016657093624387</v>
      </c>
      <c r="L170" s="4">
        <v>-1.4184397163120568</v>
      </c>
      <c r="M170" s="4">
        <v>0.24449877750611593</v>
      </c>
      <c r="N170" s="4">
        <v>8.2372322899501083E-2</v>
      </c>
      <c r="O170" s="4">
        <v>1.5258855585831126</v>
      </c>
      <c r="P170" s="4">
        <v>0.43997485857952051</v>
      </c>
      <c r="Q170" s="4">
        <v>0.75147611379494206</v>
      </c>
      <c r="R170" s="4">
        <v>5.5772448410482046E-2</v>
      </c>
      <c r="S170" s="4">
        <v>0.15128593040846341</v>
      </c>
      <c r="T170" s="4">
        <v>0.64102564102563775</v>
      </c>
      <c r="U170" s="4">
        <v>0.82592121982209854</v>
      </c>
      <c r="V170" s="4">
        <v>0.70838252656433798</v>
      </c>
      <c r="W170" s="4">
        <v>0.59952038369304561</v>
      </c>
      <c r="X170" s="4">
        <v>2.6300743281875323</v>
      </c>
      <c r="Y170" s="4">
        <v>0.61690314620604569</v>
      </c>
      <c r="Z170" s="4">
        <v>0.46811000585136509</v>
      </c>
      <c r="AA170" s="4">
        <v>0.12722646310433655</v>
      </c>
      <c r="AB170" s="4">
        <v>0.30469226081657524</v>
      </c>
      <c r="AC170" s="4">
        <v>1.5615615615615581</v>
      </c>
      <c r="AD170" s="4">
        <v>0.35460992907802769</v>
      </c>
      <c r="AE170" s="4">
        <v>0.54945054945053551</v>
      </c>
    </row>
    <row r="171" spans="1:31" ht="13.8" x14ac:dyDescent="0.25">
      <c r="A171" s="6" t="s">
        <v>33</v>
      </c>
      <c r="B171" s="6">
        <v>2022</v>
      </c>
      <c r="C171" s="6" t="s">
        <v>41</v>
      </c>
      <c r="D171" s="10">
        <v>44774</v>
      </c>
      <c r="E171" s="6">
        <v>182.5</v>
      </c>
      <c r="F171">
        <v>-1.2445887445887507</v>
      </c>
      <c r="G171" s="4">
        <v>1.7576898932831029</v>
      </c>
      <c r="H171" s="4">
        <v>-2.8558268079226115</v>
      </c>
      <c r="I171" s="4">
        <v>-3.3975084937712348</v>
      </c>
      <c r="J171" s="4">
        <v>0.77797725912627846</v>
      </c>
      <c r="K171" s="4">
        <v>-1.3370473537604488</v>
      </c>
      <c r="L171" s="4">
        <v>2.2062350119904051</v>
      </c>
      <c r="M171" s="4">
        <v>2.0121951219512266</v>
      </c>
      <c r="N171" s="4">
        <v>0.57613168724280073</v>
      </c>
      <c r="O171" s="4">
        <v>1.8250134192163054</v>
      </c>
      <c r="P171" s="4">
        <v>0.43804755944930451</v>
      </c>
      <c r="Q171" s="4">
        <v>0.6393180607352249</v>
      </c>
      <c r="R171" s="4">
        <v>0.55741360089186176</v>
      </c>
      <c r="S171" s="4">
        <v>5.035246727089341E-2</v>
      </c>
      <c r="T171" s="4">
        <v>0.57903879559930527</v>
      </c>
      <c r="U171" s="4">
        <v>0.81915563957152582</v>
      </c>
      <c r="V171" s="4">
        <v>0.58616647127784294</v>
      </c>
      <c r="W171" s="4">
        <v>0.71513706793801468</v>
      </c>
      <c r="X171" s="4">
        <v>-0.61281337047353446</v>
      </c>
      <c r="Y171" s="4">
        <v>0.67443286327406149</v>
      </c>
      <c r="Z171" s="4">
        <v>0.52417006406523348</v>
      </c>
      <c r="AA171" s="4">
        <v>0.19059720457432208</v>
      </c>
      <c r="AB171" s="4">
        <v>0.30376670716889431</v>
      </c>
      <c r="AC171" s="4">
        <v>0.47309284447073408</v>
      </c>
      <c r="AD171" s="4">
        <v>0.94228504122496715</v>
      </c>
      <c r="AE171" s="4">
        <v>0.42501517911355013</v>
      </c>
    </row>
    <row r="172" spans="1:31" ht="13.8" x14ac:dyDescent="0.25">
      <c r="A172" s="4" t="s">
        <v>33</v>
      </c>
      <c r="B172" s="4">
        <v>2022</v>
      </c>
      <c r="C172" s="4" t="s">
        <v>42</v>
      </c>
      <c r="D172" s="9">
        <v>44805</v>
      </c>
      <c r="E172" s="4">
        <v>179.3</v>
      </c>
      <c r="F172">
        <v>-1.7534246575342403</v>
      </c>
      <c r="G172" s="4">
        <v>1.7273288093769348</v>
      </c>
      <c r="H172" s="4">
        <v>1.3276434329065827</v>
      </c>
      <c r="I172" s="4">
        <v>0.17584994138335955</v>
      </c>
      <c r="J172" s="4">
        <v>1.0095011876484494</v>
      </c>
      <c r="K172" s="4">
        <v>-5.4206662902315044</v>
      </c>
      <c r="L172" s="4">
        <v>3.6133270764899188</v>
      </c>
      <c r="M172" s="4">
        <v>1.1356843992827119</v>
      </c>
      <c r="N172" s="4">
        <v>0.73649754500817632</v>
      </c>
      <c r="O172" s="4">
        <v>2.0558777016341621</v>
      </c>
      <c r="P172" s="4">
        <v>0.37383177570093101</v>
      </c>
      <c r="Q172" s="4">
        <v>0.79407093700370568</v>
      </c>
      <c r="R172" s="4">
        <v>0.77605321507760849</v>
      </c>
      <c r="S172" s="4">
        <v>0.50327126321087068</v>
      </c>
      <c r="T172" s="4">
        <v>0.74841681059298304</v>
      </c>
      <c r="U172" s="4">
        <v>1.0624999999999929</v>
      </c>
      <c r="V172" s="4">
        <v>0.81585081585081931</v>
      </c>
      <c r="W172" s="4">
        <v>0.29585798816568049</v>
      </c>
      <c r="X172" s="4">
        <v>0.44843049327353307</v>
      </c>
      <c r="Y172" s="4">
        <v>0.487210718635817</v>
      </c>
      <c r="Z172" s="4">
        <v>0.69524913093859619</v>
      </c>
      <c r="AA172" s="4">
        <v>0.31705770450221943</v>
      </c>
      <c r="AB172" s="4">
        <v>0.42398546335555243</v>
      </c>
      <c r="AC172" s="4">
        <v>0.58858151854031782</v>
      </c>
      <c r="AD172" s="4">
        <v>-0.17502917152859471</v>
      </c>
      <c r="AE172" s="4">
        <v>0.42321644498185523</v>
      </c>
    </row>
    <row r="173" spans="1:31" ht="13.8" x14ac:dyDescent="0.25">
      <c r="A173" s="6" t="s">
        <v>33</v>
      </c>
      <c r="B173" s="6">
        <v>2022</v>
      </c>
      <c r="C173" s="6" t="s">
        <v>43</v>
      </c>
      <c r="D173" s="10">
        <v>44835</v>
      </c>
      <c r="E173" s="6">
        <v>177.7</v>
      </c>
      <c r="F173">
        <v>-0.89235917456777603</v>
      </c>
      <c r="G173" s="4">
        <v>0.90964220739842316</v>
      </c>
      <c r="H173" s="4">
        <v>0.56153486195602109</v>
      </c>
      <c r="I173" s="4">
        <v>0.58513750731421887</v>
      </c>
      <c r="J173" s="4">
        <v>0.5291005291005324</v>
      </c>
      <c r="K173" s="4">
        <v>-1.0746268656716487</v>
      </c>
      <c r="L173" s="4">
        <v>3.5326086956521658</v>
      </c>
      <c r="M173" s="4">
        <v>0.41371158392436003</v>
      </c>
      <c r="N173" s="4">
        <v>0.24370430544273874</v>
      </c>
      <c r="O173" s="4">
        <v>1.446280991735543</v>
      </c>
      <c r="P173" s="4">
        <v>0.31036623215394166</v>
      </c>
      <c r="Q173" s="4">
        <v>0.57773109243697174</v>
      </c>
      <c r="R173" s="4">
        <v>0.82508250825082496</v>
      </c>
      <c r="S173" s="4">
        <v>0.20030045067601687</v>
      </c>
      <c r="T173" s="4">
        <v>0.2857142857142857</v>
      </c>
      <c r="U173" s="4">
        <v>0.55658627087198875</v>
      </c>
      <c r="V173" s="4">
        <v>0.34682080924855163</v>
      </c>
      <c r="W173" s="4">
        <v>1.0029498525073679</v>
      </c>
      <c r="X173" s="4">
        <v>0.44642857142857784</v>
      </c>
      <c r="Y173" s="4">
        <v>0.60606060606060608</v>
      </c>
      <c r="Z173" s="4">
        <v>0.51783659378594771</v>
      </c>
      <c r="AA173" s="4">
        <v>0.37926675094818124</v>
      </c>
      <c r="AB173" s="4">
        <v>0.30156815440289503</v>
      </c>
      <c r="AC173" s="4">
        <v>0.17554125219425568</v>
      </c>
      <c r="AD173" s="4">
        <v>0.70134424313268096</v>
      </c>
      <c r="AE173" s="4">
        <v>0.4214328717640079</v>
      </c>
    </row>
    <row r="174" spans="1:31" ht="13.8" x14ac:dyDescent="0.25">
      <c r="A174" s="4" t="s">
        <v>33</v>
      </c>
      <c r="B174" s="4">
        <v>2022</v>
      </c>
      <c r="C174" s="4" t="s">
        <v>45</v>
      </c>
      <c r="D174" s="9">
        <v>44866</v>
      </c>
      <c r="E174" s="4">
        <v>180</v>
      </c>
      <c r="F174">
        <v>1.2943162633652288</v>
      </c>
      <c r="G174" s="4">
        <v>1.2019230769230769</v>
      </c>
      <c r="H174" s="4">
        <v>-0.69799906933457423</v>
      </c>
      <c r="I174" s="4">
        <v>6.5735892961023747</v>
      </c>
      <c r="J174" s="4">
        <v>0.76023391812866159</v>
      </c>
      <c r="K174" s="4">
        <v>-1.8708509354254645</v>
      </c>
      <c r="L174" s="4">
        <v>-10.104986876640417</v>
      </c>
      <c r="M174" s="4">
        <v>0.64743967039434624</v>
      </c>
      <c r="N174" s="4">
        <v>0</v>
      </c>
      <c r="O174" s="4">
        <v>1.2219959266802474</v>
      </c>
      <c r="P174" s="4">
        <v>0.3094059405940594</v>
      </c>
      <c r="Q174" s="4">
        <v>0.4699738903394286</v>
      </c>
      <c r="R174" s="4">
        <v>-1.0911074740861975</v>
      </c>
      <c r="S174" s="4">
        <v>0.24987506246876562</v>
      </c>
      <c r="T174" s="4">
        <v>0.68376068376067722</v>
      </c>
      <c r="U174" s="4">
        <v>0.55350553505535405</v>
      </c>
      <c r="V174" s="4">
        <v>0.63364055299538846</v>
      </c>
      <c r="W174" s="4">
        <v>0.35046728971963947</v>
      </c>
      <c r="X174" s="4">
        <v>0.16666666666667299</v>
      </c>
      <c r="Y174" s="4">
        <v>0.54216867469879859</v>
      </c>
      <c r="Z174" s="4">
        <v>0.6296508299942889</v>
      </c>
      <c r="AA174" s="4">
        <v>6.2972292191432189E-2</v>
      </c>
      <c r="AB174" s="4">
        <v>0.24052916416114084</v>
      </c>
      <c r="AC174" s="4">
        <v>0.17523364485981974</v>
      </c>
      <c r="AD174" s="4">
        <v>0.87057457922228665</v>
      </c>
      <c r="AE174" s="4">
        <v>0.35971223021582388</v>
      </c>
    </row>
    <row r="175" spans="1:31" ht="13.8" x14ac:dyDescent="0.25">
      <c r="A175" s="6" t="s">
        <v>33</v>
      </c>
      <c r="B175" s="6">
        <v>2022</v>
      </c>
      <c r="C175" s="6" t="s">
        <v>46</v>
      </c>
      <c r="D175" s="10">
        <v>44896</v>
      </c>
      <c r="E175" s="6">
        <v>179.1</v>
      </c>
      <c r="F175">
        <v>-0.50000000000000311</v>
      </c>
      <c r="G175" s="4">
        <v>1.0688836104512962</v>
      </c>
      <c r="H175" s="4">
        <v>-0.23430178069353325</v>
      </c>
      <c r="I175" s="4">
        <v>4.7489082969432408</v>
      </c>
      <c r="J175" s="4">
        <v>0.92861288450376922</v>
      </c>
      <c r="K175" s="4">
        <v>-1.9065190651906487</v>
      </c>
      <c r="L175" s="4">
        <v>-13.041362530413631</v>
      </c>
      <c r="M175" s="4">
        <v>0.17543859649123472</v>
      </c>
      <c r="N175" s="4">
        <v>-0.24311183144247275</v>
      </c>
      <c r="O175" s="4">
        <v>0.85513078470824366</v>
      </c>
      <c r="P175" s="4">
        <v>0.43183220234424247</v>
      </c>
      <c r="Q175" s="4">
        <v>0.46777546777547074</v>
      </c>
      <c r="R175" s="4">
        <v>-1.4892443463872129</v>
      </c>
      <c r="S175" s="4">
        <v>0.24925224327018944</v>
      </c>
      <c r="T175" s="4">
        <v>0.56593095642331637</v>
      </c>
      <c r="U175" s="4">
        <v>0.6116207951070336</v>
      </c>
      <c r="V175" s="4">
        <v>0.5724098454493417</v>
      </c>
      <c r="W175" s="4">
        <v>-0.64027939464494921</v>
      </c>
      <c r="X175" s="4">
        <v>0.16638935108152131</v>
      </c>
      <c r="Y175" s="4">
        <v>0.23966446974236408</v>
      </c>
      <c r="Z175" s="4">
        <v>0.79635949943115891</v>
      </c>
      <c r="AA175" s="4">
        <v>0.31466331025802385</v>
      </c>
      <c r="AB175" s="4">
        <v>0.2399520095980838</v>
      </c>
      <c r="AC175" s="4">
        <v>0.17492711370263053</v>
      </c>
      <c r="AD175" s="4">
        <v>1.26582278481012</v>
      </c>
      <c r="AE175" s="4">
        <v>0.47789725209079031</v>
      </c>
    </row>
    <row r="176" spans="1:31" ht="13.8" x14ac:dyDescent="0.25">
      <c r="A176" s="4" t="s">
        <v>33</v>
      </c>
      <c r="B176" s="4">
        <v>2023</v>
      </c>
      <c r="C176" s="4" t="s">
        <v>31</v>
      </c>
      <c r="D176" s="9">
        <v>44927</v>
      </c>
      <c r="E176" s="4">
        <v>178</v>
      </c>
      <c r="F176">
        <v>-0.61418202121719401</v>
      </c>
      <c r="G176" s="4">
        <v>1.821386603995313</v>
      </c>
      <c r="H176" s="4">
        <v>1.0803193987787614</v>
      </c>
      <c r="I176" s="4">
        <v>2.6576341844710756</v>
      </c>
      <c r="J176" s="4">
        <v>0.74755606670499297</v>
      </c>
      <c r="K176" s="4">
        <v>0.62695924764890276</v>
      </c>
      <c r="L176" s="4">
        <v>-1.9026301063234343</v>
      </c>
      <c r="M176" s="4">
        <v>-5.8377116170474447E-2</v>
      </c>
      <c r="N176" s="4">
        <v>-0.32493907392363242</v>
      </c>
      <c r="O176" s="4">
        <v>1.8952618453865395</v>
      </c>
      <c r="P176" s="4">
        <v>0.5528255528255388</v>
      </c>
      <c r="Q176" s="4">
        <v>0.5173305742369374</v>
      </c>
      <c r="R176" s="4">
        <v>0.50391937290033917</v>
      </c>
      <c r="S176" s="4">
        <v>0.24863252113376427</v>
      </c>
      <c r="T176" s="4">
        <v>0.56274620146314014</v>
      </c>
      <c r="U176" s="4">
        <v>0.48632218844985492</v>
      </c>
      <c r="V176" s="4">
        <v>0.51223676721685019</v>
      </c>
      <c r="W176" s="4">
        <v>0.82015231400117505</v>
      </c>
      <c r="X176" s="4">
        <v>-0.27685492801771872</v>
      </c>
      <c r="Y176" s="4">
        <v>0.41841004184099739</v>
      </c>
      <c r="Z176" s="4">
        <v>0.73363431151242176</v>
      </c>
      <c r="AA176" s="4">
        <v>6.2735257214551005E-2</v>
      </c>
      <c r="AB176" s="4">
        <v>0.41891083183723343</v>
      </c>
      <c r="AC176" s="4">
        <v>0</v>
      </c>
      <c r="AD176" s="4">
        <v>1.5909090909090973</v>
      </c>
      <c r="AE176" s="4">
        <v>0.41617122473247153</v>
      </c>
    </row>
    <row r="177" spans="1:31" ht="13.8" x14ac:dyDescent="0.25">
      <c r="A177" s="6" t="s">
        <v>33</v>
      </c>
      <c r="B177" s="6">
        <v>2023</v>
      </c>
      <c r="C177" s="6" t="s">
        <v>35</v>
      </c>
      <c r="D177" s="10">
        <v>44958</v>
      </c>
      <c r="E177" s="6">
        <v>172.2</v>
      </c>
      <c r="F177">
        <v>-3.258426966292141</v>
      </c>
      <c r="G177" s="4">
        <v>0.80784766301210453</v>
      </c>
      <c r="H177" s="4">
        <v>-1.3940520446096656</v>
      </c>
      <c r="I177" s="4">
        <v>-10.050761421319802</v>
      </c>
      <c r="J177" s="4">
        <v>1.5410958904109686</v>
      </c>
      <c r="K177" s="4">
        <v>7.2274143302180658</v>
      </c>
      <c r="L177" s="4">
        <v>0.2852253280091272</v>
      </c>
      <c r="M177" s="4">
        <v>0.5841121495327104</v>
      </c>
      <c r="N177" s="4">
        <v>-0.65199674001629759</v>
      </c>
      <c r="O177" s="4">
        <v>0.24473813020068524</v>
      </c>
      <c r="P177" s="4">
        <v>0.73304825901039528</v>
      </c>
      <c r="Q177" s="4">
        <v>1.1837364899639644</v>
      </c>
      <c r="R177" s="4">
        <v>0.66852367688021652</v>
      </c>
      <c r="S177" s="4">
        <v>0.54563492063491781</v>
      </c>
      <c r="T177" s="4">
        <v>0.89535534415222318</v>
      </c>
      <c r="U177" s="4">
        <v>1.0284331518451231</v>
      </c>
      <c r="V177" s="4">
        <v>0.90600226500565928</v>
      </c>
      <c r="W177" s="4">
        <v>0.81348053457292613</v>
      </c>
      <c r="X177" s="4">
        <v>1.4991671293725803</v>
      </c>
      <c r="Y177" s="4">
        <v>0.71428571428570753</v>
      </c>
      <c r="Z177" s="4">
        <v>1.2885154061624713</v>
      </c>
      <c r="AA177" s="4">
        <v>0.18808777429467799</v>
      </c>
      <c r="AB177" s="4">
        <v>0.35756853396900734</v>
      </c>
      <c r="AC177" s="4">
        <v>0.40745052386495262</v>
      </c>
      <c r="AD177" s="4">
        <v>1.454138702460847</v>
      </c>
      <c r="AE177" s="4">
        <v>0.65127294256956436</v>
      </c>
    </row>
    <row r="178" spans="1:31" ht="13.8" x14ac:dyDescent="0.25">
      <c r="A178" s="4" t="s">
        <v>33</v>
      </c>
      <c r="B178" s="4">
        <v>2023</v>
      </c>
      <c r="C178" s="4" t="s">
        <v>36</v>
      </c>
      <c r="D178" s="9">
        <v>44986</v>
      </c>
      <c r="E178" s="4">
        <v>172.2</v>
      </c>
      <c r="F178">
        <v>0</v>
      </c>
      <c r="G178" s="4">
        <v>0</v>
      </c>
      <c r="H178" s="4">
        <v>0</v>
      </c>
      <c r="I178" s="4">
        <v>0</v>
      </c>
      <c r="J178" s="4">
        <v>0</v>
      </c>
      <c r="K178" s="4">
        <v>0</v>
      </c>
      <c r="L178" s="4">
        <v>5.6882821387937606E-2</v>
      </c>
      <c r="M178" s="4">
        <v>0</v>
      </c>
      <c r="N178" s="4">
        <v>0</v>
      </c>
      <c r="O178" s="4">
        <v>0</v>
      </c>
      <c r="P178" s="4">
        <v>0</v>
      </c>
      <c r="Q178" s="4">
        <v>0</v>
      </c>
      <c r="R178" s="4">
        <v>5.534034311013987E-2</v>
      </c>
      <c r="S178" s="4">
        <v>0</v>
      </c>
      <c r="T178" s="4">
        <v>-5.5463117027189528E-2</v>
      </c>
      <c r="U178" s="4">
        <v>0</v>
      </c>
      <c r="V178" s="4">
        <v>0</v>
      </c>
      <c r="W178" s="4">
        <v>0</v>
      </c>
      <c r="X178" s="4">
        <v>-0.10940919037200057</v>
      </c>
      <c r="Y178" s="4">
        <v>0</v>
      </c>
      <c r="Z178" s="4">
        <v>0</v>
      </c>
      <c r="AA178" s="4">
        <v>0</v>
      </c>
      <c r="AB178" s="4">
        <v>0</v>
      </c>
      <c r="AC178" s="4">
        <v>0</v>
      </c>
      <c r="AD178" s="4">
        <v>5.5126791620724543E-2</v>
      </c>
      <c r="AE178" s="4">
        <v>0</v>
      </c>
    </row>
    <row r="179" spans="1:31" ht="13.8" x14ac:dyDescent="0.25">
      <c r="A179" s="6" t="s">
        <v>33</v>
      </c>
      <c r="B179" s="6">
        <v>2023</v>
      </c>
      <c r="C179" s="6" t="s">
        <v>37</v>
      </c>
      <c r="D179" s="10">
        <v>45017</v>
      </c>
      <c r="E179" s="6">
        <v>168.7</v>
      </c>
      <c r="F179">
        <v>-2.0325203252032522</v>
      </c>
      <c r="G179" s="4">
        <v>5.7240984544947186E-2</v>
      </c>
      <c r="H179" s="4">
        <v>0.70688030160226212</v>
      </c>
      <c r="I179" s="4">
        <v>-2.7088036117381398</v>
      </c>
      <c r="J179" s="4">
        <v>0.50590219224283628</v>
      </c>
      <c r="K179" s="4">
        <v>4.1255084253341048</v>
      </c>
      <c r="L179" s="4">
        <v>2.2740193291642981</v>
      </c>
      <c r="M179" s="4">
        <v>1.4518002322880372</v>
      </c>
      <c r="N179" s="4">
        <v>0.98441345365052391</v>
      </c>
      <c r="O179" s="4">
        <v>1.46484375</v>
      </c>
      <c r="P179" s="4">
        <v>0.36385688295936586</v>
      </c>
      <c r="Q179" s="4">
        <v>0.2034587995930853</v>
      </c>
      <c r="R179" s="4">
        <v>0.71902654867255689</v>
      </c>
      <c r="S179" s="4">
        <v>0.39467192895905845</v>
      </c>
      <c r="T179" s="4">
        <v>0.44395116537181545</v>
      </c>
      <c r="U179" s="4">
        <v>0.41916167664669979</v>
      </c>
      <c r="V179" s="4">
        <v>0.39281705948373574</v>
      </c>
      <c r="W179" s="4">
        <v>0.97982708933716922</v>
      </c>
      <c r="X179" s="4">
        <v>-0.2738225629791895</v>
      </c>
      <c r="Y179" s="4">
        <v>0.23640661938534616</v>
      </c>
      <c r="Z179" s="4">
        <v>0.38716814159291407</v>
      </c>
      <c r="AA179" s="4">
        <v>0.18773466833540861</v>
      </c>
      <c r="AB179" s="4">
        <v>0.23752969121140477</v>
      </c>
      <c r="AC179" s="4">
        <v>0.98550724637680498</v>
      </c>
      <c r="AD179" s="4">
        <v>1.5977961432506917</v>
      </c>
      <c r="AE179" s="4">
        <v>0.52941176470588569</v>
      </c>
    </row>
    <row r="180" spans="1:31" ht="13.8" x14ac:dyDescent="0.25">
      <c r="A180" s="4" t="s">
        <v>33</v>
      </c>
      <c r="B180" s="4">
        <v>2023</v>
      </c>
      <c r="C180" s="4" t="s">
        <v>38</v>
      </c>
      <c r="D180" s="9">
        <v>45047</v>
      </c>
      <c r="E180" s="4">
        <v>164.4</v>
      </c>
      <c r="F180">
        <v>-2.5489033787788875</v>
      </c>
      <c r="G180" s="22">
        <v>-5.7208237986283023E-2</v>
      </c>
      <c r="H180" s="22">
        <v>2.6672905942910705</v>
      </c>
      <c r="I180" s="22">
        <v>2.494199535962867</v>
      </c>
      <c r="J180" s="22">
        <v>0.33557046979865451</v>
      </c>
      <c r="K180" s="22">
        <v>-1.8973214285714159</v>
      </c>
      <c r="L180" s="22">
        <v>2.8349082823790965</v>
      </c>
      <c r="M180" s="22">
        <v>1.2593016599885618</v>
      </c>
      <c r="N180" s="22">
        <v>0.89358245329001518</v>
      </c>
      <c r="O180" s="22">
        <v>1.9730510105871002</v>
      </c>
      <c r="P180" s="22">
        <v>0.24169184290030554</v>
      </c>
      <c r="Q180" s="22">
        <v>0.35532994923857292</v>
      </c>
      <c r="R180" s="22">
        <v>0.54914881933003845</v>
      </c>
      <c r="S180" s="22">
        <v>0.34398034398033839</v>
      </c>
      <c r="T180" s="22">
        <v>0.16574585635359745</v>
      </c>
      <c r="U180" s="22">
        <v>0.23852116875373031</v>
      </c>
      <c r="V180" s="22">
        <v>0.22358859698155711</v>
      </c>
      <c r="W180" s="22">
        <v>0.22831050228310826</v>
      </c>
      <c r="X180" s="22">
        <v>0.71389346512905627</v>
      </c>
      <c r="Y180" s="22">
        <v>0.294811320754717</v>
      </c>
      <c r="Z180" s="22">
        <v>0.38567493112947032</v>
      </c>
      <c r="AA180" s="22">
        <v>0.18738288569644682</v>
      </c>
      <c r="AB180" s="22">
        <v>0.23696682464453631</v>
      </c>
      <c r="AC180" s="22">
        <v>0.34443168771528287</v>
      </c>
      <c r="AD180" s="22">
        <v>0.65075921908893086</v>
      </c>
      <c r="AE180" s="22">
        <v>0.40959625511994652</v>
      </c>
    </row>
    <row r="183" spans="1:31" ht="13.8" x14ac:dyDescent="0.25">
      <c r="A183" t="s">
        <v>0</v>
      </c>
      <c r="B183" t="s">
        <v>3</v>
      </c>
      <c r="C183" t="s">
        <v>4</v>
      </c>
      <c r="D183" t="s">
        <v>5</v>
      </c>
      <c r="E183" t="s">
        <v>6</v>
      </c>
      <c r="F183" t="s">
        <v>8</v>
      </c>
      <c r="G183" t="s">
        <v>9</v>
      </c>
      <c r="H183" t="s">
        <v>10</v>
      </c>
      <c r="I183" t="s">
        <v>11</v>
      </c>
      <c r="J183" t="s">
        <v>12</v>
      </c>
      <c r="K183" t="s">
        <v>13</v>
      </c>
      <c r="L183" t="s">
        <v>14</v>
      </c>
      <c r="M183" t="s">
        <v>15</v>
      </c>
      <c r="N183" t="s">
        <v>16</v>
      </c>
      <c r="O183" t="s">
        <v>17</v>
      </c>
      <c r="P183" t="s">
        <v>18</v>
      </c>
      <c r="Q183" t="s">
        <v>19</v>
      </c>
      <c r="R183" t="s">
        <v>20</v>
      </c>
      <c r="S183" t="s">
        <v>21</v>
      </c>
      <c r="T183" t="s">
        <v>22</v>
      </c>
      <c r="U183" t="s">
        <v>23</v>
      </c>
      <c r="V183" t="s">
        <v>24</v>
      </c>
      <c r="W183" t="s">
        <v>25</v>
      </c>
      <c r="X183" t="s">
        <v>26</v>
      </c>
      <c r="Y183" t="s">
        <v>27</v>
      </c>
      <c r="Z183" t="s">
        <v>28</v>
      </c>
    </row>
    <row r="184" spans="1:31" ht="13.8" x14ac:dyDescent="0.25">
      <c r="A184" t="s">
        <v>128</v>
      </c>
      <c r="B184">
        <f>CORREL($F$94:$F$122,G94:G122)</f>
        <v>-9.1289571681804071E-2</v>
      </c>
      <c r="C184">
        <f t="shared" ref="C184:Z184" si="0">CORREL($F$94:$F$122,H94:H122)</f>
        <v>0.41214716160857023</v>
      </c>
      <c r="D184">
        <f t="shared" si="0"/>
        <v>5.7114785717293476E-2</v>
      </c>
      <c r="E184">
        <f t="shared" si="0"/>
        <v>-0.45002454625384941</v>
      </c>
      <c r="F184">
        <f t="shared" si="0"/>
        <v>0.1058098394670403</v>
      </c>
      <c r="G184">
        <f t="shared" si="0"/>
        <v>-0.22314198446312639</v>
      </c>
      <c r="H184">
        <f t="shared" si="0"/>
        <v>0.13396111754454826</v>
      </c>
      <c r="I184">
        <f t="shared" si="0"/>
        <v>0.16775130785766035</v>
      </c>
      <c r="J184">
        <f t="shared" si="0"/>
        <v>-0.10605438464482959</v>
      </c>
      <c r="K184">
        <f t="shared" si="0"/>
        <v>0.60949762138514707</v>
      </c>
      <c r="L184">
        <f t="shared" si="0"/>
        <v>0.41126068696327867</v>
      </c>
      <c r="M184">
        <f t="shared" si="0"/>
        <v>7.3732376666019922E-2</v>
      </c>
      <c r="N184">
        <f t="shared" si="0"/>
        <v>0.24971756580591412</v>
      </c>
      <c r="O184">
        <f t="shared" si="0"/>
        <v>0.34893289408224637</v>
      </c>
      <c r="P184">
        <f t="shared" si="0"/>
        <v>0.33869839526050616</v>
      </c>
      <c r="Q184">
        <f t="shared" si="0"/>
        <v>0.35192052602290891</v>
      </c>
      <c r="R184">
        <f t="shared" si="0"/>
        <v>-0.21540077379350384</v>
      </c>
      <c r="S184">
        <f t="shared" si="0"/>
        <v>0.55742380333606911</v>
      </c>
      <c r="T184">
        <f t="shared" si="0"/>
        <v>0.12857400190923254</v>
      </c>
      <c r="U184">
        <f t="shared" si="0"/>
        <v>0.31918977808461935</v>
      </c>
      <c r="V184">
        <f t="shared" si="0"/>
        <v>0.33551920002342756</v>
      </c>
      <c r="W184">
        <f t="shared" si="0"/>
        <v>0.49254698395999258</v>
      </c>
      <c r="X184">
        <f t="shared" si="0"/>
        <v>-6.3967791042817629E-3</v>
      </c>
      <c r="Y184">
        <f t="shared" si="0"/>
        <v>1.3314737577135342E-3</v>
      </c>
      <c r="Z184">
        <f t="shared" si="0"/>
        <v>0.28849886872579755</v>
      </c>
    </row>
    <row r="185" spans="1:31" ht="13.8" x14ac:dyDescent="0.25">
      <c r="A185" t="s">
        <v>34</v>
      </c>
      <c r="B185">
        <f>CORREL($F$123:$F$151,G123:G151)</f>
        <v>-0.13338336661999406</v>
      </c>
      <c r="C185">
        <f t="shared" ref="C185:Z185" si="1">CORREL($F$123:$F$151,H123:H151)</f>
        <v>0.35655912423019281</v>
      </c>
      <c r="D185">
        <f t="shared" si="1"/>
        <v>-1.5933004874267749E-2</v>
      </c>
      <c r="E185">
        <f t="shared" si="1"/>
        <v>-0.29546155116815725</v>
      </c>
      <c r="F185">
        <f t="shared" si="1"/>
        <v>0.12030283455463166</v>
      </c>
      <c r="G185">
        <f t="shared" si="1"/>
        <v>-0.22534679825413131</v>
      </c>
      <c r="H185">
        <f t="shared" si="1"/>
        <v>5.3161277517120888E-2</v>
      </c>
      <c r="I185">
        <f t="shared" si="1"/>
        <v>0.18454088351711309</v>
      </c>
      <c r="J185">
        <f t="shared" si="1"/>
        <v>-0.13079784367113909</v>
      </c>
      <c r="K185">
        <f t="shared" si="1"/>
        <v>0.57783954568727536</v>
      </c>
      <c r="L185">
        <f t="shared" si="1"/>
        <v>0.38910158074443835</v>
      </c>
      <c r="M185">
        <f t="shared" si="1"/>
        <v>6.001655123469609E-2</v>
      </c>
      <c r="N185">
        <f t="shared" si="1"/>
        <v>0.28129016195325729</v>
      </c>
      <c r="O185">
        <f t="shared" si="1"/>
        <v>0.40625094431161557</v>
      </c>
      <c r="P185">
        <f t="shared" si="1"/>
        <v>0.33594056961448299</v>
      </c>
      <c r="Q185">
        <f t="shared" si="1"/>
        <v>0.40009842498183296</v>
      </c>
      <c r="R185">
        <f t="shared" si="1"/>
        <v>-6.1284763247872083E-2</v>
      </c>
      <c r="S185">
        <f t="shared" si="1"/>
        <v>0.55700401194361882</v>
      </c>
      <c r="T185">
        <f t="shared" si="1"/>
        <v>0.27239417180292241</v>
      </c>
      <c r="U185">
        <f t="shared" si="1"/>
        <v>0.32409483374462295</v>
      </c>
      <c r="V185">
        <f t="shared" si="1"/>
        <v>0.48641034674856276</v>
      </c>
      <c r="W185">
        <f t="shared" si="1"/>
        <v>0.48454752112788574</v>
      </c>
      <c r="X185">
        <f t="shared" si="1"/>
        <v>-0.22603881559376068</v>
      </c>
      <c r="Y185">
        <f t="shared" si="1"/>
        <v>-9.8369594619045167E-2</v>
      </c>
      <c r="Z185">
        <f t="shared" si="1"/>
        <v>0.39542192306308704</v>
      </c>
    </row>
    <row r="186" spans="1:31" ht="13.8" x14ac:dyDescent="0.25">
      <c r="A186" t="s">
        <v>33</v>
      </c>
      <c r="B186">
        <f>CORREL($F$152:$F$180,G152:G180)</f>
        <v>-0.21069076340070103</v>
      </c>
      <c r="C186">
        <f t="shared" ref="C186:Z186" si="2">CORREL($F$152:$F$180,H152:H180)</f>
        <v>0.30371634991704094</v>
      </c>
      <c r="D186">
        <f t="shared" si="2"/>
        <v>-9.0202469647933131E-2</v>
      </c>
      <c r="E186">
        <f t="shared" si="2"/>
        <v>-8.9740255202507863E-2</v>
      </c>
      <c r="F186">
        <f t="shared" si="2"/>
        <v>0.198089798753909</v>
      </c>
      <c r="G186">
        <f t="shared" si="2"/>
        <v>-0.22072652595232983</v>
      </c>
      <c r="H186">
        <f t="shared" si="2"/>
        <v>-7.2909790173668831E-2</v>
      </c>
      <c r="I186">
        <f t="shared" si="2"/>
        <v>8.0572782055831696E-2</v>
      </c>
      <c r="J186">
        <f t="shared" si="2"/>
        <v>-0.2062026052970731</v>
      </c>
      <c r="K186">
        <f t="shared" si="2"/>
        <v>0.37416273454535337</v>
      </c>
      <c r="L186">
        <f t="shared" si="2"/>
        <v>0.17861066215043434</v>
      </c>
      <c r="M186">
        <f t="shared" si="2"/>
        <v>4.9346179382502638E-2</v>
      </c>
      <c r="N186">
        <f t="shared" si="2"/>
        <v>0.25474532719713849</v>
      </c>
      <c r="O186">
        <f t="shared" si="2"/>
        <v>0.25835113413717392</v>
      </c>
      <c r="P186">
        <f t="shared" si="2"/>
        <v>7.2965752973820297E-2</v>
      </c>
      <c r="Q186">
        <f t="shared" si="2"/>
        <v>0.23745507741787625</v>
      </c>
      <c r="R186">
        <f t="shared" si="2"/>
        <v>-6.1124274856485042E-3</v>
      </c>
      <c r="S186">
        <f t="shared" si="2"/>
        <v>0.45905534532100706</v>
      </c>
      <c r="T186">
        <f t="shared" si="2"/>
        <v>0.33342233551062872</v>
      </c>
      <c r="U186">
        <f t="shared" si="2"/>
        <v>0.28754686821191056</v>
      </c>
      <c r="V186">
        <f t="shared" si="2"/>
        <v>0.57628700485669226</v>
      </c>
      <c r="W186">
        <f t="shared" si="2"/>
        <v>0.45629990164113032</v>
      </c>
      <c r="X186">
        <f t="shared" si="2"/>
        <v>-0.24515651473672434</v>
      </c>
      <c r="Y186">
        <f t="shared" si="2"/>
        <v>-0.2757067513193508</v>
      </c>
      <c r="Z186">
        <f t="shared" si="2"/>
        <v>0.47480612814250772</v>
      </c>
    </row>
    <row r="190" spans="1:31" ht="13.8" x14ac:dyDescent="0.25">
      <c r="A190" t="s">
        <v>0</v>
      </c>
      <c r="B190" t="s">
        <v>3</v>
      </c>
      <c r="C190" t="s">
        <v>4</v>
      </c>
      <c r="D190" t="s">
        <v>5</v>
      </c>
      <c r="E190" t="s">
        <v>6</v>
      </c>
      <c r="F190" t="s">
        <v>8</v>
      </c>
      <c r="G190" t="s">
        <v>9</v>
      </c>
      <c r="H190" t="s">
        <v>10</v>
      </c>
      <c r="I190" t="s">
        <v>11</v>
      </c>
      <c r="J190" t="s">
        <v>12</v>
      </c>
      <c r="K190" t="s">
        <v>13</v>
      </c>
      <c r="L190" t="s">
        <v>14</v>
      </c>
      <c r="M190" t="s">
        <v>15</v>
      </c>
      <c r="N190" t="s">
        <v>16</v>
      </c>
      <c r="O190" t="s">
        <v>17</v>
      </c>
      <c r="P190" t="s">
        <v>18</v>
      </c>
      <c r="Q190" t="s">
        <v>19</v>
      </c>
      <c r="R190" t="s">
        <v>20</v>
      </c>
      <c r="S190" t="s">
        <v>21</v>
      </c>
      <c r="T190" t="s">
        <v>22</v>
      </c>
      <c r="U190" t="s">
        <v>23</v>
      </c>
      <c r="V190" t="s">
        <v>24</v>
      </c>
      <c r="W190" t="s">
        <v>25</v>
      </c>
      <c r="X190" t="s">
        <v>26</v>
      </c>
      <c r="Y190" t="s">
        <v>27</v>
      </c>
      <c r="Z190" t="s">
        <v>28</v>
      </c>
    </row>
    <row r="191" spans="1:31" ht="13.8" x14ac:dyDescent="0.25">
      <c r="A191" t="s">
        <v>128</v>
      </c>
      <c r="B191">
        <v>-9.1289571681804071E-2</v>
      </c>
      <c r="C191">
        <v>0.41214716160857023</v>
      </c>
      <c r="D191">
        <v>5.7114785717293476E-2</v>
      </c>
      <c r="E191">
        <v>-0.45002454625384941</v>
      </c>
      <c r="F191">
        <v>0.1058098394670403</v>
      </c>
      <c r="G191">
        <v>-0.22314198446312639</v>
      </c>
      <c r="H191">
        <v>0.13396111754454826</v>
      </c>
      <c r="I191">
        <v>0.16775130785766035</v>
      </c>
      <c r="J191">
        <v>-0.10605438464482959</v>
      </c>
      <c r="K191">
        <v>0.60949762138514707</v>
      </c>
      <c r="L191">
        <v>0.41126068696327867</v>
      </c>
      <c r="M191">
        <v>7.3732376666019922E-2</v>
      </c>
      <c r="N191">
        <v>0.24971756580591412</v>
      </c>
      <c r="O191">
        <v>0.34893289408224637</v>
      </c>
      <c r="P191">
        <v>0.33869839526050616</v>
      </c>
      <c r="Q191">
        <v>0.35192052602290891</v>
      </c>
      <c r="R191">
        <v>-0.21540077379350384</v>
      </c>
      <c r="S191">
        <v>0.55742380333606911</v>
      </c>
      <c r="T191">
        <v>0.12857400190923254</v>
      </c>
      <c r="U191">
        <v>0.31918977808461935</v>
      </c>
      <c r="V191">
        <v>0.33551920002342756</v>
      </c>
      <c r="W191">
        <v>0.49254698395999258</v>
      </c>
      <c r="X191">
        <v>-6.3967791042817629E-3</v>
      </c>
      <c r="Y191">
        <v>1.3314737577135342E-3</v>
      </c>
      <c r="Z191">
        <v>0.28849886872579755</v>
      </c>
    </row>
    <row r="192" spans="1:31" ht="13.8" x14ac:dyDescent="0.25">
      <c r="A192" t="s">
        <v>34</v>
      </c>
      <c r="B192">
        <v>-0.13338336661999406</v>
      </c>
      <c r="C192">
        <v>0.35655912423019281</v>
      </c>
      <c r="D192">
        <v>-1.5933004874267749E-2</v>
      </c>
      <c r="E192">
        <v>-0.29546155116815725</v>
      </c>
      <c r="F192">
        <v>0.12030283455463166</v>
      </c>
      <c r="G192">
        <v>-0.22534679825413131</v>
      </c>
      <c r="H192">
        <v>5.3161277517120888E-2</v>
      </c>
      <c r="I192">
        <v>0.18454088351711309</v>
      </c>
      <c r="J192">
        <v>-0.13079784367113909</v>
      </c>
      <c r="K192">
        <v>0.57783954568727536</v>
      </c>
      <c r="L192">
        <v>0.38910158074443835</v>
      </c>
      <c r="M192">
        <v>6.001655123469609E-2</v>
      </c>
      <c r="N192">
        <v>0.28129016195325729</v>
      </c>
      <c r="O192">
        <v>0.40625094431161557</v>
      </c>
      <c r="P192">
        <v>0.33594056961448299</v>
      </c>
      <c r="Q192">
        <v>0.40009842498183296</v>
      </c>
      <c r="R192">
        <v>-6.1284763247872083E-2</v>
      </c>
      <c r="S192">
        <v>0.55700401194361882</v>
      </c>
      <c r="T192">
        <v>0.27239417180292241</v>
      </c>
      <c r="U192">
        <v>0.32409483374462295</v>
      </c>
      <c r="V192">
        <v>0.48641034674856276</v>
      </c>
      <c r="W192">
        <v>0.48454752112788574</v>
      </c>
      <c r="X192">
        <v>-0.22603881559376068</v>
      </c>
      <c r="Y192">
        <v>-9.8369594619045167E-2</v>
      </c>
      <c r="Z192">
        <v>0.39542192306308704</v>
      </c>
    </row>
    <row r="193" spans="1:26" ht="13.8" x14ac:dyDescent="0.25">
      <c r="A193" t="s">
        <v>33</v>
      </c>
      <c r="B193">
        <v>-0.21069076340070103</v>
      </c>
      <c r="C193">
        <v>0.30371634991704094</v>
      </c>
      <c r="D193">
        <v>-9.0202469647933131E-2</v>
      </c>
      <c r="E193">
        <v>-8.9740255202507863E-2</v>
      </c>
      <c r="F193">
        <v>0.198089798753909</v>
      </c>
      <c r="G193">
        <v>-0.22072652595232983</v>
      </c>
      <c r="H193">
        <v>-7.2909790173668831E-2</v>
      </c>
      <c r="I193">
        <v>8.0572782055831696E-2</v>
      </c>
      <c r="J193">
        <v>-0.2062026052970731</v>
      </c>
      <c r="K193">
        <v>0.37416273454535337</v>
      </c>
      <c r="L193">
        <v>0.17861066215043434</v>
      </c>
      <c r="M193">
        <v>4.9346179382502638E-2</v>
      </c>
      <c r="N193">
        <v>0.25474532719713849</v>
      </c>
      <c r="O193">
        <v>0.25835113413717392</v>
      </c>
      <c r="P193">
        <v>7.2965752973820297E-2</v>
      </c>
      <c r="Q193">
        <v>0.23745507741787625</v>
      </c>
      <c r="R193">
        <v>-6.1124274856485042E-3</v>
      </c>
      <c r="S193">
        <v>0.45905534532100706</v>
      </c>
      <c r="T193">
        <v>0.33342233551062872</v>
      </c>
      <c r="U193">
        <v>0.28754686821191056</v>
      </c>
      <c r="V193">
        <v>0.57628700485669226</v>
      </c>
      <c r="W193">
        <v>0.45629990164113032</v>
      </c>
      <c r="X193">
        <v>-0.24515651473672434</v>
      </c>
      <c r="Y193">
        <v>-0.2757067513193508</v>
      </c>
      <c r="Z193">
        <v>0.47480612814250772</v>
      </c>
    </row>
    <row r="196" spans="1:26" ht="13.8" x14ac:dyDescent="0.25">
      <c r="A196" t="s">
        <v>0</v>
      </c>
      <c r="B196" t="s">
        <v>128</v>
      </c>
      <c r="C196" t="s">
        <v>34</v>
      </c>
      <c r="D196" t="s">
        <v>33</v>
      </c>
    </row>
    <row r="197" spans="1:26" ht="13.8" x14ac:dyDescent="0.25">
      <c r="A197" t="s">
        <v>3</v>
      </c>
      <c r="B197">
        <v>-9.1289571681804071E-2</v>
      </c>
      <c r="C197">
        <v>-0.13338336661999406</v>
      </c>
      <c r="D197">
        <v>-0.21069076340070103</v>
      </c>
    </row>
    <row r="198" spans="1:26" ht="13.8" x14ac:dyDescent="0.25">
      <c r="A198" t="s">
        <v>4</v>
      </c>
      <c r="B198">
        <v>0.41214716160857023</v>
      </c>
      <c r="C198">
        <v>0.35655912423019281</v>
      </c>
      <c r="D198">
        <v>0.30371634991704094</v>
      </c>
    </row>
    <row r="199" spans="1:26" ht="13.8" x14ac:dyDescent="0.25">
      <c r="A199" t="s">
        <v>5</v>
      </c>
      <c r="B199">
        <v>5.7114785717293476E-2</v>
      </c>
      <c r="C199">
        <v>-1.5933004874267749E-2</v>
      </c>
      <c r="D199">
        <v>-9.0202469647933131E-2</v>
      </c>
    </row>
    <row r="200" spans="1:26" ht="13.8" x14ac:dyDescent="0.25">
      <c r="A200" t="s">
        <v>6</v>
      </c>
      <c r="B200">
        <v>-0.45002454625384941</v>
      </c>
      <c r="C200">
        <v>-0.29546155116815725</v>
      </c>
      <c r="D200">
        <v>-8.9740255202507863E-2</v>
      </c>
    </row>
    <row r="201" spans="1:26" ht="13.8" x14ac:dyDescent="0.25">
      <c r="A201" t="s">
        <v>8</v>
      </c>
      <c r="B201">
        <v>0.1058098394670403</v>
      </c>
      <c r="C201">
        <v>0.12030283455463166</v>
      </c>
      <c r="D201">
        <v>0.198089798753909</v>
      </c>
    </row>
    <row r="202" spans="1:26" ht="13.8" x14ac:dyDescent="0.25">
      <c r="A202" t="s">
        <v>9</v>
      </c>
      <c r="B202">
        <v>-0.22314198446312639</v>
      </c>
      <c r="C202">
        <v>-0.22534679825413131</v>
      </c>
      <c r="D202">
        <v>-0.22072652595232983</v>
      </c>
    </row>
    <row r="203" spans="1:26" ht="13.8" x14ac:dyDescent="0.25">
      <c r="A203" t="s">
        <v>10</v>
      </c>
      <c r="B203">
        <v>0.13396111754454826</v>
      </c>
      <c r="C203">
        <v>5.3161277517120888E-2</v>
      </c>
      <c r="D203">
        <v>-7.2909790173668831E-2</v>
      </c>
    </row>
    <row r="204" spans="1:26" ht="13.8" x14ac:dyDescent="0.25">
      <c r="A204" t="s">
        <v>11</v>
      </c>
      <c r="B204">
        <v>0.16775130785766035</v>
      </c>
      <c r="C204">
        <v>0.18454088351711309</v>
      </c>
      <c r="D204">
        <v>8.0572782055831696E-2</v>
      </c>
    </row>
    <row r="205" spans="1:26" ht="13.8" x14ac:dyDescent="0.25">
      <c r="A205" t="s">
        <v>12</v>
      </c>
      <c r="B205">
        <v>-0.10605438464482959</v>
      </c>
      <c r="C205">
        <v>-0.13079784367113909</v>
      </c>
      <c r="D205">
        <v>-0.2062026052970731</v>
      </c>
    </row>
    <row r="206" spans="1:26" ht="13.8" x14ac:dyDescent="0.25">
      <c r="A206" t="s">
        <v>13</v>
      </c>
      <c r="B206">
        <v>0.60949762138514707</v>
      </c>
      <c r="C206">
        <v>0.57783954568727536</v>
      </c>
      <c r="D206">
        <v>0.37416273454535337</v>
      </c>
    </row>
    <row r="207" spans="1:26" ht="13.8" x14ac:dyDescent="0.25">
      <c r="A207" t="s">
        <v>14</v>
      </c>
      <c r="B207">
        <v>0.41126068696327867</v>
      </c>
      <c r="C207">
        <v>0.38910158074443835</v>
      </c>
      <c r="D207">
        <v>0.17861066215043434</v>
      </c>
    </row>
    <row r="208" spans="1:26" ht="13.8" x14ac:dyDescent="0.25">
      <c r="A208" t="s">
        <v>15</v>
      </c>
      <c r="B208">
        <v>7.3732376666019922E-2</v>
      </c>
      <c r="C208">
        <v>6.001655123469609E-2</v>
      </c>
      <c r="D208">
        <v>4.9346179382502638E-2</v>
      </c>
    </row>
    <row r="209" spans="1:4" ht="13.8" x14ac:dyDescent="0.25">
      <c r="A209" t="s">
        <v>16</v>
      </c>
      <c r="B209">
        <v>0.24971756580591412</v>
      </c>
      <c r="C209">
        <v>0.28129016195325729</v>
      </c>
      <c r="D209">
        <v>0.25474532719713849</v>
      </c>
    </row>
    <row r="210" spans="1:4" ht="13.8" x14ac:dyDescent="0.25">
      <c r="A210" t="s">
        <v>17</v>
      </c>
      <c r="B210">
        <v>0.34893289408224637</v>
      </c>
      <c r="C210">
        <v>0.40625094431161557</v>
      </c>
      <c r="D210">
        <v>0.25835113413717392</v>
      </c>
    </row>
    <row r="211" spans="1:4" ht="13.8" x14ac:dyDescent="0.25">
      <c r="A211" t="s">
        <v>18</v>
      </c>
      <c r="B211">
        <v>0.33869839526050616</v>
      </c>
      <c r="C211">
        <v>0.33594056961448299</v>
      </c>
      <c r="D211">
        <v>7.2965752973820297E-2</v>
      </c>
    </row>
    <row r="212" spans="1:4" ht="13.8" x14ac:dyDescent="0.25">
      <c r="A212" t="s">
        <v>19</v>
      </c>
      <c r="B212">
        <v>0.35192052602290891</v>
      </c>
      <c r="C212">
        <v>0.40009842498183296</v>
      </c>
      <c r="D212">
        <v>0.23745507741787625</v>
      </c>
    </row>
    <row r="213" spans="1:4" ht="13.8" x14ac:dyDescent="0.25">
      <c r="A213" t="s">
        <v>20</v>
      </c>
      <c r="B213">
        <v>-0.21540077379350384</v>
      </c>
      <c r="C213">
        <v>-6.1284763247872083E-2</v>
      </c>
      <c r="D213">
        <v>-6.1124274856485042E-3</v>
      </c>
    </row>
    <row r="214" spans="1:4" ht="13.8" x14ac:dyDescent="0.25">
      <c r="A214" t="s">
        <v>21</v>
      </c>
      <c r="B214">
        <v>0.55742380333606911</v>
      </c>
      <c r="C214">
        <v>0.55700401194361882</v>
      </c>
      <c r="D214">
        <v>0.45905534532100706</v>
      </c>
    </row>
    <row r="215" spans="1:4" ht="13.8" x14ac:dyDescent="0.25">
      <c r="A215" t="s">
        <v>22</v>
      </c>
      <c r="B215">
        <v>0.12857400190923254</v>
      </c>
      <c r="C215">
        <v>0.27239417180292241</v>
      </c>
      <c r="D215">
        <v>0.33342233551062872</v>
      </c>
    </row>
    <row r="216" spans="1:4" ht="13.8" x14ac:dyDescent="0.25">
      <c r="A216" t="s">
        <v>23</v>
      </c>
      <c r="B216">
        <v>0.31918977808461935</v>
      </c>
      <c r="C216">
        <v>0.32409483374462295</v>
      </c>
      <c r="D216">
        <v>0.28754686821191056</v>
      </c>
    </row>
    <row r="217" spans="1:4" ht="13.8" x14ac:dyDescent="0.25">
      <c r="A217" t="s">
        <v>24</v>
      </c>
      <c r="B217">
        <v>0.33551920002342756</v>
      </c>
      <c r="C217">
        <v>0.48641034674856276</v>
      </c>
      <c r="D217">
        <v>0.57628700485669226</v>
      </c>
    </row>
    <row r="218" spans="1:4" ht="13.8" x14ac:dyDescent="0.25">
      <c r="A218" t="s">
        <v>25</v>
      </c>
      <c r="B218">
        <v>0.49254698395999258</v>
      </c>
      <c r="C218">
        <v>0.48454752112788574</v>
      </c>
      <c r="D218">
        <v>0.45629990164113032</v>
      </c>
    </row>
    <row r="219" spans="1:4" ht="13.8" x14ac:dyDescent="0.25">
      <c r="A219" t="s">
        <v>26</v>
      </c>
      <c r="B219">
        <v>-6.3967791042817629E-3</v>
      </c>
      <c r="C219">
        <v>-0.22603881559376068</v>
      </c>
      <c r="D219">
        <v>-0.24515651473672434</v>
      </c>
    </row>
    <row r="220" spans="1:4" ht="13.8" x14ac:dyDescent="0.25">
      <c r="A220" t="s">
        <v>27</v>
      </c>
      <c r="B220">
        <v>1.3314737577135342E-3</v>
      </c>
      <c r="C220">
        <v>-9.8369594619045167E-2</v>
      </c>
      <c r="D220">
        <v>-0.2757067513193508</v>
      </c>
    </row>
    <row r="221" spans="1:4" ht="13.8" x14ac:dyDescent="0.25">
      <c r="A221" t="s">
        <v>28</v>
      </c>
      <c r="B221">
        <v>0.28849886872579755</v>
      </c>
      <c r="C221">
        <v>0.39542192306308704</v>
      </c>
      <c r="D221">
        <v>0.47480612814250772</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B06E2-CA15-41B5-B71F-293C2C040BA1}">
  <dimension ref="A3:E17"/>
  <sheetViews>
    <sheetView workbookViewId="0">
      <selection activeCell="E8" sqref="E8"/>
    </sheetView>
  </sheetViews>
  <sheetFormatPr defaultRowHeight="13.8" x14ac:dyDescent="0.25"/>
  <cols>
    <col min="1" max="1" width="15.3984375" customWidth="1"/>
    <col min="2" max="2" width="9.69921875" customWidth="1"/>
    <col min="3" max="5" width="12.59765625" customWidth="1"/>
    <col min="6" max="6" width="4.69921875" customWidth="1"/>
    <col min="7" max="8" width="10.796875" bestFit="1" customWidth="1"/>
    <col min="9" max="9" width="6.19921875" bestFit="1" customWidth="1"/>
    <col min="10" max="11" width="10.796875" bestFit="1" customWidth="1"/>
    <col min="12" max="12" width="8.8984375" bestFit="1" customWidth="1"/>
    <col min="13" max="19" width="10.796875" bestFit="1" customWidth="1"/>
    <col min="20" max="20" width="7.19921875" bestFit="1" customWidth="1"/>
    <col min="21" max="24" width="10.796875" bestFit="1" customWidth="1"/>
    <col min="25" max="25" width="5.3984375" bestFit="1" customWidth="1"/>
    <col min="26" max="27" width="10.796875" bestFit="1" customWidth="1"/>
    <col min="28" max="28" width="7.19921875" bestFit="1" customWidth="1"/>
    <col min="29" max="29" width="6.296875" bestFit="1" customWidth="1"/>
    <col min="30" max="30" width="10.796875" bestFit="1" customWidth="1"/>
    <col min="31" max="32" width="7.19921875" bestFit="1" customWidth="1"/>
    <col min="33" max="34" width="10.796875" bestFit="1" customWidth="1"/>
    <col min="35" max="35" width="13.19921875" bestFit="1" customWidth="1"/>
    <col min="36" max="42" width="10.796875" bestFit="1" customWidth="1"/>
    <col min="43" max="45" width="6.296875" bestFit="1" customWidth="1"/>
    <col min="46" max="46" width="10.796875" bestFit="1" customWidth="1"/>
    <col min="47" max="47" width="7.19921875" bestFit="1" customWidth="1"/>
    <col min="48" max="53" width="10.796875" bestFit="1" customWidth="1"/>
    <col min="54" max="54" width="7.19921875" bestFit="1" customWidth="1"/>
    <col min="55" max="58" width="10.796875" bestFit="1" customWidth="1"/>
    <col min="59" max="59" width="5.3984375" bestFit="1" customWidth="1"/>
    <col min="60" max="61" width="10.796875" bestFit="1" customWidth="1"/>
    <col min="62" max="62" width="7.19921875" bestFit="1" customWidth="1"/>
    <col min="63" max="63" width="6.296875" bestFit="1" customWidth="1"/>
    <col min="64" max="64" width="10.796875" bestFit="1" customWidth="1"/>
    <col min="65" max="66" width="7.19921875" bestFit="1" customWidth="1"/>
    <col min="67" max="68" width="10.796875" bestFit="1" customWidth="1"/>
  </cols>
  <sheetData>
    <row r="3" spans="1:5" x14ac:dyDescent="0.25">
      <c r="A3" s="17" t="s">
        <v>101</v>
      </c>
      <c r="C3" s="17" t="s">
        <v>0</v>
      </c>
    </row>
    <row r="4" spans="1:5" x14ac:dyDescent="0.25">
      <c r="A4" s="17" t="s">
        <v>1</v>
      </c>
      <c r="B4" s="17" t="s">
        <v>2</v>
      </c>
      <c r="C4" t="s">
        <v>30</v>
      </c>
      <c r="D4" t="s">
        <v>34</v>
      </c>
      <c r="E4" t="s">
        <v>33</v>
      </c>
    </row>
    <row r="5" spans="1:5" x14ac:dyDescent="0.25">
      <c r="A5">
        <v>2019</v>
      </c>
      <c r="B5" t="s">
        <v>42</v>
      </c>
    </row>
    <row r="6" spans="1:5" x14ac:dyDescent="0.25">
      <c r="A6">
        <v>2019</v>
      </c>
      <c r="B6" t="s">
        <v>43</v>
      </c>
      <c r="C6">
        <v>1.6553355010345512</v>
      </c>
      <c r="D6">
        <v>1.6226703509906601</v>
      </c>
      <c r="E6">
        <v>1.5885947046843418</v>
      </c>
    </row>
    <row r="7" spans="1:5" x14ac:dyDescent="0.25">
      <c r="A7">
        <v>2019</v>
      </c>
      <c r="B7" t="s">
        <v>45</v>
      </c>
      <c r="C7">
        <v>1.5934864786275469</v>
      </c>
      <c r="D7">
        <v>1.4405553948510388</v>
      </c>
      <c r="E7">
        <v>1.2028869286286892</v>
      </c>
    </row>
    <row r="8" spans="1:5" x14ac:dyDescent="0.25">
      <c r="A8">
        <v>2019</v>
      </c>
      <c r="B8" t="s">
        <v>46</v>
      </c>
      <c r="C8">
        <v>2.0493445532085119</v>
      </c>
      <c r="D8">
        <v>1.9790122048591203</v>
      </c>
      <c r="E8">
        <v>1.8225039619651373</v>
      </c>
    </row>
    <row r="9" spans="1:5" x14ac:dyDescent="0.25">
      <c r="A9">
        <v>2020</v>
      </c>
      <c r="B9" t="s">
        <v>31</v>
      </c>
      <c r="C9">
        <v>-0.1570651259325653</v>
      </c>
      <c r="D9">
        <v>-0.35232928807114078</v>
      </c>
      <c r="E9">
        <v>-0.67259588660366376</v>
      </c>
    </row>
    <row r="10" spans="1:5" x14ac:dyDescent="0.25">
      <c r="A10">
        <v>2020</v>
      </c>
      <c r="B10" t="s">
        <v>35</v>
      </c>
      <c r="C10">
        <v>-1.6461598966234225</v>
      </c>
      <c r="D10">
        <v>-1.6444045347401479</v>
      </c>
      <c r="E10">
        <v>-1.6397112317421205</v>
      </c>
    </row>
    <row r="11" spans="1:5" x14ac:dyDescent="0.25">
      <c r="A11">
        <v>2020</v>
      </c>
      <c r="B11" t="s">
        <v>36</v>
      </c>
      <c r="C11">
        <v>-0.91397235233632912</v>
      </c>
      <c r="D11">
        <v>-0.95292439372324211</v>
      </c>
      <c r="E11">
        <v>-1.0355029585798714</v>
      </c>
    </row>
    <row r="12" spans="1:5" x14ac:dyDescent="0.25">
      <c r="A12">
        <v>2020</v>
      </c>
      <c r="B12" t="s">
        <v>37</v>
      </c>
      <c r="C12">
        <v>-6.9064914101233628</v>
      </c>
      <c r="D12">
        <v>-5.7091830856089354</v>
      </c>
      <c r="E12">
        <v>1.7717708300667905</v>
      </c>
    </row>
    <row r="13" spans="1:5" x14ac:dyDescent="0.25">
      <c r="A13">
        <v>2020</v>
      </c>
      <c r="B13" t="s">
        <v>38</v>
      </c>
      <c r="C13">
        <v>-100</v>
      </c>
      <c r="D13">
        <v>-100</v>
      </c>
      <c r="E13">
        <v>-100</v>
      </c>
    </row>
    <row r="14" spans="1:5" x14ac:dyDescent="0.25">
      <c r="A14">
        <v>2020</v>
      </c>
      <c r="B14" t="s">
        <v>39</v>
      </c>
      <c r="C14" t="e">
        <v>#DIV/0!</v>
      </c>
      <c r="D14" t="e">
        <v>#DIV/0!</v>
      </c>
      <c r="E14" t="e">
        <v>#DIV/0!</v>
      </c>
    </row>
    <row r="15" spans="1:5" x14ac:dyDescent="0.25">
      <c r="A15">
        <v>2020</v>
      </c>
      <c r="B15" t="s">
        <v>40</v>
      </c>
      <c r="C15">
        <v>0</v>
      </c>
      <c r="D15">
        <v>0</v>
      </c>
      <c r="E15">
        <v>0</v>
      </c>
    </row>
    <row r="16" spans="1:5" x14ac:dyDescent="0.25">
      <c r="A16">
        <v>2020</v>
      </c>
      <c r="B16" t="s">
        <v>41</v>
      </c>
      <c r="C16">
        <v>1.5593561368209561</v>
      </c>
      <c r="D16">
        <v>1.5457063711910899</v>
      </c>
      <c r="E16">
        <v>1.5436644302623785</v>
      </c>
    </row>
    <row r="17" spans="1:5" x14ac:dyDescent="0.25">
      <c r="A17">
        <v>2020</v>
      </c>
      <c r="B17" t="s">
        <v>42</v>
      </c>
      <c r="C17">
        <v>0.4787848770017934</v>
      </c>
      <c r="D17">
        <v>0.61105352174152372</v>
      </c>
      <c r="E17">
        <v>0.8379888268156499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26739-53BC-4497-8713-AD1CE8B301A8}">
  <dimension ref="A4:Z167"/>
  <sheetViews>
    <sheetView workbookViewId="0">
      <selection activeCell="E107" sqref="E107"/>
    </sheetView>
  </sheetViews>
  <sheetFormatPr defaultRowHeight="14.4" x14ac:dyDescent="0.25"/>
  <cols>
    <col min="1" max="1" width="24.8984375" customWidth="1"/>
    <col min="2" max="2" width="15.5" customWidth="1"/>
    <col min="3" max="3" width="8.296875" customWidth="1"/>
    <col min="4" max="4" width="10.59765625" customWidth="1"/>
    <col min="5" max="5" width="21.296875" customWidth="1"/>
    <col min="6" max="6" width="14.69921875" customWidth="1"/>
    <col min="7" max="7" width="6" customWidth="1"/>
    <col min="8" max="8" width="18.796875" customWidth="1"/>
    <col min="9" max="9" width="19.19921875" customWidth="1"/>
    <col min="10" max="10" width="7.796875" customWidth="1"/>
    <col min="11" max="11" width="12.296875" customWidth="1"/>
    <col min="12" max="12" width="20.19921875" customWidth="1"/>
    <col min="13" max="13" width="24.296875" customWidth="1"/>
    <col min="14" max="14" width="8.19921875" customWidth="1"/>
    <col min="15" max="15" width="24.19921875" customWidth="1"/>
    <col min="16" max="16" width="34.59765625" customWidth="1"/>
    <col min="17" max="17" width="20.19921875" customWidth="1"/>
    <col min="18" max="18" width="27.796875" customWidth="1"/>
    <col min="19" max="19" width="12.09765625" customWidth="1"/>
    <col min="20" max="20" width="11.8984375" customWidth="1"/>
    <col min="21" max="21" width="22" customWidth="1"/>
    <col min="22" max="22" width="9.796875" customWidth="1"/>
    <col min="23" max="23" width="14.796875" customWidth="1"/>
    <col min="24" max="24" width="28.8984375" customWidth="1"/>
    <col min="25" max="25" width="14.59765625" customWidth="1"/>
    <col min="26" max="26" width="29.296875" customWidth="1"/>
    <col min="27" max="27" width="26.796875" customWidth="1"/>
    <col min="28" max="28" width="11.3984375" customWidth="1"/>
    <col min="29" max="145" width="25.796875" bestFit="1" customWidth="1"/>
    <col min="146" max="146" width="20.3984375" bestFit="1" customWidth="1"/>
    <col min="147" max="147" width="19.5" bestFit="1" customWidth="1"/>
    <col min="148" max="148" width="15.09765625" bestFit="1" customWidth="1"/>
    <col min="149" max="149" width="30" bestFit="1" customWidth="1"/>
    <col min="150" max="150" width="25" bestFit="1" customWidth="1"/>
    <col min="151" max="151" width="21.59765625" bestFit="1" customWidth="1"/>
    <col min="152" max="152" width="13.69921875" bestFit="1" customWidth="1"/>
    <col min="153" max="153" width="26.3984375" bestFit="1" customWidth="1"/>
    <col min="154" max="154" width="30.09765625" bestFit="1" customWidth="1"/>
    <col min="155" max="155" width="15.796875" bestFit="1" customWidth="1"/>
    <col min="156" max="156" width="26.59765625" bestFit="1" customWidth="1"/>
    <col min="157" max="157" width="30" bestFit="1" customWidth="1"/>
  </cols>
  <sheetData>
    <row r="4" spans="1:14" ht="13.8" x14ac:dyDescent="0.25">
      <c r="B4" s="17" t="s">
        <v>55</v>
      </c>
    </row>
    <row r="5" spans="1:14" ht="13.8" x14ac:dyDescent="0.25">
      <c r="B5" t="s">
        <v>87</v>
      </c>
      <c r="F5" t="s">
        <v>88</v>
      </c>
    </row>
    <row r="6" spans="1:14" ht="13.8" x14ac:dyDescent="0.25">
      <c r="B6" t="s">
        <v>96</v>
      </c>
      <c r="C6" t="s">
        <v>97</v>
      </c>
      <c r="D6" t="s">
        <v>98</v>
      </c>
      <c r="E6" t="s">
        <v>99</v>
      </c>
      <c r="F6" t="s">
        <v>89</v>
      </c>
      <c r="G6" t="s">
        <v>90</v>
      </c>
      <c r="H6" t="s">
        <v>91</v>
      </c>
      <c r="I6" t="s">
        <v>92</v>
      </c>
      <c r="J6" t="s">
        <v>38</v>
      </c>
      <c r="K6" t="s">
        <v>93</v>
      </c>
      <c r="L6" t="s">
        <v>94</v>
      </c>
      <c r="M6" t="s">
        <v>95</v>
      </c>
      <c r="N6" t="s">
        <v>96</v>
      </c>
    </row>
    <row r="7" spans="1:14" ht="13.8" x14ac:dyDescent="0.25">
      <c r="A7" s="17" t="s">
        <v>52</v>
      </c>
    </row>
    <row r="8" spans="1:14" ht="13.8" x14ac:dyDescent="0.25">
      <c r="A8" s="13" t="s">
        <v>30</v>
      </c>
    </row>
    <row r="9" spans="1:14" ht="13.8" x14ac:dyDescent="0.25">
      <c r="A9" s="28" t="s">
        <v>71</v>
      </c>
      <c r="B9">
        <v>125.1</v>
      </c>
      <c r="C9">
        <v>125.6</v>
      </c>
      <c r="D9">
        <v>126</v>
      </c>
      <c r="E9">
        <v>127.5</v>
      </c>
      <c r="F9">
        <v>132</v>
      </c>
      <c r="G9">
        <v>133.69999999999999</v>
      </c>
      <c r="H9">
        <v>133.30000000000001</v>
      </c>
      <c r="I9">
        <v>137.1</v>
      </c>
      <c r="J9">
        <v>0</v>
      </c>
      <c r="K9">
        <v>138.19999999999999</v>
      </c>
      <c r="L9">
        <v>138.19999999999999</v>
      </c>
      <c r="M9">
        <v>139.80000000000001</v>
      </c>
      <c r="N9">
        <v>140.4</v>
      </c>
    </row>
    <row r="10" spans="1:14" ht="13.8" x14ac:dyDescent="0.25">
      <c r="A10" s="28" t="s">
        <v>78</v>
      </c>
      <c r="B10">
        <v>163.4</v>
      </c>
      <c r="C10">
        <v>178.8</v>
      </c>
      <c r="D10">
        <v>191.4</v>
      </c>
      <c r="E10">
        <v>209.5</v>
      </c>
      <c r="F10">
        <v>191.5</v>
      </c>
      <c r="G10">
        <v>165.1</v>
      </c>
      <c r="H10">
        <v>152.30000000000001</v>
      </c>
      <c r="I10">
        <v>162.69999999999999</v>
      </c>
      <c r="J10">
        <v>0</v>
      </c>
      <c r="K10">
        <v>148.9</v>
      </c>
      <c r="L10">
        <v>148.9</v>
      </c>
      <c r="M10">
        <v>171</v>
      </c>
      <c r="N10">
        <v>178.8</v>
      </c>
    </row>
    <row r="11" spans="1:14" ht="13.8" x14ac:dyDescent="0.25">
      <c r="A11" s="28" t="s">
        <v>80</v>
      </c>
      <c r="B11">
        <v>143.80000000000001</v>
      </c>
      <c r="C11">
        <v>145.69999999999999</v>
      </c>
      <c r="D11">
        <v>146.19999999999999</v>
      </c>
      <c r="E11">
        <v>144.30000000000001</v>
      </c>
      <c r="F11">
        <v>142.19999999999999</v>
      </c>
      <c r="G11">
        <v>140.69999999999999</v>
      </c>
      <c r="H11">
        <v>141.80000000000001</v>
      </c>
      <c r="I11">
        <v>147.30000000000001</v>
      </c>
      <c r="J11">
        <v>0</v>
      </c>
      <c r="K11">
        <v>143.19999999999999</v>
      </c>
      <c r="L11">
        <v>143.19999999999999</v>
      </c>
      <c r="M11">
        <v>146.9</v>
      </c>
      <c r="N11">
        <v>147</v>
      </c>
    </row>
    <row r="12" spans="1:14" ht="13.8" x14ac:dyDescent="0.25">
      <c r="A12" s="28" t="s">
        <v>72</v>
      </c>
      <c r="B12">
        <v>140.1</v>
      </c>
      <c r="C12">
        <v>141</v>
      </c>
      <c r="D12">
        <v>141.80000000000001</v>
      </c>
      <c r="E12">
        <v>142.80000000000001</v>
      </c>
      <c r="F12">
        <v>143.69999999999999</v>
      </c>
      <c r="G12">
        <v>144.19999999999999</v>
      </c>
      <c r="H12">
        <v>144.4</v>
      </c>
      <c r="I12">
        <v>147.19999999999999</v>
      </c>
      <c r="J12">
        <v>0</v>
      </c>
      <c r="K12">
        <v>148.19999999999999</v>
      </c>
      <c r="L12">
        <v>148.19999999999999</v>
      </c>
      <c r="M12">
        <v>147.6</v>
      </c>
      <c r="N12">
        <v>146.9</v>
      </c>
    </row>
    <row r="13" spans="1:14" ht="13.8" x14ac:dyDescent="0.25">
      <c r="A13" s="28" t="s">
        <v>74</v>
      </c>
      <c r="B13">
        <v>145.69999999999999</v>
      </c>
      <c r="C13">
        <v>146.5</v>
      </c>
      <c r="D13">
        <v>147.1</v>
      </c>
      <c r="E13">
        <v>148.69999999999999</v>
      </c>
      <c r="F13">
        <v>150.5</v>
      </c>
      <c r="G13">
        <v>150.9</v>
      </c>
      <c r="H13">
        <v>151.69999999999999</v>
      </c>
      <c r="I13">
        <v>155.6</v>
      </c>
      <c r="J13">
        <v>0</v>
      </c>
      <c r="K13">
        <v>153.30000000000001</v>
      </c>
      <c r="L13">
        <v>153.30000000000001</v>
      </c>
      <c r="M13">
        <v>153.30000000000001</v>
      </c>
      <c r="N13">
        <v>153.4</v>
      </c>
    </row>
    <row r="14" spans="1:14" ht="13.8" x14ac:dyDescent="0.25">
      <c r="A14" s="28" t="s">
        <v>73</v>
      </c>
      <c r="B14">
        <v>161.9</v>
      </c>
      <c r="C14">
        <v>161.6</v>
      </c>
      <c r="D14">
        <v>163.69999999999999</v>
      </c>
      <c r="E14">
        <v>165.3</v>
      </c>
      <c r="F14">
        <v>167.3</v>
      </c>
      <c r="G14">
        <v>167.5</v>
      </c>
      <c r="H14">
        <v>166.8</v>
      </c>
      <c r="I14">
        <v>0</v>
      </c>
      <c r="J14">
        <v>0</v>
      </c>
      <c r="K14">
        <v>190.3</v>
      </c>
      <c r="L14">
        <v>190.3</v>
      </c>
      <c r="M14">
        <v>187.2</v>
      </c>
      <c r="N14">
        <v>183.9</v>
      </c>
    </row>
    <row r="15" spans="1:14" ht="13.8" x14ac:dyDescent="0.25">
      <c r="A15" s="28" t="s">
        <v>75</v>
      </c>
      <c r="B15">
        <v>138.30000000000001</v>
      </c>
      <c r="C15">
        <v>141.19999999999999</v>
      </c>
      <c r="D15">
        <v>143.80000000000001</v>
      </c>
      <c r="E15">
        <v>149.5</v>
      </c>
      <c r="F15">
        <v>153.5</v>
      </c>
      <c r="G15">
        <v>150.9</v>
      </c>
      <c r="H15">
        <v>147.6</v>
      </c>
      <c r="I15">
        <v>146.9</v>
      </c>
      <c r="J15">
        <v>0</v>
      </c>
      <c r="K15">
        <v>149.4</v>
      </c>
      <c r="L15">
        <v>149.4</v>
      </c>
      <c r="M15">
        <v>148.4</v>
      </c>
      <c r="N15">
        <v>149.5</v>
      </c>
    </row>
    <row r="16" spans="1:14" ht="13.8" x14ac:dyDescent="0.25">
      <c r="A16" s="28" t="s">
        <v>79</v>
      </c>
      <c r="B16">
        <v>132.19999999999999</v>
      </c>
      <c r="C16">
        <v>133.1</v>
      </c>
      <c r="D16">
        <v>136.19999999999999</v>
      </c>
      <c r="E16">
        <v>138.80000000000001</v>
      </c>
      <c r="F16">
        <v>141.1</v>
      </c>
      <c r="G16">
        <v>141.80000000000001</v>
      </c>
      <c r="H16">
        <v>141.80000000000001</v>
      </c>
      <c r="I16">
        <v>150.19999999999999</v>
      </c>
      <c r="J16">
        <v>0</v>
      </c>
      <c r="K16">
        <v>150.30000000000001</v>
      </c>
      <c r="L16">
        <v>150.30000000000001</v>
      </c>
      <c r="M16">
        <v>149.9</v>
      </c>
      <c r="N16">
        <v>149.30000000000001</v>
      </c>
    </row>
    <row r="17" spans="1:14" ht="13.8" x14ac:dyDescent="0.25">
      <c r="A17" s="28" t="s">
        <v>77</v>
      </c>
      <c r="B17">
        <v>112.8</v>
      </c>
      <c r="C17">
        <v>113.6</v>
      </c>
      <c r="D17">
        <v>113.8</v>
      </c>
      <c r="E17">
        <v>113.6</v>
      </c>
      <c r="F17">
        <v>113.8</v>
      </c>
      <c r="G17">
        <v>113.1</v>
      </c>
      <c r="H17">
        <v>112.6</v>
      </c>
      <c r="I17">
        <v>119.8</v>
      </c>
      <c r="J17">
        <v>0</v>
      </c>
      <c r="K17">
        <v>113.2</v>
      </c>
      <c r="L17">
        <v>113.2</v>
      </c>
      <c r="M17">
        <v>114.2</v>
      </c>
      <c r="N17">
        <v>115.1</v>
      </c>
    </row>
    <row r="18" spans="1:14" ht="13.8" x14ac:dyDescent="0.25">
      <c r="A18" s="28" t="s">
        <v>76</v>
      </c>
      <c r="B18">
        <v>144.19999999999999</v>
      </c>
      <c r="C18">
        <v>145.5</v>
      </c>
      <c r="D18">
        <v>147.30000000000001</v>
      </c>
      <c r="E18">
        <v>149.1</v>
      </c>
      <c r="F18">
        <v>151.6</v>
      </c>
      <c r="G18">
        <v>152.80000000000001</v>
      </c>
      <c r="H18">
        <v>154</v>
      </c>
      <c r="I18">
        <v>158.69999999999999</v>
      </c>
      <c r="J18">
        <v>0</v>
      </c>
      <c r="K18">
        <v>159.80000000000001</v>
      </c>
      <c r="L18">
        <v>159.80000000000001</v>
      </c>
      <c r="M18">
        <v>160</v>
      </c>
      <c r="N18">
        <v>160</v>
      </c>
    </row>
    <row r="19" spans="1:14" ht="13.8" x14ac:dyDescent="0.25">
      <c r="A19" s="28" t="s">
        <v>82</v>
      </c>
      <c r="B19">
        <v>145.5</v>
      </c>
      <c r="C19">
        <v>148.30000000000001</v>
      </c>
      <c r="D19">
        <v>150.9</v>
      </c>
      <c r="E19">
        <v>154.30000000000001</v>
      </c>
      <c r="F19">
        <v>153</v>
      </c>
      <c r="G19">
        <v>149.80000000000001</v>
      </c>
      <c r="H19">
        <v>148.19999999999999</v>
      </c>
      <c r="I19">
        <v>150.1</v>
      </c>
      <c r="J19">
        <v>0</v>
      </c>
      <c r="K19">
        <v>152.30000000000001</v>
      </c>
      <c r="L19">
        <v>152.30000000000001</v>
      </c>
      <c r="M19">
        <v>155.30000000000001</v>
      </c>
      <c r="N19">
        <v>156.1</v>
      </c>
    </row>
    <row r="20" spans="1:14" ht="13.8" x14ac:dyDescent="0.25">
      <c r="A20" s="28" t="s">
        <v>81</v>
      </c>
      <c r="B20">
        <v>138.5</v>
      </c>
      <c r="C20">
        <v>138.6</v>
      </c>
      <c r="D20">
        <v>138.69999999999999</v>
      </c>
      <c r="E20">
        <v>139.30000000000001</v>
      </c>
      <c r="F20">
        <v>139.69999999999999</v>
      </c>
      <c r="G20">
        <v>140.1</v>
      </c>
      <c r="H20">
        <v>140.1</v>
      </c>
      <c r="I20">
        <v>139.19999999999999</v>
      </c>
      <c r="J20">
        <v>0</v>
      </c>
      <c r="K20">
        <v>142.1</v>
      </c>
      <c r="L20">
        <v>142.1</v>
      </c>
      <c r="M20">
        <v>143.5</v>
      </c>
      <c r="N20">
        <v>145.4</v>
      </c>
    </row>
    <row r="21" spans="1:14" ht="13.8" x14ac:dyDescent="0.25">
      <c r="A21" s="13" t="s">
        <v>34</v>
      </c>
    </row>
    <row r="22" spans="1:14" ht="13.8" x14ac:dyDescent="0.25">
      <c r="A22" s="28" t="s">
        <v>71</v>
      </c>
      <c r="B22">
        <v>123.5</v>
      </c>
      <c r="C22">
        <v>123.9</v>
      </c>
      <c r="D22">
        <v>124.3</v>
      </c>
      <c r="E22">
        <v>125.7</v>
      </c>
      <c r="F22">
        <v>129.9</v>
      </c>
      <c r="G22">
        <v>131.4</v>
      </c>
      <c r="H22">
        <v>131.19999999999999</v>
      </c>
      <c r="I22">
        <v>131.6</v>
      </c>
      <c r="J22">
        <v>0</v>
      </c>
      <c r="K22">
        <v>136.30000000000001</v>
      </c>
      <c r="L22">
        <v>136.30000000000001</v>
      </c>
      <c r="M22">
        <v>137.4</v>
      </c>
      <c r="N22">
        <v>138.19999999999999</v>
      </c>
    </row>
    <row r="23" spans="1:14" ht="13.8" x14ac:dyDescent="0.25">
      <c r="A23" s="28" t="s">
        <v>78</v>
      </c>
      <c r="B23">
        <v>173.2</v>
      </c>
      <c r="C23">
        <v>188.4</v>
      </c>
      <c r="D23">
        <v>199.6</v>
      </c>
      <c r="E23">
        <v>217</v>
      </c>
      <c r="F23">
        <v>197</v>
      </c>
      <c r="G23">
        <v>170.7</v>
      </c>
      <c r="H23">
        <v>157.30000000000001</v>
      </c>
      <c r="I23">
        <v>180</v>
      </c>
      <c r="J23">
        <v>0</v>
      </c>
      <c r="K23">
        <v>156.5</v>
      </c>
      <c r="L23">
        <v>156.5</v>
      </c>
      <c r="M23">
        <v>178.1</v>
      </c>
      <c r="N23">
        <v>186.7</v>
      </c>
    </row>
    <row r="24" spans="1:14" ht="13.8" x14ac:dyDescent="0.25">
      <c r="A24" s="28" t="s">
        <v>80</v>
      </c>
      <c r="B24">
        <v>146.6</v>
      </c>
      <c r="C24">
        <v>148</v>
      </c>
      <c r="D24">
        <v>147.4</v>
      </c>
      <c r="E24">
        <v>145.69999999999999</v>
      </c>
      <c r="F24">
        <v>143.19999999999999</v>
      </c>
      <c r="G24">
        <v>141.80000000000001</v>
      </c>
      <c r="H24">
        <v>142.5</v>
      </c>
      <c r="I24">
        <v>152.9</v>
      </c>
      <c r="J24">
        <v>0</v>
      </c>
      <c r="K24">
        <v>147.19999999999999</v>
      </c>
      <c r="L24">
        <v>147.19999999999999</v>
      </c>
      <c r="M24">
        <v>150.4</v>
      </c>
      <c r="N24">
        <v>150.9</v>
      </c>
    </row>
    <row r="25" spans="1:14" ht="13.8" x14ac:dyDescent="0.25">
      <c r="A25" s="28" t="s">
        <v>72</v>
      </c>
      <c r="B25">
        <v>140.9</v>
      </c>
      <c r="C25">
        <v>141.80000000000001</v>
      </c>
      <c r="D25">
        <v>142.5</v>
      </c>
      <c r="E25">
        <v>143.5</v>
      </c>
      <c r="F25">
        <v>144.30000000000001</v>
      </c>
      <c r="G25">
        <v>144.80000000000001</v>
      </c>
      <c r="H25">
        <v>145.1</v>
      </c>
      <c r="I25">
        <v>151.80000000000001</v>
      </c>
      <c r="J25">
        <v>0</v>
      </c>
      <c r="K25">
        <v>149.6</v>
      </c>
      <c r="L25">
        <v>149.6</v>
      </c>
      <c r="M25">
        <v>148.9</v>
      </c>
      <c r="N25">
        <v>148.4</v>
      </c>
    </row>
    <row r="26" spans="1:14" ht="13.8" x14ac:dyDescent="0.25">
      <c r="A26" s="28" t="s">
        <v>74</v>
      </c>
      <c r="B26">
        <v>145.4</v>
      </c>
      <c r="C26">
        <v>146.19999999999999</v>
      </c>
      <c r="D26">
        <v>146.69999999999999</v>
      </c>
      <c r="E26">
        <v>148.30000000000001</v>
      </c>
      <c r="F26">
        <v>150.1</v>
      </c>
      <c r="G26">
        <v>150.80000000000001</v>
      </c>
      <c r="H26">
        <v>151.5</v>
      </c>
      <c r="I26">
        <v>155.5</v>
      </c>
      <c r="J26">
        <v>0</v>
      </c>
      <c r="K26">
        <v>153.30000000000001</v>
      </c>
      <c r="L26">
        <v>153.30000000000001</v>
      </c>
      <c r="M26">
        <v>153.30000000000001</v>
      </c>
      <c r="N26">
        <v>153.6</v>
      </c>
    </row>
    <row r="27" spans="1:14" ht="13.8" x14ac:dyDescent="0.25">
      <c r="A27" s="28" t="s">
        <v>73</v>
      </c>
      <c r="B27">
        <v>160.80000000000001</v>
      </c>
      <c r="C27">
        <v>161</v>
      </c>
      <c r="D27">
        <v>163.19999999999999</v>
      </c>
      <c r="E27">
        <v>165</v>
      </c>
      <c r="F27">
        <v>167.4</v>
      </c>
      <c r="G27">
        <v>167.5</v>
      </c>
      <c r="H27">
        <v>167</v>
      </c>
      <c r="I27">
        <v>0</v>
      </c>
      <c r="J27">
        <v>0</v>
      </c>
      <c r="K27">
        <v>192.7</v>
      </c>
      <c r="L27">
        <v>192.7</v>
      </c>
      <c r="M27">
        <v>190.9</v>
      </c>
      <c r="N27">
        <v>187.1</v>
      </c>
    </row>
    <row r="28" spans="1:14" ht="13.8" x14ac:dyDescent="0.25">
      <c r="A28" s="28" t="s">
        <v>75</v>
      </c>
      <c r="B28">
        <v>139.6</v>
      </c>
      <c r="C28">
        <v>142.6</v>
      </c>
      <c r="D28">
        <v>145.6</v>
      </c>
      <c r="E28">
        <v>151.1</v>
      </c>
      <c r="F28">
        <v>154.9</v>
      </c>
      <c r="G28">
        <v>151.80000000000001</v>
      </c>
      <c r="H28">
        <v>148.1</v>
      </c>
      <c r="I28">
        <v>151.9</v>
      </c>
      <c r="J28">
        <v>0</v>
      </c>
      <c r="K28">
        <v>151.4</v>
      </c>
      <c r="L28">
        <v>151.4</v>
      </c>
      <c r="M28">
        <v>150.80000000000001</v>
      </c>
      <c r="N28">
        <v>152.5</v>
      </c>
    </row>
    <row r="29" spans="1:14" ht="13.8" x14ac:dyDescent="0.25">
      <c r="A29" s="28" t="s">
        <v>79</v>
      </c>
      <c r="B29">
        <v>131.6</v>
      </c>
      <c r="C29">
        <v>132.5</v>
      </c>
      <c r="D29">
        <v>135.69999999999999</v>
      </c>
      <c r="E29">
        <v>138.30000000000001</v>
      </c>
      <c r="F29">
        <v>140.4</v>
      </c>
      <c r="G29">
        <v>141.1</v>
      </c>
      <c r="H29">
        <v>141.1</v>
      </c>
      <c r="I29">
        <v>150.80000000000001</v>
      </c>
      <c r="J29">
        <v>0</v>
      </c>
      <c r="K29">
        <v>150.9</v>
      </c>
      <c r="L29">
        <v>150.9</v>
      </c>
      <c r="M29">
        <v>150.4</v>
      </c>
      <c r="N29">
        <v>149.80000000000001</v>
      </c>
    </row>
    <row r="30" spans="1:14" ht="13.8" x14ac:dyDescent="0.25">
      <c r="A30" s="28" t="s">
        <v>77</v>
      </c>
      <c r="B30">
        <v>113.2</v>
      </c>
      <c r="C30">
        <v>114</v>
      </c>
      <c r="D30">
        <v>114.2</v>
      </c>
      <c r="E30">
        <v>114</v>
      </c>
      <c r="F30">
        <v>114.1</v>
      </c>
      <c r="G30">
        <v>113.6</v>
      </c>
      <c r="H30">
        <v>113.2</v>
      </c>
      <c r="I30">
        <v>121.2</v>
      </c>
      <c r="J30">
        <v>0</v>
      </c>
      <c r="K30">
        <v>114.2</v>
      </c>
      <c r="L30">
        <v>114.2</v>
      </c>
      <c r="M30">
        <v>115.1</v>
      </c>
      <c r="N30">
        <v>116.4</v>
      </c>
    </row>
    <row r="31" spans="1:14" ht="13.8" x14ac:dyDescent="0.25">
      <c r="A31" s="28" t="s">
        <v>76</v>
      </c>
      <c r="B31">
        <v>144.1</v>
      </c>
      <c r="C31">
        <v>145.4</v>
      </c>
      <c r="D31">
        <v>147</v>
      </c>
      <c r="E31">
        <v>148.69999999999999</v>
      </c>
      <c r="F31">
        <v>150.9</v>
      </c>
      <c r="G31">
        <v>152</v>
      </c>
      <c r="H31">
        <v>153.19999999999999</v>
      </c>
      <c r="I31">
        <v>154</v>
      </c>
      <c r="J31">
        <v>0</v>
      </c>
      <c r="K31">
        <v>159.5</v>
      </c>
      <c r="L31">
        <v>159.5</v>
      </c>
      <c r="M31">
        <v>160</v>
      </c>
      <c r="N31">
        <v>160.30000000000001</v>
      </c>
    </row>
    <row r="32" spans="1:14" ht="13.8" x14ac:dyDescent="0.25">
      <c r="A32" s="28" t="s">
        <v>82</v>
      </c>
      <c r="B32">
        <v>147</v>
      </c>
      <c r="C32">
        <v>149.6</v>
      </c>
      <c r="D32">
        <v>151.9</v>
      </c>
      <c r="E32">
        <v>155</v>
      </c>
      <c r="F32">
        <v>153.5</v>
      </c>
      <c r="G32">
        <v>150.5</v>
      </c>
      <c r="H32">
        <v>148.9</v>
      </c>
      <c r="I32">
        <v>153.5</v>
      </c>
      <c r="J32">
        <v>0</v>
      </c>
      <c r="K32">
        <v>154</v>
      </c>
      <c r="L32">
        <v>154</v>
      </c>
      <c r="M32">
        <v>157</v>
      </c>
      <c r="N32">
        <v>158</v>
      </c>
    </row>
    <row r="33" spans="1:26" ht="13.8" x14ac:dyDescent="0.25">
      <c r="A33" s="28" t="s">
        <v>81</v>
      </c>
      <c r="B33">
        <v>135</v>
      </c>
      <c r="C33">
        <v>135.1</v>
      </c>
      <c r="D33">
        <v>135.30000000000001</v>
      </c>
      <c r="E33">
        <v>135.80000000000001</v>
      </c>
      <c r="F33">
        <v>136.1</v>
      </c>
      <c r="G33">
        <v>136.5</v>
      </c>
      <c r="H33">
        <v>136.69999999999999</v>
      </c>
      <c r="I33">
        <v>133.5</v>
      </c>
      <c r="J33">
        <v>0</v>
      </c>
      <c r="K33">
        <v>139.4</v>
      </c>
      <c r="L33">
        <v>139.4</v>
      </c>
      <c r="M33">
        <v>140.6</v>
      </c>
      <c r="N33">
        <v>142.19999999999999</v>
      </c>
    </row>
    <row r="34" spans="1:26" ht="13.8" x14ac:dyDescent="0.25">
      <c r="A34" s="13" t="s">
        <v>33</v>
      </c>
    </row>
    <row r="35" spans="1:26" ht="13.8" x14ac:dyDescent="0.25">
      <c r="A35" s="28" t="s">
        <v>71</v>
      </c>
      <c r="B35">
        <v>120.8</v>
      </c>
      <c r="C35">
        <v>121.1</v>
      </c>
      <c r="D35">
        <v>121.5</v>
      </c>
      <c r="E35">
        <v>122.7</v>
      </c>
      <c r="F35">
        <v>126.3</v>
      </c>
      <c r="G35">
        <v>127.4</v>
      </c>
      <c r="H35">
        <v>127.5</v>
      </c>
      <c r="I35">
        <v>135.1</v>
      </c>
      <c r="J35">
        <v>0</v>
      </c>
      <c r="K35">
        <v>132.9</v>
      </c>
      <c r="L35">
        <v>132.9</v>
      </c>
      <c r="M35">
        <v>133.4</v>
      </c>
      <c r="N35">
        <v>134.4</v>
      </c>
    </row>
    <row r="36" spans="1:26" ht="13.8" x14ac:dyDescent="0.25">
      <c r="A36" s="28" t="s">
        <v>78</v>
      </c>
      <c r="B36">
        <v>192.4</v>
      </c>
      <c r="C36">
        <v>207.2</v>
      </c>
      <c r="D36">
        <v>215.7</v>
      </c>
      <c r="E36">
        <v>231.5</v>
      </c>
      <c r="F36">
        <v>207.8</v>
      </c>
      <c r="G36">
        <v>181.7</v>
      </c>
      <c r="H36">
        <v>167</v>
      </c>
      <c r="I36">
        <v>168.6</v>
      </c>
      <c r="J36">
        <v>0</v>
      </c>
      <c r="K36">
        <v>171.2</v>
      </c>
      <c r="L36">
        <v>171.2</v>
      </c>
      <c r="M36">
        <v>191.9</v>
      </c>
      <c r="N36">
        <v>202</v>
      </c>
    </row>
    <row r="37" spans="1:26" ht="13.8" x14ac:dyDescent="0.25">
      <c r="A37" s="28" t="s">
        <v>80</v>
      </c>
      <c r="B37">
        <v>149.80000000000001</v>
      </c>
      <c r="C37">
        <v>150.6</v>
      </c>
      <c r="D37">
        <v>148.80000000000001</v>
      </c>
      <c r="E37">
        <v>147.19999999999999</v>
      </c>
      <c r="F37">
        <v>144.4</v>
      </c>
      <c r="G37">
        <v>143.1</v>
      </c>
      <c r="H37">
        <v>143.30000000000001</v>
      </c>
      <c r="I37">
        <v>149.9</v>
      </c>
      <c r="J37">
        <v>0</v>
      </c>
      <c r="K37">
        <v>151.80000000000001</v>
      </c>
      <c r="L37">
        <v>151.80000000000001</v>
      </c>
      <c r="M37">
        <v>154.5</v>
      </c>
      <c r="N37">
        <v>155.4</v>
      </c>
    </row>
    <row r="38" spans="1:26" ht="13.8" x14ac:dyDescent="0.25">
      <c r="A38" s="28" t="s">
        <v>72</v>
      </c>
      <c r="B38">
        <v>142.69999999999999</v>
      </c>
      <c r="C38">
        <v>143.5</v>
      </c>
      <c r="D38">
        <v>144.1</v>
      </c>
      <c r="E38">
        <v>144.9</v>
      </c>
      <c r="F38">
        <v>145.6</v>
      </c>
      <c r="G38">
        <v>146.19999999999999</v>
      </c>
      <c r="H38">
        <v>146.5</v>
      </c>
      <c r="I38">
        <v>148.69999999999999</v>
      </c>
      <c r="J38">
        <v>0</v>
      </c>
      <c r="K38">
        <v>152.69999999999999</v>
      </c>
      <c r="L38">
        <v>152.69999999999999</v>
      </c>
      <c r="M38">
        <v>151.6</v>
      </c>
      <c r="N38">
        <v>151.5</v>
      </c>
    </row>
    <row r="39" spans="1:26" ht="13.8" x14ac:dyDescent="0.25">
      <c r="A39" s="28" t="s">
        <v>74</v>
      </c>
      <c r="B39">
        <v>144.9</v>
      </c>
      <c r="C39">
        <v>145.6</v>
      </c>
      <c r="D39">
        <v>145.9</v>
      </c>
      <c r="E39">
        <v>147.5</v>
      </c>
      <c r="F39">
        <v>149.30000000000001</v>
      </c>
      <c r="G39">
        <v>150.69999999999999</v>
      </c>
      <c r="H39">
        <v>151.1</v>
      </c>
      <c r="I39">
        <v>155.6</v>
      </c>
      <c r="J39">
        <v>0</v>
      </c>
      <c r="K39">
        <v>153.4</v>
      </c>
      <c r="L39">
        <v>153.4</v>
      </c>
      <c r="M39">
        <v>153.4</v>
      </c>
      <c r="N39">
        <v>153.9</v>
      </c>
    </row>
    <row r="40" spans="1:26" ht="13.8" x14ac:dyDescent="0.25">
      <c r="A40" s="28" t="s">
        <v>73</v>
      </c>
      <c r="B40">
        <v>158.69999999999999</v>
      </c>
      <c r="C40">
        <v>159.80000000000001</v>
      </c>
      <c r="D40">
        <v>162.4</v>
      </c>
      <c r="E40">
        <v>164.5</v>
      </c>
      <c r="F40">
        <v>167.6</v>
      </c>
      <c r="G40">
        <v>167.6</v>
      </c>
      <c r="H40">
        <v>167.5</v>
      </c>
      <c r="I40">
        <v>0</v>
      </c>
      <c r="J40">
        <v>0</v>
      </c>
      <c r="K40">
        <v>197</v>
      </c>
      <c r="L40">
        <v>197</v>
      </c>
      <c r="M40">
        <v>197.8</v>
      </c>
      <c r="N40">
        <v>193.1</v>
      </c>
    </row>
    <row r="41" spans="1:26" ht="13.8" x14ac:dyDescent="0.25">
      <c r="A41" s="28" t="s">
        <v>75</v>
      </c>
      <c r="B41">
        <v>141.6</v>
      </c>
      <c r="C41">
        <v>144.69999999999999</v>
      </c>
      <c r="D41">
        <v>148.4</v>
      </c>
      <c r="E41">
        <v>153.69999999999999</v>
      </c>
      <c r="F41">
        <v>157</v>
      </c>
      <c r="G41">
        <v>153.1</v>
      </c>
      <c r="H41">
        <v>148.9</v>
      </c>
      <c r="I41">
        <v>148.80000000000001</v>
      </c>
      <c r="J41">
        <v>0</v>
      </c>
      <c r="K41">
        <v>154.6</v>
      </c>
      <c r="L41">
        <v>154.6</v>
      </c>
      <c r="M41">
        <v>154.5</v>
      </c>
      <c r="N41">
        <v>157.30000000000001</v>
      </c>
    </row>
    <row r="42" spans="1:26" ht="13.8" x14ac:dyDescent="0.25">
      <c r="A42" s="28" t="s">
        <v>79</v>
      </c>
      <c r="B42">
        <v>130.30000000000001</v>
      </c>
      <c r="C42">
        <v>131.19999999999999</v>
      </c>
      <c r="D42">
        <v>134.6</v>
      </c>
      <c r="E42">
        <v>137.19999999999999</v>
      </c>
      <c r="F42">
        <v>139.1</v>
      </c>
      <c r="G42">
        <v>139.6</v>
      </c>
      <c r="H42">
        <v>139.69999999999999</v>
      </c>
      <c r="I42">
        <v>150.4</v>
      </c>
      <c r="J42">
        <v>0</v>
      </c>
      <c r="K42">
        <v>152</v>
      </c>
      <c r="L42">
        <v>152</v>
      </c>
      <c r="M42">
        <v>151.30000000000001</v>
      </c>
      <c r="N42">
        <v>150.80000000000001</v>
      </c>
    </row>
    <row r="43" spans="1:26" ht="13.8" x14ac:dyDescent="0.25">
      <c r="A43" s="28" t="s">
        <v>77</v>
      </c>
      <c r="B43">
        <v>114</v>
      </c>
      <c r="C43">
        <v>114.8</v>
      </c>
      <c r="D43">
        <v>115</v>
      </c>
      <c r="E43">
        <v>114.7</v>
      </c>
      <c r="F43">
        <v>114.8</v>
      </c>
      <c r="G43">
        <v>114.6</v>
      </c>
      <c r="H43">
        <v>114.4</v>
      </c>
      <c r="I43">
        <v>120.3</v>
      </c>
      <c r="J43">
        <v>0</v>
      </c>
      <c r="K43">
        <v>116.3</v>
      </c>
      <c r="L43">
        <v>116.3</v>
      </c>
      <c r="M43">
        <v>116.8</v>
      </c>
      <c r="N43">
        <v>118.9</v>
      </c>
    </row>
    <row r="44" spans="1:26" ht="13.8" x14ac:dyDescent="0.25">
      <c r="A44" s="28" t="s">
        <v>76</v>
      </c>
      <c r="B44">
        <v>143.80000000000001</v>
      </c>
      <c r="C44">
        <v>145.19999999999999</v>
      </c>
      <c r="D44">
        <v>146.30000000000001</v>
      </c>
      <c r="E44">
        <v>148</v>
      </c>
      <c r="F44">
        <v>149.5</v>
      </c>
      <c r="G44">
        <v>150.4</v>
      </c>
      <c r="H44">
        <v>151.5</v>
      </c>
      <c r="I44">
        <v>157.1</v>
      </c>
      <c r="J44">
        <v>0</v>
      </c>
      <c r="K44">
        <v>158.80000000000001</v>
      </c>
      <c r="L44">
        <v>158.80000000000001</v>
      </c>
      <c r="M44">
        <v>160</v>
      </c>
      <c r="N44">
        <v>160.9</v>
      </c>
    </row>
    <row r="45" spans="1:26" ht="13.8" x14ac:dyDescent="0.25">
      <c r="A45" s="28" t="s">
        <v>82</v>
      </c>
      <c r="B45">
        <v>149.5</v>
      </c>
      <c r="C45">
        <v>151.9</v>
      </c>
      <c r="D45">
        <v>153.6</v>
      </c>
      <c r="E45">
        <v>156.30000000000001</v>
      </c>
      <c r="F45">
        <v>154.4</v>
      </c>
      <c r="G45">
        <v>151.69999999999999</v>
      </c>
      <c r="H45">
        <v>150.1</v>
      </c>
      <c r="I45">
        <v>151.4</v>
      </c>
      <c r="J45">
        <v>0</v>
      </c>
      <c r="K45">
        <v>157</v>
      </c>
      <c r="L45">
        <v>157</v>
      </c>
      <c r="M45">
        <v>159.9</v>
      </c>
      <c r="N45">
        <v>161.30000000000001</v>
      </c>
    </row>
    <row r="46" spans="1:26" ht="13.8" x14ac:dyDescent="0.25">
      <c r="A46" s="28" t="s">
        <v>81</v>
      </c>
      <c r="B46">
        <v>130</v>
      </c>
      <c r="C46">
        <v>130.19999999999999</v>
      </c>
      <c r="D46">
        <v>130.5</v>
      </c>
      <c r="E46">
        <v>130.80000000000001</v>
      </c>
      <c r="F46">
        <v>131.1</v>
      </c>
      <c r="G46">
        <v>131.5</v>
      </c>
      <c r="H46">
        <v>131.9</v>
      </c>
      <c r="I46">
        <v>136.80000000000001</v>
      </c>
      <c r="J46">
        <v>0</v>
      </c>
      <c r="K46">
        <v>135.6</v>
      </c>
      <c r="L46">
        <v>135.6</v>
      </c>
      <c r="M46">
        <v>136.5</v>
      </c>
      <c r="N46">
        <v>137.69999999999999</v>
      </c>
    </row>
    <row r="48" spans="1:26" x14ac:dyDescent="0.3">
      <c r="P48" t="s">
        <v>1</v>
      </c>
      <c r="Q48" t="s">
        <v>2</v>
      </c>
      <c r="R48" t="s">
        <v>0</v>
      </c>
      <c r="S48" t="s">
        <v>84</v>
      </c>
      <c r="U48" s="2" t="s">
        <v>100</v>
      </c>
      <c r="V48" s="1" t="s">
        <v>0</v>
      </c>
      <c r="W48" s="2" t="s">
        <v>1</v>
      </c>
      <c r="X48" s="2" t="s">
        <v>2</v>
      </c>
      <c r="Y48" t="s">
        <v>83</v>
      </c>
      <c r="Z48" s="18" t="s">
        <v>64</v>
      </c>
    </row>
    <row r="49" spans="1:26" x14ac:dyDescent="0.3">
      <c r="P49" s="29">
        <v>2019</v>
      </c>
      <c r="Q49" s="31" t="s">
        <v>42</v>
      </c>
      <c r="R49" t="s">
        <v>30</v>
      </c>
      <c r="U49" s="9">
        <v>43709</v>
      </c>
      <c r="V49" s="3" t="s">
        <v>30</v>
      </c>
      <c r="W49" s="4">
        <v>2019</v>
      </c>
      <c r="X49" s="4" t="s">
        <v>42</v>
      </c>
      <c r="Y49" s="11">
        <v>140.95833333333334</v>
      </c>
    </row>
    <row r="50" spans="1:26" x14ac:dyDescent="0.3">
      <c r="P50" s="29">
        <v>2019</v>
      </c>
      <c r="Q50" s="31" t="s">
        <v>43</v>
      </c>
      <c r="R50" t="s">
        <v>30</v>
      </c>
      <c r="S50">
        <v>1.6553355010345512</v>
      </c>
      <c r="U50" s="10">
        <v>43739</v>
      </c>
      <c r="V50" s="5" t="s">
        <v>30</v>
      </c>
      <c r="W50" s="6">
        <v>2019</v>
      </c>
      <c r="X50" s="6" t="s">
        <v>43</v>
      </c>
      <c r="Y50" s="11">
        <v>143.29166666666663</v>
      </c>
      <c r="Z50">
        <f>(Y50-Y49)/Y49*100</f>
        <v>1.6553355010345512</v>
      </c>
    </row>
    <row r="51" spans="1:26" x14ac:dyDescent="0.3">
      <c r="A51" t="s">
        <v>1</v>
      </c>
      <c r="B51" s="29">
        <v>2019</v>
      </c>
      <c r="C51" s="29">
        <v>2019</v>
      </c>
      <c r="D51" s="29">
        <v>2019</v>
      </c>
      <c r="E51" s="29">
        <v>2019</v>
      </c>
      <c r="F51" s="29">
        <v>2020</v>
      </c>
      <c r="G51" s="29">
        <v>2020</v>
      </c>
      <c r="H51" s="29">
        <v>2020</v>
      </c>
      <c r="I51" s="29">
        <v>2020</v>
      </c>
      <c r="J51" s="29">
        <v>2020</v>
      </c>
      <c r="K51" s="29">
        <v>2020</v>
      </c>
      <c r="L51" s="29">
        <v>2020</v>
      </c>
      <c r="M51" s="29">
        <v>2020</v>
      </c>
      <c r="N51" s="29">
        <v>2020</v>
      </c>
      <c r="P51" s="29">
        <v>2019</v>
      </c>
      <c r="Q51" s="31" t="s">
        <v>45</v>
      </c>
      <c r="R51" t="s">
        <v>30</v>
      </c>
      <c r="S51">
        <v>1.5934864786275469</v>
      </c>
      <c r="U51" s="9">
        <v>43770</v>
      </c>
      <c r="V51" s="3" t="s">
        <v>30</v>
      </c>
      <c r="W51" s="4">
        <v>2019</v>
      </c>
      <c r="X51" s="4" t="s">
        <v>45</v>
      </c>
      <c r="Y51" s="11">
        <v>145.57500000000002</v>
      </c>
      <c r="Z51">
        <f t="shared" ref="Z51:Z87" si="0">(Y51-Y50)/Y50*100</f>
        <v>1.5934864786275469</v>
      </c>
    </row>
    <row r="52" spans="1:26" x14ac:dyDescent="0.3">
      <c r="A52" t="s">
        <v>2</v>
      </c>
      <c r="B52" s="19" t="s">
        <v>42</v>
      </c>
      <c r="C52" s="19" t="s">
        <v>43</v>
      </c>
      <c r="D52" s="19" t="s">
        <v>45</v>
      </c>
      <c r="E52" s="19" t="s">
        <v>46</v>
      </c>
      <c r="F52" s="19" t="s">
        <v>31</v>
      </c>
      <c r="G52" s="19" t="s">
        <v>35</v>
      </c>
      <c r="H52" s="19" t="s">
        <v>36</v>
      </c>
      <c r="I52" s="19" t="s">
        <v>37</v>
      </c>
      <c r="J52" s="19" t="s">
        <v>38</v>
      </c>
      <c r="K52" s="19" t="s">
        <v>39</v>
      </c>
      <c r="L52" s="19" t="s">
        <v>40</v>
      </c>
      <c r="M52" s="19" t="s">
        <v>41</v>
      </c>
      <c r="N52" s="19" t="s">
        <v>42</v>
      </c>
      <c r="P52" s="29">
        <v>2019</v>
      </c>
      <c r="Q52" s="31" t="s">
        <v>46</v>
      </c>
      <c r="R52" t="s">
        <v>30</v>
      </c>
      <c r="S52">
        <v>2.0493445532085119</v>
      </c>
      <c r="U52" s="10">
        <v>43800</v>
      </c>
      <c r="V52" s="5" t="s">
        <v>30</v>
      </c>
      <c r="W52" s="6">
        <v>2019</v>
      </c>
      <c r="X52" s="6" t="s">
        <v>46</v>
      </c>
      <c r="Y52" s="11">
        <v>148.55833333333331</v>
      </c>
      <c r="Z52">
        <f t="shared" si="0"/>
        <v>2.0493445532085119</v>
      </c>
    </row>
    <row r="53" spans="1:26" x14ac:dyDescent="0.3">
      <c r="A53" t="s">
        <v>30</v>
      </c>
      <c r="B53" s="11">
        <v>125.1</v>
      </c>
      <c r="C53" s="11">
        <v>125.6</v>
      </c>
      <c r="D53" s="11">
        <v>126</v>
      </c>
      <c r="E53" s="11">
        <v>127.5</v>
      </c>
      <c r="F53" s="11">
        <v>132</v>
      </c>
      <c r="G53" s="11">
        <v>133.69999999999999</v>
      </c>
      <c r="H53" s="11">
        <v>133.30000000000001</v>
      </c>
      <c r="I53" s="11">
        <v>137.1</v>
      </c>
      <c r="J53" s="11">
        <v>0</v>
      </c>
      <c r="K53" s="11">
        <v>138.19999999999999</v>
      </c>
      <c r="L53" s="11">
        <v>138.19999999999999</v>
      </c>
      <c r="M53" s="11">
        <v>139.80000000000001</v>
      </c>
      <c r="N53" s="11">
        <v>140.4</v>
      </c>
      <c r="P53" s="29">
        <v>2019</v>
      </c>
      <c r="Q53" s="31" t="s">
        <v>42</v>
      </c>
      <c r="R53" t="s">
        <v>34</v>
      </c>
      <c r="U53" s="9">
        <v>43831</v>
      </c>
      <c r="V53" s="3" t="s">
        <v>30</v>
      </c>
      <c r="W53" s="4">
        <v>2020</v>
      </c>
      <c r="X53" s="4" t="s">
        <v>31</v>
      </c>
      <c r="Y53" s="11">
        <v>148.32499999999999</v>
      </c>
      <c r="Z53">
        <f t="shared" si="0"/>
        <v>-0.1570651259325653</v>
      </c>
    </row>
    <row r="54" spans="1:26" x14ac:dyDescent="0.3">
      <c r="A54" t="s">
        <v>34</v>
      </c>
      <c r="B54" s="11">
        <v>163.4</v>
      </c>
      <c r="C54" s="11">
        <v>178.8</v>
      </c>
      <c r="D54" s="11">
        <v>191.4</v>
      </c>
      <c r="E54" s="11">
        <v>209.5</v>
      </c>
      <c r="F54" s="11">
        <v>191.5</v>
      </c>
      <c r="G54" s="11">
        <v>165.1</v>
      </c>
      <c r="H54" s="11">
        <v>152.30000000000001</v>
      </c>
      <c r="I54" s="11">
        <v>162.69999999999999</v>
      </c>
      <c r="J54" s="11">
        <v>0</v>
      </c>
      <c r="K54" s="11">
        <v>148.9</v>
      </c>
      <c r="L54" s="11">
        <v>148.9</v>
      </c>
      <c r="M54" s="11">
        <v>171</v>
      </c>
      <c r="N54" s="11">
        <v>178.8</v>
      </c>
      <c r="P54" s="29">
        <v>2019</v>
      </c>
      <c r="Q54" s="31" t="s">
        <v>43</v>
      </c>
      <c r="R54" t="s">
        <v>34</v>
      </c>
      <c r="S54">
        <v>1.6226703509906601</v>
      </c>
      <c r="U54" s="10">
        <v>43862</v>
      </c>
      <c r="V54" s="5" t="s">
        <v>30</v>
      </c>
      <c r="W54" s="6">
        <v>2020</v>
      </c>
      <c r="X54" s="6" t="s">
        <v>35</v>
      </c>
      <c r="Y54" s="11">
        <v>145.8833333333333</v>
      </c>
      <c r="Z54">
        <f t="shared" si="0"/>
        <v>-1.6461598966234225</v>
      </c>
    </row>
    <row r="55" spans="1:26" x14ac:dyDescent="0.3">
      <c r="A55" t="s">
        <v>33</v>
      </c>
      <c r="B55" s="11">
        <v>143.80000000000001</v>
      </c>
      <c r="C55" s="11">
        <v>145.69999999999999</v>
      </c>
      <c r="D55" s="11">
        <v>146.19999999999999</v>
      </c>
      <c r="E55" s="11">
        <v>144.30000000000001</v>
      </c>
      <c r="F55" s="11">
        <v>142.19999999999999</v>
      </c>
      <c r="G55" s="11">
        <v>140.69999999999999</v>
      </c>
      <c r="H55" s="11">
        <v>141.80000000000001</v>
      </c>
      <c r="I55" s="11">
        <v>147.30000000000001</v>
      </c>
      <c r="J55" s="11">
        <v>0</v>
      </c>
      <c r="K55" s="11">
        <v>143.19999999999999</v>
      </c>
      <c r="L55" s="11">
        <v>143.19999999999999</v>
      </c>
      <c r="M55" s="11">
        <v>146.9</v>
      </c>
      <c r="N55" s="11">
        <v>147</v>
      </c>
      <c r="P55" s="29">
        <v>2019</v>
      </c>
      <c r="Q55" s="31" t="s">
        <v>45</v>
      </c>
      <c r="R55" t="s">
        <v>34</v>
      </c>
      <c r="S55">
        <v>1.4405553948510388</v>
      </c>
      <c r="U55" s="9">
        <v>43891</v>
      </c>
      <c r="V55" s="3" t="s">
        <v>30</v>
      </c>
      <c r="W55" s="4">
        <v>2020</v>
      </c>
      <c r="X55" s="4" t="s">
        <v>36</v>
      </c>
      <c r="Y55" s="11">
        <v>144.54999999999998</v>
      </c>
      <c r="Z55">
        <f t="shared" si="0"/>
        <v>-0.91397235233632912</v>
      </c>
    </row>
    <row r="56" spans="1:26" x14ac:dyDescent="0.3">
      <c r="B56">
        <v>140.1</v>
      </c>
      <c r="C56">
        <v>141</v>
      </c>
      <c r="D56">
        <v>141.80000000000001</v>
      </c>
      <c r="E56">
        <v>142.80000000000001</v>
      </c>
      <c r="F56">
        <v>143.69999999999999</v>
      </c>
      <c r="G56">
        <v>144.19999999999999</v>
      </c>
      <c r="H56">
        <v>144.4</v>
      </c>
      <c r="I56">
        <v>147.19999999999999</v>
      </c>
      <c r="J56">
        <v>0</v>
      </c>
      <c r="K56">
        <v>148.19999999999999</v>
      </c>
      <c r="L56">
        <v>148.19999999999999</v>
      </c>
      <c r="M56">
        <v>147.6</v>
      </c>
      <c r="N56">
        <v>146.9</v>
      </c>
      <c r="P56" s="29">
        <v>2019</v>
      </c>
      <c r="Q56" s="31" t="s">
        <v>46</v>
      </c>
      <c r="R56" t="s">
        <v>34</v>
      </c>
      <c r="S56">
        <v>1.9790122048591203</v>
      </c>
      <c r="U56" s="10">
        <v>43922</v>
      </c>
      <c r="V56" s="5" t="s">
        <v>30</v>
      </c>
      <c r="W56" s="6">
        <v>2020</v>
      </c>
      <c r="X56" s="6" t="s">
        <v>37</v>
      </c>
      <c r="Y56" s="11">
        <v>134.56666666666666</v>
      </c>
      <c r="Z56">
        <f t="shared" si="0"/>
        <v>-6.9064914101233628</v>
      </c>
    </row>
    <row r="57" spans="1:26" x14ac:dyDescent="0.3">
      <c r="B57">
        <v>145.69999999999999</v>
      </c>
      <c r="C57">
        <v>146.5</v>
      </c>
      <c r="D57">
        <v>147.1</v>
      </c>
      <c r="E57">
        <v>148.69999999999999</v>
      </c>
      <c r="F57">
        <v>150.5</v>
      </c>
      <c r="G57">
        <v>150.9</v>
      </c>
      <c r="H57">
        <v>151.69999999999999</v>
      </c>
      <c r="I57">
        <v>155.6</v>
      </c>
      <c r="J57">
        <v>0</v>
      </c>
      <c r="K57">
        <v>153.30000000000001</v>
      </c>
      <c r="L57">
        <v>153.30000000000001</v>
      </c>
      <c r="M57">
        <v>153.30000000000001</v>
      </c>
      <c r="N57">
        <v>153.4</v>
      </c>
      <c r="P57" s="29">
        <v>2019</v>
      </c>
      <c r="Q57" s="31" t="s">
        <v>42</v>
      </c>
      <c r="R57" t="s">
        <v>33</v>
      </c>
      <c r="U57" s="9">
        <v>43952</v>
      </c>
      <c r="V57" s="3" t="s">
        <v>30</v>
      </c>
      <c r="W57" s="4">
        <v>2020</v>
      </c>
      <c r="X57" s="4" t="s">
        <v>38</v>
      </c>
      <c r="Y57" s="11">
        <v>0</v>
      </c>
      <c r="Z57">
        <f t="shared" si="0"/>
        <v>-100</v>
      </c>
    </row>
    <row r="58" spans="1:26" x14ac:dyDescent="0.3">
      <c r="B58">
        <v>161.9</v>
      </c>
      <c r="C58">
        <v>161.6</v>
      </c>
      <c r="D58">
        <v>163.69999999999999</v>
      </c>
      <c r="E58">
        <v>165.3</v>
      </c>
      <c r="F58">
        <v>167.3</v>
      </c>
      <c r="G58">
        <v>167.5</v>
      </c>
      <c r="H58">
        <v>166.8</v>
      </c>
      <c r="I58">
        <v>0</v>
      </c>
      <c r="J58">
        <v>0</v>
      </c>
      <c r="K58">
        <v>190.3</v>
      </c>
      <c r="L58">
        <v>190.3</v>
      </c>
      <c r="M58">
        <v>187.2</v>
      </c>
      <c r="N58">
        <v>183.9</v>
      </c>
      <c r="P58" s="29">
        <v>2019</v>
      </c>
      <c r="Q58" s="31" t="s">
        <v>43</v>
      </c>
      <c r="R58" t="s">
        <v>33</v>
      </c>
      <c r="S58">
        <v>1.5885947046843418</v>
      </c>
      <c r="U58" s="10">
        <v>43983</v>
      </c>
      <c r="V58" s="5" t="s">
        <v>30</v>
      </c>
      <c r="W58" s="6">
        <v>2020</v>
      </c>
      <c r="X58" s="6" t="s">
        <v>39</v>
      </c>
      <c r="Y58" s="11">
        <v>149.1</v>
      </c>
      <c r="Z58" t="e">
        <f t="shared" si="0"/>
        <v>#DIV/0!</v>
      </c>
    </row>
    <row r="59" spans="1:26" x14ac:dyDescent="0.3">
      <c r="B59">
        <v>138.30000000000001</v>
      </c>
      <c r="C59">
        <v>141.19999999999999</v>
      </c>
      <c r="D59">
        <v>143.80000000000001</v>
      </c>
      <c r="E59">
        <v>149.5</v>
      </c>
      <c r="F59">
        <v>153.5</v>
      </c>
      <c r="G59">
        <v>150.9</v>
      </c>
      <c r="H59">
        <v>147.6</v>
      </c>
      <c r="I59">
        <v>146.9</v>
      </c>
      <c r="J59">
        <v>0</v>
      </c>
      <c r="K59">
        <v>149.4</v>
      </c>
      <c r="L59">
        <v>149.4</v>
      </c>
      <c r="M59">
        <v>148.4</v>
      </c>
      <c r="N59">
        <v>149.5</v>
      </c>
      <c r="P59" s="29">
        <v>2019</v>
      </c>
      <c r="Q59" s="31" t="s">
        <v>45</v>
      </c>
      <c r="R59" t="s">
        <v>33</v>
      </c>
      <c r="S59">
        <v>1.2028869286286892</v>
      </c>
      <c r="U59" s="9">
        <v>44013</v>
      </c>
      <c r="V59" s="3" t="s">
        <v>30</v>
      </c>
      <c r="W59" s="4">
        <v>2020</v>
      </c>
      <c r="X59" s="4" t="s">
        <v>40</v>
      </c>
      <c r="Y59" s="11">
        <v>149.1</v>
      </c>
      <c r="Z59">
        <f t="shared" si="0"/>
        <v>0</v>
      </c>
    </row>
    <row r="60" spans="1:26" x14ac:dyDescent="0.3">
      <c r="B60">
        <v>132.19999999999999</v>
      </c>
      <c r="C60">
        <v>133.1</v>
      </c>
      <c r="D60">
        <v>136.19999999999999</v>
      </c>
      <c r="E60">
        <v>138.80000000000001</v>
      </c>
      <c r="F60">
        <v>141.1</v>
      </c>
      <c r="G60">
        <v>141.80000000000001</v>
      </c>
      <c r="H60">
        <v>141.80000000000001</v>
      </c>
      <c r="I60">
        <v>150.19999999999999</v>
      </c>
      <c r="J60">
        <v>0</v>
      </c>
      <c r="K60">
        <v>150.30000000000001</v>
      </c>
      <c r="L60">
        <v>150.30000000000001</v>
      </c>
      <c r="M60">
        <v>149.9</v>
      </c>
      <c r="N60">
        <v>149.30000000000001</v>
      </c>
      <c r="P60" s="29">
        <v>2019</v>
      </c>
      <c r="Q60" s="31" t="s">
        <v>46</v>
      </c>
      <c r="R60" t="s">
        <v>33</v>
      </c>
      <c r="S60">
        <v>1.8225039619651373</v>
      </c>
      <c r="U60" s="10">
        <v>44044</v>
      </c>
      <c r="V60" s="5" t="s">
        <v>30</v>
      </c>
      <c r="W60" s="6">
        <v>2020</v>
      </c>
      <c r="X60" s="6" t="s">
        <v>41</v>
      </c>
      <c r="Y60" s="11">
        <v>151.42500000000004</v>
      </c>
      <c r="Z60">
        <f t="shared" si="0"/>
        <v>1.5593561368209561</v>
      </c>
    </row>
    <row r="61" spans="1:26" x14ac:dyDescent="0.3">
      <c r="B61">
        <v>112.8</v>
      </c>
      <c r="C61">
        <v>113.6</v>
      </c>
      <c r="D61">
        <v>113.8</v>
      </c>
      <c r="E61">
        <v>113.6</v>
      </c>
      <c r="F61">
        <v>113.8</v>
      </c>
      <c r="G61">
        <v>113.1</v>
      </c>
      <c r="H61">
        <v>112.6</v>
      </c>
      <c r="I61">
        <v>119.8</v>
      </c>
      <c r="J61">
        <v>0</v>
      </c>
      <c r="K61">
        <v>113.2</v>
      </c>
      <c r="L61">
        <v>113.2</v>
      </c>
      <c r="M61">
        <v>114.2</v>
      </c>
      <c r="N61">
        <v>115.1</v>
      </c>
      <c r="P61" s="29">
        <v>2020</v>
      </c>
      <c r="Q61" s="31" t="s">
        <v>31</v>
      </c>
      <c r="R61" t="s">
        <v>30</v>
      </c>
      <c r="S61">
        <v>-0.1570651259325653</v>
      </c>
      <c r="U61" s="9">
        <v>44075</v>
      </c>
      <c r="V61" s="3" t="s">
        <v>30</v>
      </c>
      <c r="W61" s="4">
        <v>2020</v>
      </c>
      <c r="X61" s="4" t="s">
        <v>42</v>
      </c>
      <c r="Y61" s="11">
        <v>152.15</v>
      </c>
      <c r="Z61">
        <f t="shared" si="0"/>
        <v>0.4787848770017934</v>
      </c>
    </row>
    <row r="62" spans="1:26" x14ac:dyDescent="0.3">
      <c r="B62">
        <v>144.19999999999999</v>
      </c>
      <c r="C62">
        <v>145.5</v>
      </c>
      <c r="D62">
        <v>147.30000000000001</v>
      </c>
      <c r="E62">
        <v>149.1</v>
      </c>
      <c r="F62">
        <v>151.6</v>
      </c>
      <c r="G62">
        <v>152.80000000000001</v>
      </c>
      <c r="H62">
        <v>154</v>
      </c>
      <c r="I62">
        <v>158.69999999999999</v>
      </c>
      <c r="J62">
        <v>0</v>
      </c>
      <c r="K62">
        <v>159.80000000000001</v>
      </c>
      <c r="L62">
        <v>159.80000000000001</v>
      </c>
      <c r="M62">
        <v>160</v>
      </c>
      <c r="N62">
        <v>160</v>
      </c>
      <c r="P62" s="29">
        <v>2020</v>
      </c>
      <c r="Q62" s="31" t="s">
        <v>35</v>
      </c>
      <c r="R62" t="s">
        <v>30</v>
      </c>
      <c r="S62">
        <v>-1.6461598966234225</v>
      </c>
      <c r="U62" s="9">
        <v>43709</v>
      </c>
      <c r="V62" s="3" t="s">
        <v>34</v>
      </c>
      <c r="W62" s="4">
        <v>2019</v>
      </c>
      <c r="X62" s="4" t="s">
        <v>42</v>
      </c>
      <c r="Y62" s="11">
        <v>141.74166666666665</v>
      </c>
    </row>
    <row r="63" spans="1:26" x14ac:dyDescent="0.3">
      <c r="B63">
        <v>145.5</v>
      </c>
      <c r="C63">
        <v>148.30000000000001</v>
      </c>
      <c r="D63">
        <v>150.9</v>
      </c>
      <c r="E63">
        <v>154.30000000000001</v>
      </c>
      <c r="F63">
        <v>153</v>
      </c>
      <c r="G63">
        <v>149.80000000000001</v>
      </c>
      <c r="H63">
        <v>148.19999999999999</v>
      </c>
      <c r="I63">
        <v>150.1</v>
      </c>
      <c r="J63">
        <v>0</v>
      </c>
      <c r="K63">
        <v>152.30000000000001</v>
      </c>
      <c r="L63">
        <v>152.30000000000001</v>
      </c>
      <c r="M63">
        <v>155.30000000000001</v>
      </c>
      <c r="N63">
        <v>156.1</v>
      </c>
      <c r="P63" s="29">
        <v>2020</v>
      </c>
      <c r="Q63" s="31" t="s">
        <v>36</v>
      </c>
      <c r="R63" t="s">
        <v>30</v>
      </c>
      <c r="S63">
        <v>-0.91397235233632912</v>
      </c>
      <c r="U63" s="9">
        <v>43739</v>
      </c>
      <c r="V63" s="3" t="s">
        <v>34</v>
      </c>
      <c r="W63" s="4">
        <v>2019</v>
      </c>
      <c r="X63" s="4" t="s">
        <v>43</v>
      </c>
      <c r="Y63" s="11">
        <v>144.04166666666666</v>
      </c>
      <c r="Z63">
        <f t="shared" si="0"/>
        <v>1.6226703509906601</v>
      </c>
    </row>
    <row r="64" spans="1:26" x14ac:dyDescent="0.3">
      <c r="B64">
        <v>138.5</v>
      </c>
      <c r="C64">
        <v>138.6</v>
      </c>
      <c r="D64">
        <v>138.69999999999999</v>
      </c>
      <c r="E64">
        <v>139.30000000000001</v>
      </c>
      <c r="F64">
        <v>139.69999999999999</v>
      </c>
      <c r="G64">
        <v>140.1</v>
      </c>
      <c r="H64">
        <v>140.1</v>
      </c>
      <c r="I64">
        <v>139.19999999999999</v>
      </c>
      <c r="J64">
        <v>0</v>
      </c>
      <c r="K64">
        <v>142.1</v>
      </c>
      <c r="L64">
        <v>142.1</v>
      </c>
      <c r="M64">
        <v>143.5</v>
      </c>
      <c r="N64">
        <v>145.4</v>
      </c>
      <c r="P64" s="29">
        <v>2020</v>
      </c>
      <c r="Q64" s="31" t="s">
        <v>37</v>
      </c>
      <c r="R64" t="s">
        <v>30</v>
      </c>
      <c r="S64">
        <v>-6.9064914101233628</v>
      </c>
      <c r="U64" s="9">
        <v>43770</v>
      </c>
      <c r="V64" s="3" t="s">
        <v>34</v>
      </c>
      <c r="W64" s="4">
        <v>2019</v>
      </c>
      <c r="X64" s="4" t="s">
        <v>45</v>
      </c>
      <c r="Y64" s="11">
        <v>146.11666666666667</v>
      </c>
      <c r="Z64">
        <f t="shared" si="0"/>
        <v>1.4405553948510388</v>
      </c>
    </row>
    <row r="65" spans="2:26" x14ac:dyDescent="0.3">
      <c r="B65" s="11">
        <v>140.95833333333334</v>
      </c>
      <c r="C65" s="11">
        <v>143.29166666666663</v>
      </c>
      <c r="D65" s="11">
        <v>145.57500000000002</v>
      </c>
      <c r="E65" s="11">
        <v>148.55833333333331</v>
      </c>
      <c r="F65" s="11">
        <v>148.32499999999999</v>
      </c>
      <c r="G65" s="11">
        <v>145.8833333333333</v>
      </c>
      <c r="H65" s="11">
        <v>144.54999999999998</v>
      </c>
      <c r="I65" s="11">
        <v>134.56666666666666</v>
      </c>
      <c r="J65" s="11">
        <v>0</v>
      </c>
      <c r="K65" s="11">
        <v>149.1</v>
      </c>
      <c r="L65" s="11">
        <v>149.1</v>
      </c>
      <c r="M65" s="11">
        <v>151.42500000000004</v>
      </c>
      <c r="N65" s="11">
        <v>152.15</v>
      </c>
      <c r="P65" s="29">
        <v>2020</v>
      </c>
      <c r="Q65" s="31" t="s">
        <v>38</v>
      </c>
      <c r="R65" t="s">
        <v>30</v>
      </c>
      <c r="S65">
        <v>-100</v>
      </c>
      <c r="U65" s="9">
        <v>43800</v>
      </c>
      <c r="V65" s="3" t="s">
        <v>34</v>
      </c>
      <c r="W65" s="4">
        <v>2019</v>
      </c>
      <c r="X65" s="4" t="s">
        <v>46</v>
      </c>
      <c r="Y65" s="11">
        <v>149.00833333333333</v>
      </c>
      <c r="Z65">
        <f t="shared" si="0"/>
        <v>1.9790122048591203</v>
      </c>
    </row>
    <row r="66" spans="2:26" x14ac:dyDescent="0.3">
      <c r="B66">
        <v>123.5</v>
      </c>
      <c r="C66">
        <v>123.9</v>
      </c>
      <c r="D66">
        <v>124.3</v>
      </c>
      <c r="E66">
        <v>125.7</v>
      </c>
      <c r="F66">
        <v>129.9</v>
      </c>
      <c r="G66">
        <v>131.4</v>
      </c>
      <c r="H66">
        <v>131.19999999999999</v>
      </c>
      <c r="I66">
        <v>131.6</v>
      </c>
      <c r="J66">
        <v>0</v>
      </c>
      <c r="K66">
        <v>136.30000000000001</v>
      </c>
      <c r="L66">
        <v>136.30000000000001</v>
      </c>
      <c r="M66">
        <v>137.4</v>
      </c>
      <c r="N66">
        <v>138.19999999999999</v>
      </c>
      <c r="P66" s="29">
        <v>2020</v>
      </c>
      <c r="Q66" s="31" t="s">
        <v>39</v>
      </c>
      <c r="R66" t="s">
        <v>30</v>
      </c>
      <c r="S66" t="e">
        <v>#DIV/0!</v>
      </c>
      <c r="U66" s="9">
        <v>43831</v>
      </c>
      <c r="V66" s="3" t="s">
        <v>34</v>
      </c>
      <c r="W66" s="4">
        <v>2020</v>
      </c>
      <c r="X66" s="4" t="s">
        <v>31</v>
      </c>
      <c r="Y66" s="11">
        <v>148.48333333333332</v>
      </c>
      <c r="Z66">
        <f t="shared" si="0"/>
        <v>-0.35232928807114078</v>
      </c>
    </row>
    <row r="67" spans="2:26" x14ac:dyDescent="0.3">
      <c r="B67">
        <v>173.2</v>
      </c>
      <c r="C67">
        <v>188.4</v>
      </c>
      <c r="D67">
        <v>199.6</v>
      </c>
      <c r="E67">
        <v>217</v>
      </c>
      <c r="F67">
        <v>197</v>
      </c>
      <c r="G67">
        <v>170.7</v>
      </c>
      <c r="H67">
        <v>157.30000000000001</v>
      </c>
      <c r="I67">
        <v>180</v>
      </c>
      <c r="J67">
        <v>0</v>
      </c>
      <c r="K67">
        <v>156.5</v>
      </c>
      <c r="L67">
        <v>156.5</v>
      </c>
      <c r="M67">
        <v>178.1</v>
      </c>
      <c r="N67">
        <v>186.7</v>
      </c>
      <c r="P67" s="29">
        <v>2020</v>
      </c>
      <c r="Q67" s="31" t="s">
        <v>40</v>
      </c>
      <c r="R67" t="s">
        <v>30</v>
      </c>
      <c r="S67">
        <v>0</v>
      </c>
      <c r="U67" s="9">
        <v>43862</v>
      </c>
      <c r="V67" s="3" t="s">
        <v>34</v>
      </c>
      <c r="W67" s="4">
        <v>2020</v>
      </c>
      <c r="X67" s="4" t="s">
        <v>35</v>
      </c>
      <c r="Y67" s="11">
        <v>146.04166666666666</v>
      </c>
      <c r="Z67">
        <f t="shared" si="0"/>
        <v>-1.6444045347401479</v>
      </c>
    </row>
    <row r="68" spans="2:26" x14ac:dyDescent="0.3">
      <c r="B68">
        <v>146.6</v>
      </c>
      <c r="C68">
        <v>148</v>
      </c>
      <c r="D68">
        <v>147.4</v>
      </c>
      <c r="E68">
        <v>145.69999999999999</v>
      </c>
      <c r="F68">
        <v>143.19999999999999</v>
      </c>
      <c r="G68">
        <v>141.80000000000001</v>
      </c>
      <c r="H68">
        <v>142.5</v>
      </c>
      <c r="I68">
        <v>152.9</v>
      </c>
      <c r="J68">
        <v>0</v>
      </c>
      <c r="K68">
        <v>147.19999999999999</v>
      </c>
      <c r="L68">
        <v>147.19999999999999</v>
      </c>
      <c r="M68">
        <v>150.4</v>
      </c>
      <c r="N68">
        <v>150.9</v>
      </c>
      <c r="P68" s="29">
        <v>2020</v>
      </c>
      <c r="Q68" s="31" t="s">
        <v>41</v>
      </c>
      <c r="R68" t="s">
        <v>30</v>
      </c>
      <c r="S68">
        <v>1.5593561368209561</v>
      </c>
      <c r="U68" s="9">
        <v>43891</v>
      </c>
      <c r="V68" s="3" t="s">
        <v>34</v>
      </c>
      <c r="W68" s="4">
        <v>2020</v>
      </c>
      <c r="X68" s="4" t="s">
        <v>36</v>
      </c>
      <c r="Y68" s="11">
        <v>144.65</v>
      </c>
      <c r="Z68">
        <f t="shared" si="0"/>
        <v>-0.95292439372324211</v>
      </c>
    </row>
    <row r="69" spans="2:26" x14ac:dyDescent="0.3">
      <c r="B69">
        <v>140.9</v>
      </c>
      <c r="C69">
        <v>141.80000000000001</v>
      </c>
      <c r="D69">
        <v>142.5</v>
      </c>
      <c r="E69">
        <v>143.5</v>
      </c>
      <c r="F69">
        <v>144.30000000000001</v>
      </c>
      <c r="G69">
        <v>144.80000000000001</v>
      </c>
      <c r="H69">
        <v>145.1</v>
      </c>
      <c r="I69">
        <v>151.80000000000001</v>
      </c>
      <c r="J69">
        <v>0</v>
      </c>
      <c r="K69">
        <v>149.6</v>
      </c>
      <c r="L69">
        <v>149.6</v>
      </c>
      <c r="M69">
        <v>148.9</v>
      </c>
      <c r="N69">
        <v>148.4</v>
      </c>
      <c r="P69" s="29">
        <v>2020</v>
      </c>
      <c r="Q69" s="31" t="s">
        <v>42</v>
      </c>
      <c r="R69" t="s">
        <v>30</v>
      </c>
      <c r="S69">
        <v>0.4787848770017934</v>
      </c>
      <c r="U69" s="9">
        <v>43922</v>
      </c>
      <c r="V69" s="3" t="s">
        <v>34</v>
      </c>
      <c r="W69" s="4">
        <v>2020</v>
      </c>
      <c r="X69" s="4" t="s">
        <v>37</v>
      </c>
      <c r="Y69" s="11">
        <v>136.39166666666668</v>
      </c>
      <c r="Z69">
        <f t="shared" si="0"/>
        <v>-5.7091830856089354</v>
      </c>
    </row>
    <row r="70" spans="2:26" x14ac:dyDescent="0.3">
      <c r="B70">
        <v>145.4</v>
      </c>
      <c r="C70">
        <v>146.19999999999999</v>
      </c>
      <c r="D70">
        <v>146.69999999999999</v>
      </c>
      <c r="E70">
        <v>148.30000000000001</v>
      </c>
      <c r="F70">
        <v>150.1</v>
      </c>
      <c r="G70">
        <v>150.80000000000001</v>
      </c>
      <c r="H70">
        <v>151.5</v>
      </c>
      <c r="I70">
        <v>155.5</v>
      </c>
      <c r="J70">
        <v>0</v>
      </c>
      <c r="K70">
        <v>153.30000000000001</v>
      </c>
      <c r="L70">
        <v>153.30000000000001</v>
      </c>
      <c r="M70">
        <v>153.30000000000001</v>
      </c>
      <c r="N70">
        <v>153.6</v>
      </c>
      <c r="P70" s="29">
        <v>2020</v>
      </c>
      <c r="Q70" s="31" t="s">
        <v>31</v>
      </c>
      <c r="R70" t="s">
        <v>34</v>
      </c>
      <c r="S70">
        <v>-0.35232928807114078</v>
      </c>
      <c r="U70" s="9">
        <v>43952</v>
      </c>
      <c r="V70" s="3" t="s">
        <v>34</v>
      </c>
      <c r="W70" s="4">
        <v>2020</v>
      </c>
      <c r="X70" s="4" t="s">
        <v>38</v>
      </c>
      <c r="Y70" s="11">
        <v>0</v>
      </c>
      <c r="Z70">
        <f t="shared" si="0"/>
        <v>-100</v>
      </c>
    </row>
    <row r="71" spans="2:26" x14ac:dyDescent="0.3">
      <c r="B71">
        <v>160.80000000000001</v>
      </c>
      <c r="C71">
        <v>161</v>
      </c>
      <c r="D71">
        <v>163.19999999999999</v>
      </c>
      <c r="E71">
        <v>165</v>
      </c>
      <c r="F71">
        <v>167.4</v>
      </c>
      <c r="G71">
        <v>167.5</v>
      </c>
      <c r="H71">
        <v>167</v>
      </c>
      <c r="I71" t="s">
        <v>32</v>
      </c>
      <c r="J71">
        <v>0</v>
      </c>
      <c r="K71">
        <v>192.7</v>
      </c>
      <c r="L71">
        <v>192.7</v>
      </c>
      <c r="M71">
        <v>190.9</v>
      </c>
      <c r="N71">
        <v>187.1</v>
      </c>
      <c r="P71" s="29">
        <v>2020</v>
      </c>
      <c r="Q71" s="31" t="s">
        <v>35</v>
      </c>
      <c r="R71" t="s">
        <v>34</v>
      </c>
      <c r="S71">
        <v>-1.6444045347401479</v>
      </c>
      <c r="U71" s="9">
        <v>43983</v>
      </c>
      <c r="V71" s="3" t="s">
        <v>34</v>
      </c>
      <c r="W71" s="4">
        <v>2020</v>
      </c>
      <c r="X71" s="4" t="s">
        <v>39</v>
      </c>
      <c r="Y71" s="11">
        <v>150.41666666666671</v>
      </c>
      <c r="Z71" t="e">
        <f t="shared" si="0"/>
        <v>#DIV/0!</v>
      </c>
    </row>
    <row r="72" spans="2:26" x14ac:dyDescent="0.3">
      <c r="B72">
        <v>139.6</v>
      </c>
      <c r="C72">
        <v>142.6</v>
      </c>
      <c r="D72">
        <v>145.6</v>
      </c>
      <c r="E72">
        <v>151.1</v>
      </c>
      <c r="F72">
        <v>154.9</v>
      </c>
      <c r="G72">
        <v>151.80000000000001</v>
      </c>
      <c r="H72">
        <v>148.1</v>
      </c>
      <c r="I72">
        <v>151.9</v>
      </c>
      <c r="J72">
        <v>0</v>
      </c>
      <c r="K72">
        <v>151.4</v>
      </c>
      <c r="L72">
        <v>151.4</v>
      </c>
      <c r="M72">
        <v>150.80000000000001</v>
      </c>
      <c r="N72">
        <v>152.5</v>
      </c>
      <c r="P72" s="29">
        <v>2020</v>
      </c>
      <c r="Q72" s="31" t="s">
        <v>36</v>
      </c>
      <c r="R72" t="s">
        <v>34</v>
      </c>
      <c r="S72">
        <v>-0.95292439372324211</v>
      </c>
      <c r="U72" s="9">
        <v>44013</v>
      </c>
      <c r="V72" s="3" t="s">
        <v>34</v>
      </c>
      <c r="W72" s="4">
        <v>2020</v>
      </c>
      <c r="X72" s="4" t="s">
        <v>40</v>
      </c>
      <c r="Y72" s="11">
        <v>150.41666666666671</v>
      </c>
      <c r="Z72">
        <f t="shared" si="0"/>
        <v>0</v>
      </c>
    </row>
    <row r="73" spans="2:26" x14ac:dyDescent="0.3">
      <c r="B73">
        <v>131.6</v>
      </c>
      <c r="C73">
        <v>132.5</v>
      </c>
      <c r="D73">
        <v>135.69999999999999</v>
      </c>
      <c r="E73">
        <v>138.30000000000001</v>
      </c>
      <c r="F73">
        <v>140.4</v>
      </c>
      <c r="G73">
        <v>141.1</v>
      </c>
      <c r="H73">
        <v>141.1</v>
      </c>
      <c r="I73">
        <v>150.80000000000001</v>
      </c>
      <c r="J73">
        <v>0</v>
      </c>
      <c r="K73">
        <v>150.9</v>
      </c>
      <c r="L73">
        <v>150.9</v>
      </c>
      <c r="M73">
        <v>150.4</v>
      </c>
      <c r="N73">
        <v>149.80000000000001</v>
      </c>
      <c r="P73" s="29">
        <v>2020</v>
      </c>
      <c r="Q73" s="31" t="s">
        <v>37</v>
      </c>
      <c r="R73" t="s">
        <v>34</v>
      </c>
      <c r="S73">
        <v>-5.7091830856089354</v>
      </c>
      <c r="U73" s="9">
        <v>44044</v>
      </c>
      <c r="V73" s="3" t="s">
        <v>34</v>
      </c>
      <c r="W73" s="4">
        <v>2020</v>
      </c>
      <c r="X73" s="4" t="s">
        <v>41</v>
      </c>
      <c r="Y73" s="11">
        <v>152.74166666666665</v>
      </c>
      <c r="Z73">
        <f t="shared" si="0"/>
        <v>1.5457063711910899</v>
      </c>
    </row>
    <row r="74" spans="2:26" x14ac:dyDescent="0.3">
      <c r="B74">
        <v>113.2</v>
      </c>
      <c r="C74">
        <v>114</v>
      </c>
      <c r="D74">
        <v>114.2</v>
      </c>
      <c r="E74">
        <v>114</v>
      </c>
      <c r="F74">
        <v>114.1</v>
      </c>
      <c r="G74">
        <v>113.6</v>
      </c>
      <c r="H74">
        <v>113.2</v>
      </c>
      <c r="I74">
        <v>121.2</v>
      </c>
      <c r="J74">
        <v>0</v>
      </c>
      <c r="K74">
        <v>114.2</v>
      </c>
      <c r="L74">
        <v>114.2</v>
      </c>
      <c r="M74">
        <v>115.1</v>
      </c>
      <c r="N74">
        <v>116.4</v>
      </c>
      <c r="P74" s="29">
        <v>2020</v>
      </c>
      <c r="Q74" s="31" t="s">
        <v>38</v>
      </c>
      <c r="R74" t="s">
        <v>34</v>
      </c>
      <c r="S74">
        <v>-100</v>
      </c>
      <c r="U74" s="9">
        <v>44075</v>
      </c>
      <c r="V74" s="3" t="s">
        <v>34</v>
      </c>
      <c r="W74" s="4">
        <v>2020</v>
      </c>
      <c r="X74" s="4" t="s">
        <v>42</v>
      </c>
      <c r="Y74" s="11">
        <v>153.67500000000001</v>
      </c>
      <c r="Z74">
        <f t="shared" si="0"/>
        <v>0.61105352174152372</v>
      </c>
    </row>
    <row r="75" spans="2:26" x14ac:dyDescent="0.3">
      <c r="B75">
        <v>144.1</v>
      </c>
      <c r="C75">
        <v>145.4</v>
      </c>
      <c r="D75">
        <v>147</v>
      </c>
      <c r="E75">
        <v>148.69999999999999</v>
      </c>
      <c r="F75">
        <v>150.9</v>
      </c>
      <c r="G75">
        <v>152</v>
      </c>
      <c r="H75">
        <v>153.19999999999999</v>
      </c>
      <c r="I75">
        <v>154</v>
      </c>
      <c r="J75">
        <v>0</v>
      </c>
      <c r="K75">
        <v>159.5</v>
      </c>
      <c r="L75">
        <v>159.5</v>
      </c>
      <c r="M75">
        <v>160</v>
      </c>
      <c r="N75">
        <v>160.30000000000001</v>
      </c>
      <c r="P75" s="29">
        <v>2020</v>
      </c>
      <c r="Q75" s="31" t="s">
        <v>39</v>
      </c>
      <c r="R75" t="s">
        <v>34</v>
      </c>
      <c r="S75" t="e">
        <v>#DIV/0!</v>
      </c>
      <c r="U75" s="9">
        <v>43709</v>
      </c>
      <c r="V75" s="3" t="s">
        <v>33</v>
      </c>
      <c r="W75" s="4">
        <v>2019</v>
      </c>
      <c r="X75" s="4" t="s">
        <v>42</v>
      </c>
      <c r="Y75" s="11">
        <v>143.20833333333331</v>
      </c>
    </row>
    <row r="76" spans="2:26" x14ac:dyDescent="0.3">
      <c r="B76">
        <v>147</v>
      </c>
      <c r="C76">
        <v>149.6</v>
      </c>
      <c r="D76" s="11">
        <v>151.9</v>
      </c>
      <c r="E76" s="11">
        <v>155</v>
      </c>
      <c r="F76" s="11">
        <v>153.5</v>
      </c>
      <c r="G76">
        <v>150.5</v>
      </c>
      <c r="H76">
        <v>148.9</v>
      </c>
      <c r="I76">
        <v>153.5</v>
      </c>
      <c r="J76">
        <v>0</v>
      </c>
      <c r="K76">
        <v>154</v>
      </c>
      <c r="L76">
        <v>154</v>
      </c>
      <c r="M76">
        <v>157</v>
      </c>
      <c r="N76">
        <v>158</v>
      </c>
      <c r="P76" s="29">
        <v>2020</v>
      </c>
      <c r="Q76" s="31" t="s">
        <v>40</v>
      </c>
      <c r="R76" t="s">
        <v>34</v>
      </c>
      <c r="S76">
        <v>0</v>
      </c>
      <c r="U76" s="9">
        <v>43739</v>
      </c>
      <c r="V76" s="3" t="s">
        <v>33</v>
      </c>
      <c r="W76" s="4">
        <v>2019</v>
      </c>
      <c r="X76" s="4" t="s">
        <v>43</v>
      </c>
      <c r="Y76" s="11">
        <v>145.48333333333335</v>
      </c>
      <c r="Z76">
        <f t="shared" si="0"/>
        <v>1.5885947046843418</v>
      </c>
    </row>
    <row r="77" spans="2:26" x14ac:dyDescent="0.3">
      <c r="B77">
        <v>135</v>
      </c>
      <c r="C77">
        <v>135.1</v>
      </c>
      <c r="D77">
        <v>135.30000000000001</v>
      </c>
      <c r="E77">
        <v>135.80000000000001</v>
      </c>
      <c r="F77">
        <v>136.1</v>
      </c>
      <c r="G77">
        <v>136.5</v>
      </c>
      <c r="H77">
        <v>136.69999999999999</v>
      </c>
      <c r="I77">
        <v>133.5</v>
      </c>
      <c r="J77">
        <v>0</v>
      </c>
      <c r="K77">
        <v>139.4</v>
      </c>
      <c r="L77">
        <v>139.4</v>
      </c>
      <c r="M77">
        <v>140.6</v>
      </c>
      <c r="N77">
        <v>142.19999999999999</v>
      </c>
      <c r="P77" s="29">
        <v>2020</v>
      </c>
      <c r="Q77" s="31" t="s">
        <v>41</v>
      </c>
      <c r="R77" t="s">
        <v>34</v>
      </c>
      <c r="S77">
        <v>1.5457063711910899</v>
      </c>
      <c r="U77" s="9">
        <v>43770</v>
      </c>
      <c r="V77" s="3" t="s">
        <v>33</v>
      </c>
      <c r="W77" s="4">
        <v>2019</v>
      </c>
      <c r="X77" s="4" t="s">
        <v>45</v>
      </c>
      <c r="Y77" s="11">
        <v>147.23333333333332</v>
      </c>
      <c r="Z77">
        <f t="shared" si="0"/>
        <v>1.2028869286286892</v>
      </c>
    </row>
    <row r="78" spans="2:26" x14ac:dyDescent="0.3">
      <c r="B78" s="11">
        <v>141.74166666666665</v>
      </c>
      <c r="C78" s="11">
        <v>144.04166666666666</v>
      </c>
      <c r="D78" s="11">
        <v>146.11666666666667</v>
      </c>
      <c r="E78" s="11">
        <v>149.00833333333333</v>
      </c>
      <c r="F78" s="11">
        <v>148.48333333333332</v>
      </c>
      <c r="G78" s="11">
        <v>146.04166666666666</v>
      </c>
      <c r="H78" s="11">
        <v>144.65</v>
      </c>
      <c r="I78" s="11">
        <v>136.39166666666668</v>
      </c>
      <c r="J78" s="11">
        <v>0</v>
      </c>
      <c r="K78" s="11">
        <v>150.41666666666671</v>
      </c>
      <c r="L78" s="11">
        <v>150.41666666666671</v>
      </c>
      <c r="M78" s="11">
        <v>152.74166666666665</v>
      </c>
      <c r="N78" s="11">
        <v>153.67500000000001</v>
      </c>
      <c r="P78" s="29">
        <v>2020</v>
      </c>
      <c r="Q78" s="31" t="s">
        <v>42</v>
      </c>
      <c r="R78" t="s">
        <v>34</v>
      </c>
      <c r="S78">
        <v>0.61105352174152372</v>
      </c>
      <c r="U78" s="9">
        <v>43800</v>
      </c>
      <c r="V78" s="3" t="s">
        <v>33</v>
      </c>
      <c r="W78" s="4">
        <v>2019</v>
      </c>
      <c r="X78" s="4" t="s">
        <v>46</v>
      </c>
      <c r="Y78" s="11">
        <v>149.91666666666666</v>
      </c>
      <c r="Z78">
        <f t="shared" si="0"/>
        <v>1.8225039619651373</v>
      </c>
    </row>
    <row r="79" spans="2:26" x14ac:dyDescent="0.3">
      <c r="B79">
        <v>120.8</v>
      </c>
      <c r="C79">
        <v>121.1</v>
      </c>
      <c r="D79">
        <v>121.5</v>
      </c>
      <c r="E79">
        <v>122.7</v>
      </c>
      <c r="F79">
        <v>126.3</v>
      </c>
      <c r="G79">
        <v>127.4</v>
      </c>
      <c r="H79">
        <v>127.5</v>
      </c>
      <c r="I79">
        <v>135.1</v>
      </c>
      <c r="J79">
        <v>0</v>
      </c>
      <c r="K79">
        <v>132.9</v>
      </c>
      <c r="L79">
        <v>132.9</v>
      </c>
      <c r="M79">
        <v>133.4</v>
      </c>
      <c r="N79">
        <v>134.4</v>
      </c>
      <c r="P79" s="29">
        <v>2020</v>
      </c>
      <c r="Q79" s="31" t="s">
        <v>31</v>
      </c>
      <c r="R79" t="s">
        <v>33</v>
      </c>
      <c r="S79">
        <v>-0.67259588660366376</v>
      </c>
      <c r="U79" s="9">
        <v>43831</v>
      </c>
      <c r="V79" s="3" t="s">
        <v>33</v>
      </c>
      <c r="W79" s="4">
        <v>2020</v>
      </c>
      <c r="X79" s="4" t="s">
        <v>31</v>
      </c>
      <c r="Y79" s="11">
        <v>148.90833333333333</v>
      </c>
      <c r="Z79">
        <f t="shared" si="0"/>
        <v>-0.67259588660366376</v>
      </c>
    </row>
    <row r="80" spans="2:26" x14ac:dyDescent="0.3">
      <c r="B80">
        <v>192.4</v>
      </c>
      <c r="C80">
        <v>207.2</v>
      </c>
      <c r="D80">
        <v>215.7</v>
      </c>
      <c r="E80">
        <v>231.5</v>
      </c>
      <c r="F80">
        <v>207.8</v>
      </c>
      <c r="G80">
        <v>181.7</v>
      </c>
      <c r="H80">
        <v>167</v>
      </c>
      <c r="I80">
        <v>168.6</v>
      </c>
      <c r="J80">
        <v>0</v>
      </c>
      <c r="K80">
        <v>171.2</v>
      </c>
      <c r="L80">
        <v>171.2</v>
      </c>
      <c r="M80">
        <v>191.9</v>
      </c>
      <c r="N80">
        <v>202</v>
      </c>
      <c r="P80" s="29">
        <v>2020</v>
      </c>
      <c r="Q80" s="31" t="s">
        <v>35</v>
      </c>
      <c r="R80" t="s">
        <v>33</v>
      </c>
      <c r="S80">
        <v>-1.6397112317421205</v>
      </c>
      <c r="U80" s="9">
        <v>43862</v>
      </c>
      <c r="V80" s="3" t="s">
        <v>33</v>
      </c>
      <c r="W80" s="4">
        <v>2020</v>
      </c>
      <c r="X80" s="4" t="s">
        <v>35</v>
      </c>
      <c r="Y80" s="11">
        <v>146.46666666666667</v>
      </c>
      <c r="Z80">
        <f t="shared" si="0"/>
        <v>-1.6397112317421205</v>
      </c>
    </row>
    <row r="81" spans="1:26" x14ac:dyDescent="0.3">
      <c r="B81">
        <v>149.80000000000001</v>
      </c>
      <c r="C81">
        <v>150.6</v>
      </c>
      <c r="D81">
        <v>148.80000000000001</v>
      </c>
      <c r="E81">
        <v>147.19999999999999</v>
      </c>
      <c r="F81">
        <v>144.4</v>
      </c>
      <c r="G81">
        <v>143.1</v>
      </c>
      <c r="H81">
        <v>143.30000000000001</v>
      </c>
      <c r="I81">
        <v>149.9</v>
      </c>
      <c r="J81">
        <v>0</v>
      </c>
      <c r="K81">
        <v>151.80000000000001</v>
      </c>
      <c r="L81">
        <v>151.80000000000001</v>
      </c>
      <c r="M81">
        <v>154.5</v>
      </c>
      <c r="N81">
        <v>155.4</v>
      </c>
      <c r="P81" s="29">
        <v>2020</v>
      </c>
      <c r="Q81" s="31" t="s">
        <v>36</v>
      </c>
      <c r="R81" t="s">
        <v>33</v>
      </c>
      <c r="S81">
        <v>-1.0355029585798714</v>
      </c>
      <c r="U81" s="9">
        <v>43891</v>
      </c>
      <c r="V81" s="3" t="s">
        <v>33</v>
      </c>
      <c r="W81" s="4">
        <v>2020</v>
      </c>
      <c r="X81" s="4" t="s">
        <v>36</v>
      </c>
      <c r="Y81" s="11">
        <v>144.95000000000002</v>
      </c>
      <c r="Z81">
        <f t="shared" si="0"/>
        <v>-1.0355029585798714</v>
      </c>
    </row>
    <row r="82" spans="1:26" x14ac:dyDescent="0.3">
      <c r="B82">
        <v>142.69999999999999</v>
      </c>
      <c r="C82">
        <v>143.5</v>
      </c>
      <c r="D82">
        <v>144.1</v>
      </c>
      <c r="E82">
        <v>144.9</v>
      </c>
      <c r="F82">
        <v>145.6</v>
      </c>
      <c r="G82">
        <v>146.19999999999999</v>
      </c>
      <c r="H82">
        <v>146.5</v>
      </c>
      <c r="I82">
        <v>148.69999999999999</v>
      </c>
      <c r="J82">
        <v>0</v>
      </c>
      <c r="K82">
        <v>152.69999999999999</v>
      </c>
      <c r="L82">
        <v>152.69999999999999</v>
      </c>
      <c r="M82">
        <v>151.6</v>
      </c>
      <c r="N82">
        <v>151.5</v>
      </c>
      <c r="P82" s="29">
        <v>2020</v>
      </c>
      <c r="Q82" s="31" t="s">
        <v>37</v>
      </c>
      <c r="R82" t="s">
        <v>33</v>
      </c>
      <c r="S82">
        <v>5.421409681499358</v>
      </c>
      <c r="U82" s="9">
        <v>43922</v>
      </c>
      <c r="V82" s="3" t="s">
        <v>33</v>
      </c>
      <c r="W82" s="4">
        <v>2020</v>
      </c>
      <c r="X82" s="4" t="s">
        <v>37</v>
      </c>
      <c r="Y82" s="11">
        <v>147.51818181818183</v>
      </c>
      <c r="Z82">
        <f t="shared" si="0"/>
        <v>1.7717708300667905</v>
      </c>
    </row>
    <row r="83" spans="1:26" x14ac:dyDescent="0.3">
      <c r="B83">
        <v>144.9</v>
      </c>
      <c r="C83">
        <v>145.6</v>
      </c>
      <c r="D83">
        <v>145.9</v>
      </c>
      <c r="E83">
        <v>147.5</v>
      </c>
      <c r="F83">
        <v>149.30000000000001</v>
      </c>
      <c r="G83">
        <v>150.69999999999999</v>
      </c>
      <c r="H83">
        <v>151.1</v>
      </c>
      <c r="I83">
        <v>155.6</v>
      </c>
      <c r="J83">
        <v>0</v>
      </c>
      <c r="K83">
        <v>153.4</v>
      </c>
      <c r="L83">
        <v>153.4</v>
      </c>
      <c r="M83">
        <v>153.4</v>
      </c>
      <c r="N83">
        <v>153.9</v>
      </c>
      <c r="P83" s="29">
        <v>2020</v>
      </c>
      <c r="Q83" s="31" t="s">
        <v>38</v>
      </c>
      <c r="R83" t="s">
        <v>33</v>
      </c>
      <c r="S83">
        <v>-2.1813819054388301E-2</v>
      </c>
      <c r="U83" s="9">
        <v>43952</v>
      </c>
      <c r="V83" s="3" t="s">
        <v>33</v>
      </c>
      <c r="W83" s="4">
        <v>2020</v>
      </c>
      <c r="X83" s="4" t="s">
        <v>38</v>
      </c>
      <c r="Y83" s="11">
        <v>0</v>
      </c>
      <c r="Z83">
        <f t="shared" si="0"/>
        <v>-100</v>
      </c>
    </row>
    <row r="84" spans="1:26" x14ac:dyDescent="0.3">
      <c r="B84">
        <v>158.69999999999999</v>
      </c>
      <c r="C84">
        <v>159.80000000000001</v>
      </c>
      <c r="D84">
        <v>162.4</v>
      </c>
      <c r="E84">
        <v>164.5</v>
      </c>
      <c r="F84">
        <v>167.6</v>
      </c>
      <c r="G84">
        <v>167.6</v>
      </c>
      <c r="H84">
        <v>167.5</v>
      </c>
      <c r="I84" t="s">
        <v>32</v>
      </c>
      <c r="J84">
        <v>0</v>
      </c>
      <c r="K84">
        <v>197</v>
      </c>
      <c r="L84">
        <v>197</v>
      </c>
      <c r="M84">
        <v>197.8</v>
      </c>
      <c r="N84">
        <v>193.1</v>
      </c>
      <c r="P84" s="29">
        <v>2020</v>
      </c>
      <c r="Q84" s="31" t="s">
        <v>39</v>
      </c>
      <c r="R84" t="s">
        <v>33</v>
      </c>
      <c r="S84">
        <v>0</v>
      </c>
      <c r="U84" s="9">
        <v>43983</v>
      </c>
      <c r="V84" s="3" t="s">
        <v>33</v>
      </c>
      <c r="W84" s="4">
        <v>2020</v>
      </c>
      <c r="X84" s="4" t="s">
        <v>39</v>
      </c>
      <c r="Y84" s="11">
        <v>152.77499999999998</v>
      </c>
      <c r="Z84" t="e">
        <f t="shared" si="0"/>
        <v>#DIV/0!</v>
      </c>
    </row>
    <row r="85" spans="1:26" x14ac:dyDescent="0.3">
      <c r="B85">
        <v>141.6</v>
      </c>
      <c r="C85">
        <v>144.69999999999999</v>
      </c>
      <c r="D85">
        <v>148.4</v>
      </c>
      <c r="E85">
        <v>153.69999999999999</v>
      </c>
      <c r="F85">
        <v>157</v>
      </c>
      <c r="G85">
        <v>153.1</v>
      </c>
      <c r="H85">
        <v>148.9</v>
      </c>
      <c r="I85">
        <v>148.80000000000001</v>
      </c>
      <c r="J85">
        <v>0</v>
      </c>
      <c r="K85">
        <v>154.6</v>
      </c>
      <c r="L85">
        <v>154.6</v>
      </c>
      <c r="M85">
        <v>154.5</v>
      </c>
      <c r="N85">
        <v>157.30000000000001</v>
      </c>
      <c r="P85" s="29">
        <v>2020</v>
      </c>
      <c r="Q85" s="31" t="s">
        <v>40</v>
      </c>
      <c r="R85" t="s">
        <v>33</v>
      </c>
      <c r="S85">
        <v>0</v>
      </c>
      <c r="U85" s="9">
        <v>44013</v>
      </c>
      <c r="V85" s="3" t="s">
        <v>33</v>
      </c>
      <c r="W85" s="4">
        <v>2020</v>
      </c>
      <c r="X85" s="4" t="s">
        <v>40</v>
      </c>
      <c r="Y85" s="11">
        <v>152.77499999999998</v>
      </c>
      <c r="Z85">
        <f t="shared" si="0"/>
        <v>0</v>
      </c>
    </row>
    <row r="86" spans="1:26" x14ac:dyDescent="0.3">
      <c r="B86">
        <v>130.30000000000001</v>
      </c>
      <c r="C86">
        <v>131.19999999999999</v>
      </c>
      <c r="D86">
        <v>134.6</v>
      </c>
      <c r="E86">
        <v>137.19999999999999</v>
      </c>
      <c r="F86">
        <v>139.1</v>
      </c>
      <c r="G86">
        <v>139.6</v>
      </c>
      <c r="H86">
        <v>139.69999999999999</v>
      </c>
      <c r="I86">
        <v>150.4</v>
      </c>
      <c r="J86">
        <v>0</v>
      </c>
      <c r="K86">
        <v>152</v>
      </c>
      <c r="L86">
        <v>152</v>
      </c>
      <c r="M86">
        <v>151.30000000000001</v>
      </c>
      <c r="N86">
        <v>150.80000000000001</v>
      </c>
      <c r="P86" s="29">
        <v>2020</v>
      </c>
      <c r="Q86" s="31" t="s">
        <v>41</v>
      </c>
      <c r="R86" t="s">
        <v>33</v>
      </c>
      <c r="S86">
        <v>1.5436644302623785</v>
      </c>
      <c r="U86" s="9">
        <v>44044</v>
      </c>
      <c r="V86" s="3" t="s">
        <v>33</v>
      </c>
      <c r="W86" s="4">
        <v>2020</v>
      </c>
      <c r="X86" s="4" t="s">
        <v>41</v>
      </c>
      <c r="Y86" s="11">
        <v>155.13333333333333</v>
      </c>
      <c r="Z86">
        <f t="shared" si="0"/>
        <v>1.5436644302623785</v>
      </c>
    </row>
    <row r="87" spans="1:26" x14ac:dyDescent="0.3">
      <c r="B87">
        <v>114</v>
      </c>
      <c r="C87">
        <v>114.8</v>
      </c>
      <c r="D87">
        <v>115</v>
      </c>
      <c r="E87">
        <v>114.7</v>
      </c>
      <c r="F87">
        <v>114.8</v>
      </c>
      <c r="G87">
        <v>114.6</v>
      </c>
      <c r="H87">
        <v>114.4</v>
      </c>
      <c r="I87">
        <v>120.3</v>
      </c>
      <c r="J87">
        <v>0</v>
      </c>
      <c r="K87">
        <v>116.3</v>
      </c>
      <c r="L87">
        <v>116.3</v>
      </c>
      <c r="M87">
        <v>116.8</v>
      </c>
      <c r="N87">
        <v>118.9</v>
      </c>
      <c r="P87" s="29">
        <v>2020</v>
      </c>
      <c r="Q87" s="31" t="s">
        <v>42</v>
      </c>
      <c r="R87" t="s">
        <v>33</v>
      </c>
      <c r="S87">
        <v>0.8379888268156499</v>
      </c>
      <c r="U87" s="9">
        <v>44075</v>
      </c>
      <c r="V87" s="3" t="s">
        <v>33</v>
      </c>
      <c r="W87" s="4">
        <v>2020</v>
      </c>
      <c r="X87" s="4" t="s">
        <v>42</v>
      </c>
      <c r="Y87" s="11">
        <v>156.43333333333334</v>
      </c>
      <c r="Z87">
        <f t="shared" si="0"/>
        <v>0.8379888268156499</v>
      </c>
    </row>
    <row r="88" spans="1:26" ht="13.8" x14ac:dyDescent="0.25">
      <c r="B88">
        <v>143.80000000000001</v>
      </c>
      <c r="C88">
        <v>145.19999999999999</v>
      </c>
      <c r="D88">
        <v>146.30000000000001</v>
      </c>
      <c r="E88">
        <v>148</v>
      </c>
      <c r="F88">
        <v>149.5</v>
      </c>
      <c r="G88">
        <v>150.4</v>
      </c>
      <c r="H88">
        <v>151.5</v>
      </c>
      <c r="I88">
        <v>157.1</v>
      </c>
      <c r="J88">
        <v>0</v>
      </c>
      <c r="K88">
        <v>158.80000000000001</v>
      </c>
      <c r="L88">
        <v>158.80000000000001</v>
      </c>
      <c r="M88">
        <v>160</v>
      </c>
      <c r="N88">
        <v>160.9</v>
      </c>
    </row>
    <row r="89" spans="1:26" ht="13.8" x14ac:dyDescent="0.25">
      <c r="B89">
        <v>149.5</v>
      </c>
      <c r="C89">
        <v>151.9</v>
      </c>
      <c r="D89">
        <v>153.6</v>
      </c>
      <c r="E89">
        <v>156.30000000000001</v>
      </c>
      <c r="F89">
        <v>154.4</v>
      </c>
      <c r="G89">
        <v>151.69999999999999</v>
      </c>
      <c r="H89">
        <v>150.1</v>
      </c>
      <c r="I89">
        <v>151.4</v>
      </c>
      <c r="J89">
        <v>0</v>
      </c>
      <c r="K89">
        <v>157</v>
      </c>
      <c r="L89">
        <v>157</v>
      </c>
      <c r="M89">
        <v>159.9</v>
      </c>
      <c r="N89">
        <v>161.30000000000001</v>
      </c>
    </row>
    <row r="90" spans="1:26" ht="13.8" x14ac:dyDescent="0.25">
      <c r="B90">
        <v>130</v>
      </c>
      <c r="C90">
        <v>130.19999999999999</v>
      </c>
      <c r="D90">
        <v>130.5</v>
      </c>
      <c r="E90">
        <v>130.80000000000001</v>
      </c>
      <c r="F90">
        <v>131.1</v>
      </c>
      <c r="G90">
        <v>131.5</v>
      </c>
      <c r="H90">
        <v>131.9</v>
      </c>
      <c r="I90">
        <v>136.80000000000001</v>
      </c>
      <c r="J90">
        <v>0</v>
      </c>
      <c r="K90">
        <v>135.6</v>
      </c>
      <c r="L90">
        <v>135.6</v>
      </c>
      <c r="M90">
        <v>136.5</v>
      </c>
      <c r="N90">
        <v>137.69999999999999</v>
      </c>
    </row>
    <row r="91" spans="1:26" x14ac:dyDescent="0.3">
      <c r="B91" s="11">
        <v>143.20833333333331</v>
      </c>
      <c r="C91" s="11">
        <v>145.48333333333335</v>
      </c>
      <c r="D91" s="11">
        <v>147.23333333333332</v>
      </c>
      <c r="E91" s="11">
        <v>149.91666666666666</v>
      </c>
      <c r="F91" s="11">
        <v>148.90833333333333</v>
      </c>
      <c r="G91" s="11">
        <v>146.46666666666667</v>
      </c>
      <c r="H91" s="11">
        <v>144.95000000000002</v>
      </c>
      <c r="I91" s="11">
        <v>147.51818181818183</v>
      </c>
      <c r="J91" s="11">
        <v>0</v>
      </c>
      <c r="K91" s="11">
        <v>152.77499999999998</v>
      </c>
      <c r="L91" s="11">
        <v>152.77499999999998</v>
      </c>
      <c r="M91" s="11">
        <v>155.13333333333333</v>
      </c>
      <c r="N91" s="11">
        <v>156.43333333333334</v>
      </c>
    </row>
    <row r="92" spans="1:26" ht="13.8" x14ac:dyDescent="0.25"/>
    <row r="93" spans="1:26" ht="13.8" x14ac:dyDescent="0.25"/>
    <row r="94" spans="1:26" ht="13.8" x14ac:dyDescent="0.25"/>
    <row r="95" spans="1:26" x14ac:dyDescent="0.3">
      <c r="A95" s="21" t="s">
        <v>0</v>
      </c>
      <c r="B95" s="21" t="s">
        <v>1</v>
      </c>
      <c r="C95" s="21" t="s">
        <v>2</v>
      </c>
      <c r="D95" s="21" t="s">
        <v>49</v>
      </c>
      <c r="E95" s="21" t="s">
        <v>63</v>
      </c>
      <c r="F95" s="21" t="s">
        <v>133</v>
      </c>
    </row>
    <row r="96" spans="1:26" x14ac:dyDescent="0.3">
      <c r="A96" s="34" t="s">
        <v>30</v>
      </c>
      <c r="B96" s="34">
        <v>2019</v>
      </c>
      <c r="C96" s="34" t="s">
        <v>36</v>
      </c>
      <c r="D96" s="36">
        <v>43525</v>
      </c>
      <c r="E96" s="33">
        <v>140.01904761904765</v>
      </c>
      <c r="F96" s="41">
        <f>(E107-Table12[[#This Row],[Average]])/Table12[[#This Row],[Average]]*100</f>
        <v>5.6556931029791535</v>
      </c>
    </row>
    <row r="97" spans="1:10" x14ac:dyDescent="0.3">
      <c r="A97" s="35" t="s">
        <v>30</v>
      </c>
      <c r="B97" s="35">
        <v>2019</v>
      </c>
      <c r="C97" s="35" t="s">
        <v>38</v>
      </c>
      <c r="D97" s="37">
        <v>43586</v>
      </c>
      <c r="E97" s="42">
        <v>141.20476190476188</v>
      </c>
      <c r="F97" s="35"/>
    </row>
    <row r="98" spans="1:10" x14ac:dyDescent="0.3">
      <c r="A98" s="34" t="s">
        <v>30</v>
      </c>
      <c r="B98" s="34">
        <v>2019</v>
      </c>
      <c r="C98" s="34" t="s">
        <v>39</v>
      </c>
      <c r="D98" s="36">
        <v>43617</v>
      </c>
      <c r="E98" s="42">
        <v>142.37142857142854</v>
      </c>
      <c r="F98" s="35"/>
    </row>
    <row r="99" spans="1:10" x14ac:dyDescent="0.3">
      <c r="A99" s="35" t="s">
        <v>30</v>
      </c>
      <c r="B99" s="35">
        <v>2019</v>
      </c>
      <c r="C99" s="35" t="s">
        <v>40</v>
      </c>
      <c r="D99" s="37">
        <v>43647</v>
      </c>
      <c r="E99" s="42">
        <v>143.58571428571426</v>
      </c>
      <c r="F99" s="35"/>
    </row>
    <row r="100" spans="1:10" x14ac:dyDescent="0.3">
      <c r="A100" s="34" t="s">
        <v>30</v>
      </c>
      <c r="B100" s="34">
        <v>2019</v>
      </c>
      <c r="C100" s="34" t="s">
        <v>41</v>
      </c>
      <c r="D100" s="36">
        <v>43678</v>
      </c>
      <c r="E100" s="42">
        <v>144.0190476190476</v>
      </c>
      <c r="F100" s="35"/>
      <c r="I100" t="s">
        <v>134</v>
      </c>
      <c r="J100">
        <v>5.6556931029791535</v>
      </c>
    </row>
    <row r="101" spans="1:10" x14ac:dyDescent="0.3">
      <c r="A101" s="35" t="s">
        <v>30</v>
      </c>
      <c r="B101" s="35">
        <v>2019</v>
      </c>
      <c r="C101" s="35" t="s">
        <v>42</v>
      </c>
      <c r="D101" s="37">
        <v>43709</v>
      </c>
      <c r="E101" s="42">
        <v>144.78095238095239</v>
      </c>
      <c r="F101" s="35"/>
      <c r="J101">
        <f>(E119-E107)/E107*100</f>
        <v>5.8711816396820149</v>
      </c>
    </row>
    <row r="102" spans="1:10" x14ac:dyDescent="0.3">
      <c r="A102" s="34" t="s">
        <v>30</v>
      </c>
      <c r="B102" s="34">
        <v>2019</v>
      </c>
      <c r="C102" s="34" t="s">
        <v>43</v>
      </c>
      <c r="D102" s="36">
        <v>43739</v>
      </c>
      <c r="E102" s="42">
        <v>146.22380952380948</v>
      </c>
      <c r="F102" s="35"/>
    </row>
    <row r="103" spans="1:10" x14ac:dyDescent="0.3">
      <c r="A103" s="35" t="s">
        <v>30</v>
      </c>
      <c r="B103" s="35">
        <v>2019</v>
      </c>
      <c r="C103" s="35" t="s">
        <v>45</v>
      </c>
      <c r="D103" s="37">
        <v>43770</v>
      </c>
      <c r="E103" s="42">
        <v>147.70952380952383</v>
      </c>
      <c r="F103" s="35"/>
    </row>
    <row r="104" spans="1:10" x14ac:dyDescent="0.3">
      <c r="A104" s="34" t="s">
        <v>30</v>
      </c>
      <c r="B104" s="34">
        <v>2019</v>
      </c>
      <c r="C104" s="34" t="s">
        <v>46</v>
      </c>
      <c r="D104" s="36">
        <v>43800</v>
      </c>
      <c r="E104" s="42">
        <v>149.75238095238095</v>
      </c>
      <c r="F104" s="35"/>
    </row>
    <row r="105" spans="1:10" x14ac:dyDescent="0.3">
      <c r="A105" s="35" t="s">
        <v>30</v>
      </c>
      <c r="B105" s="35">
        <v>2020</v>
      </c>
      <c r="C105" s="35" t="s">
        <v>31</v>
      </c>
      <c r="D105" s="37">
        <v>43831</v>
      </c>
      <c r="E105" s="42">
        <v>149.84285714285713</v>
      </c>
      <c r="F105" s="35"/>
    </row>
    <row r="106" spans="1:10" x14ac:dyDescent="0.3">
      <c r="A106" s="34" t="s">
        <v>30</v>
      </c>
      <c r="B106" s="34">
        <v>2020</v>
      </c>
      <c r="C106" s="34" t="s">
        <v>35</v>
      </c>
      <c r="D106" s="36">
        <v>43862</v>
      </c>
      <c r="E106" s="42">
        <v>148.60952380952381</v>
      </c>
      <c r="F106" s="35"/>
    </row>
    <row r="107" spans="1:10" x14ac:dyDescent="0.3">
      <c r="A107" s="35" t="s">
        <v>30</v>
      </c>
      <c r="B107" s="35">
        <v>2020</v>
      </c>
      <c r="C107" s="35" t="s">
        <v>36</v>
      </c>
      <c r="D107" s="37">
        <v>43891</v>
      </c>
      <c r="E107" s="42">
        <v>147.93809523809523</v>
      </c>
      <c r="F107" s="35"/>
    </row>
    <row r="108" spans="1:10" x14ac:dyDescent="0.3">
      <c r="A108" s="34" t="s">
        <v>30</v>
      </c>
      <c r="B108" s="34">
        <v>2020</v>
      </c>
      <c r="C108" s="34" t="s">
        <v>37</v>
      </c>
      <c r="D108" s="36">
        <v>43922</v>
      </c>
      <c r="E108" s="42">
        <v>147.50000000000003</v>
      </c>
      <c r="F108" s="35"/>
    </row>
    <row r="109" spans="1:10" x14ac:dyDescent="0.3">
      <c r="A109" s="35" t="s">
        <v>30</v>
      </c>
      <c r="B109" s="35">
        <v>2020</v>
      </c>
      <c r="C109" s="35" t="s">
        <v>38</v>
      </c>
      <c r="D109" s="37">
        <v>43952</v>
      </c>
      <c r="E109" s="42" t="e">
        <v>#DIV/0!</v>
      </c>
      <c r="F109" s="35"/>
    </row>
    <row r="110" spans="1:10" x14ac:dyDescent="0.3">
      <c r="A110" s="34" t="s">
        <v>30</v>
      </c>
      <c r="B110" s="34">
        <v>2020</v>
      </c>
      <c r="C110" s="34" t="s">
        <v>39</v>
      </c>
      <c r="D110" s="36">
        <v>43983</v>
      </c>
      <c r="E110" s="42">
        <v>150.84761904761905</v>
      </c>
      <c r="F110" s="35"/>
    </row>
    <row r="111" spans="1:10" x14ac:dyDescent="0.3">
      <c r="A111" s="35" t="s">
        <v>30</v>
      </c>
      <c r="B111" s="35">
        <v>2020</v>
      </c>
      <c r="C111" s="35" t="s">
        <v>40</v>
      </c>
      <c r="D111" s="37">
        <v>44013</v>
      </c>
      <c r="E111" s="42">
        <v>150.84761904761905</v>
      </c>
      <c r="F111" s="35"/>
    </row>
    <row r="112" spans="1:10" x14ac:dyDescent="0.3">
      <c r="A112" s="34" t="s">
        <v>30</v>
      </c>
      <c r="B112" s="34">
        <v>2020</v>
      </c>
      <c r="C112" s="34" t="s">
        <v>41</v>
      </c>
      <c r="D112" s="36">
        <v>44044</v>
      </c>
      <c r="E112" s="42">
        <v>152.3857142857143</v>
      </c>
      <c r="F112" s="35"/>
    </row>
    <row r="113" spans="1:6" x14ac:dyDescent="0.3">
      <c r="A113" s="35" t="s">
        <v>30</v>
      </c>
      <c r="B113" s="35">
        <v>2020</v>
      </c>
      <c r="C113" s="35" t="s">
        <v>42</v>
      </c>
      <c r="D113" s="37">
        <v>44075</v>
      </c>
      <c r="E113" s="42">
        <v>152.86190476190473</v>
      </c>
      <c r="F113" s="35"/>
    </row>
    <row r="114" spans="1:6" x14ac:dyDescent="0.3">
      <c r="A114" s="34" t="s">
        <v>30</v>
      </c>
      <c r="B114" s="34">
        <v>2020</v>
      </c>
      <c r="C114" s="34" t="s">
        <v>43</v>
      </c>
      <c r="D114" s="36">
        <v>44105</v>
      </c>
      <c r="E114" s="42">
        <v>155.2095238095238</v>
      </c>
      <c r="F114" s="35"/>
    </row>
    <row r="115" spans="1:6" x14ac:dyDescent="0.3">
      <c r="A115" s="35" t="s">
        <v>30</v>
      </c>
      <c r="B115" s="35">
        <v>2020</v>
      </c>
      <c r="C115" s="35" t="s">
        <v>45</v>
      </c>
      <c r="D115" s="37">
        <v>44136</v>
      </c>
      <c r="E115" s="42">
        <v>157.7904761904762</v>
      </c>
      <c r="F115" s="35"/>
    </row>
    <row r="116" spans="1:6" x14ac:dyDescent="0.3">
      <c r="A116" s="34" t="s">
        <v>30</v>
      </c>
      <c r="B116" s="34">
        <v>2020</v>
      </c>
      <c r="C116" s="34" t="s">
        <v>46</v>
      </c>
      <c r="D116" s="36">
        <v>44166</v>
      </c>
      <c r="E116" s="42">
        <v>158.97142857142859</v>
      </c>
      <c r="F116" s="35"/>
    </row>
    <row r="117" spans="1:6" x14ac:dyDescent="0.3">
      <c r="A117" s="35" t="s">
        <v>30</v>
      </c>
      <c r="B117" s="35">
        <v>2021</v>
      </c>
      <c r="C117" s="35" t="s">
        <v>31</v>
      </c>
      <c r="D117" s="37">
        <v>44197</v>
      </c>
      <c r="E117" s="42">
        <v>157.65238095238095</v>
      </c>
      <c r="F117" s="35"/>
    </row>
    <row r="118" spans="1:6" x14ac:dyDescent="0.3">
      <c r="A118" s="34" t="s">
        <v>30</v>
      </c>
      <c r="B118" s="34">
        <v>2021</v>
      </c>
      <c r="C118" s="34" t="s">
        <v>35</v>
      </c>
      <c r="D118" s="36">
        <v>44228</v>
      </c>
      <c r="E118" s="42">
        <v>156.38095238095241</v>
      </c>
      <c r="F118" s="35"/>
    </row>
    <row r="119" spans="1:6" x14ac:dyDescent="0.3">
      <c r="A119" s="35" t="s">
        <v>30</v>
      </c>
      <c r="B119" s="35">
        <v>2021</v>
      </c>
      <c r="C119" s="35" t="s">
        <v>36</v>
      </c>
      <c r="D119" s="37">
        <v>44256</v>
      </c>
      <c r="E119" s="42">
        <v>156.62380952380957</v>
      </c>
      <c r="F119" s="35"/>
    </row>
    <row r="120" spans="1:6" x14ac:dyDescent="0.3">
      <c r="A120" s="34" t="s">
        <v>34</v>
      </c>
      <c r="B120" s="34">
        <v>2019</v>
      </c>
      <c r="C120" s="34" t="s">
        <v>36</v>
      </c>
      <c r="D120" s="36">
        <v>43525</v>
      </c>
      <c r="E120" s="42">
        <v>138.68181818181819</v>
      </c>
      <c r="F120" s="35"/>
    </row>
    <row r="121" spans="1:6" x14ac:dyDescent="0.3">
      <c r="A121" s="35" t="s">
        <v>34</v>
      </c>
      <c r="B121" s="35">
        <v>2019</v>
      </c>
      <c r="C121" s="35" t="s">
        <v>38</v>
      </c>
      <c r="D121" s="37">
        <v>43586</v>
      </c>
      <c r="E121" s="42">
        <v>140.25000000000003</v>
      </c>
      <c r="F121" s="35"/>
    </row>
    <row r="122" spans="1:6" x14ac:dyDescent="0.3">
      <c r="A122" s="34" t="s">
        <v>34</v>
      </c>
      <c r="B122" s="34">
        <v>2019</v>
      </c>
      <c r="C122" s="34" t="s">
        <v>39</v>
      </c>
      <c r="D122" s="36">
        <v>43617</v>
      </c>
      <c r="E122" s="42">
        <v>141.33636363636364</v>
      </c>
      <c r="F122" s="35"/>
    </row>
    <row r="123" spans="1:6" x14ac:dyDescent="0.3">
      <c r="A123" s="35" t="s">
        <v>34</v>
      </c>
      <c r="B123" s="35">
        <v>2019</v>
      </c>
      <c r="C123" s="35" t="s">
        <v>40</v>
      </c>
      <c r="D123" s="37">
        <v>43647</v>
      </c>
      <c r="E123" s="42">
        <v>142.54999999999998</v>
      </c>
      <c r="F123" s="35"/>
    </row>
    <row r="124" spans="1:6" x14ac:dyDescent="0.3">
      <c r="A124" s="34" t="s">
        <v>34</v>
      </c>
      <c r="B124" s="34">
        <v>2019</v>
      </c>
      <c r="C124" s="34" t="s">
        <v>41</v>
      </c>
      <c r="D124" s="36">
        <v>43678</v>
      </c>
      <c r="E124" s="42">
        <v>143.08636363636364</v>
      </c>
      <c r="F124" s="35"/>
    </row>
    <row r="125" spans="1:6" x14ac:dyDescent="0.3">
      <c r="A125" s="35" t="s">
        <v>34</v>
      </c>
      <c r="B125" s="35">
        <v>2019</v>
      </c>
      <c r="C125" s="35" t="s">
        <v>42</v>
      </c>
      <c r="D125" s="37">
        <v>43709</v>
      </c>
      <c r="E125" s="42">
        <v>143.71363636363634</v>
      </c>
      <c r="F125" s="35"/>
    </row>
    <row r="126" spans="1:6" x14ac:dyDescent="0.3">
      <c r="A126" s="34" t="s">
        <v>34</v>
      </c>
      <c r="B126" s="34">
        <v>2019</v>
      </c>
      <c r="C126" s="34" t="s">
        <v>43</v>
      </c>
      <c r="D126" s="36">
        <v>43739</v>
      </c>
      <c r="E126" s="42">
        <v>145.16818181818181</v>
      </c>
      <c r="F126" s="35"/>
    </row>
    <row r="127" spans="1:6" x14ac:dyDescent="0.3">
      <c r="A127" s="35" t="s">
        <v>34</v>
      </c>
      <c r="B127" s="35">
        <v>2019</v>
      </c>
      <c r="C127" s="35" t="s">
        <v>45</v>
      </c>
      <c r="D127" s="37">
        <v>43770</v>
      </c>
      <c r="E127" s="42">
        <v>146.52272727272728</v>
      </c>
      <c r="F127" s="35"/>
    </row>
    <row r="128" spans="1:6" x14ac:dyDescent="0.3">
      <c r="A128" s="34" t="s">
        <v>34</v>
      </c>
      <c r="B128" s="34">
        <v>2019</v>
      </c>
      <c r="C128" s="34" t="s">
        <v>46</v>
      </c>
      <c r="D128" s="36">
        <v>43800</v>
      </c>
      <c r="E128" s="42">
        <v>148.40454545454548</v>
      </c>
      <c r="F128" s="35"/>
    </row>
    <row r="129" spans="1:6" x14ac:dyDescent="0.3">
      <c r="A129" s="35" t="s">
        <v>34</v>
      </c>
      <c r="B129" s="35">
        <v>2020</v>
      </c>
      <c r="C129" s="35" t="s">
        <v>31</v>
      </c>
      <c r="D129" s="37">
        <v>43831</v>
      </c>
      <c r="E129" s="42">
        <v>148.3863636363636</v>
      </c>
      <c r="F129" s="35"/>
    </row>
    <row r="130" spans="1:6" x14ac:dyDescent="0.3">
      <c r="A130" s="34" t="s">
        <v>34</v>
      </c>
      <c r="B130" s="34">
        <v>2020</v>
      </c>
      <c r="C130" s="34" t="s">
        <v>35</v>
      </c>
      <c r="D130" s="36">
        <v>43862</v>
      </c>
      <c r="E130" s="42">
        <v>147.28181818181818</v>
      </c>
      <c r="F130" s="35"/>
    </row>
    <row r="131" spans="1:6" x14ac:dyDescent="0.3">
      <c r="A131" s="35" t="s">
        <v>34</v>
      </c>
      <c r="B131" s="35">
        <v>2020</v>
      </c>
      <c r="C131" s="35" t="s">
        <v>36</v>
      </c>
      <c r="D131" s="37">
        <v>43891</v>
      </c>
      <c r="E131" s="42">
        <v>146.65454545454548</v>
      </c>
      <c r="F131" s="35"/>
    </row>
    <row r="132" spans="1:6" x14ac:dyDescent="0.3">
      <c r="A132" s="34" t="s">
        <v>34</v>
      </c>
      <c r="B132" s="34">
        <v>2020</v>
      </c>
      <c r="C132" s="34" t="s">
        <v>37</v>
      </c>
      <c r="D132" s="36">
        <v>43922</v>
      </c>
      <c r="E132" s="42">
        <v>148.07857142857142</v>
      </c>
      <c r="F132" s="35"/>
    </row>
    <row r="133" spans="1:6" x14ac:dyDescent="0.3">
      <c r="A133" s="35" t="s">
        <v>34</v>
      </c>
      <c r="B133" s="35">
        <v>2020</v>
      </c>
      <c r="C133" s="35" t="s">
        <v>38</v>
      </c>
      <c r="D133" s="37">
        <v>43952</v>
      </c>
      <c r="E133" s="42" t="e">
        <v>#DIV/0!</v>
      </c>
      <c r="F133" s="35"/>
    </row>
    <row r="134" spans="1:6" x14ac:dyDescent="0.3">
      <c r="A134" s="34" t="s">
        <v>34</v>
      </c>
      <c r="B134" s="34">
        <v>2020</v>
      </c>
      <c r="C134" s="34" t="s">
        <v>39</v>
      </c>
      <c r="D134" s="36">
        <v>43983</v>
      </c>
      <c r="E134" s="42">
        <v>150.17727272727276</v>
      </c>
      <c r="F134" s="35"/>
    </row>
    <row r="135" spans="1:6" x14ac:dyDescent="0.3">
      <c r="A135" s="35" t="s">
        <v>34</v>
      </c>
      <c r="B135" s="35">
        <v>2020</v>
      </c>
      <c r="C135" s="35" t="s">
        <v>40</v>
      </c>
      <c r="D135" s="37">
        <v>44013</v>
      </c>
      <c r="E135" s="42">
        <v>150.17727272727276</v>
      </c>
      <c r="F135" s="35"/>
    </row>
    <row r="136" spans="1:6" x14ac:dyDescent="0.3">
      <c r="A136" s="34" t="s">
        <v>34</v>
      </c>
      <c r="B136" s="34">
        <v>2020</v>
      </c>
      <c r="C136" s="34" t="s">
        <v>41</v>
      </c>
      <c r="D136" s="36">
        <v>44044</v>
      </c>
      <c r="E136" s="42">
        <v>151.92272727272726</v>
      </c>
      <c r="F136" s="35"/>
    </row>
    <row r="137" spans="1:6" x14ac:dyDescent="0.3">
      <c r="A137" s="35" t="s">
        <v>34</v>
      </c>
      <c r="B137" s="35">
        <v>2020</v>
      </c>
      <c r="C137" s="35" t="s">
        <v>42</v>
      </c>
      <c r="D137" s="37">
        <v>44075</v>
      </c>
      <c r="E137" s="42">
        <v>152.60454545454547</v>
      </c>
      <c r="F137" s="35"/>
    </row>
    <row r="138" spans="1:6" x14ac:dyDescent="0.3">
      <c r="A138" s="34" t="s">
        <v>34</v>
      </c>
      <c r="B138" s="34">
        <v>2020</v>
      </c>
      <c r="C138" s="34" t="s">
        <v>43</v>
      </c>
      <c r="D138" s="36">
        <v>44105</v>
      </c>
      <c r="E138" s="42">
        <v>154.67727272727274</v>
      </c>
      <c r="F138" s="35"/>
    </row>
    <row r="139" spans="1:6" x14ac:dyDescent="0.3">
      <c r="A139" s="35" t="s">
        <v>34</v>
      </c>
      <c r="B139" s="35">
        <v>2020</v>
      </c>
      <c r="C139" s="35" t="s">
        <v>45</v>
      </c>
      <c r="D139" s="37">
        <v>44136</v>
      </c>
      <c r="E139" s="42">
        <v>157.02727272727273</v>
      </c>
      <c r="F139" s="35"/>
    </row>
    <row r="140" spans="1:6" x14ac:dyDescent="0.3">
      <c r="A140" s="34" t="s">
        <v>34</v>
      </c>
      <c r="B140" s="34">
        <v>2020</v>
      </c>
      <c r="C140" s="34" t="s">
        <v>46</v>
      </c>
      <c r="D140" s="36">
        <v>44166</v>
      </c>
      <c r="E140" s="42">
        <v>157.91818181818181</v>
      </c>
      <c r="F140" s="35"/>
    </row>
    <row r="141" spans="1:6" x14ac:dyDescent="0.3">
      <c r="A141" s="35" t="s">
        <v>34</v>
      </c>
      <c r="B141" s="35">
        <v>2021</v>
      </c>
      <c r="C141" s="35" t="s">
        <v>31</v>
      </c>
      <c r="D141" s="37">
        <v>44197</v>
      </c>
      <c r="E141" s="42">
        <v>156.74090909090907</v>
      </c>
      <c r="F141" s="35"/>
    </row>
    <row r="142" spans="1:6" x14ac:dyDescent="0.3">
      <c r="A142" s="34" t="s">
        <v>34</v>
      </c>
      <c r="B142" s="34">
        <v>2021</v>
      </c>
      <c r="C142" s="34" t="s">
        <v>35</v>
      </c>
      <c r="D142" s="36">
        <v>44228</v>
      </c>
      <c r="E142" s="42">
        <v>155.85000000000002</v>
      </c>
      <c r="F142" s="35"/>
    </row>
    <row r="143" spans="1:6" x14ac:dyDescent="0.3">
      <c r="A143" s="35" t="s">
        <v>34</v>
      </c>
      <c r="B143" s="35">
        <v>2021</v>
      </c>
      <c r="C143" s="35" t="s">
        <v>36</v>
      </c>
      <c r="D143" s="37">
        <v>44256</v>
      </c>
      <c r="E143" s="42">
        <v>156.19090909090906</v>
      </c>
      <c r="F143" s="35"/>
    </row>
    <row r="144" spans="1:6" x14ac:dyDescent="0.3">
      <c r="A144" s="35" t="s">
        <v>33</v>
      </c>
      <c r="B144" s="35">
        <v>2019</v>
      </c>
      <c r="C144" s="35" t="s">
        <v>36</v>
      </c>
      <c r="D144" s="37">
        <v>43525</v>
      </c>
      <c r="E144" s="42">
        <v>136.59545454545457</v>
      </c>
      <c r="F144" s="35"/>
    </row>
    <row r="145" spans="1:6" x14ac:dyDescent="0.3">
      <c r="A145" s="34" t="s">
        <v>33</v>
      </c>
      <c r="B145" s="34">
        <v>2019</v>
      </c>
      <c r="C145" s="34" t="s">
        <v>38</v>
      </c>
      <c r="D145" s="36">
        <v>43586</v>
      </c>
      <c r="E145" s="42">
        <v>138.81818181818181</v>
      </c>
      <c r="F145" s="35"/>
    </row>
    <row r="146" spans="1:6" x14ac:dyDescent="0.3">
      <c r="A146" s="35" t="s">
        <v>33</v>
      </c>
      <c r="B146" s="35">
        <v>2019</v>
      </c>
      <c r="C146" s="35" t="s">
        <v>39</v>
      </c>
      <c r="D146" s="37">
        <v>43617</v>
      </c>
      <c r="E146" s="42">
        <v>139.9</v>
      </c>
      <c r="F146" s="35"/>
    </row>
    <row r="147" spans="1:6" x14ac:dyDescent="0.3">
      <c r="A147" s="34" t="s">
        <v>33</v>
      </c>
      <c r="B147" s="34">
        <v>2019</v>
      </c>
      <c r="C147" s="34" t="s">
        <v>40</v>
      </c>
      <c r="D147" s="36">
        <v>43647</v>
      </c>
      <c r="E147" s="42">
        <v>141.08181818181816</v>
      </c>
      <c r="F147" s="35"/>
    </row>
    <row r="148" spans="1:6" x14ac:dyDescent="0.3">
      <c r="A148" s="35" t="s">
        <v>33</v>
      </c>
      <c r="B148" s="35">
        <v>2019</v>
      </c>
      <c r="C148" s="35" t="s">
        <v>41</v>
      </c>
      <c r="D148" s="37">
        <v>43678</v>
      </c>
      <c r="E148" s="42">
        <v>141.74090909090907</v>
      </c>
      <c r="F148" s="35"/>
    </row>
    <row r="149" spans="1:6" x14ac:dyDescent="0.3">
      <c r="A149" s="34" t="s">
        <v>33</v>
      </c>
      <c r="B149" s="34">
        <v>2019</v>
      </c>
      <c r="C149" s="34" t="s">
        <v>42</v>
      </c>
      <c r="D149" s="36">
        <v>43709</v>
      </c>
      <c r="E149" s="42">
        <v>142.15909090909091</v>
      </c>
      <c r="F149" s="35"/>
    </row>
    <row r="150" spans="1:6" x14ac:dyDescent="0.3">
      <c r="A150" s="35" t="s">
        <v>33</v>
      </c>
      <c r="B150" s="35">
        <v>2019</v>
      </c>
      <c r="C150" s="35" t="s">
        <v>43</v>
      </c>
      <c r="D150" s="37">
        <v>43739</v>
      </c>
      <c r="E150" s="42">
        <v>143.68181818181819</v>
      </c>
      <c r="F150" s="35"/>
    </row>
    <row r="151" spans="1:6" x14ac:dyDescent="0.3">
      <c r="A151" s="34" t="s">
        <v>33</v>
      </c>
      <c r="B151" s="34">
        <v>2019</v>
      </c>
      <c r="C151" s="34" t="s">
        <v>45</v>
      </c>
      <c r="D151" s="36">
        <v>43770</v>
      </c>
      <c r="E151" s="42">
        <v>144.91818181818178</v>
      </c>
      <c r="F151" s="35"/>
    </row>
    <row r="152" spans="1:6" x14ac:dyDescent="0.3">
      <c r="A152" s="35" t="s">
        <v>33</v>
      </c>
      <c r="B152" s="35">
        <v>2019</v>
      </c>
      <c r="C152" s="35" t="s">
        <v>46</v>
      </c>
      <c r="D152" s="37">
        <v>43800</v>
      </c>
      <c r="E152" s="42">
        <v>146.70000000000002</v>
      </c>
      <c r="F152" s="35"/>
    </row>
    <row r="153" spans="1:6" x14ac:dyDescent="0.3">
      <c r="A153" s="34" t="s">
        <v>33</v>
      </c>
      <c r="B153" s="34">
        <v>2020</v>
      </c>
      <c r="C153" s="34" t="s">
        <v>31</v>
      </c>
      <c r="D153" s="36">
        <v>43831</v>
      </c>
      <c r="E153" s="42">
        <v>146.43636363636361</v>
      </c>
      <c r="F153" s="35"/>
    </row>
    <row r="154" spans="1:6" x14ac:dyDescent="0.3">
      <c r="A154" s="35" t="s">
        <v>33</v>
      </c>
      <c r="B154" s="35">
        <v>2020</v>
      </c>
      <c r="C154" s="35" t="s">
        <v>35</v>
      </c>
      <c r="D154" s="37">
        <v>43862</v>
      </c>
      <c r="E154" s="42">
        <v>145.38636363636363</v>
      </c>
      <c r="F154" s="35"/>
    </row>
    <row r="155" spans="1:6" x14ac:dyDescent="0.3">
      <c r="A155" s="34" t="s">
        <v>33</v>
      </c>
      <c r="B155" s="34">
        <v>2020</v>
      </c>
      <c r="C155" s="34" t="s">
        <v>36</v>
      </c>
      <c r="D155" s="36">
        <v>43891</v>
      </c>
      <c r="E155" s="42">
        <v>144.74545454545455</v>
      </c>
      <c r="F155" s="35"/>
    </row>
    <row r="156" spans="1:6" x14ac:dyDescent="0.3">
      <c r="A156" s="35" t="s">
        <v>33</v>
      </c>
      <c r="B156" s="35">
        <v>2020</v>
      </c>
      <c r="C156" s="35" t="s">
        <v>37</v>
      </c>
      <c r="D156" s="37">
        <v>43922</v>
      </c>
      <c r="E156" s="42">
        <v>148.15714285714284</v>
      </c>
      <c r="F156" s="35"/>
    </row>
    <row r="157" spans="1:6" x14ac:dyDescent="0.3">
      <c r="A157" s="34" t="s">
        <v>33</v>
      </c>
      <c r="B157" s="34">
        <v>2020</v>
      </c>
      <c r="C157" s="34" t="s">
        <v>38</v>
      </c>
      <c r="D157" s="36">
        <v>43952</v>
      </c>
      <c r="E157" s="42" t="e">
        <v>#DIV/0!</v>
      </c>
      <c r="F157" s="35"/>
    </row>
    <row r="158" spans="1:6" x14ac:dyDescent="0.3">
      <c r="A158" s="35" t="s">
        <v>33</v>
      </c>
      <c r="B158" s="35">
        <v>2020</v>
      </c>
      <c r="C158" s="35" t="s">
        <v>39</v>
      </c>
      <c r="D158" s="37">
        <v>43983</v>
      </c>
      <c r="E158" s="42">
        <v>149.54545454545453</v>
      </c>
      <c r="F158" s="35"/>
    </row>
    <row r="159" spans="1:6" x14ac:dyDescent="0.3">
      <c r="A159" s="34" t="s">
        <v>33</v>
      </c>
      <c r="B159" s="34">
        <v>2020</v>
      </c>
      <c r="C159" s="34" t="s">
        <v>40</v>
      </c>
      <c r="D159" s="36">
        <v>44013</v>
      </c>
      <c r="E159" s="42">
        <v>149.54545454545453</v>
      </c>
      <c r="F159" s="35"/>
    </row>
    <row r="160" spans="1:6" x14ac:dyDescent="0.3">
      <c r="A160" s="35" t="s">
        <v>33</v>
      </c>
      <c r="B160" s="35">
        <v>2020</v>
      </c>
      <c r="C160" s="35" t="s">
        <v>41</v>
      </c>
      <c r="D160" s="37">
        <v>44044</v>
      </c>
      <c r="E160" s="42">
        <v>151.55909090909088</v>
      </c>
      <c r="F160" s="35"/>
    </row>
    <row r="161" spans="1:6" x14ac:dyDescent="0.3">
      <c r="A161" s="34" t="s">
        <v>33</v>
      </c>
      <c r="B161" s="34">
        <v>2020</v>
      </c>
      <c r="C161" s="34" t="s">
        <v>42</v>
      </c>
      <c r="D161" s="36">
        <v>44075</v>
      </c>
      <c r="E161" s="42">
        <v>152.50454545454548</v>
      </c>
      <c r="F161" s="35"/>
    </row>
    <row r="162" spans="1:6" x14ac:dyDescent="0.3">
      <c r="A162" s="35" t="s">
        <v>33</v>
      </c>
      <c r="B162" s="35">
        <v>2020</v>
      </c>
      <c r="C162" s="35" t="s">
        <v>43</v>
      </c>
      <c r="D162" s="37">
        <v>44105</v>
      </c>
      <c r="E162" s="42">
        <v>154.3590909090909</v>
      </c>
      <c r="F162" s="35"/>
    </row>
    <row r="163" spans="1:6" x14ac:dyDescent="0.3">
      <c r="A163" s="34" t="s">
        <v>33</v>
      </c>
      <c r="B163" s="34">
        <v>2020</v>
      </c>
      <c r="C163" s="34" t="s">
        <v>45</v>
      </c>
      <c r="D163" s="36">
        <v>44136</v>
      </c>
      <c r="E163" s="42">
        <v>156.40909090909091</v>
      </c>
      <c r="F163" s="35"/>
    </row>
    <row r="164" spans="1:6" x14ac:dyDescent="0.3">
      <c r="A164" s="35" t="s">
        <v>33</v>
      </c>
      <c r="B164" s="35">
        <v>2020</v>
      </c>
      <c r="C164" s="35" t="s">
        <v>46</v>
      </c>
      <c r="D164" s="37">
        <v>44166</v>
      </c>
      <c r="E164" s="42">
        <v>156.85000000000002</v>
      </c>
      <c r="F164" s="35"/>
    </row>
    <row r="165" spans="1:6" x14ac:dyDescent="0.3">
      <c r="A165" s="34" t="s">
        <v>33</v>
      </c>
      <c r="B165" s="34">
        <v>2021</v>
      </c>
      <c r="C165" s="34" t="s">
        <v>31</v>
      </c>
      <c r="D165" s="36">
        <v>44197</v>
      </c>
      <c r="E165" s="42">
        <v>155.92727272727271</v>
      </c>
      <c r="F165" s="35"/>
    </row>
    <row r="166" spans="1:6" x14ac:dyDescent="0.3">
      <c r="A166" s="35" t="s">
        <v>33</v>
      </c>
      <c r="B166" s="35">
        <v>2021</v>
      </c>
      <c r="C166" s="35" t="s">
        <v>35</v>
      </c>
      <c r="D166" s="37">
        <v>44228</v>
      </c>
      <c r="E166" s="42">
        <v>155.40909090909091</v>
      </c>
      <c r="F166" s="35"/>
    </row>
    <row r="167" spans="1:6" x14ac:dyDescent="0.3">
      <c r="A167" s="39" t="s">
        <v>33</v>
      </c>
      <c r="B167" s="39">
        <v>2021</v>
      </c>
      <c r="C167" s="39" t="s">
        <v>36</v>
      </c>
      <c r="D167" s="40">
        <v>44256</v>
      </c>
      <c r="E167" s="43">
        <v>155.86363636363632</v>
      </c>
      <c r="F167" s="38"/>
    </row>
  </sheetData>
  <phoneticPr fontId="18" type="noConversion"/>
  <pageMargins left="0.7" right="0.7" top="0.75" bottom="0.75" header="0.3" footer="0.3"/>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41881-99DE-4EAB-946B-B400DFF23610}">
  <dimension ref="A1:T124"/>
  <sheetViews>
    <sheetView topLeftCell="A85" workbookViewId="0">
      <selection activeCell="F89" sqref="F89"/>
    </sheetView>
  </sheetViews>
  <sheetFormatPr defaultRowHeight="14.4" x14ac:dyDescent="0.25"/>
  <cols>
    <col min="1" max="1" width="11.09765625" customWidth="1"/>
    <col min="2" max="2" width="6.5" customWidth="1"/>
    <col min="3" max="3" width="9.69921875" customWidth="1"/>
    <col min="4" max="4" width="10.3984375" customWidth="1"/>
    <col min="5" max="5" width="20.3984375" customWidth="1"/>
    <col min="6" max="6" width="14.3984375" customWidth="1"/>
    <col min="7" max="7" width="5.8984375" customWidth="1"/>
    <col min="8" max="8" width="18" customWidth="1"/>
    <col min="9" max="9" width="13" customWidth="1"/>
    <col min="10" max="10" width="8.59765625" customWidth="1"/>
    <col min="11" max="11" width="12" customWidth="1"/>
    <col min="12" max="12" width="19.59765625" customWidth="1"/>
    <col min="13" max="13" width="23.59765625" customWidth="1"/>
    <col min="14" max="14" width="8" customWidth="1"/>
    <col min="15" max="15" width="23.5" customWidth="1"/>
    <col min="16" max="16" width="32.59765625" customWidth="1"/>
    <col min="17" max="17" width="19.69921875" customWidth="1"/>
    <col min="18" max="18" width="28" customWidth="1"/>
    <col min="19" max="19" width="9.796875" customWidth="1"/>
    <col min="20" max="20" width="28.296875" customWidth="1"/>
    <col min="21" max="21" width="21.59765625" customWidth="1"/>
    <col min="22" max="22" width="8.69921875" customWidth="1"/>
    <col min="23" max="23" width="12.69921875" customWidth="1"/>
    <col min="24" max="24" width="25.296875" customWidth="1"/>
    <col min="25" max="25" width="8"/>
    <col min="26" max="26" width="25.5" customWidth="1"/>
    <col min="27" max="27" width="23.3984375" customWidth="1"/>
    <col min="28" max="28" width="10.19921875" customWidth="1"/>
    <col min="29" max="29" width="21.5" customWidth="1"/>
    <col min="30" max="30" width="13.296875" customWidth="1"/>
    <col min="31" max="31" width="12.8984375" customWidth="1"/>
  </cols>
  <sheetData>
    <row r="1" spans="1:20" x14ac:dyDescent="0.3">
      <c r="A1" s="21" t="s">
        <v>0</v>
      </c>
      <c r="B1" s="21" t="s">
        <v>1</v>
      </c>
      <c r="C1" s="21" t="s">
        <v>2</v>
      </c>
      <c r="D1" s="21" t="s">
        <v>49</v>
      </c>
      <c r="E1" s="21" t="s">
        <v>3</v>
      </c>
      <c r="F1" s="21" t="s">
        <v>4</v>
      </c>
      <c r="G1" s="21" t="s">
        <v>5</v>
      </c>
      <c r="H1" s="21" t="s">
        <v>6</v>
      </c>
      <c r="I1" s="21" t="s">
        <v>7</v>
      </c>
      <c r="J1" s="21" t="s">
        <v>8</v>
      </c>
      <c r="K1" s="21" t="s">
        <v>9</v>
      </c>
      <c r="L1" s="21" t="s">
        <v>10</v>
      </c>
      <c r="M1" s="21" t="s">
        <v>11</v>
      </c>
      <c r="N1" s="21" t="s">
        <v>12</v>
      </c>
      <c r="O1" s="21" t="s">
        <v>13</v>
      </c>
      <c r="P1" s="21" t="s">
        <v>15</v>
      </c>
      <c r="Q1" s="21" t="s">
        <v>21</v>
      </c>
      <c r="R1" s="21" t="s">
        <v>22</v>
      </c>
      <c r="S1" s="21" t="s">
        <v>23</v>
      </c>
      <c r="T1" s="21" t="s">
        <v>24</v>
      </c>
    </row>
    <row r="2" spans="1:20" ht="13.8" x14ac:dyDescent="0.25">
      <c r="A2" s="4" t="s">
        <v>30</v>
      </c>
      <c r="B2" s="4">
        <v>2019</v>
      </c>
      <c r="C2" s="4" t="s">
        <v>42</v>
      </c>
      <c r="D2" s="9">
        <v>43709</v>
      </c>
      <c r="E2" s="4">
        <v>140.1</v>
      </c>
      <c r="F2" s="4">
        <v>161.9</v>
      </c>
      <c r="G2" s="4">
        <v>138.30000000000001</v>
      </c>
      <c r="H2" s="4">
        <v>145.69999999999999</v>
      </c>
      <c r="I2" s="4">
        <v>125.1</v>
      </c>
      <c r="J2" s="4">
        <v>143.80000000000001</v>
      </c>
      <c r="K2" s="4">
        <v>163.4</v>
      </c>
      <c r="L2" s="4">
        <v>132.19999999999999</v>
      </c>
      <c r="M2" s="4">
        <v>112.8</v>
      </c>
      <c r="N2" s="4">
        <v>144.19999999999999</v>
      </c>
      <c r="O2" s="4">
        <v>138.5</v>
      </c>
      <c r="P2" s="4">
        <v>145.5</v>
      </c>
      <c r="Q2" s="4">
        <v>146.9</v>
      </c>
      <c r="R2" s="4">
        <v>150.30000000000001</v>
      </c>
      <c r="S2" s="4">
        <v>153.4</v>
      </c>
      <c r="T2" s="4">
        <v>131.6</v>
      </c>
    </row>
    <row r="3" spans="1:20" ht="13.8" x14ac:dyDescent="0.25">
      <c r="A3" s="6" t="s">
        <v>30</v>
      </c>
      <c r="B3" s="6">
        <v>2019</v>
      </c>
      <c r="C3" s="6" t="s">
        <v>43</v>
      </c>
      <c r="D3" s="10">
        <v>43739</v>
      </c>
      <c r="E3" s="6">
        <v>141</v>
      </c>
      <c r="F3" s="6">
        <v>161.6</v>
      </c>
      <c r="G3" s="6">
        <v>141.19999999999999</v>
      </c>
      <c r="H3" s="6">
        <v>146.5</v>
      </c>
      <c r="I3" s="6">
        <v>125.6</v>
      </c>
      <c r="J3" s="6">
        <v>145.69999999999999</v>
      </c>
      <c r="K3" s="6">
        <v>178.8</v>
      </c>
      <c r="L3" s="6">
        <v>133.1</v>
      </c>
      <c r="M3" s="6">
        <v>113.6</v>
      </c>
      <c r="N3" s="6">
        <v>145.5</v>
      </c>
      <c r="O3" s="6">
        <v>138.6</v>
      </c>
      <c r="P3" s="6">
        <v>148.30000000000001</v>
      </c>
      <c r="Q3" s="6">
        <v>147.69999999999999</v>
      </c>
      <c r="R3" s="6">
        <v>150.6</v>
      </c>
      <c r="S3" s="6">
        <v>153.69999999999999</v>
      </c>
      <c r="T3" s="6">
        <v>131.69999999999999</v>
      </c>
    </row>
    <row r="4" spans="1:20" ht="13.8" x14ac:dyDescent="0.25">
      <c r="A4" s="4" t="s">
        <v>30</v>
      </c>
      <c r="B4" s="4">
        <v>2019</v>
      </c>
      <c r="C4" s="4" t="s">
        <v>45</v>
      </c>
      <c r="D4" s="9">
        <v>43770</v>
      </c>
      <c r="E4" s="4">
        <v>141.80000000000001</v>
      </c>
      <c r="F4" s="4">
        <v>163.69999999999999</v>
      </c>
      <c r="G4" s="4">
        <v>143.80000000000001</v>
      </c>
      <c r="H4" s="4">
        <v>147.1</v>
      </c>
      <c r="I4" s="4">
        <v>126</v>
      </c>
      <c r="J4" s="4">
        <v>146.19999999999999</v>
      </c>
      <c r="K4" s="4">
        <v>191.4</v>
      </c>
      <c r="L4" s="4">
        <v>136.19999999999999</v>
      </c>
      <c r="M4" s="4">
        <v>113.8</v>
      </c>
      <c r="N4" s="4">
        <v>147.30000000000001</v>
      </c>
      <c r="O4" s="4">
        <v>138.69999999999999</v>
      </c>
      <c r="P4" s="4">
        <v>150.9</v>
      </c>
      <c r="Q4" s="4">
        <v>148.4</v>
      </c>
      <c r="R4" s="4">
        <v>150.9</v>
      </c>
      <c r="S4" s="4">
        <v>154.30000000000001</v>
      </c>
      <c r="T4" s="4">
        <v>132.1</v>
      </c>
    </row>
    <row r="5" spans="1:20" ht="13.8" x14ac:dyDescent="0.25">
      <c r="A5" s="6" t="s">
        <v>30</v>
      </c>
      <c r="B5" s="6">
        <v>2019</v>
      </c>
      <c r="C5" s="6" t="s">
        <v>46</v>
      </c>
      <c r="D5" s="10">
        <v>43800</v>
      </c>
      <c r="E5" s="6">
        <v>142.80000000000001</v>
      </c>
      <c r="F5" s="6">
        <v>165.3</v>
      </c>
      <c r="G5" s="6">
        <v>149.5</v>
      </c>
      <c r="H5" s="6">
        <v>148.69999999999999</v>
      </c>
      <c r="I5" s="6">
        <v>127.5</v>
      </c>
      <c r="J5" s="6">
        <v>144.30000000000001</v>
      </c>
      <c r="K5" s="6">
        <v>209.5</v>
      </c>
      <c r="L5" s="6">
        <v>138.80000000000001</v>
      </c>
      <c r="M5" s="6">
        <v>113.6</v>
      </c>
      <c r="N5" s="6">
        <v>149.1</v>
      </c>
      <c r="O5" s="6">
        <v>139.30000000000001</v>
      </c>
      <c r="P5" s="6">
        <v>154.30000000000001</v>
      </c>
      <c r="Q5" s="6">
        <v>149.9</v>
      </c>
      <c r="R5" s="6">
        <v>151.19999999999999</v>
      </c>
      <c r="S5" s="6">
        <v>154.80000000000001</v>
      </c>
      <c r="T5" s="6">
        <v>135</v>
      </c>
    </row>
    <row r="6" spans="1:20" ht="13.8" x14ac:dyDescent="0.25">
      <c r="A6" s="4" t="s">
        <v>30</v>
      </c>
      <c r="B6" s="4">
        <v>2020</v>
      </c>
      <c r="C6" s="4" t="s">
        <v>31</v>
      </c>
      <c r="D6" s="9">
        <v>43831</v>
      </c>
      <c r="E6" s="4">
        <v>143.69999999999999</v>
      </c>
      <c r="F6" s="4">
        <v>167.3</v>
      </c>
      <c r="G6" s="4">
        <v>153.5</v>
      </c>
      <c r="H6" s="4">
        <v>150.5</v>
      </c>
      <c r="I6" s="4">
        <v>132</v>
      </c>
      <c r="J6" s="4">
        <v>142.19999999999999</v>
      </c>
      <c r="K6" s="4">
        <v>191.5</v>
      </c>
      <c r="L6" s="4">
        <v>141.1</v>
      </c>
      <c r="M6" s="4">
        <v>113.8</v>
      </c>
      <c r="N6" s="4">
        <v>151.6</v>
      </c>
      <c r="O6" s="4">
        <v>139.69999999999999</v>
      </c>
      <c r="P6" s="4">
        <v>153</v>
      </c>
      <c r="Q6" s="4">
        <v>150.4</v>
      </c>
      <c r="R6" s="4">
        <v>151.69999999999999</v>
      </c>
      <c r="S6" s="4">
        <v>155.69999999999999</v>
      </c>
      <c r="T6" s="4">
        <v>136.30000000000001</v>
      </c>
    </row>
    <row r="7" spans="1:20" ht="13.8" x14ac:dyDescent="0.25">
      <c r="A7" s="6" t="s">
        <v>30</v>
      </c>
      <c r="B7" s="6">
        <v>2020</v>
      </c>
      <c r="C7" s="6" t="s">
        <v>35</v>
      </c>
      <c r="D7" s="10">
        <v>43862</v>
      </c>
      <c r="E7" s="6">
        <v>144.19999999999999</v>
      </c>
      <c r="F7" s="6">
        <v>167.5</v>
      </c>
      <c r="G7" s="6">
        <v>150.9</v>
      </c>
      <c r="H7" s="6">
        <v>150.9</v>
      </c>
      <c r="I7" s="6">
        <v>133.69999999999999</v>
      </c>
      <c r="J7" s="6">
        <v>140.69999999999999</v>
      </c>
      <c r="K7" s="6">
        <v>165.1</v>
      </c>
      <c r="L7" s="6">
        <v>141.80000000000001</v>
      </c>
      <c r="M7" s="6">
        <v>113.1</v>
      </c>
      <c r="N7" s="6">
        <v>152.80000000000001</v>
      </c>
      <c r="O7" s="6">
        <v>140.1</v>
      </c>
      <c r="P7" s="6">
        <v>149.80000000000001</v>
      </c>
      <c r="Q7" s="6">
        <v>152.30000000000001</v>
      </c>
      <c r="R7" s="6">
        <v>151.80000000000001</v>
      </c>
      <c r="S7" s="6">
        <v>156.19999999999999</v>
      </c>
      <c r="T7" s="6">
        <v>136</v>
      </c>
    </row>
    <row r="8" spans="1:20" ht="13.8" x14ac:dyDescent="0.25">
      <c r="A8" s="4" t="s">
        <v>30</v>
      </c>
      <c r="B8" s="4">
        <v>2020</v>
      </c>
      <c r="C8" s="4" t="s">
        <v>36</v>
      </c>
      <c r="D8" s="9">
        <v>43891</v>
      </c>
      <c r="E8" s="4">
        <v>144.4</v>
      </c>
      <c r="F8" s="4">
        <v>166.8</v>
      </c>
      <c r="G8" s="4">
        <v>147.6</v>
      </c>
      <c r="H8" s="4">
        <v>151.69999999999999</v>
      </c>
      <c r="I8" s="4">
        <v>133.30000000000001</v>
      </c>
      <c r="J8" s="4">
        <v>141.80000000000001</v>
      </c>
      <c r="K8" s="4">
        <v>152.30000000000001</v>
      </c>
      <c r="L8" s="4">
        <v>141.80000000000001</v>
      </c>
      <c r="M8" s="4">
        <v>112.6</v>
      </c>
      <c r="N8" s="4">
        <v>154</v>
      </c>
      <c r="O8" s="4">
        <v>140.1</v>
      </c>
      <c r="P8" s="4">
        <v>148.19999999999999</v>
      </c>
      <c r="Q8" s="4">
        <v>153.4</v>
      </c>
      <c r="R8" s="4">
        <v>151.5</v>
      </c>
      <c r="S8" s="4">
        <v>156.69999999999999</v>
      </c>
      <c r="T8" s="4">
        <v>135.80000000000001</v>
      </c>
    </row>
    <row r="9" spans="1:20" ht="13.8" x14ac:dyDescent="0.25">
      <c r="A9" s="6" t="s">
        <v>30</v>
      </c>
      <c r="B9" s="6">
        <v>2020</v>
      </c>
      <c r="C9" s="6" t="s">
        <v>37</v>
      </c>
      <c r="D9" s="10">
        <v>43922</v>
      </c>
      <c r="E9" s="6">
        <v>147.19999999999999</v>
      </c>
      <c r="F9" s="6">
        <v>0</v>
      </c>
      <c r="G9" s="6">
        <v>146.9</v>
      </c>
      <c r="H9" s="6">
        <v>155.6</v>
      </c>
      <c r="I9" s="6">
        <v>137.1</v>
      </c>
      <c r="J9" s="6">
        <v>147.30000000000001</v>
      </c>
      <c r="K9" s="6">
        <v>162.69999999999999</v>
      </c>
      <c r="L9" s="6">
        <v>150.19999999999999</v>
      </c>
      <c r="M9" s="6">
        <v>119.8</v>
      </c>
      <c r="N9" s="6">
        <v>158.69999999999999</v>
      </c>
      <c r="O9" s="6">
        <v>139.19999999999999</v>
      </c>
      <c r="P9" s="6">
        <v>150.1</v>
      </c>
      <c r="Q9" s="6">
        <v>148.4</v>
      </c>
      <c r="R9" s="6">
        <v>0</v>
      </c>
      <c r="S9" s="6">
        <v>154.30000000000001</v>
      </c>
      <c r="T9" s="6">
        <v>0</v>
      </c>
    </row>
    <row r="10" spans="1:20" ht="13.8" x14ac:dyDescent="0.25">
      <c r="A10" s="4" t="s">
        <v>30</v>
      </c>
      <c r="B10" s="4">
        <v>2020</v>
      </c>
      <c r="C10" s="4" t="s">
        <v>38</v>
      </c>
      <c r="D10" s="9">
        <v>43952</v>
      </c>
      <c r="E10" s="6">
        <v>0</v>
      </c>
      <c r="F10" s="6">
        <v>0</v>
      </c>
      <c r="G10" s="6">
        <v>0</v>
      </c>
      <c r="H10" s="6">
        <v>0</v>
      </c>
      <c r="I10" s="6">
        <v>0</v>
      </c>
      <c r="J10" s="6">
        <v>0</v>
      </c>
      <c r="K10" s="6">
        <v>0</v>
      </c>
      <c r="L10" s="6">
        <v>0</v>
      </c>
      <c r="M10" s="6">
        <v>0</v>
      </c>
      <c r="N10" s="6">
        <v>0</v>
      </c>
      <c r="O10" s="6">
        <v>0</v>
      </c>
      <c r="P10" s="6">
        <v>0</v>
      </c>
      <c r="Q10" s="6">
        <v>0</v>
      </c>
      <c r="R10" s="6">
        <v>0</v>
      </c>
      <c r="S10" s="6">
        <v>0</v>
      </c>
      <c r="T10" s="6">
        <v>0</v>
      </c>
    </row>
    <row r="11" spans="1:20" ht="13.8" x14ac:dyDescent="0.25">
      <c r="A11" s="6" t="s">
        <v>30</v>
      </c>
      <c r="B11" s="6">
        <v>2020</v>
      </c>
      <c r="C11" s="6" t="s">
        <v>39</v>
      </c>
      <c r="D11" s="10">
        <v>43983</v>
      </c>
      <c r="E11" s="6">
        <v>148.19999999999999</v>
      </c>
      <c r="F11" s="6">
        <v>190.3</v>
      </c>
      <c r="G11" s="6">
        <v>149.4</v>
      </c>
      <c r="H11" s="6">
        <v>153.30000000000001</v>
      </c>
      <c r="I11" s="6">
        <v>138.19999999999999</v>
      </c>
      <c r="J11" s="6">
        <v>143.19999999999999</v>
      </c>
      <c r="K11" s="6">
        <v>148.9</v>
      </c>
      <c r="L11" s="6">
        <v>150.30000000000001</v>
      </c>
      <c r="M11" s="6">
        <v>113.2</v>
      </c>
      <c r="N11" s="6">
        <v>159.80000000000001</v>
      </c>
      <c r="O11" s="6">
        <v>142.1</v>
      </c>
      <c r="P11" s="6">
        <v>152.30000000000001</v>
      </c>
      <c r="Q11" s="6">
        <v>144.9</v>
      </c>
      <c r="R11" s="6">
        <v>151.69999999999999</v>
      </c>
      <c r="S11" s="6">
        <v>158.19999999999999</v>
      </c>
      <c r="T11" s="6">
        <v>141.4</v>
      </c>
    </row>
    <row r="12" spans="1:20" ht="13.8" x14ac:dyDescent="0.25">
      <c r="A12" s="4" t="s">
        <v>30</v>
      </c>
      <c r="B12" s="4">
        <v>2020</v>
      </c>
      <c r="C12" s="4" t="s">
        <v>40</v>
      </c>
      <c r="D12" s="9">
        <v>44013</v>
      </c>
      <c r="E12" s="4">
        <v>148.19999999999999</v>
      </c>
      <c r="F12" s="4">
        <v>190.3</v>
      </c>
      <c r="G12" s="4">
        <v>149.4</v>
      </c>
      <c r="H12" s="4">
        <v>153.30000000000001</v>
      </c>
      <c r="I12" s="4">
        <v>138.19999999999999</v>
      </c>
      <c r="J12" s="4">
        <v>143.19999999999999</v>
      </c>
      <c r="K12" s="4">
        <v>148.9</v>
      </c>
      <c r="L12" s="4">
        <v>150.30000000000001</v>
      </c>
      <c r="M12" s="4">
        <v>113.2</v>
      </c>
      <c r="N12" s="4">
        <v>159.80000000000001</v>
      </c>
      <c r="O12" s="4">
        <v>142.1</v>
      </c>
      <c r="P12" s="4">
        <v>152.30000000000001</v>
      </c>
      <c r="Q12" s="4">
        <v>144.9</v>
      </c>
      <c r="R12" s="4">
        <v>151.69999999999999</v>
      </c>
      <c r="S12" s="4">
        <v>158.19999999999999</v>
      </c>
      <c r="T12" s="4">
        <v>141.4</v>
      </c>
    </row>
    <row r="13" spans="1:20" ht="13.8" x14ac:dyDescent="0.25">
      <c r="A13" s="6" t="s">
        <v>30</v>
      </c>
      <c r="B13" s="6">
        <v>2020</v>
      </c>
      <c r="C13" s="6" t="s">
        <v>41</v>
      </c>
      <c r="D13" s="10">
        <v>44044</v>
      </c>
      <c r="E13" s="6">
        <v>147.6</v>
      </c>
      <c r="F13" s="6">
        <v>187.2</v>
      </c>
      <c r="G13" s="6">
        <v>148.4</v>
      </c>
      <c r="H13" s="6">
        <v>153.30000000000001</v>
      </c>
      <c r="I13" s="6">
        <v>139.80000000000001</v>
      </c>
      <c r="J13" s="6">
        <v>146.9</v>
      </c>
      <c r="K13" s="6">
        <v>171</v>
      </c>
      <c r="L13" s="6">
        <v>149.9</v>
      </c>
      <c r="M13" s="6">
        <v>114.2</v>
      </c>
      <c r="N13" s="6">
        <v>160</v>
      </c>
      <c r="O13" s="6">
        <v>143.5</v>
      </c>
      <c r="P13" s="6">
        <v>155.30000000000001</v>
      </c>
      <c r="Q13" s="6">
        <v>145.80000000000001</v>
      </c>
      <c r="R13" s="6">
        <v>151.9</v>
      </c>
      <c r="S13" s="6">
        <v>158.80000000000001</v>
      </c>
      <c r="T13" s="6">
        <v>143.6</v>
      </c>
    </row>
    <row r="14" spans="1:20" ht="13.8" x14ac:dyDescent="0.25">
      <c r="A14" s="4" t="s">
        <v>30</v>
      </c>
      <c r="B14" s="4">
        <v>2020</v>
      </c>
      <c r="C14" s="4" t="s">
        <v>42</v>
      </c>
      <c r="D14" s="9">
        <v>44075</v>
      </c>
      <c r="E14" s="32">
        <v>146.9</v>
      </c>
      <c r="F14" s="32">
        <v>183.9</v>
      </c>
      <c r="G14" s="32">
        <v>149.5</v>
      </c>
      <c r="H14" s="32">
        <v>153.4</v>
      </c>
      <c r="I14" s="32">
        <v>140.4</v>
      </c>
      <c r="J14" s="32">
        <v>147</v>
      </c>
      <c r="K14" s="32">
        <v>178.8</v>
      </c>
      <c r="L14" s="32">
        <v>149.30000000000001</v>
      </c>
      <c r="M14" s="32">
        <v>115.1</v>
      </c>
      <c r="N14" s="32">
        <v>160</v>
      </c>
      <c r="O14" s="32">
        <v>145.4</v>
      </c>
      <c r="P14" s="32">
        <v>156.1</v>
      </c>
      <c r="Q14" s="32">
        <v>146.4</v>
      </c>
      <c r="R14" s="32">
        <v>151.6</v>
      </c>
      <c r="S14" s="32">
        <v>159.1</v>
      </c>
      <c r="T14" s="32">
        <v>144.6</v>
      </c>
    </row>
    <row r="15" spans="1:20" ht="13.8" x14ac:dyDescent="0.25">
      <c r="A15" s="4" t="s">
        <v>34</v>
      </c>
      <c r="B15" s="4">
        <v>2019</v>
      </c>
      <c r="C15" s="4" t="s">
        <v>42</v>
      </c>
      <c r="D15" s="9">
        <v>43709</v>
      </c>
      <c r="E15" s="32">
        <v>140.9</v>
      </c>
      <c r="F15" s="32">
        <v>160.80000000000001</v>
      </c>
      <c r="G15" s="32">
        <v>139.6</v>
      </c>
      <c r="H15" s="32">
        <v>145.4</v>
      </c>
      <c r="I15" s="32">
        <v>123.5</v>
      </c>
      <c r="J15" s="32">
        <v>146.6</v>
      </c>
      <c r="K15" s="32">
        <v>173.2</v>
      </c>
      <c r="L15" s="32">
        <v>131.6</v>
      </c>
      <c r="M15" s="32">
        <v>113.2</v>
      </c>
      <c r="N15" s="32">
        <v>144.1</v>
      </c>
      <c r="O15" s="32">
        <v>135</v>
      </c>
      <c r="P15" s="32">
        <v>147</v>
      </c>
      <c r="Q15" s="32">
        <v>139.19999999999999</v>
      </c>
      <c r="R15" s="32">
        <v>144.6</v>
      </c>
      <c r="S15" s="32">
        <v>149</v>
      </c>
      <c r="T15" s="32">
        <v>126.1</v>
      </c>
    </row>
    <row r="16" spans="1:20" ht="13.8" x14ac:dyDescent="0.25">
      <c r="A16" s="6" t="s">
        <v>34</v>
      </c>
      <c r="B16" s="6">
        <v>2019</v>
      </c>
      <c r="C16" s="6" t="s">
        <v>43</v>
      </c>
      <c r="D16" s="10">
        <v>43739</v>
      </c>
      <c r="E16">
        <v>141.80000000000001</v>
      </c>
      <c r="F16">
        <v>161</v>
      </c>
      <c r="G16">
        <v>142.6</v>
      </c>
      <c r="H16">
        <v>146.19999999999999</v>
      </c>
      <c r="I16">
        <v>123.9</v>
      </c>
      <c r="J16">
        <v>148</v>
      </c>
      <c r="K16">
        <v>188.4</v>
      </c>
      <c r="L16">
        <v>132.5</v>
      </c>
      <c r="M16">
        <v>114</v>
      </c>
      <c r="N16">
        <v>145.4</v>
      </c>
      <c r="O16">
        <v>135.1</v>
      </c>
      <c r="P16">
        <v>149.6</v>
      </c>
      <c r="Q16">
        <v>140.6</v>
      </c>
      <c r="R16">
        <v>145</v>
      </c>
      <c r="S16">
        <v>149.4</v>
      </c>
      <c r="T16">
        <v>126.3</v>
      </c>
    </row>
    <row r="17" spans="1:20" ht="13.8" x14ac:dyDescent="0.25">
      <c r="A17" s="4" t="s">
        <v>34</v>
      </c>
      <c r="B17" s="4">
        <v>2019</v>
      </c>
      <c r="C17" s="4" t="s">
        <v>45</v>
      </c>
      <c r="D17" s="9">
        <v>43770</v>
      </c>
      <c r="E17" s="32">
        <v>142.5</v>
      </c>
      <c r="F17" s="32">
        <v>163.19999999999999</v>
      </c>
      <c r="G17" s="32">
        <v>145.6</v>
      </c>
      <c r="H17" s="32">
        <v>146.69999999999999</v>
      </c>
      <c r="I17" s="32">
        <v>124.3</v>
      </c>
      <c r="J17" s="32">
        <v>147.4</v>
      </c>
      <c r="K17" s="32">
        <v>199.6</v>
      </c>
      <c r="L17" s="32">
        <v>135.69999999999999</v>
      </c>
      <c r="M17" s="32">
        <v>114.2</v>
      </c>
      <c r="N17" s="32">
        <v>147</v>
      </c>
      <c r="O17" s="32">
        <v>135.30000000000001</v>
      </c>
      <c r="P17" s="32">
        <v>151.9</v>
      </c>
      <c r="Q17" s="32">
        <v>142.30000000000001</v>
      </c>
      <c r="R17" s="32">
        <v>145.30000000000001</v>
      </c>
      <c r="S17" s="32">
        <v>149.9</v>
      </c>
      <c r="T17" s="32">
        <v>126.6</v>
      </c>
    </row>
    <row r="18" spans="1:20" ht="13.8" x14ac:dyDescent="0.25">
      <c r="A18" s="6" t="s">
        <v>34</v>
      </c>
      <c r="B18" s="6">
        <v>2019</v>
      </c>
      <c r="C18" s="6" t="s">
        <v>46</v>
      </c>
      <c r="D18" s="10">
        <v>43800</v>
      </c>
      <c r="E18">
        <v>143.5</v>
      </c>
      <c r="F18">
        <v>165</v>
      </c>
      <c r="G18">
        <v>151.1</v>
      </c>
      <c r="H18">
        <v>148.30000000000001</v>
      </c>
      <c r="I18">
        <v>125.7</v>
      </c>
      <c r="J18">
        <v>145.69999999999999</v>
      </c>
      <c r="K18">
        <v>217</v>
      </c>
      <c r="L18">
        <v>138.30000000000001</v>
      </c>
      <c r="M18">
        <v>114</v>
      </c>
      <c r="N18">
        <v>148.69999999999999</v>
      </c>
      <c r="O18">
        <v>135.80000000000001</v>
      </c>
      <c r="P18">
        <v>155</v>
      </c>
      <c r="Q18">
        <v>143.69999999999999</v>
      </c>
      <c r="R18">
        <v>145.80000000000001</v>
      </c>
      <c r="S18">
        <v>150.4</v>
      </c>
      <c r="T18">
        <v>129.80000000000001</v>
      </c>
    </row>
    <row r="19" spans="1:20" ht="13.8" x14ac:dyDescent="0.25">
      <c r="A19" s="4" t="s">
        <v>34</v>
      </c>
      <c r="B19" s="4">
        <v>2020</v>
      </c>
      <c r="C19" s="4" t="s">
        <v>31</v>
      </c>
      <c r="D19" s="9">
        <v>43831</v>
      </c>
      <c r="E19" s="32">
        <v>144.30000000000001</v>
      </c>
      <c r="F19" s="32">
        <v>167.4</v>
      </c>
      <c r="G19" s="32">
        <v>154.9</v>
      </c>
      <c r="H19" s="32">
        <v>150.1</v>
      </c>
      <c r="I19" s="32">
        <v>129.9</v>
      </c>
      <c r="J19" s="32">
        <v>143.19999999999999</v>
      </c>
      <c r="K19" s="32">
        <v>197</v>
      </c>
      <c r="L19" s="32">
        <v>140.4</v>
      </c>
      <c r="M19" s="32">
        <v>114.1</v>
      </c>
      <c r="N19" s="32">
        <v>150.9</v>
      </c>
      <c r="O19" s="32">
        <v>136.1</v>
      </c>
      <c r="P19" s="32">
        <v>153.5</v>
      </c>
      <c r="Q19" s="32">
        <v>144.6</v>
      </c>
      <c r="R19" s="32">
        <v>146.19999999999999</v>
      </c>
      <c r="S19" s="32">
        <v>151.19999999999999</v>
      </c>
      <c r="T19" s="32">
        <v>130.9</v>
      </c>
    </row>
    <row r="20" spans="1:20" ht="13.8" x14ac:dyDescent="0.25">
      <c r="A20" s="6" t="s">
        <v>34</v>
      </c>
      <c r="B20" s="6">
        <v>2020</v>
      </c>
      <c r="C20" s="6" t="s">
        <v>35</v>
      </c>
      <c r="D20" s="10">
        <v>43862</v>
      </c>
      <c r="E20" s="6">
        <v>144.80000000000001</v>
      </c>
      <c r="F20" s="6">
        <v>167.5</v>
      </c>
      <c r="G20" s="6">
        <v>151.80000000000001</v>
      </c>
      <c r="H20" s="6">
        <v>150.80000000000001</v>
      </c>
      <c r="I20" s="6">
        <v>131.4</v>
      </c>
      <c r="J20" s="6">
        <v>141.80000000000001</v>
      </c>
      <c r="K20" s="6">
        <v>170.7</v>
      </c>
      <c r="L20" s="6">
        <v>141.1</v>
      </c>
      <c r="M20" s="6">
        <v>113.6</v>
      </c>
      <c r="N20" s="6">
        <v>152</v>
      </c>
      <c r="O20" s="6">
        <v>136.5</v>
      </c>
      <c r="P20" s="6">
        <v>150.5</v>
      </c>
      <c r="Q20" s="6">
        <v>147.19999999999999</v>
      </c>
      <c r="R20" s="6">
        <v>146.4</v>
      </c>
      <c r="S20" s="6">
        <v>151.69999999999999</v>
      </c>
      <c r="T20" s="6">
        <v>130.30000000000001</v>
      </c>
    </row>
    <row r="21" spans="1:20" ht="13.8" x14ac:dyDescent="0.25">
      <c r="A21" s="4" t="s">
        <v>34</v>
      </c>
      <c r="B21" s="4">
        <v>2020</v>
      </c>
      <c r="C21" s="4" t="s">
        <v>36</v>
      </c>
      <c r="D21" s="9">
        <v>43891</v>
      </c>
      <c r="E21" s="4">
        <v>145.1</v>
      </c>
      <c r="F21" s="4">
        <v>167</v>
      </c>
      <c r="G21" s="4">
        <v>148.1</v>
      </c>
      <c r="H21" s="4">
        <v>151.5</v>
      </c>
      <c r="I21" s="4">
        <v>131.19999999999999</v>
      </c>
      <c r="J21" s="4">
        <v>142.5</v>
      </c>
      <c r="K21" s="4">
        <v>157.30000000000001</v>
      </c>
      <c r="L21" s="4">
        <v>141.1</v>
      </c>
      <c r="M21" s="4">
        <v>113.2</v>
      </c>
      <c r="N21" s="4">
        <v>153.19999999999999</v>
      </c>
      <c r="O21" s="4">
        <v>136.69999999999999</v>
      </c>
      <c r="P21" s="4">
        <v>148.9</v>
      </c>
      <c r="Q21" s="4">
        <v>148.9</v>
      </c>
      <c r="R21" s="4">
        <v>146.4</v>
      </c>
      <c r="S21" s="4">
        <v>152.30000000000001</v>
      </c>
      <c r="T21" s="4">
        <v>129.9</v>
      </c>
    </row>
    <row r="22" spans="1:20" ht="13.8" x14ac:dyDescent="0.25">
      <c r="A22" s="6" t="s">
        <v>34</v>
      </c>
      <c r="B22" s="6">
        <v>2020</v>
      </c>
      <c r="C22" s="6" t="s">
        <v>37</v>
      </c>
      <c r="D22" s="10">
        <v>43922</v>
      </c>
      <c r="E22" s="6">
        <v>151.80000000000001</v>
      </c>
      <c r="F22" s="6">
        <v>0</v>
      </c>
      <c r="G22" s="6">
        <v>151.9</v>
      </c>
      <c r="H22" s="6">
        <v>155.5</v>
      </c>
      <c r="I22" s="6">
        <v>131.6</v>
      </c>
      <c r="J22" s="6">
        <v>152.9</v>
      </c>
      <c r="K22" s="6">
        <v>180</v>
      </c>
      <c r="L22" s="6">
        <v>150.80000000000001</v>
      </c>
      <c r="M22" s="6">
        <v>121.2</v>
      </c>
      <c r="N22" s="6">
        <v>154</v>
      </c>
      <c r="O22" s="6">
        <v>133.5</v>
      </c>
      <c r="P22" s="6">
        <v>153.5</v>
      </c>
      <c r="Q22" s="6">
        <v>137.1</v>
      </c>
      <c r="R22" s="6">
        <v>0</v>
      </c>
      <c r="S22" s="6">
        <v>144.80000000000001</v>
      </c>
      <c r="T22" s="6">
        <v>0</v>
      </c>
    </row>
    <row r="23" spans="1:20" ht="13.8" x14ac:dyDescent="0.25">
      <c r="A23" s="4" t="s">
        <v>34</v>
      </c>
      <c r="B23" s="4">
        <v>2020</v>
      </c>
      <c r="C23" s="4" t="s">
        <v>38</v>
      </c>
      <c r="D23" s="9">
        <v>43952</v>
      </c>
      <c r="E23" s="6">
        <v>0</v>
      </c>
      <c r="F23" s="6">
        <v>0</v>
      </c>
      <c r="G23" s="6">
        <v>0</v>
      </c>
      <c r="H23" s="6">
        <v>0</v>
      </c>
      <c r="I23" s="6">
        <v>0</v>
      </c>
      <c r="J23" s="6">
        <v>0</v>
      </c>
      <c r="K23" s="6">
        <v>0</v>
      </c>
      <c r="L23" s="6">
        <v>0</v>
      </c>
      <c r="M23" s="6">
        <v>0</v>
      </c>
      <c r="N23" s="6">
        <v>0</v>
      </c>
      <c r="O23" s="6">
        <v>0</v>
      </c>
      <c r="P23" s="6">
        <v>0</v>
      </c>
      <c r="Q23" s="6">
        <v>0</v>
      </c>
      <c r="R23" s="6">
        <v>0</v>
      </c>
      <c r="S23" s="6">
        <v>0</v>
      </c>
      <c r="T23" s="6">
        <v>0</v>
      </c>
    </row>
    <row r="24" spans="1:20" ht="13.8" x14ac:dyDescent="0.25">
      <c r="A24" s="6" t="s">
        <v>34</v>
      </c>
      <c r="B24" s="6">
        <v>2020</v>
      </c>
      <c r="C24" s="6" t="s">
        <v>39</v>
      </c>
      <c r="D24" s="10">
        <v>43983</v>
      </c>
      <c r="E24" s="6">
        <v>149.6</v>
      </c>
      <c r="F24" s="6">
        <v>192.7</v>
      </c>
      <c r="G24" s="6">
        <v>151.4</v>
      </c>
      <c r="H24" s="6">
        <v>153.30000000000001</v>
      </c>
      <c r="I24" s="6">
        <v>136.30000000000001</v>
      </c>
      <c r="J24" s="6">
        <v>147.19999999999999</v>
      </c>
      <c r="K24" s="6">
        <v>156.5</v>
      </c>
      <c r="L24" s="6">
        <v>150.9</v>
      </c>
      <c r="M24" s="6">
        <v>114.2</v>
      </c>
      <c r="N24" s="6">
        <v>159.5</v>
      </c>
      <c r="O24" s="6">
        <v>139.4</v>
      </c>
      <c r="P24" s="6">
        <v>154</v>
      </c>
      <c r="Q24" s="6">
        <v>141.9</v>
      </c>
      <c r="R24" s="6">
        <v>146.4</v>
      </c>
      <c r="S24" s="6">
        <v>154.4</v>
      </c>
      <c r="T24" s="6">
        <v>135</v>
      </c>
    </row>
    <row r="25" spans="1:20" ht="13.8" x14ac:dyDescent="0.25">
      <c r="A25" s="4" t="s">
        <v>34</v>
      </c>
      <c r="B25" s="4">
        <v>2020</v>
      </c>
      <c r="C25" s="4" t="s">
        <v>40</v>
      </c>
      <c r="D25" s="9">
        <v>44013</v>
      </c>
      <c r="E25" s="4">
        <v>149.6</v>
      </c>
      <c r="F25" s="4">
        <v>192.7</v>
      </c>
      <c r="G25" s="4">
        <v>151.4</v>
      </c>
      <c r="H25" s="4">
        <v>153.30000000000001</v>
      </c>
      <c r="I25" s="4">
        <v>136.30000000000001</v>
      </c>
      <c r="J25" s="4">
        <v>147.19999999999999</v>
      </c>
      <c r="K25" s="4">
        <v>156.5</v>
      </c>
      <c r="L25" s="4">
        <v>150.9</v>
      </c>
      <c r="M25" s="4">
        <v>114.2</v>
      </c>
      <c r="N25" s="4">
        <v>159.5</v>
      </c>
      <c r="O25" s="4">
        <v>139.4</v>
      </c>
      <c r="P25" s="4">
        <v>154</v>
      </c>
      <c r="Q25" s="4">
        <v>141.9</v>
      </c>
      <c r="R25" s="4">
        <v>146.4</v>
      </c>
      <c r="S25" s="4">
        <v>154.4</v>
      </c>
      <c r="T25" s="4">
        <v>135</v>
      </c>
    </row>
    <row r="26" spans="1:20" ht="13.8" x14ac:dyDescent="0.25">
      <c r="A26" s="6" t="s">
        <v>34</v>
      </c>
      <c r="B26" s="6">
        <v>2020</v>
      </c>
      <c r="C26" s="6" t="s">
        <v>41</v>
      </c>
      <c r="D26" s="10">
        <v>44044</v>
      </c>
      <c r="E26" s="6">
        <v>148.9</v>
      </c>
      <c r="F26" s="6">
        <v>190.9</v>
      </c>
      <c r="G26" s="6">
        <v>150.80000000000001</v>
      </c>
      <c r="H26" s="6">
        <v>153.30000000000001</v>
      </c>
      <c r="I26" s="6">
        <v>137.4</v>
      </c>
      <c r="J26" s="6">
        <v>150.4</v>
      </c>
      <c r="K26" s="6">
        <v>178.1</v>
      </c>
      <c r="L26" s="6">
        <v>150.4</v>
      </c>
      <c r="M26" s="6">
        <v>115.1</v>
      </c>
      <c r="N26" s="6">
        <v>160</v>
      </c>
      <c r="O26" s="6">
        <v>140.6</v>
      </c>
      <c r="P26" s="6">
        <v>157</v>
      </c>
      <c r="Q26" s="6">
        <v>143</v>
      </c>
      <c r="R26" s="6">
        <v>148.4</v>
      </c>
      <c r="S26" s="6">
        <v>155</v>
      </c>
      <c r="T26" s="6">
        <v>138.5</v>
      </c>
    </row>
    <row r="27" spans="1:20" ht="13.8" x14ac:dyDescent="0.25">
      <c r="A27" s="4" t="s">
        <v>34</v>
      </c>
      <c r="B27" s="4">
        <v>2020</v>
      </c>
      <c r="C27" s="4" t="s">
        <v>42</v>
      </c>
      <c r="D27" s="9">
        <v>44075</v>
      </c>
      <c r="E27" s="4">
        <v>148.4</v>
      </c>
      <c r="F27" s="4">
        <v>187.1</v>
      </c>
      <c r="G27" s="4">
        <v>152.5</v>
      </c>
      <c r="H27" s="4">
        <v>153.6</v>
      </c>
      <c r="I27" s="4">
        <v>138.19999999999999</v>
      </c>
      <c r="J27" s="4">
        <v>150.9</v>
      </c>
      <c r="K27" s="4">
        <v>186.7</v>
      </c>
      <c r="L27" s="4">
        <v>149.80000000000001</v>
      </c>
      <c r="M27" s="4">
        <v>116.4</v>
      </c>
      <c r="N27" s="4">
        <v>160.30000000000001</v>
      </c>
      <c r="O27" s="4">
        <v>142.19999999999999</v>
      </c>
      <c r="P27" s="4">
        <v>158</v>
      </c>
      <c r="Q27" s="4">
        <v>142.9</v>
      </c>
      <c r="R27" s="4">
        <v>148.69999999999999</v>
      </c>
      <c r="S27" s="4">
        <v>155.6</v>
      </c>
      <c r="T27" s="4">
        <v>139.6</v>
      </c>
    </row>
    <row r="28" spans="1:20" ht="13.8" x14ac:dyDescent="0.25">
      <c r="A28" s="6" t="s">
        <v>33</v>
      </c>
      <c r="B28" s="6">
        <v>2019</v>
      </c>
      <c r="C28" s="6" t="s">
        <v>42</v>
      </c>
      <c r="D28" s="10">
        <v>43709</v>
      </c>
      <c r="E28" s="6">
        <v>142.69999999999999</v>
      </c>
      <c r="F28" s="6">
        <v>158.69999999999999</v>
      </c>
      <c r="G28" s="6">
        <v>141.6</v>
      </c>
      <c r="H28" s="6">
        <v>144.9</v>
      </c>
      <c r="I28" s="6">
        <v>120.8</v>
      </c>
      <c r="J28" s="6">
        <v>149.80000000000001</v>
      </c>
      <c r="K28" s="6">
        <v>192.4</v>
      </c>
      <c r="L28" s="6">
        <v>130.30000000000001</v>
      </c>
      <c r="M28" s="6">
        <v>114</v>
      </c>
      <c r="N28" s="6">
        <v>143.80000000000001</v>
      </c>
      <c r="O28" s="6">
        <v>130</v>
      </c>
      <c r="P28" s="6">
        <v>149.5</v>
      </c>
      <c r="Q28" s="6">
        <v>126.6</v>
      </c>
      <c r="R28" s="6">
        <v>138.30000000000001</v>
      </c>
      <c r="S28" s="6">
        <v>141.9</v>
      </c>
      <c r="T28" s="6">
        <v>121.2</v>
      </c>
    </row>
    <row r="29" spans="1:20" ht="13.8" x14ac:dyDescent="0.25">
      <c r="A29" s="4" t="s">
        <v>33</v>
      </c>
      <c r="B29" s="4">
        <v>2019</v>
      </c>
      <c r="C29" s="4" t="s">
        <v>43</v>
      </c>
      <c r="D29" s="9">
        <v>43739</v>
      </c>
      <c r="E29" s="4">
        <v>143.5</v>
      </c>
      <c r="F29" s="4">
        <v>159.80000000000001</v>
      </c>
      <c r="G29" s="4">
        <v>144.69999999999999</v>
      </c>
      <c r="H29" s="4">
        <v>145.6</v>
      </c>
      <c r="I29" s="4">
        <v>121.1</v>
      </c>
      <c r="J29" s="4">
        <v>150.6</v>
      </c>
      <c r="K29" s="4">
        <v>207.2</v>
      </c>
      <c r="L29" s="4">
        <v>131.19999999999999</v>
      </c>
      <c r="M29" s="4">
        <v>114.8</v>
      </c>
      <c r="N29" s="4">
        <v>145.19999999999999</v>
      </c>
      <c r="O29" s="4">
        <v>130.19999999999999</v>
      </c>
      <c r="P29" s="4">
        <v>151.9</v>
      </c>
      <c r="Q29" s="4">
        <v>128.9</v>
      </c>
      <c r="R29" s="4">
        <v>138.69999999999999</v>
      </c>
      <c r="S29" s="4">
        <v>142.4</v>
      </c>
      <c r="T29" s="4">
        <v>121.5</v>
      </c>
    </row>
    <row r="30" spans="1:20" ht="13.8" x14ac:dyDescent="0.25">
      <c r="A30" s="6" t="s">
        <v>33</v>
      </c>
      <c r="B30" s="6">
        <v>2019</v>
      </c>
      <c r="C30" s="6" t="s">
        <v>45</v>
      </c>
      <c r="D30" s="10">
        <v>43770</v>
      </c>
      <c r="E30" s="6">
        <v>144.1</v>
      </c>
      <c r="F30" s="6">
        <v>162.4</v>
      </c>
      <c r="G30" s="6">
        <v>148.4</v>
      </c>
      <c r="H30" s="6">
        <v>145.9</v>
      </c>
      <c r="I30" s="6">
        <v>121.5</v>
      </c>
      <c r="J30" s="6">
        <v>148.80000000000001</v>
      </c>
      <c r="K30" s="6">
        <v>215.7</v>
      </c>
      <c r="L30" s="6">
        <v>134.6</v>
      </c>
      <c r="M30" s="6">
        <v>115</v>
      </c>
      <c r="N30" s="6">
        <v>146.30000000000001</v>
      </c>
      <c r="O30" s="6">
        <v>130.5</v>
      </c>
      <c r="P30" s="6">
        <v>153.6</v>
      </c>
      <c r="Q30" s="6">
        <v>132.19999999999999</v>
      </c>
      <c r="R30" s="6">
        <v>139.1</v>
      </c>
      <c r="S30" s="6">
        <v>142.80000000000001</v>
      </c>
      <c r="T30" s="6">
        <v>121.7</v>
      </c>
    </row>
    <row r="31" spans="1:20" ht="13.8" x14ac:dyDescent="0.25">
      <c r="A31" s="4" t="s">
        <v>33</v>
      </c>
      <c r="B31" s="4">
        <v>2019</v>
      </c>
      <c r="C31" s="4" t="s">
        <v>46</v>
      </c>
      <c r="D31" s="9">
        <v>43800</v>
      </c>
      <c r="E31" s="4">
        <v>144.9</v>
      </c>
      <c r="F31" s="4">
        <v>164.5</v>
      </c>
      <c r="G31" s="4">
        <v>153.69999999999999</v>
      </c>
      <c r="H31" s="4">
        <v>147.5</v>
      </c>
      <c r="I31" s="4">
        <v>122.7</v>
      </c>
      <c r="J31" s="4">
        <v>147.19999999999999</v>
      </c>
      <c r="K31" s="4">
        <v>231.5</v>
      </c>
      <c r="L31" s="4">
        <v>137.19999999999999</v>
      </c>
      <c r="M31" s="4">
        <v>114.7</v>
      </c>
      <c r="N31" s="4">
        <v>148</v>
      </c>
      <c r="O31" s="4">
        <v>130.80000000000001</v>
      </c>
      <c r="P31" s="4">
        <v>156.30000000000001</v>
      </c>
      <c r="Q31" s="4">
        <v>133.6</v>
      </c>
      <c r="R31" s="4">
        <v>139.80000000000001</v>
      </c>
      <c r="S31" s="4">
        <v>143.19999999999999</v>
      </c>
      <c r="T31" s="4">
        <v>125.2</v>
      </c>
    </row>
    <row r="32" spans="1:20" ht="13.8" x14ac:dyDescent="0.25">
      <c r="A32" s="6" t="s">
        <v>33</v>
      </c>
      <c r="B32" s="6">
        <v>2020</v>
      </c>
      <c r="C32" s="6" t="s">
        <v>31</v>
      </c>
      <c r="D32" s="10">
        <v>43831</v>
      </c>
      <c r="E32" s="6">
        <v>145.6</v>
      </c>
      <c r="F32" s="6">
        <v>167.6</v>
      </c>
      <c r="G32" s="6">
        <v>157</v>
      </c>
      <c r="H32" s="6">
        <v>149.30000000000001</v>
      </c>
      <c r="I32" s="6">
        <v>126.3</v>
      </c>
      <c r="J32" s="6">
        <v>144.4</v>
      </c>
      <c r="K32" s="6">
        <v>207.8</v>
      </c>
      <c r="L32" s="6">
        <v>139.1</v>
      </c>
      <c r="M32" s="6">
        <v>114.8</v>
      </c>
      <c r="N32" s="6">
        <v>149.5</v>
      </c>
      <c r="O32" s="6">
        <v>131.1</v>
      </c>
      <c r="P32" s="6">
        <v>154.4</v>
      </c>
      <c r="Q32" s="6">
        <v>135.1</v>
      </c>
      <c r="R32" s="6">
        <v>140.1</v>
      </c>
      <c r="S32" s="6">
        <v>143.80000000000001</v>
      </c>
      <c r="T32" s="6">
        <v>126.1</v>
      </c>
    </row>
    <row r="33" spans="1:20" ht="13.8" x14ac:dyDescent="0.25">
      <c r="A33" s="4" t="s">
        <v>33</v>
      </c>
      <c r="B33" s="4">
        <v>2020</v>
      </c>
      <c r="C33" s="4" t="s">
        <v>35</v>
      </c>
      <c r="D33" s="9">
        <v>43862</v>
      </c>
      <c r="E33" s="4">
        <v>146.19999999999999</v>
      </c>
      <c r="F33" s="4">
        <v>167.6</v>
      </c>
      <c r="G33" s="4">
        <v>153.1</v>
      </c>
      <c r="H33" s="4">
        <v>150.69999999999999</v>
      </c>
      <c r="I33" s="4">
        <v>127.4</v>
      </c>
      <c r="J33" s="4">
        <v>143.1</v>
      </c>
      <c r="K33" s="4">
        <v>181.7</v>
      </c>
      <c r="L33" s="4">
        <v>139.6</v>
      </c>
      <c r="M33" s="4">
        <v>114.6</v>
      </c>
      <c r="N33" s="4">
        <v>150.4</v>
      </c>
      <c r="O33" s="4">
        <v>131.5</v>
      </c>
      <c r="P33" s="4">
        <v>151.69999999999999</v>
      </c>
      <c r="Q33" s="4">
        <v>138.9</v>
      </c>
      <c r="R33" s="4">
        <v>140.4</v>
      </c>
      <c r="S33" s="4">
        <v>144.4</v>
      </c>
      <c r="T33" s="4">
        <v>125.2</v>
      </c>
    </row>
    <row r="34" spans="1:20" ht="13.8" x14ac:dyDescent="0.25">
      <c r="A34" s="6" t="s">
        <v>33</v>
      </c>
      <c r="B34" s="6">
        <v>2020</v>
      </c>
      <c r="C34" s="6" t="s">
        <v>36</v>
      </c>
      <c r="D34" s="10">
        <v>43891</v>
      </c>
      <c r="E34" s="6">
        <v>146.5</v>
      </c>
      <c r="F34" s="6">
        <v>167.5</v>
      </c>
      <c r="G34" s="6">
        <v>148.9</v>
      </c>
      <c r="H34" s="6">
        <v>151.1</v>
      </c>
      <c r="I34" s="6">
        <v>127.5</v>
      </c>
      <c r="J34" s="6">
        <v>143.30000000000001</v>
      </c>
      <c r="K34" s="6">
        <v>167</v>
      </c>
      <c r="L34" s="6">
        <v>139.69999999999999</v>
      </c>
      <c r="M34" s="6">
        <v>114.4</v>
      </c>
      <c r="N34" s="6">
        <v>151.5</v>
      </c>
      <c r="O34" s="6">
        <v>131.9</v>
      </c>
      <c r="P34" s="6">
        <v>150.1</v>
      </c>
      <c r="Q34" s="6">
        <v>141.4</v>
      </c>
      <c r="R34" s="6">
        <v>140.80000000000001</v>
      </c>
      <c r="S34" s="6">
        <v>145</v>
      </c>
      <c r="T34" s="6">
        <v>124.6</v>
      </c>
    </row>
    <row r="35" spans="1:20" ht="13.8" x14ac:dyDescent="0.25">
      <c r="A35" s="4" t="s">
        <v>33</v>
      </c>
      <c r="B35" s="4">
        <v>2020</v>
      </c>
      <c r="C35" s="4" t="s">
        <v>37</v>
      </c>
      <c r="D35" s="9">
        <v>43922</v>
      </c>
      <c r="E35" s="6">
        <v>148.69999999999999</v>
      </c>
      <c r="F35" s="6">
        <v>0</v>
      </c>
      <c r="G35" s="6">
        <v>148.80000000000001</v>
      </c>
      <c r="H35" s="6">
        <v>155.6</v>
      </c>
      <c r="I35" s="6">
        <v>135.1</v>
      </c>
      <c r="J35" s="6">
        <v>149.9</v>
      </c>
      <c r="K35" s="6">
        <v>168.6</v>
      </c>
      <c r="L35" s="6">
        <v>150.4</v>
      </c>
      <c r="M35" s="6">
        <v>120.3</v>
      </c>
      <c r="N35" s="6">
        <v>157.1</v>
      </c>
      <c r="O35" s="6">
        <v>136.80000000000001</v>
      </c>
      <c r="P35" s="6">
        <v>151.4</v>
      </c>
      <c r="Q35" s="6">
        <v>144.1</v>
      </c>
      <c r="R35" s="6">
        <v>0</v>
      </c>
      <c r="S35" s="6">
        <v>150.69999999999999</v>
      </c>
      <c r="T35" s="6">
        <v>0</v>
      </c>
    </row>
    <row r="36" spans="1:20" ht="13.8" x14ac:dyDescent="0.25">
      <c r="A36" s="6" t="s">
        <v>33</v>
      </c>
      <c r="B36" s="6">
        <v>2020</v>
      </c>
      <c r="C36" s="6" t="s">
        <v>38</v>
      </c>
      <c r="D36" s="10">
        <v>43952</v>
      </c>
      <c r="E36" s="6">
        <v>0</v>
      </c>
      <c r="F36" s="6">
        <v>0</v>
      </c>
      <c r="G36" s="6">
        <v>0</v>
      </c>
      <c r="H36" s="6">
        <v>0</v>
      </c>
      <c r="I36" s="6">
        <v>0</v>
      </c>
      <c r="J36" s="6">
        <v>0</v>
      </c>
      <c r="K36" s="6">
        <v>0</v>
      </c>
      <c r="L36" s="6">
        <v>0</v>
      </c>
      <c r="M36" s="6">
        <v>0</v>
      </c>
      <c r="N36" s="6">
        <v>0</v>
      </c>
      <c r="O36" s="6">
        <v>0</v>
      </c>
      <c r="P36" s="6">
        <v>0</v>
      </c>
      <c r="Q36" s="6">
        <v>0</v>
      </c>
      <c r="R36" s="6">
        <v>0</v>
      </c>
      <c r="S36" s="6">
        <v>0</v>
      </c>
      <c r="T36" s="6">
        <v>0</v>
      </c>
    </row>
    <row r="37" spans="1:20" ht="13.8" x14ac:dyDescent="0.25">
      <c r="A37" s="4" t="s">
        <v>33</v>
      </c>
      <c r="B37" s="4">
        <v>2020</v>
      </c>
      <c r="C37" s="4" t="s">
        <v>39</v>
      </c>
      <c r="D37" s="9">
        <v>43983</v>
      </c>
      <c r="E37" s="4">
        <v>152.69999999999999</v>
      </c>
      <c r="F37" s="4">
        <v>197</v>
      </c>
      <c r="G37" s="4">
        <v>154.6</v>
      </c>
      <c r="H37" s="4">
        <v>153.4</v>
      </c>
      <c r="I37" s="4">
        <v>132.9</v>
      </c>
      <c r="J37" s="4">
        <v>151.80000000000001</v>
      </c>
      <c r="K37" s="4">
        <v>171.2</v>
      </c>
      <c r="L37" s="4">
        <v>152</v>
      </c>
      <c r="M37" s="4">
        <v>116.3</v>
      </c>
      <c r="N37" s="4">
        <v>158.80000000000001</v>
      </c>
      <c r="O37" s="4">
        <v>135.6</v>
      </c>
      <c r="P37" s="4">
        <v>157</v>
      </c>
      <c r="Q37" s="4">
        <v>137.1</v>
      </c>
      <c r="R37" s="4">
        <v>140.4</v>
      </c>
      <c r="S37" s="4">
        <v>148.1</v>
      </c>
      <c r="T37" s="4">
        <v>129.30000000000001</v>
      </c>
    </row>
    <row r="38" spans="1:20" ht="13.8" x14ac:dyDescent="0.25">
      <c r="A38" s="6" t="s">
        <v>33</v>
      </c>
      <c r="B38" s="6">
        <v>2020</v>
      </c>
      <c r="C38" s="6" t="s">
        <v>40</v>
      </c>
      <c r="D38" s="10">
        <v>44013</v>
      </c>
      <c r="E38" s="6">
        <v>152.69999999999999</v>
      </c>
      <c r="F38" s="6">
        <v>197</v>
      </c>
      <c r="G38" s="6">
        <v>154.6</v>
      </c>
      <c r="H38" s="6">
        <v>153.4</v>
      </c>
      <c r="I38" s="6">
        <v>132.9</v>
      </c>
      <c r="J38" s="6">
        <v>151.80000000000001</v>
      </c>
      <c r="K38" s="6">
        <v>171.2</v>
      </c>
      <c r="L38" s="6">
        <v>152</v>
      </c>
      <c r="M38" s="6">
        <v>116.3</v>
      </c>
      <c r="N38" s="6">
        <v>158.80000000000001</v>
      </c>
      <c r="O38" s="6">
        <v>135.6</v>
      </c>
      <c r="P38" s="6">
        <v>157</v>
      </c>
      <c r="Q38" s="6">
        <v>137.1</v>
      </c>
      <c r="R38" s="6">
        <v>140.4</v>
      </c>
      <c r="S38" s="6">
        <v>148.1</v>
      </c>
      <c r="T38" s="6">
        <v>129.30000000000001</v>
      </c>
    </row>
    <row r="39" spans="1:20" ht="13.8" x14ac:dyDescent="0.25">
      <c r="A39" s="4" t="s">
        <v>33</v>
      </c>
      <c r="B39" s="4">
        <v>2020</v>
      </c>
      <c r="C39" s="4" t="s">
        <v>41</v>
      </c>
      <c r="D39" s="9">
        <v>44044</v>
      </c>
      <c r="E39" s="4">
        <v>151.6</v>
      </c>
      <c r="F39" s="4">
        <v>197.8</v>
      </c>
      <c r="G39" s="4">
        <v>154.5</v>
      </c>
      <c r="H39" s="4">
        <v>153.4</v>
      </c>
      <c r="I39" s="4">
        <v>133.4</v>
      </c>
      <c r="J39" s="4">
        <v>154.5</v>
      </c>
      <c r="K39" s="4">
        <v>191.9</v>
      </c>
      <c r="L39" s="4">
        <v>151.30000000000001</v>
      </c>
      <c r="M39" s="4">
        <v>116.8</v>
      </c>
      <c r="N39" s="4">
        <v>160</v>
      </c>
      <c r="O39" s="4">
        <v>136.5</v>
      </c>
      <c r="P39" s="4">
        <v>159.9</v>
      </c>
      <c r="Q39" s="4">
        <v>138.30000000000001</v>
      </c>
      <c r="R39" s="4">
        <v>144.5</v>
      </c>
      <c r="S39" s="4">
        <v>148.69999999999999</v>
      </c>
      <c r="T39" s="4">
        <v>133.9</v>
      </c>
    </row>
    <row r="40" spans="1:20" ht="13.8" x14ac:dyDescent="0.25">
      <c r="A40" s="26" t="s">
        <v>33</v>
      </c>
      <c r="B40" s="26">
        <v>2020</v>
      </c>
      <c r="C40" s="26" t="s">
        <v>42</v>
      </c>
      <c r="D40" s="27">
        <v>44075</v>
      </c>
      <c r="E40" s="26">
        <v>151.5</v>
      </c>
      <c r="F40" s="26">
        <v>193.1</v>
      </c>
      <c r="G40" s="26">
        <v>157.30000000000001</v>
      </c>
      <c r="H40" s="26">
        <v>153.9</v>
      </c>
      <c r="I40" s="26">
        <v>134.4</v>
      </c>
      <c r="J40" s="26">
        <v>155.4</v>
      </c>
      <c r="K40" s="26">
        <v>202</v>
      </c>
      <c r="L40" s="26">
        <v>150.80000000000001</v>
      </c>
      <c r="M40" s="26">
        <v>118.9</v>
      </c>
      <c r="N40" s="26">
        <v>160.9</v>
      </c>
      <c r="O40" s="26">
        <v>137.69999999999999</v>
      </c>
      <c r="P40" s="26">
        <v>161.30000000000001</v>
      </c>
      <c r="Q40" s="26">
        <v>137.19999999999999</v>
      </c>
      <c r="R40" s="26">
        <v>145.4</v>
      </c>
      <c r="S40" s="26">
        <v>150</v>
      </c>
      <c r="T40" s="26">
        <v>135.1</v>
      </c>
    </row>
    <row r="46" spans="1:20" x14ac:dyDescent="0.3">
      <c r="A46" s="21" t="s">
        <v>0</v>
      </c>
      <c r="B46" s="21" t="s">
        <v>1</v>
      </c>
      <c r="C46" s="21" t="s">
        <v>2</v>
      </c>
      <c r="D46" s="21" t="s">
        <v>49</v>
      </c>
      <c r="E46" s="21" t="s">
        <v>3</v>
      </c>
      <c r="F46" s="21" t="s">
        <v>4</v>
      </c>
      <c r="G46" s="21" t="s">
        <v>5</v>
      </c>
      <c r="H46" s="21" t="s">
        <v>6</v>
      </c>
      <c r="I46" s="21" t="s">
        <v>7</v>
      </c>
      <c r="J46" s="21" t="s">
        <v>8</v>
      </c>
      <c r="K46" s="21" t="s">
        <v>9</v>
      </c>
      <c r="L46" s="21" t="s">
        <v>10</v>
      </c>
      <c r="M46" s="21" t="s">
        <v>11</v>
      </c>
      <c r="N46" s="21" t="s">
        <v>12</v>
      </c>
      <c r="O46" s="21" t="s">
        <v>13</v>
      </c>
      <c r="P46" s="21" t="s">
        <v>15</v>
      </c>
      <c r="Q46" s="21" t="s">
        <v>21</v>
      </c>
      <c r="R46" s="21" t="s">
        <v>22</v>
      </c>
      <c r="S46" s="21" t="s">
        <v>23</v>
      </c>
      <c r="T46" s="21" t="s">
        <v>24</v>
      </c>
    </row>
    <row r="47" spans="1:20" ht="13.8" x14ac:dyDescent="0.25">
      <c r="A47" s="3" t="s">
        <v>30</v>
      </c>
      <c r="B47" s="4">
        <v>2020</v>
      </c>
      <c r="C47" s="4" t="s">
        <v>46</v>
      </c>
      <c r="D47" s="9">
        <v>44166</v>
      </c>
      <c r="E47" s="4">
        <v>144.6</v>
      </c>
      <c r="F47" s="4">
        <v>188.5</v>
      </c>
      <c r="G47" s="4">
        <v>173.4</v>
      </c>
      <c r="H47" s="4">
        <v>154</v>
      </c>
      <c r="I47" s="4">
        <v>150</v>
      </c>
      <c r="J47" s="4">
        <v>145.9</v>
      </c>
      <c r="K47" s="4">
        <v>225.2</v>
      </c>
      <c r="L47" s="4">
        <v>159.5</v>
      </c>
      <c r="M47" s="4">
        <v>114.4</v>
      </c>
      <c r="N47" s="4">
        <v>163.5</v>
      </c>
      <c r="O47" s="4">
        <v>153.4</v>
      </c>
      <c r="P47" s="4">
        <v>164.5</v>
      </c>
      <c r="Q47" s="4">
        <v>148.69999999999999</v>
      </c>
      <c r="R47" s="4">
        <v>153.4</v>
      </c>
      <c r="S47" s="4">
        <v>161.6</v>
      </c>
      <c r="T47" s="4">
        <v>146.4</v>
      </c>
    </row>
    <row r="48" spans="1:20" ht="13.8" x14ac:dyDescent="0.25">
      <c r="A48" s="3" t="s">
        <v>34</v>
      </c>
      <c r="B48" s="4">
        <v>2020</v>
      </c>
      <c r="C48" s="4" t="s">
        <v>46</v>
      </c>
      <c r="D48" s="9">
        <v>44166</v>
      </c>
      <c r="E48" s="4">
        <v>146</v>
      </c>
      <c r="F48" s="4">
        <v>191</v>
      </c>
      <c r="G48" s="4">
        <v>175.3</v>
      </c>
      <c r="H48" s="4">
        <v>154.1</v>
      </c>
      <c r="I48" s="4">
        <v>146.6</v>
      </c>
      <c r="J48" s="4">
        <v>147.69999999999999</v>
      </c>
      <c r="K48" s="4">
        <v>230.5</v>
      </c>
      <c r="L48" s="4">
        <v>160.19999999999999</v>
      </c>
      <c r="M48" s="4">
        <v>115.3</v>
      </c>
      <c r="N48" s="4">
        <v>163</v>
      </c>
      <c r="O48" s="4">
        <v>149.19999999999999</v>
      </c>
      <c r="P48" s="4">
        <v>165.4</v>
      </c>
      <c r="Q48" s="4">
        <v>144.6</v>
      </c>
      <c r="R48" s="4">
        <v>149.69999999999999</v>
      </c>
      <c r="S48" s="4">
        <v>158.30000000000001</v>
      </c>
      <c r="T48" s="4">
        <v>140.69999999999999</v>
      </c>
    </row>
    <row r="49" spans="1:20" ht="13.8" x14ac:dyDescent="0.25">
      <c r="A49" s="5" t="s">
        <v>33</v>
      </c>
      <c r="B49" s="6">
        <v>2020</v>
      </c>
      <c r="C49" s="6" t="s">
        <v>46</v>
      </c>
      <c r="D49" s="10">
        <v>44166</v>
      </c>
      <c r="E49" s="6">
        <v>149</v>
      </c>
      <c r="F49" s="6">
        <v>195.7</v>
      </c>
      <c r="G49" s="6">
        <v>178.3</v>
      </c>
      <c r="H49" s="6">
        <v>154.19999999999999</v>
      </c>
      <c r="I49" s="6">
        <v>140.69999999999999</v>
      </c>
      <c r="J49" s="6">
        <v>149.69999999999999</v>
      </c>
      <c r="K49" s="6">
        <v>240.9</v>
      </c>
      <c r="L49" s="6">
        <v>161.5</v>
      </c>
      <c r="M49" s="6">
        <v>117.1</v>
      </c>
      <c r="N49" s="6">
        <v>161.9</v>
      </c>
      <c r="O49" s="6">
        <v>143.30000000000001</v>
      </c>
      <c r="P49" s="6">
        <v>167</v>
      </c>
      <c r="Q49" s="6">
        <v>137.9</v>
      </c>
      <c r="R49" s="6">
        <v>145.5</v>
      </c>
      <c r="S49" s="6">
        <v>152.9</v>
      </c>
      <c r="T49" s="6">
        <v>135.5</v>
      </c>
    </row>
    <row r="50" spans="1:20" ht="13.8" x14ac:dyDescent="0.25">
      <c r="A50" s="5" t="s">
        <v>30</v>
      </c>
      <c r="B50" s="6">
        <v>2020</v>
      </c>
      <c r="C50" s="6" t="s">
        <v>45</v>
      </c>
      <c r="D50" s="10">
        <v>44136</v>
      </c>
      <c r="E50" s="6">
        <v>145.4</v>
      </c>
      <c r="F50" s="6">
        <v>188.6</v>
      </c>
      <c r="G50" s="6">
        <v>171.6</v>
      </c>
      <c r="H50" s="6">
        <v>153.80000000000001</v>
      </c>
      <c r="I50" s="6">
        <v>145.4</v>
      </c>
      <c r="J50" s="6">
        <v>146.5</v>
      </c>
      <c r="K50" s="6">
        <v>222.2</v>
      </c>
      <c r="L50" s="6">
        <v>155.9</v>
      </c>
      <c r="M50" s="6">
        <v>114.9</v>
      </c>
      <c r="N50" s="6">
        <v>162</v>
      </c>
      <c r="O50" s="6">
        <v>150</v>
      </c>
      <c r="P50" s="6">
        <v>163.4</v>
      </c>
      <c r="Q50" s="6">
        <v>147.5</v>
      </c>
      <c r="R50" s="6">
        <v>152.80000000000001</v>
      </c>
      <c r="S50" s="6">
        <v>160.4</v>
      </c>
      <c r="T50" s="6">
        <v>146.1</v>
      </c>
    </row>
    <row r="51" spans="1:20" ht="13.8" x14ac:dyDescent="0.25">
      <c r="A51" s="5" t="s">
        <v>34</v>
      </c>
      <c r="B51" s="6">
        <v>2020</v>
      </c>
      <c r="C51" s="6" t="s">
        <v>45</v>
      </c>
      <c r="D51" s="10">
        <v>44136</v>
      </c>
      <c r="E51" s="6">
        <v>146.80000000000001</v>
      </c>
      <c r="F51" s="6">
        <v>191</v>
      </c>
      <c r="G51" s="6">
        <v>173.6</v>
      </c>
      <c r="H51" s="6">
        <v>153.80000000000001</v>
      </c>
      <c r="I51" s="6">
        <v>142.69999999999999</v>
      </c>
      <c r="J51" s="6">
        <v>148.4</v>
      </c>
      <c r="K51" s="6">
        <v>230</v>
      </c>
      <c r="L51" s="6">
        <v>156.80000000000001</v>
      </c>
      <c r="M51" s="6">
        <v>115.7</v>
      </c>
      <c r="N51" s="6">
        <v>161.80000000000001</v>
      </c>
      <c r="O51" s="6">
        <v>146.5</v>
      </c>
      <c r="P51" s="6">
        <v>164.7</v>
      </c>
      <c r="Q51" s="6">
        <v>143.6</v>
      </c>
      <c r="R51" s="6">
        <v>149.19999999999999</v>
      </c>
      <c r="S51" s="6">
        <v>157.19999999999999</v>
      </c>
      <c r="T51" s="6">
        <v>140.4</v>
      </c>
    </row>
    <row r="52" spans="1:20" ht="13.8" x14ac:dyDescent="0.25">
      <c r="A52" s="3" t="s">
        <v>33</v>
      </c>
      <c r="B52" s="4">
        <v>2020</v>
      </c>
      <c r="C52" s="4" t="s">
        <v>45</v>
      </c>
      <c r="D52" s="9">
        <v>44136</v>
      </c>
      <c r="E52" s="4">
        <v>149.69999999999999</v>
      </c>
      <c r="F52" s="4">
        <v>195.5</v>
      </c>
      <c r="G52" s="4">
        <v>176.9</v>
      </c>
      <c r="H52" s="4">
        <v>153.9</v>
      </c>
      <c r="I52" s="4">
        <v>138</v>
      </c>
      <c r="J52" s="4">
        <v>150.5</v>
      </c>
      <c r="K52" s="4">
        <v>245.3</v>
      </c>
      <c r="L52" s="4">
        <v>158.69999999999999</v>
      </c>
      <c r="M52" s="4">
        <v>117.2</v>
      </c>
      <c r="N52" s="4">
        <v>161.4</v>
      </c>
      <c r="O52" s="4">
        <v>141.5</v>
      </c>
      <c r="P52" s="4">
        <v>167</v>
      </c>
      <c r="Q52" s="4">
        <v>137.30000000000001</v>
      </c>
      <c r="R52" s="4">
        <v>145.1</v>
      </c>
      <c r="S52" s="4">
        <v>152</v>
      </c>
      <c r="T52" s="4">
        <v>135.19999999999999</v>
      </c>
    </row>
    <row r="53" spans="1:20" ht="13.8" x14ac:dyDescent="0.25">
      <c r="A53" s="3" t="s">
        <v>30</v>
      </c>
      <c r="B53" s="4">
        <v>2020</v>
      </c>
      <c r="C53" s="4" t="s">
        <v>43</v>
      </c>
      <c r="D53" s="9">
        <v>44105</v>
      </c>
      <c r="E53" s="4">
        <v>146</v>
      </c>
      <c r="F53" s="4">
        <v>186.3</v>
      </c>
      <c r="G53" s="4">
        <v>159.19999999999999</v>
      </c>
      <c r="H53" s="4">
        <v>153.6</v>
      </c>
      <c r="I53" s="4">
        <v>142.6</v>
      </c>
      <c r="J53" s="4">
        <v>147.19999999999999</v>
      </c>
      <c r="K53" s="4">
        <v>200.6</v>
      </c>
      <c r="L53" s="4">
        <v>150.30000000000001</v>
      </c>
      <c r="M53" s="4">
        <v>115.3</v>
      </c>
      <c r="N53" s="4">
        <v>160.9</v>
      </c>
      <c r="O53" s="4">
        <v>147.4</v>
      </c>
      <c r="P53" s="4">
        <v>159.6</v>
      </c>
      <c r="Q53" s="4">
        <v>146.80000000000001</v>
      </c>
      <c r="R53" s="4">
        <v>152</v>
      </c>
      <c r="S53" s="4">
        <v>159.5</v>
      </c>
      <c r="T53" s="4">
        <v>146.4</v>
      </c>
    </row>
    <row r="54" spans="1:20" ht="13.8" x14ac:dyDescent="0.25">
      <c r="A54" s="3" t="s">
        <v>34</v>
      </c>
      <c r="B54" s="4">
        <v>2020</v>
      </c>
      <c r="C54" s="4" t="s">
        <v>43</v>
      </c>
      <c r="D54" s="9">
        <v>44105</v>
      </c>
      <c r="E54" s="4">
        <v>147.5</v>
      </c>
      <c r="F54" s="4">
        <v>188.9</v>
      </c>
      <c r="G54" s="4">
        <v>161.4</v>
      </c>
      <c r="H54" s="4">
        <v>153.6</v>
      </c>
      <c r="I54" s="4">
        <v>140.1</v>
      </c>
      <c r="J54" s="4">
        <v>151.19999999999999</v>
      </c>
      <c r="K54" s="4">
        <v>209.2</v>
      </c>
      <c r="L54" s="4">
        <v>150.9</v>
      </c>
      <c r="M54" s="4">
        <v>116.2</v>
      </c>
      <c r="N54" s="4">
        <v>161</v>
      </c>
      <c r="O54" s="4">
        <v>144</v>
      </c>
      <c r="P54" s="4">
        <v>161.4</v>
      </c>
      <c r="Q54" s="4">
        <v>143.1</v>
      </c>
      <c r="R54" s="4">
        <v>148.69999999999999</v>
      </c>
      <c r="S54" s="4">
        <v>156.30000000000001</v>
      </c>
      <c r="T54" s="4">
        <v>140.6</v>
      </c>
    </row>
    <row r="55" spans="1:20" ht="13.8" x14ac:dyDescent="0.25">
      <c r="A55" s="5" t="s">
        <v>33</v>
      </c>
      <c r="B55" s="6">
        <v>2020</v>
      </c>
      <c r="C55" s="6" t="s">
        <v>43</v>
      </c>
      <c r="D55" s="10">
        <v>44105</v>
      </c>
      <c r="E55" s="6">
        <v>150.6</v>
      </c>
      <c r="F55" s="6">
        <v>193.7</v>
      </c>
      <c r="G55" s="6">
        <v>164.8</v>
      </c>
      <c r="H55" s="6">
        <v>153.69999999999999</v>
      </c>
      <c r="I55" s="6">
        <v>135.69999999999999</v>
      </c>
      <c r="J55" s="6">
        <v>155.69999999999999</v>
      </c>
      <c r="K55" s="6">
        <v>226</v>
      </c>
      <c r="L55" s="6">
        <v>152.19999999999999</v>
      </c>
      <c r="M55" s="6">
        <v>118.1</v>
      </c>
      <c r="N55" s="6">
        <v>161.30000000000001</v>
      </c>
      <c r="O55" s="6">
        <v>139.19999999999999</v>
      </c>
      <c r="P55" s="6">
        <v>164.4</v>
      </c>
      <c r="Q55" s="6">
        <v>137.1</v>
      </c>
      <c r="R55" s="6">
        <v>145.1</v>
      </c>
      <c r="S55" s="6">
        <v>151</v>
      </c>
      <c r="T55" s="6">
        <v>135.4</v>
      </c>
    </row>
    <row r="56" spans="1:20" ht="13.8" x14ac:dyDescent="0.25">
      <c r="A56" s="4" t="s">
        <v>30</v>
      </c>
      <c r="B56" s="4">
        <v>2020</v>
      </c>
      <c r="C56" s="4" t="s">
        <v>42</v>
      </c>
      <c r="D56" s="9">
        <v>44075</v>
      </c>
      <c r="E56" s="4">
        <v>146.9</v>
      </c>
      <c r="F56" s="4">
        <v>183.9</v>
      </c>
      <c r="G56" s="4">
        <v>149.5</v>
      </c>
      <c r="H56" s="4">
        <v>153.4</v>
      </c>
      <c r="I56" s="4">
        <v>140.4</v>
      </c>
      <c r="J56" s="4">
        <v>147</v>
      </c>
      <c r="K56" s="4">
        <v>178.8</v>
      </c>
      <c r="L56" s="4">
        <v>149.30000000000001</v>
      </c>
      <c r="M56" s="4">
        <v>115.1</v>
      </c>
      <c r="N56" s="4">
        <v>160</v>
      </c>
      <c r="O56" s="4">
        <v>145.4</v>
      </c>
      <c r="P56" s="4">
        <v>156.1</v>
      </c>
      <c r="Q56" s="4">
        <v>146.4</v>
      </c>
      <c r="R56" s="4">
        <v>151.6</v>
      </c>
      <c r="S56" s="4">
        <v>159.1</v>
      </c>
      <c r="T56" s="4">
        <v>144.6</v>
      </c>
    </row>
    <row r="57" spans="1:20" ht="13.8" x14ac:dyDescent="0.25">
      <c r="A57" s="4" t="s">
        <v>34</v>
      </c>
      <c r="B57" s="4">
        <v>2020</v>
      </c>
      <c r="C57" s="4" t="s">
        <v>42</v>
      </c>
      <c r="D57" s="9">
        <v>44075</v>
      </c>
      <c r="E57" s="4">
        <v>148.4</v>
      </c>
      <c r="F57" s="4">
        <v>187.1</v>
      </c>
      <c r="G57" s="4">
        <v>152.5</v>
      </c>
      <c r="H57" s="4">
        <v>153.6</v>
      </c>
      <c r="I57" s="4">
        <v>138.19999999999999</v>
      </c>
      <c r="J57" s="4">
        <v>150.9</v>
      </c>
      <c r="K57" s="4">
        <v>186.7</v>
      </c>
      <c r="L57" s="4">
        <v>149.80000000000001</v>
      </c>
      <c r="M57" s="4">
        <v>116.4</v>
      </c>
      <c r="N57" s="4">
        <v>160.30000000000001</v>
      </c>
      <c r="O57" s="4">
        <v>142.19999999999999</v>
      </c>
      <c r="P57" s="4">
        <v>158</v>
      </c>
      <c r="Q57" s="4">
        <v>142.9</v>
      </c>
      <c r="R57" s="4">
        <v>148.69999999999999</v>
      </c>
      <c r="S57" s="4">
        <v>155.6</v>
      </c>
      <c r="T57" s="4">
        <v>139.6</v>
      </c>
    </row>
    <row r="58" spans="1:20" ht="13.8" x14ac:dyDescent="0.25">
      <c r="A58" s="6" t="s">
        <v>33</v>
      </c>
      <c r="B58" s="6">
        <v>2020</v>
      </c>
      <c r="C58" s="6" t="s">
        <v>42</v>
      </c>
      <c r="D58" s="10">
        <v>44075</v>
      </c>
      <c r="E58" s="6">
        <v>151.5</v>
      </c>
      <c r="F58" s="6">
        <v>193.1</v>
      </c>
      <c r="G58" s="6">
        <v>157.30000000000001</v>
      </c>
      <c r="H58" s="6">
        <v>153.9</v>
      </c>
      <c r="I58" s="6">
        <v>134.4</v>
      </c>
      <c r="J58" s="6">
        <v>155.4</v>
      </c>
      <c r="K58" s="6">
        <v>202</v>
      </c>
      <c r="L58" s="6">
        <v>150.80000000000001</v>
      </c>
      <c r="M58" s="6">
        <v>118.9</v>
      </c>
      <c r="N58" s="6">
        <v>160.9</v>
      </c>
      <c r="O58" s="6">
        <v>137.69999999999999</v>
      </c>
      <c r="P58" s="6">
        <v>161.30000000000001</v>
      </c>
      <c r="Q58" s="6">
        <v>137.19999999999999</v>
      </c>
      <c r="R58" s="6">
        <v>145.4</v>
      </c>
      <c r="S58" s="6">
        <v>150</v>
      </c>
      <c r="T58" s="6">
        <v>135.1</v>
      </c>
    </row>
    <row r="59" spans="1:20" ht="13.8" x14ac:dyDescent="0.25">
      <c r="A59" s="6" t="s">
        <v>30</v>
      </c>
      <c r="B59" s="6">
        <v>2020</v>
      </c>
      <c r="C59" s="6" t="s">
        <v>41</v>
      </c>
      <c r="D59" s="10">
        <v>44044</v>
      </c>
      <c r="E59" s="6">
        <v>147.6</v>
      </c>
      <c r="F59" s="6">
        <v>187.2</v>
      </c>
      <c r="G59" s="6">
        <v>148.4</v>
      </c>
      <c r="H59" s="6">
        <v>153.30000000000001</v>
      </c>
      <c r="I59" s="6">
        <v>139.80000000000001</v>
      </c>
      <c r="J59" s="6">
        <v>146.9</v>
      </c>
      <c r="K59" s="6">
        <v>171</v>
      </c>
      <c r="L59" s="6">
        <v>149.9</v>
      </c>
      <c r="M59" s="6">
        <v>114.2</v>
      </c>
      <c r="N59" s="6">
        <v>160</v>
      </c>
      <c r="O59" s="6">
        <v>143.5</v>
      </c>
      <c r="P59" s="6">
        <v>155.30000000000001</v>
      </c>
      <c r="Q59" s="6">
        <v>145.80000000000001</v>
      </c>
      <c r="R59" s="6">
        <v>151.9</v>
      </c>
      <c r="S59" s="6">
        <v>158.80000000000001</v>
      </c>
      <c r="T59" s="6">
        <v>143.6</v>
      </c>
    </row>
    <row r="60" spans="1:20" ht="13.8" x14ac:dyDescent="0.25">
      <c r="A60" s="6" t="s">
        <v>34</v>
      </c>
      <c r="B60" s="6">
        <v>2020</v>
      </c>
      <c r="C60" s="6" t="s">
        <v>41</v>
      </c>
      <c r="D60" s="10">
        <v>44044</v>
      </c>
      <c r="E60" s="6">
        <v>148.9</v>
      </c>
      <c r="F60" s="6">
        <v>190.9</v>
      </c>
      <c r="G60" s="6">
        <v>150.80000000000001</v>
      </c>
      <c r="H60" s="6">
        <v>153.30000000000001</v>
      </c>
      <c r="I60" s="6">
        <v>137.4</v>
      </c>
      <c r="J60" s="6">
        <v>150.4</v>
      </c>
      <c r="K60" s="6">
        <v>178.1</v>
      </c>
      <c r="L60" s="6">
        <v>150.4</v>
      </c>
      <c r="M60" s="6">
        <v>115.1</v>
      </c>
      <c r="N60" s="6">
        <v>160</v>
      </c>
      <c r="O60" s="6">
        <v>140.6</v>
      </c>
      <c r="P60" s="6">
        <v>157</v>
      </c>
      <c r="Q60" s="6">
        <v>143</v>
      </c>
      <c r="R60" s="6">
        <v>148.4</v>
      </c>
      <c r="S60" s="6">
        <v>155</v>
      </c>
      <c r="T60" s="6">
        <v>138.5</v>
      </c>
    </row>
    <row r="61" spans="1:20" ht="13.8" x14ac:dyDescent="0.25">
      <c r="A61" s="4" t="s">
        <v>33</v>
      </c>
      <c r="B61" s="4">
        <v>2020</v>
      </c>
      <c r="C61" s="4" t="s">
        <v>41</v>
      </c>
      <c r="D61" s="9">
        <v>44044</v>
      </c>
      <c r="E61" s="4">
        <v>151.6</v>
      </c>
      <c r="F61" s="4">
        <v>197.8</v>
      </c>
      <c r="G61" s="4">
        <v>154.5</v>
      </c>
      <c r="H61" s="4">
        <v>153.4</v>
      </c>
      <c r="I61" s="4">
        <v>133.4</v>
      </c>
      <c r="J61" s="4">
        <v>154.5</v>
      </c>
      <c r="K61" s="4">
        <v>191.9</v>
      </c>
      <c r="L61" s="4">
        <v>151.30000000000001</v>
      </c>
      <c r="M61" s="4">
        <v>116.8</v>
      </c>
      <c r="N61" s="4">
        <v>160</v>
      </c>
      <c r="O61" s="4">
        <v>136.5</v>
      </c>
      <c r="P61" s="4">
        <v>159.9</v>
      </c>
      <c r="Q61" s="4">
        <v>138.30000000000001</v>
      </c>
      <c r="R61" s="4">
        <v>144.5</v>
      </c>
      <c r="S61" s="4">
        <v>148.69999999999999</v>
      </c>
      <c r="T61" s="4">
        <v>133.9</v>
      </c>
    </row>
    <row r="62" spans="1:20" ht="13.8" x14ac:dyDescent="0.25">
      <c r="A62" s="4" t="s">
        <v>30</v>
      </c>
      <c r="B62" s="4">
        <v>2020</v>
      </c>
      <c r="C62" s="4" t="s">
        <v>40</v>
      </c>
      <c r="D62" s="9">
        <v>44013</v>
      </c>
      <c r="E62" s="4">
        <v>148.19999999999999</v>
      </c>
      <c r="F62" s="4">
        <v>190.3</v>
      </c>
      <c r="G62" s="4">
        <v>149.4</v>
      </c>
      <c r="H62" s="4">
        <v>153.30000000000001</v>
      </c>
      <c r="I62" s="4">
        <v>138.19999999999999</v>
      </c>
      <c r="J62" s="4">
        <v>143.19999999999999</v>
      </c>
      <c r="K62" s="4">
        <v>148.9</v>
      </c>
      <c r="L62" s="4">
        <v>150.30000000000001</v>
      </c>
      <c r="M62" s="4">
        <v>113.2</v>
      </c>
      <c r="N62" s="4">
        <v>159.80000000000001</v>
      </c>
      <c r="O62" s="4">
        <v>142.1</v>
      </c>
      <c r="P62" s="4">
        <v>152.30000000000001</v>
      </c>
      <c r="Q62" s="4">
        <v>144.9</v>
      </c>
      <c r="R62" s="4">
        <v>151.69999999999999</v>
      </c>
      <c r="S62" s="4">
        <v>158.19999999999999</v>
      </c>
      <c r="T62" s="4">
        <v>141.4</v>
      </c>
    </row>
    <row r="63" spans="1:20" ht="13.8" x14ac:dyDescent="0.25">
      <c r="A63" s="4" t="s">
        <v>34</v>
      </c>
      <c r="B63" s="4">
        <v>2020</v>
      </c>
      <c r="C63" s="4" t="s">
        <v>40</v>
      </c>
      <c r="D63" s="9">
        <v>44013</v>
      </c>
      <c r="E63" s="4">
        <v>149.6</v>
      </c>
      <c r="F63" s="4">
        <v>192.7</v>
      </c>
      <c r="G63" s="4">
        <v>151.4</v>
      </c>
      <c r="H63" s="4">
        <v>153.30000000000001</v>
      </c>
      <c r="I63" s="4">
        <v>136.30000000000001</v>
      </c>
      <c r="J63" s="4">
        <v>147.19999999999999</v>
      </c>
      <c r="K63" s="4">
        <v>156.5</v>
      </c>
      <c r="L63" s="4">
        <v>150.9</v>
      </c>
      <c r="M63" s="4">
        <v>114.2</v>
      </c>
      <c r="N63" s="4">
        <v>159.5</v>
      </c>
      <c r="O63" s="4">
        <v>139.4</v>
      </c>
      <c r="P63" s="4">
        <v>154</v>
      </c>
      <c r="Q63" s="4">
        <v>141.9</v>
      </c>
      <c r="R63" s="4">
        <v>146.4</v>
      </c>
      <c r="S63" s="4">
        <v>154.4</v>
      </c>
      <c r="T63" s="4">
        <v>135</v>
      </c>
    </row>
    <row r="64" spans="1:20" ht="13.8" x14ac:dyDescent="0.25">
      <c r="A64" s="6" t="s">
        <v>33</v>
      </c>
      <c r="B64" s="6">
        <v>2020</v>
      </c>
      <c r="C64" s="6" t="s">
        <v>40</v>
      </c>
      <c r="D64" s="10">
        <v>44013</v>
      </c>
      <c r="E64" s="6">
        <v>152.69999999999999</v>
      </c>
      <c r="F64" s="6">
        <v>197</v>
      </c>
      <c r="G64" s="6">
        <v>154.6</v>
      </c>
      <c r="H64" s="6">
        <v>153.4</v>
      </c>
      <c r="I64" s="6">
        <v>132.9</v>
      </c>
      <c r="J64" s="6">
        <v>151.80000000000001</v>
      </c>
      <c r="K64" s="6">
        <v>171.2</v>
      </c>
      <c r="L64" s="6">
        <v>152</v>
      </c>
      <c r="M64" s="6">
        <v>116.3</v>
      </c>
      <c r="N64" s="6">
        <v>158.80000000000001</v>
      </c>
      <c r="O64" s="6">
        <v>135.6</v>
      </c>
      <c r="P64" s="6">
        <v>157</v>
      </c>
      <c r="Q64" s="6">
        <v>137.1</v>
      </c>
      <c r="R64" s="6">
        <v>140.4</v>
      </c>
      <c r="S64" s="6">
        <v>148.1</v>
      </c>
      <c r="T64" s="6">
        <v>129.30000000000001</v>
      </c>
    </row>
    <row r="65" spans="1:20" ht="13.8" x14ac:dyDescent="0.25">
      <c r="A65" s="6" t="s">
        <v>30</v>
      </c>
      <c r="B65" s="6">
        <v>2020</v>
      </c>
      <c r="C65" s="6" t="s">
        <v>39</v>
      </c>
      <c r="D65" s="10">
        <v>43983</v>
      </c>
      <c r="E65" s="6">
        <v>148.19999999999999</v>
      </c>
      <c r="F65" s="6">
        <v>190.3</v>
      </c>
      <c r="G65" s="6">
        <v>149.4</v>
      </c>
      <c r="H65" s="6">
        <v>153.30000000000001</v>
      </c>
      <c r="I65" s="6">
        <v>138.19999999999999</v>
      </c>
      <c r="J65" s="6">
        <v>143.19999999999999</v>
      </c>
      <c r="K65" s="6">
        <v>148.9</v>
      </c>
      <c r="L65" s="6">
        <v>150.30000000000001</v>
      </c>
      <c r="M65" s="6">
        <v>113.2</v>
      </c>
      <c r="N65" s="6">
        <v>159.80000000000001</v>
      </c>
      <c r="O65" s="6">
        <v>142.1</v>
      </c>
      <c r="P65" s="6">
        <v>152.30000000000001</v>
      </c>
      <c r="Q65" s="6">
        <v>144.9</v>
      </c>
      <c r="R65" s="6">
        <v>151.69999999999999</v>
      </c>
      <c r="S65" s="6">
        <v>158.19999999999999</v>
      </c>
      <c r="T65" s="6">
        <v>141.4</v>
      </c>
    </row>
    <row r="66" spans="1:20" ht="13.8" x14ac:dyDescent="0.25">
      <c r="A66" s="6" t="s">
        <v>34</v>
      </c>
      <c r="B66" s="6">
        <v>2020</v>
      </c>
      <c r="C66" s="6" t="s">
        <v>39</v>
      </c>
      <c r="D66" s="10">
        <v>43983</v>
      </c>
      <c r="E66" s="6">
        <v>149.6</v>
      </c>
      <c r="F66" s="6">
        <v>192.7</v>
      </c>
      <c r="G66" s="6">
        <v>151.4</v>
      </c>
      <c r="H66" s="6">
        <v>153.30000000000001</v>
      </c>
      <c r="I66" s="6">
        <v>136.30000000000001</v>
      </c>
      <c r="J66" s="6">
        <v>147.19999999999999</v>
      </c>
      <c r="K66" s="6">
        <v>156.5</v>
      </c>
      <c r="L66" s="6">
        <v>150.9</v>
      </c>
      <c r="M66" s="6">
        <v>114.2</v>
      </c>
      <c r="N66" s="6">
        <v>159.5</v>
      </c>
      <c r="O66" s="6">
        <v>139.4</v>
      </c>
      <c r="P66" s="6">
        <v>154</v>
      </c>
      <c r="Q66" s="6">
        <v>141.9</v>
      </c>
      <c r="R66" s="6">
        <v>146.4</v>
      </c>
      <c r="S66" s="6">
        <v>154.4</v>
      </c>
      <c r="T66" s="6">
        <v>135</v>
      </c>
    </row>
    <row r="67" spans="1:20" ht="13.8" x14ac:dyDescent="0.25">
      <c r="A67" s="22" t="s">
        <v>33</v>
      </c>
      <c r="B67" s="22">
        <v>2020</v>
      </c>
      <c r="C67" s="22" t="s">
        <v>39</v>
      </c>
      <c r="D67" s="23">
        <v>43983</v>
      </c>
      <c r="E67" s="22">
        <v>152.69999999999999</v>
      </c>
      <c r="F67" s="22">
        <v>197</v>
      </c>
      <c r="G67" s="22">
        <v>154.6</v>
      </c>
      <c r="H67" s="22">
        <v>153.4</v>
      </c>
      <c r="I67" s="22">
        <v>132.9</v>
      </c>
      <c r="J67" s="22">
        <v>151.80000000000001</v>
      </c>
      <c r="K67" s="22">
        <v>171.2</v>
      </c>
      <c r="L67" s="22">
        <v>152</v>
      </c>
      <c r="M67" s="22">
        <v>116.3</v>
      </c>
      <c r="N67" s="22">
        <v>158.80000000000001</v>
      </c>
      <c r="O67" s="22">
        <v>135.6</v>
      </c>
      <c r="P67" s="22">
        <v>157</v>
      </c>
      <c r="Q67" s="22">
        <v>137.1</v>
      </c>
      <c r="R67" s="22">
        <v>140.4</v>
      </c>
      <c r="S67" s="22">
        <v>148.1</v>
      </c>
      <c r="T67" s="22">
        <v>129.30000000000001</v>
      </c>
    </row>
    <row r="71" spans="1:20" ht="13.8" x14ac:dyDescent="0.25">
      <c r="A71" t="s">
        <v>0</v>
      </c>
      <c r="B71" t="s">
        <v>1</v>
      </c>
      <c r="C71" t="s">
        <v>2</v>
      </c>
      <c r="D71" t="s">
        <v>49</v>
      </c>
      <c r="E71" t="s">
        <v>3</v>
      </c>
      <c r="F71" t="s">
        <v>4</v>
      </c>
      <c r="G71" t="s">
        <v>5</v>
      </c>
      <c r="H71" t="s">
        <v>6</v>
      </c>
      <c r="I71" t="s">
        <v>7</v>
      </c>
      <c r="J71" t="s">
        <v>8</v>
      </c>
      <c r="K71" t="s">
        <v>9</v>
      </c>
      <c r="L71" t="s">
        <v>10</v>
      </c>
      <c r="M71" t="s">
        <v>11</v>
      </c>
      <c r="N71" t="s">
        <v>12</v>
      </c>
      <c r="O71" t="s">
        <v>13</v>
      </c>
      <c r="P71" t="s">
        <v>15</v>
      </c>
      <c r="Q71" t="s">
        <v>21</v>
      </c>
      <c r="R71" t="s">
        <v>22</v>
      </c>
      <c r="S71" t="s">
        <v>23</v>
      </c>
      <c r="T71" t="s">
        <v>24</v>
      </c>
    </row>
    <row r="72" spans="1:20" ht="13.8" x14ac:dyDescent="0.25">
      <c r="A72" t="s">
        <v>30</v>
      </c>
      <c r="B72">
        <v>2020</v>
      </c>
      <c r="C72" t="s">
        <v>38</v>
      </c>
      <c r="D72">
        <v>43952</v>
      </c>
      <c r="E72" t="s">
        <v>32</v>
      </c>
      <c r="F72" t="s">
        <v>32</v>
      </c>
      <c r="G72" t="s">
        <v>32</v>
      </c>
      <c r="H72" t="s">
        <v>32</v>
      </c>
      <c r="I72" t="s">
        <v>32</v>
      </c>
      <c r="J72" t="s">
        <v>32</v>
      </c>
      <c r="K72" t="s">
        <v>32</v>
      </c>
      <c r="L72" t="s">
        <v>32</v>
      </c>
      <c r="M72" t="s">
        <v>32</v>
      </c>
      <c r="N72" t="s">
        <v>32</v>
      </c>
      <c r="O72" t="s">
        <v>32</v>
      </c>
      <c r="P72" t="s">
        <v>32</v>
      </c>
      <c r="Q72" t="s">
        <v>32</v>
      </c>
      <c r="R72" t="s">
        <v>32</v>
      </c>
      <c r="S72" t="s">
        <v>32</v>
      </c>
      <c r="T72" t="s">
        <v>32</v>
      </c>
    </row>
    <row r="73" spans="1:20" ht="13.8" x14ac:dyDescent="0.25">
      <c r="A73" t="s">
        <v>33</v>
      </c>
      <c r="B73">
        <v>2020</v>
      </c>
      <c r="C73" t="s">
        <v>38</v>
      </c>
      <c r="D73">
        <v>43952</v>
      </c>
      <c r="E73" t="s">
        <v>32</v>
      </c>
      <c r="F73" t="s">
        <v>32</v>
      </c>
      <c r="G73" t="s">
        <v>32</v>
      </c>
      <c r="H73" t="s">
        <v>32</v>
      </c>
      <c r="I73" t="s">
        <v>32</v>
      </c>
      <c r="J73" t="s">
        <v>32</v>
      </c>
      <c r="K73" t="s">
        <v>32</v>
      </c>
      <c r="L73" t="s">
        <v>32</v>
      </c>
      <c r="M73" t="s">
        <v>32</v>
      </c>
      <c r="N73" t="s">
        <v>32</v>
      </c>
      <c r="O73" t="s">
        <v>32</v>
      </c>
      <c r="P73" t="s">
        <v>32</v>
      </c>
      <c r="Q73" t="s">
        <v>32</v>
      </c>
      <c r="R73" t="s">
        <v>32</v>
      </c>
      <c r="S73" t="s">
        <v>32</v>
      </c>
      <c r="T73" t="s">
        <v>32</v>
      </c>
    </row>
    <row r="74" spans="1:20" ht="13.8" x14ac:dyDescent="0.25">
      <c r="A74" t="s">
        <v>34</v>
      </c>
      <c r="B74">
        <v>2020</v>
      </c>
      <c r="C74" t="s">
        <v>38</v>
      </c>
      <c r="D74">
        <v>43952</v>
      </c>
      <c r="E74" t="s">
        <v>32</v>
      </c>
      <c r="F74" t="s">
        <v>32</v>
      </c>
      <c r="G74" t="s">
        <v>32</v>
      </c>
      <c r="H74" t="s">
        <v>32</v>
      </c>
      <c r="I74" t="s">
        <v>32</v>
      </c>
      <c r="J74" t="s">
        <v>32</v>
      </c>
      <c r="K74" t="s">
        <v>32</v>
      </c>
      <c r="L74" t="s">
        <v>32</v>
      </c>
      <c r="M74" t="s">
        <v>32</v>
      </c>
      <c r="N74" t="s">
        <v>32</v>
      </c>
      <c r="O74" t="s">
        <v>32</v>
      </c>
      <c r="P74" t="s">
        <v>32</v>
      </c>
      <c r="Q74" t="s">
        <v>32</v>
      </c>
      <c r="R74" t="s">
        <v>32</v>
      </c>
      <c r="S74" t="s">
        <v>32</v>
      </c>
      <c r="T74" t="s">
        <v>32</v>
      </c>
    </row>
    <row r="75" spans="1:20" ht="13.8" x14ac:dyDescent="0.25">
      <c r="A75" t="s">
        <v>30</v>
      </c>
      <c r="B75">
        <v>2020</v>
      </c>
      <c r="C75" t="s">
        <v>37</v>
      </c>
      <c r="D75">
        <v>43922</v>
      </c>
      <c r="E75">
        <v>147.19999999999999</v>
      </c>
      <c r="F75" t="s">
        <v>32</v>
      </c>
      <c r="G75">
        <v>146.9</v>
      </c>
      <c r="H75">
        <v>155.6</v>
      </c>
      <c r="I75">
        <v>137.1</v>
      </c>
      <c r="J75">
        <v>147.30000000000001</v>
      </c>
      <c r="K75">
        <v>162.69999999999999</v>
      </c>
      <c r="L75">
        <v>150.19999999999999</v>
      </c>
      <c r="M75">
        <v>119.8</v>
      </c>
      <c r="N75">
        <v>158.69999999999999</v>
      </c>
      <c r="O75">
        <v>139.19999999999999</v>
      </c>
      <c r="P75">
        <v>150.1</v>
      </c>
      <c r="Q75">
        <v>148.4</v>
      </c>
      <c r="R75" t="s">
        <v>32</v>
      </c>
      <c r="S75">
        <v>154.30000000000001</v>
      </c>
      <c r="T75" t="s">
        <v>32</v>
      </c>
    </row>
    <row r="76" spans="1:20" ht="13.8" x14ac:dyDescent="0.25">
      <c r="A76" t="s">
        <v>33</v>
      </c>
      <c r="B76">
        <v>2020</v>
      </c>
      <c r="C76" t="s">
        <v>37</v>
      </c>
      <c r="D76">
        <v>43922</v>
      </c>
      <c r="E76">
        <v>151.80000000000001</v>
      </c>
      <c r="F76" t="s">
        <v>32</v>
      </c>
      <c r="G76">
        <v>151.9</v>
      </c>
      <c r="H76">
        <v>155.5</v>
      </c>
      <c r="I76">
        <v>131.6</v>
      </c>
      <c r="J76">
        <v>152.9</v>
      </c>
      <c r="K76">
        <v>180</v>
      </c>
      <c r="L76">
        <v>150.80000000000001</v>
      </c>
      <c r="M76">
        <v>121.2</v>
      </c>
      <c r="N76">
        <v>154</v>
      </c>
      <c r="O76">
        <v>133.5</v>
      </c>
      <c r="P76">
        <v>153.5</v>
      </c>
      <c r="Q76">
        <v>137.1</v>
      </c>
      <c r="R76" t="s">
        <v>32</v>
      </c>
      <c r="S76">
        <v>144.80000000000001</v>
      </c>
      <c r="T76" t="s">
        <v>32</v>
      </c>
    </row>
    <row r="77" spans="1:20" ht="13.8" x14ac:dyDescent="0.25">
      <c r="A77" t="s">
        <v>34</v>
      </c>
      <c r="B77">
        <v>2020</v>
      </c>
      <c r="C77" t="s">
        <v>37</v>
      </c>
      <c r="D77">
        <v>43922</v>
      </c>
      <c r="E77">
        <v>148.69999999999999</v>
      </c>
      <c r="F77" t="s">
        <v>32</v>
      </c>
      <c r="G77">
        <v>148.80000000000001</v>
      </c>
      <c r="H77">
        <v>155.6</v>
      </c>
      <c r="I77">
        <v>135.1</v>
      </c>
      <c r="J77">
        <v>149.9</v>
      </c>
      <c r="K77">
        <v>168.6</v>
      </c>
      <c r="L77">
        <v>150.4</v>
      </c>
      <c r="M77">
        <v>120.3</v>
      </c>
      <c r="N77">
        <v>157.1</v>
      </c>
      <c r="O77">
        <v>136.80000000000001</v>
      </c>
      <c r="P77">
        <v>151.4</v>
      </c>
      <c r="Q77">
        <v>144.1</v>
      </c>
      <c r="R77" t="s">
        <v>32</v>
      </c>
      <c r="S77">
        <v>150.69999999999999</v>
      </c>
      <c r="T77" t="s">
        <v>32</v>
      </c>
    </row>
    <row r="85" spans="1:13" x14ac:dyDescent="0.3">
      <c r="A85" s="21" t="s">
        <v>0</v>
      </c>
      <c r="B85" s="21" t="s">
        <v>1</v>
      </c>
      <c r="C85" s="21" t="s">
        <v>2</v>
      </c>
      <c r="D85" s="21" t="s">
        <v>49</v>
      </c>
      <c r="E85" s="21" t="s">
        <v>23</v>
      </c>
      <c r="F85" s="21" t="s">
        <v>64</v>
      </c>
      <c r="H85" s="2" t="s">
        <v>0</v>
      </c>
      <c r="I85" s="2" t="s">
        <v>1</v>
      </c>
      <c r="J85" s="2" t="s">
        <v>2</v>
      </c>
      <c r="K85" s="2" t="s">
        <v>49</v>
      </c>
      <c r="L85" s="18" t="s">
        <v>85</v>
      </c>
      <c r="M85" s="18" t="s">
        <v>64</v>
      </c>
    </row>
    <row r="86" spans="1:13" x14ac:dyDescent="0.3">
      <c r="A86" s="4" t="s">
        <v>30</v>
      </c>
      <c r="B86" s="4">
        <v>2019</v>
      </c>
      <c r="C86" s="4" t="s">
        <v>42</v>
      </c>
      <c r="D86" s="9">
        <v>43709</v>
      </c>
      <c r="E86" s="4">
        <v>153.4</v>
      </c>
      <c r="F86" s="30"/>
      <c r="H86" s="4" t="s">
        <v>30</v>
      </c>
      <c r="I86" s="4">
        <v>2020</v>
      </c>
      <c r="J86" s="4" t="s">
        <v>42</v>
      </c>
      <c r="K86" s="9">
        <v>44075</v>
      </c>
      <c r="L86" s="11">
        <v>147.53333333333333</v>
      </c>
    </row>
    <row r="87" spans="1:13" x14ac:dyDescent="0.3">
      <c r="A87" s="6" t="s">
        <v>30</v>
      </c>
      <c r="B87" s="6">
        <v>2019</v>
      </c>
      <c r="C87" s="6" t="s">
        <v>43</v>
      </c>
      <c r="D87" s="10">
        <v>43739</v>
      </c>
      <c r="E87" s="6">
        <v>153.69999999999999</v>
      </c>
      <c r="F87" s="4">
        <v>0.19556714471967596</v>
      </c>
      <c r="H87" s="4" t="s">
        <v>34</v>
      </c>
      <c r="I87" s="4">
        <v>2020</v>
      </c>
      <c r="J87" s="4" t="s">
        <v>42</v>
      </c>
      <c r="K87" s="9">
        <v>44075</v>
      </c>
      <c r="L87" s="11">
        <v>143.73333333333335</v>
      </c>
    </row>
    <row r="88" spans="1:13" x14ac:dyDescent="0.3">
      <c r="A88" s="4" t="s">
        <v>30</v>
      </c>
      <c r="B88" s="4">
        <v>2019</v>
      </c>
      <c r="C88" s="4" t="s">
        <v>45</v>
      </c>
      <c r="D88" s="9">
        <v>43770</v>
      </c>
      <c r="E88" s="4">
        <v>154.30000000000001</v>
      </c>
      <c r="F88" s="4">
        <v>0.39037085230970903</v>
      </c>
      <c r="H88" s="4" t="s">
        <v>33</v>
      </c>
      <c r="I88" s="4">
        <v>2020</v>
      </c>
      <c r="J88" s="4" t="s">
        <v>42</v>
      </c>
      <c r="K88" s="9">
        <v>44075</v>
      </c>
      <c r="L88" s="11">
        <v>139.23333333333335</v>
      </c>
    </row>
    <row r="89" spans="1:13" x14ac:dyDescent="0.3">
      <c r="A89" s="6" t="s">
        <v>30</v>
      </c>
      <c r="B89" s="6">
        <v>2019</v>
      </c>
      <c r="C89" s="6" t="s">
        <v>46</v>
      </c>
      <c r="D89" s="10">
        <v>43800</v>
      </c>
      <c r="E89" s="6">
        <v>154.80000000000001</v>
      </c>
      <c r="F89" s="4">
        <v>0.32404406999351909</v>
      </c>
      <c r="H89" s="6" t="s">
        <v>30</v>
      </c>
      <c r="I89" s="6">
        <v>2020</v>
      </c>
      <c r="J89" s="6" t="s">
        <v>41</v>
      </c>
      <c r="K89" s="10">
        <v>44044</v>
      </c>
      <c r="L89" s="11">
        <v>147.10000000000002</v>
      </c>
    </row>
    <row r="90" spans="1:13" x14ac:dyDescent="0.3">
      <c r="A90" s="4" t="s">
        <v>30</v>
      </c>
      <c r="B90" s="4">
        <v>2020</v>
      </c>
      <c r="C90" s="4" t="s">
        <v>31</v>
      </c>
      <c r="D90" s="9">
        <v>43831</v>
      </c>
      <c r="E90" s="4">
        <v>155.69999999999999</v>
      </c>
      <c r="F90" s="4">
        <v>0.58139534883719457</v>
      </c>
      <c r="H90" s="4" t="s">
        <v>34</v>
      </c>
      <c r="I90" s="4">
        <v>2020</v>
      </c>
      <c r="J90" s="4" t="s">
        <v>41</v>
      </c>
      <c r="K90" s="9">
        <v>44044</v>
      </c>
      <c r="L90" s="11">
        <v>143.29999999999998</v>
      </c>
    </row>
    <row r="91" spans="1:13" x14ac:dyDescent="0.3">
      <c r="A91" s="6" t="s">
        <v>30</v>
      </c>
      <c r="B91" s="6">
        <v>2020</v>
      </c>
      <c r="C91" s="6" t="s">
        <v>35</v>
      </c>
      <c r="D91" s="10">
        <v>43862</v>
      </c>
      <c r="E91" s="6">
        <v>156.19999999999999</v>
      </c>
      <c r="F91" s="4">
        <v>0.32113037893384716</v>
      </c>
      <c r="H91" s="4" t="s">
        <v>33</v>
      </c>
      <c r="I91" s="4">
        <v>2020</v>
      </c>
      <c r="J91" s="4" t="s">
        <v>41</v>
      </c>
      <c r="K91" s="9">
        <v>44044</v>
      </c>
      <c r="L91" s="11">
        <v>138.9</v>
      </c>
    </row>
    <row r="92" spans="1:13" x14ac:dyDescent="0.3">
      <c r="A92" s="4" t="s">
        <v>30</v>
      </c>
      <c r="B92" s="4">
        <v>2020</v>
      </c>
      <c r="C92" s="4" t="s">
        <v>36</v>
      </c>
      <c r="D92" s="9">
        <v>43891</v>
      </c>
      <c r="E92" s="4">
        <v>156.69999999999999</v>
      </c>
      <c r="F92" s="4">
        <v>0.32010243277848915</v>
      </c>
      <c r="H92" s="4" t="s">
        <v>30</v>
      </c>
      <c r="I92" s="4">
        <v>2020</v>
      </c>
      <c r="J92" s="4" t="s">
        <v>40</v>
      </c>
      <c r="K92" s="9">
        <v>44013</v>
      </c>
      <c r="L92" s="11">
        <v>146</v>
      </c>
    </row>
    <row r="93" spans="1:13" x14ac:dyDescent="0.3">
      <c r="A93" s="6" t="s">
        <v>30</v>
      </c>
      <c r="B93" s="6">
        <v>2020</v>
      </c>
      <c r="C93" s="6" t="s">
        <v>37</v>
      </c>
      <c r="D93" s="10">
        <v>43922</v>
      </c>
      <c r="E93" s="6">
        <v>154.30000000000001</v>
      </c>
      <c r="F93" s="4">
        <v>-1.5315890236119831</v>
      </c>
      <c r="H93" s="4" t="s">
        <v>34</v>
      </c>
      <c r="I93" s="4">
        <v>2020</v>
      </c>
      <c r="J93" s="4" t="s">
        <v>40</v>
      </c>
      <c r="K93" s="9">
        <v>44013</v>
      </c>
      <c r="L93" s="11">
        <v>141.1</v>
      </c>
    </row>
    <row r="94" spans="1:13" x14ac:dyDescent="0.3">
      <c r="A94" s="4" t="s">
        <v>30</v>
      </c>
      <c r="B94" s="4">
        <v>2020</v>
      </c>
      <c r="C94" s="4" t="s">
        <v>38</v>
      </c>
      <c r="D94" s="9">
        <v>43952</v>
      </c>
      <c r="E94" s="4" t="s">
        <v>32</v>
      </c>
      <c r="F94" s="4" t="e">
        <v>#VALUE!</v>
      </c>
      <c r="H94" s="4" t="s">
        <v>33</v>
      </c>
      <c r="I94" s="4">
        <v>2020</v>
      </c>
      <c r="J94" s="4" t="s">
        <v>40</v>
      </c>
      <c r="K94" s="9">
        <v>44013</v>
      </c>
      <c r="L94" s="11">
        <v>135.6</v>
      </c>
    </row>
    <row r="95" spans="1:13" x14ac:dyDescent="0.3">
      <c r="A95" s="6" t="s">
        <v>30</v>
      </c>
      <c r="B95" s="6">
        <v>2020</v>
      </c>
      <c r="C95" s="6" t="s">
        <v>39</v>
      </c>
      <c r="D95" s="10">
        <v>43983</v>
      </c>
      <c r="E95" s="6">
        <v>158.19999999999999</v>
      </c>
      <c r="F95" s="4" t="e">
        <v>#VALUE!</v>
      </c>
      <c r="H95" s="6" t="s">
        <v>30</v>
      </c>
      <c r="I95" s="6">
        <v>2020</v>
      </c>
      <c r="J95" s="6" t="s">
        <v>39</v>
      </c>
      <c r="K95" s="10">
        <v>43983</v>
      </c>
      <c r="L95" s="11">
        <v>146</v>
      </c>
    </row>
    <row r="96" spans="1:13" x14ac:dyDescent="0.3">
      <c r="A96" s="4" t="s">
        <v>30</v>
      </c>
      <c r="B96" s="4">
        <v>2020</v>
      </c>
      <c r="C96" s="4" t="s">
        <v>40</v>
      </c>
      <c r="D96" s="9">
        <v>44013</v>
      </c>
      <c r="E96" s="4">
        <v>158.19999999999999</v>
      </c>
      <c r="F96" s="4">
        <v>0</v>
      </c>
      <c r="H96" s="4" t="s">
        <v>34</v>
      </c>
      <c r="I96" s="4">
        <v>2020</v>
      </c>
      <c r="J96" s="4" t="s">
        <v>39</v>
      </c>
      <c r="K96" s="9">
        <v>43983</v>
      </c>
      <c r="L96" s="11">
        <v>141.1</v>
      </c>
    </row>
    <row r="97" spans="1:12" x14ac:dyDescent="0.3">
      <c r="A97" s="6" t="s">
        <v>30</v>
      </c>
      <c r="B97" s="6">
        <v>2020</v>
      </c>
      <c r="C97" s="6" t="s">
        <v>41</v>
      </c>
      <c r="D97" s="10">
        <v>44044</v>
      </c>
      <c r="E97" s="6">
        <v>158.80000000000001</v>
      </c>
      <c r="F97" s="4">
        <v>0.37926675094818124</v>
      </c>
      <c r="H97" s="4" t="s">
        <v>33</v>
      </c>
      <c r="I97" s="4">
        <v>2020</v>
      </c>
      <c r="J97" s="4" t="s">
        <v>39</v>
      </c>
      <c r="K97" s="9">
        <v>43983</v>
      </c>
      <c r="L97" s="11">
        <v>135.6</v>
      </c>
    </row>
    <row r="98" spans="1:12" x14ac:dyDescent="0.3">
      <c r="A98" s="4" t="s">
        <v>30</v>
      </c>
      <c r="B98" s="4">
        <v>2020</v>
      </c>
      <c r="C98" s="4" t="s">
        <v>42</v>
      </c>
      <c r="D98" s="9">
        <v>44075</v>
      </c>
      <c r="E98" s="4">
        <v>159.1</v>
      </c>
      <c r="F98" s="4">
        <v>0.18891687657429654</v>
      </c>
      <c r="H98" s="4" t="s">
        <v>30</v>
      </c>
      <c r="I98" s="4">
        <v>2020</v>
      </c>
      <c r="J98" s="4" t="s">
        <v>38</v>
      </c>
      <c r="K98" s="9">
        <v>43952</v>
      </c>
      <c r="L98" s="11" t="e">
        <v>#DIV/0!</v>
      </c>
    </row>
    <row r="99" spans="1:12" x14ac:dyDescent="0.3">
      <c r="A99" s="4" t="s">
        <v>34</v>
      </c>
      <c r="B99" s="4">
        <v>2019</v>
      </c>
      <c r="C99" s="4" t="s">
        <v>42</v>
      </c>
      <c r="D99" s="9">
        <v>43709</v>
      </c>
      <c r="E99" s="4">
        <v>149</v>
      </c>
      <c r="F99" s="4"/>
      <c r="H99" s="4" t="s">
        <v>34</v>
      </c>
      <c r="I99" s="4">
        <v>2020</v>
      </c>
      <c r="J99" s="4" t="s">
        <v>38</v>
      </c>
      <c r="K99" s="9">
        <v>43952</v>
      </c>
      <c r="L99" s="11" t="e">
        <v>#DIV/0!</v>
      </c>
    </row>
    <row r="100" spans="1:12" x14ac:dyDescent="0.3">
      <c r="A100" s="4" t="s">
        <v>34</v>
      </c>
      <c r="B100" s="4">
        <v>2019</v>
      </c>
      <c r="C100" s="4" t="s">
        <v>43</v>
      </c>
      <c r="D100" s="9">
        <v>43739</v>
      </c>
      <c r="E100" s="4">
        <v>149.4</v>
      </c>
      <c r="F100" s="4">
        <v>0.26845637583892995</v>
      </c>
      <c r="H100" s="4" t="s">
        <v>33</v>
      </c>
      <c r="I100" s="4">
        <v>2020</v>
      </c>
      <c r="J100" s="4" t="s">
        <v>38</v>
      </c>
      <c r="K100" s="9">
        <v>43952</v>
      </c>
      <c r="L100" s="11" t="e">
        <v>#DIV/0!</v>
      </c>
    </row>
    <row r="101" spans="1:12" x14ac:dyDescent="0.3">
      <c r="A101" s="4" t="s">
        <v>34</v>
      </c>
      <c r="B101" s="4">
        <v>2019</v>
      </c>
      <c r="C101" s="4" t="s">
        <v>45</v>
      </c>
      <c r="D101" s="9">
        <v>43770</v>
      </c>
      <c r="E101" s="4">
        <v>149.9</v>
      </c>
      <c r="F101" s="4">
        <v>0.33467202141900937</v>
      </c>
      <c r="H101" s="6" t="s">
        <v>30</v>
      </c>
      <c r="I101" s="6">
        <v>2020</v>
      </c>
      <c r="J101" s="6" t="s">
        <v>37</v>
      </c>
      <c r="K101" s="10">
        <v>43922</v>
      </c>
      <c r="L101" s="11">
        <v>148.4</v>
      </c>
    </row>
    <row r="102" spans="1:12" x14ac:dyDescent="0.3">
      <c r="A102" s="4" t="s">
        <v>34</v>
      </c>
      <c r="B102" s="4">
        <v>2019</v>
      </c>
      <c r="C102" s="4" t="s">
        <v>46</v>
      </c>
      <c r="D102" s="9">
        <v>43800</v>
      </c>
      <c r="E102" s="4">
        <v>150.4</v>
      </c>
      <c r="F102" s="4">
        <v>0.33355570380253502</v>
      </c>
      <c r="H102" s="4" t="s">
        <v>34</v>
      </c>
      <c r="I102" s="4">
        <v>2020</v>
      </c>
      <c r="J102" s="4" t="s">
        <v>37</v>
      </c>
      <c r="K102" s="9">
        <v>43922</v>
      </c>
      <c r="L102" s="11">
        <v>137.1</v>
      </c>
    </row>
    <row r="103" spans="1:12" x14ac:dyDescent="0.3">
      <c r="A103" s="4" t="s">
        <v>34</v>
      </c>
      <c r="B103" s="4">
        <v>2020</v>
      </c>
      <c r="C103" s="4" t="s">
        <v>31</v>
      </c>
      <c r="D103" s="9">
        <v>43831</v>
      </c>
      <c r="E103" s="4">
        <v>151.19999999999999</v>
      </c>
      <c r="F103" s="4">
        <v>0.53191489361700994</v>
      </c>
      <c r="H103" s="4" t="s">
        <v>33</v>
      </c>
      <c r="I103" s="4">
        <v>2020</v>
      </c>
      <c r="J103" s="4" t="s">
        <v>37</v>
      </c>
      <c r="K103" s="9">
        <v>43922</v>
      </c>
      <c r="L103" s="11">
        <v>144.1</v>
      </c>
    </row>
    <row r="104" spans="1:12" x14ac:dyDescent="0.3">
      <c r="A104" s="4" t="s">
        <v>34</v>
      </c>
      <c r="B104" s="4">
        <v>2020</v>
      </c>
      <c r="C104" s="4" t="s">
        <v>35</v>
      </c>
      <c r="D104" s="9">
        <v>43862</v>
      </c>
      <c r="E104" s="4">
        <v>151.69999999999999</v>
      </c>
      <c r="F104" s="4">
        <v>0.3306878306878307</v>
      </c>
      <c r="H104" s="4" t="s">
        <v>30</v>
      </c>
      <c r="I104" s="4">
        <v>2020</v>
      </c>
      <c r="J104" s="4" t="s">
        <v>36</v>
      </c>
      <c r="K104" s="9">
        <v>43891</v>
      </c>
      <c r="L104" s="11">
        <v>146.9</v>
      </c>
    </row>
    <row r="105" spans="1:12" x14ac:dyDescent="0.3">
      <c r="A105" s="4" t="s">
        <v>34</v>
      </c>
      <c r="B105" s="4">
        <v>2020</v>
      </c>
      <c r="C105" s="4" t="s">
        <v>36</v>
      </c>
      <c r="D105" s="9">
        <v>43891</v>
      </c>
      <c r="E105" s="4">
        <v>152.30000000000001</v>
      </c>
      <c r="F105" s="4">
        <v>0.39551746868821541</v>
      </c>
      <c r="H105" s="4" t="s">
        <v>34</v>
      </c>
      <c r="I105" s="4">
        <v>2020</v>
      </c>
      <c r="J105" s="4" t="s">
        <v>36</v>
      </c>
      <c r="K105" s="9">
        <v>43891</v>
      </c>
      <c r="L105" s="11">
        <v>141.73333333333335</v>
      </c>
    </row>
    <row r="106" spans="1:12" x14ac:dyDescent="0.3">
      <c r="A106" s="4" t="s">
        <v>34</v>
      </c>
      <c r="B106" s="4">
        <v>2020</v>
      </c>
      <c r="C106" s="4" t="s">
        <v>37</v>
      </c>
      <c r="D106" s="9">
        <v>43922</v>
      </c>
      <c r="E106" s="4">
        <v>144.80000000000001</v>
      </c>
      <c r="F106" s="4">
        <v>-4.9244911359159556</v>
      </c>
      <c r="H106" s="4" t="s">
        <v>33</v>
      </c>
      <c r="I106" s="4">
        <v>2020</v>
      </c>
      <c r="J106" s="4" t="s">
        <v>36</v>
      </c>
      <c r="K106" s="9">
        <v>43891</v>
      </c>
      <c r="L106" s="11">
        <v>135.60000000000002</v>
      </c>
    </row>
    <row r="107" spans="1:12" x14ac:dyDescent="0.3">
      <c r="A107" s="4" t="s">
        <v>34</v>
      </c>
      <c r="B107" s="4">
        <v>2020</v>
      </c>
      <c r="C107" s="4" t="s">
        <v>38</v>
      </c>
      <c r="D107" s="9">
        <v>43952</v>
      </c>
      <c r="E107" s="4" t="s">
        <v>32</v>
      </c>
      <c r="F107" s="4" t="e">
        <v>#VALUE!</v>
      </c>
      <c r="H107" s="6" t="s">
        <v>30</v>
      </c>
      <c r="I107" s="6">
        <v>2020</v>
      </c>
      <c r="J107" s="6" t="s">
        <v>35</v>
      </c>
      <c r="K107" s="10">
        <v>43862</v>
      </c>
      <c r="L107" s="11">
        <v>146.70000000000002</v>
      </c>
    </row>
    <row r="108" spans="1:12" x14ac:dyDescent="0.3">
      <c r="A108" s="4" t="s">
        <v>34</v>
      </c>
      <c r="B108" s="4">
        <v>2020</v>
      </c>
      <c r="C108" s="4" t="s">
        <v>39</v>
      </c>
      <c r="D108" s="9">
        <v>43983</v>
      </c>
      <c r="E108" s="4">
        <v>154.4</v>
      </c>
      <c r="F108" s="4" t="e">
        <v>#VALUE!</v>
      </c>
      <c r="H108" s="4" t="s">
        <v>34</v>
      </c>
      <c r="I108" s="4">
        <v>2020</v>
      </c>
      <c r="J108" s="4" t="s">
        <v>35</v>
      </c>
      <c r="K108" s="9">
        <v>43862</v>
      </c>
      <c r="L108" s="11">
        <v>141.30000000000001</v>
      </c>
    </row>
    <row r="109" spans="1:12" x14ac:dyDescent="0.3">
      <c r="A109" s="4" t="s">
        <v>34</v>
      </c>
      <c r="B109" s="4">
        <v>2020</v>
      </c>
      <c r="C109" s="4" t="s">
        <v>40</v>
      </c>
      <c r="D109" s="9">
        <v>44013</v>
      </c>
      <c r="E109" s="4">
        <v>154.4</v>
      </c>
      <c r="F109" s="4">
        <v>0</v>
      </c>
      <c r="H109" s="4" t="s">
        <v>33</v>
      </c>
      <c r="I109" s="4">
        <v>2020</v>
      </c>
      <c r="J109" s="4" t="s">
        <v>35</v>
      </c>
      <c r="K109" s="9">
        <v>43862</v>
      </c>
      <c r="L109" s="11">
        <v>134.83333333333334</v>
      </c>
    </row>
    <row r="110" spans="1:12" x14ac:dyDescent="0.3">
      <c r="A110" s="4" t="s">
        <v>34</v>
      </c>
      <c r="B110" s="4">
        <v>2020</v>
      </c>
      <c r="C110" s="4" t="s">
        <v>41</v>
      </c>
      <c r="D110" s="9">
        <v>44044</v>
      </c>
      <c r="E110" s="4">
        <v>155</v>
      </c>
      <c r="F110" s="4">
        <v>0.38860103626942638</v>
      </c>
      <c r="H110" s="4" t="s">
        <v>30</v>
      </c>
      <c r="I110" s="4">
        <v>2020</v>
      </c>
      <c r="J110" s="4" t="s">
        <v>31</v>
      </c>
      <c r="K110" s="9">
        <v>43831</v>
      </c>
      <c r="L110" s="11">
        <v>146.13333333333335</v>
      </c>
    </row>
    <row r="111" spans="1:12" x14ac:dyDescent="0.3">
      <c r="A111" s="4" t="s">
        <v>34</v>
      </c>
      <c r="B111" s="4">
        <v>2020</v>
      </c>
      <c r="C111" s="4" t="s">
        <v>42</v>
      </c>
      <c r="D111" s="9">
        <v>44075</v>
      </c>
      <c r="E111" s="4">
        <v>155.6</v>
      </c>
      <c r="F111" s="4">
        <v>0.38709677419354471</v>
      </c>
      <c r="H111" s="4" t="s">
        <v>34</v>
      </c>
      <c r="I111" s="4">
        <v>2020</v>
      </c>
      <c r="J111" s="4" t="s">
        <v>31</v>
      </c>
      <c r="K111" s="9">
        <v>43831</v>
      </c>
      <c r="L111" s="11">
        <v>140.56666666666663</v>
      </c>
    </row>
    <row r="112" spans="1:12" x14ac:dyDescent="0.3">
      <c r="A112" s="4" t="s">
        <v>33</v>
      </c>
      <c r="B112" s="4">
        <v>2019</v>
      </c>
      <c r="C112" s="4" t="s">
        <v>42</v>
      </c>
      <c r="D112" s="9">
        <v>43709</v>
      </c>
      <c r="E112" s="4">
        <v>141.9</v>
      </c>
      <c r="F112" s="4"/>
      <c r="H112" s="4" t="s">
        <v>33</v>
      </c>
      <c r="I112" s="4">
        <v>2020</v>
      </c>
      <c r="J112" s="4" t="s">
        <v>31</v>
      </c>
      <c r="K112" s="9">
        <v>43831</v>
      </c>
      <c r="L112" s="11">
        <v>133.76666666666665</v>
      </c>
    </row>
    <row r="113" spans="1:12" x14ac:dyDescent="0.3">
      <c r="A113" s="4" t="s">
        <v>33</v>
      </c>
      <c r="B113" s="4">
        <v>2019</v>
      </c>
      <c r="C113" s="4" t="s">
        <v>43</v>
      </c>
      <c r="D113" s="9">
        <v>43739</v>
      </c>
      <c r="E113" s="4">
        <v>142.4</v>
      </c>
      <c r="F113" s="4">
        <v>0.35236081747709652</v>
      </c>
      <c r="H113" s="6" t="s">
        <v>30</v>
      </c>
      <c r="I113" s="6">
        <v>2019</v>
      </c>
      <c r="J113" s="6" t="s">
        <v>46</v>
      </c>
      <c r="K113" s="10">
        <v>43800</v>
      </c>
      <c r="L113" s="11">
        <v>145.36666666666667</v>
      </c>
    </row>
    <row r="114" spans="1:12" x14ac:dyDescent="0.3">
      <c r="A114" s="4" t="s">
        <v>33</v>
      </c>
      <c r="B114" s="4">
        <v>2019</v>
      </c>
      <c r="C114" s="4" t="s">
        <v>45</v>
      </c>
      <c r="D114" s="9">
        <v>43770</v>
      </c>
      <c r="E114" s="4">
        <v>142.80000000000001</v>
      </c>
      <c r="F114" s="4">
        <v>0.28089887640449834</v>
      </c>
      <c r="H114" s="4" t="s">
        <v>34</v>
      </c>
      <c r="I114" s="4">
        <v>2019</v>
      </c>
      <c r="J114" s="4" t="s">
        <v>46</v>
      </c>
      <c r="K114" s="9">
        <v>43800</v>
      </c>
      <c r="L114" s="11">
        <v>139.76666666666668</v>
      </c>
    </row>
    <row r="115" spans="1:12" x14ac:dyDescent="0.3">
      <c r="A115" s="4" t="s">
        <v>33</v>
      </c>
      <c r="B115" s="4">
        <v>2019</v>
      </c>
      <c r="C115" s="4" t="s">
        <v>46</v>
      </c>
      <c r="D115" s="9">
        <v>43800</v>
      </c>
      <c r="E115" s="4">
        <v>143.19999999999999</v>
      </c>
      <c r="F115" s="4">
        <v>0.28011204481791119</v>
      </c>
      <c r="H115" s="4" t="s">
        <v>33</v>
      </c>
      <c r="I115" s="4">
        <v>2019</v>
      </c>
      <c r="J115" s="4" t="s">
        <v>46</v>
      </c>
      <c r="K115" s="9">
        <v>43800</v>
      </c>
      <c r="L115" s="11">
        <v>132.86666666666665</v>
      </c>
    </row>
    <row r="116" spans="1:12" x14ac:dyDescent="0.3">
      <c r="A116" s="4" t="s">
        <v>33</v>
      </c>
      <c r="B116" s="4">
        <v>2020</v>
      </c>
      <c r="C116" s="4" t="s">
        <v>31</v>
      </c>
      <c r="D116" s="9">
        <v>43831</v>
      </c>
      <c r="E116" s="4">
        <v>143.80000000000001</v>
      </c>
      <c r="F116" s="4">
        <v>0.41899441340783716</v>
      </c>
      <c r="H116" s="4" t="s">
        <v>30</v>
      </c>
      <c r="I116" s="4">
        <v>2019</v>
      </c>
      <c r="J116" s="4" t="s">
        <v>45</v>
      </c>
      <c r="K116" s="9">
        <v>43770</v>
      </c>
      <c r="L116" s="11">
        <v>143.79999999999998</v>
      </c>
    </row>
    <row r="117" spans="1:12" x14ac:dyDescent="0.3">
      <c r="A117" s="4" t="s">
        <v>33</v>
      </c>
      <c r="B117" s="4">
        <v>2020</v>
      </c>
      <c r="C117" s="4" t="s">
        <v>35</v>
      </c>
      <c r="D117" s="9">
        <v>43862</v>
      </c>
      <c r="E117" s="4">
        <v>144.4</v>
      </c>
      <c r="F117" s="4">
        <v>0.41724617524338964</v>
      </c>
      <c r="H117" s="4" t="s">
        <v>34</v>
      </c>
      <c r="I117" s="4">
        <v>2019</v>
      </c>
      <c r="J117" s="4" t="s">
        <v>45</v>
      </c>
      <c r="K117" s="9">
        <v>43770</v>
      </c>
      <c r="L117" s="11">
        <v>138.06666666666669</v>
      </c>
    </row>
    <row r="118" spans="1:12" x14ac:dyDescent="0.3">
      <c r="A118" s="4" t="s">
        <v>33</v>
      </c>
      <c r="B118" s="4">
        <v>2020</v>
      </c>
      <c r="C118" s="4" t="s">
        <v>36</v>
      </c>
      <c r="D118" s="9">
        <v>43891</v>
      </c>
      <c r="E118" s="4">
        <v>145</v>
      </c>
      <c r="F118" s="4">
        <v>0.41551246537395725</v>
      </c>
      <c r="H118" s="4" t="s">
        <v>33</v>
      </c>
      <c r="I118" s="4">
        <v>2019</v>
      </c>
      <c r="J118" s="4" t="s">
        <v>45</v>
      </c>
      <c r="K118" s="9">
        <v>43770</v>
      </c>
      <c r="L118" s="11">
        <v>130.99999999999997</v>
      </c>
    </row>
    <row r="119" spans="1:12" x14ac:dyDescent="0.3">
      <c r="A119" s="4" t="s">
        <v>33</v>
      </c>
      <c r="B119" s="4">
        <v>2020</v>
      </c>
      <c r="C119" s="4" t="s">
        <v>37</v>
      </c>
      <c r="D119" s="9">
        <v>43922</v>
      </c>
      <c r="E119" s="6">
        <v>150.69999999999999</v>
      </c>
      <c r="F119" s="4">
        <v>3.931034482758613</v>
      </c>
      <c r="H119" s="6" t="s">
        <v>30</v>
      </c>
      <c r="I119" s="6">
        <v>2019</v>
      </c>
      <c r="J119" s="6" t="s">
        <v>43</v>
      </c>
      <c r="K119" s="10">
        <v>43739</v>
      </c>
      <c r="L119" s="11">
        <v>143.33333333333331</v>
      </c>
    </row>
    <row r="120" spans="1:12" x14ac:dyDescent="0.3">
      <c r="A120" s="4" t="s">
        <v>33</v>
      </c>
      <c r="B120" s="4">
        <v>2020</v>
      </c>
      <c r="C120" s="4" t="s">
        <v>38</v>
      </c>
      <c r="D120" s="9">
        <v>43952</v>
      </c>
      <c r="E120" s="4" t="s">
        <v>32</v>
      </c>
      <c r="F120" s="4" t="e">
        <v>#VALUE!</v>
      </c>
      <c r="H120" s="4" t="s">
        <v>34</v>
      </c>
      <c r="I120" s="4">
        <v>2019</v>
      </c>
      <c r="J120" s="4" t="s">
        <v>43</v>
      </c>
      <c r="K120" s="9">
        <v>43739</v>
      </c>
      <c r="L120" s="11">
        <v>137.30000000000001</v>
      </c>
    </row>
    <row r="121" spans="1:12" x14ac:dyDescent="0.3">
      <c r="A121" s="4" t="s">
        <v>33</v>
      </c>
      <c r="B121" s="4">
        <v>2020</v>
      </c>
      <c r="C121" s="4" t="s">
        <v>39</v>
      </c>
      <c r="D121" s="9">
        <v>43983</v>
      </c>
      <c r="E121" s="4">
        <v>148.1</v>
      </c>
      <c r="F121" s="4" t="e">
        <v>#VALUE!</v>
      </c>
      <c r="H121" s="4" t="s">
        <v>33</v>
      </c>
      <c r="I121" s="4">
        <v>2019</v>
      </c>
      <c r="J121" s="4" t="s">
        <v>43</v>
      </c>
      <c r="K121" s="9">
        <v>43739</v>
      </c>
      <c r="L121" s="11">
        <v>129.70000000000002</v>
      </c>
    </row>
    <row r="122" spans="1:12" x14ac:dyDescent="0.3">
      <c r="A122" s="4" t="s">
        <v>33</v>
      </c>
      <c r="B122" s="4">
        <v>2020</v>
      </c>
      <c r="C122" s="4" t="s">
        <v>40</v>
      </c>
      <c r="D122" s="9">
        <v>44013</v>
      </c>
      <c r="E122" s="4">
        <v>148.1</v>
      </c>
      <c r="F122" s="4">
        <v>0</v>
      </c>
      <c r="H122" s="4" t="s">
        <v>30</v>
      </c>
      <c r="I122" s="4">
        <v>2019</v>
      </c>
      <c r="J122" s="4" t="s">
        <v>42</v>
      </c>
      <c r="K122" s="9">
        <v>43709</v>
      </c>
      <c r="L122" s="11">
        <v>142.93333333333337</v>
      </c>
    </row>
    <row r="123" spans="1:12" x14ac:dyDescent="0.3">
      <c r="A123" s="4" t="s">
        <v>33</v>
      </c>
      <c r="B123" s="4">
        <v>2020</v>
      </c>
      <c r="C123" s="4" t="s">
        <v>41</v>
      </c>
      <c r="D123" s="9">
        <v>44044</v>
      </c>
      <c r="E123" s="4">
        <v>148.69999999999999</v>
      </c>
      <c r="F123" s="4">
        <v>0.40513166779202858</v>
      </c>
      <c r="H123" s="4" t="s">
        <v>34</v>
      </c>
      <c r="I123" s="4">
        <v>2019</v>
      </c>
      <c r="J123" s="4" t="s">
        <v>42</v>
      </c>
      <c r="K123" s="9">
        <v>43709</v>
      </c>
      <c r="L123" s="11">
        <v>136.63333333333333</v>
      </c>
    </row>
    <row r="124" spans="1:12" x14ac:dyDescent="0.3">
      <c r="A124" s="22" t="s">
        <v>33</v>
      </c>
      <c r="B124" s="22">
        <v>2020</v>
      </c>
      <c r="C124" s="22" t="s">
        <v>42</v>
      </c>
      <c r="D124" s="23">
        <v>44075</v>
      </c>
      <c r="E124" s="22">
        <v>150</v>
      </c>
      <c r="F124" s="22">
        <v>0.8742434431741839</v>
      </c>
      <c r="H124" s="4" t="s">
        <v>33</v>
      </c>
      <c r="I124" s="4">
        <v>2019</v>
      </c>
      <c r="J124" s="4" t="s">
        <v>42</v>
      </c>
      <c r="K124" s="9">
        <v>43709</v>
      </c>
      <c r="L124" s="11">
        <v>128.69999999999999</v>
      </c>
    </row>
  </sheetData>
  <pageMargins left="0.7" right="0.7" top="0.75" bottom="0.75" header="0.3" footer="0.3"/>
  <ignoredErrors>
    <ignoredError sqref="F87:F124" calculatedColumn="1"/>
  </ignoredErrors>
  <tableParts count="5">
    <tablePart r:id="rId1"/>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3130B-5711-4BD9-87D2-C0646A3C9EE1}">
  <dimension ref="A3:N12"/>
  <sheetViews>
    <sheetView topLeftCell="H1" workbookViewId="0">
      <selection activeCell="N3" sqref="N3"/>
    </sheetView>
  </sheetViews>
  <sheetFormatPr defaultRowHeight="13.8" x14ac:dyDescent="0.25"/>
  <cols>
    <col min="1" max="1" width="15.09765625" customWidth="1"/>
    <col min="2" max="2" width="28.5" customWidth="1"/>
    <col min="3" max="3" width="26.09765625" customWidth="1"/>
    <col min="4" max="4" width="22.3984375" customWidth="1"/>
    <col min="5" max="5" width="13.59765625" customWidth="1"/>
    <col min="6" max="6" width="20.8984375" customWidth="1"/>
    <col min="7" max="7" width="15.09765625" customWidth="1"/>
    <col min="8" max="8" width="19.8984375" customWidth="1"/>
    <col min="9" max="9" width="27.69921875" customWidth="1"/>
    <col min="10" max="10" width="31.796875" customWidth="1"/>
    <col min="11" max="11" width="15.796875" customWidth="1"/>
    <col min="12" max="12" width="31.69921875" customWidth="1"/>
    <col min="13" max="13" width="41" customWidth="1"/>
    <col min="14" max="14" width="27.796875" customWidth="1"/>
  </cols>
  <sheetData>
    <row r="3" spans="1:14" x14ac:dyDescent="0.25">
      <c r="A3" s="17" t="s">
        <v>52</v>
      </c>
      <c r="B3" t="s">
        <v>72</v>
      </c>
      <c r="C3" t="s">
        <v>74</v>
      </c>
      <c r="D3" t="s">
        <v>73</v>
      </c>
      <c r="E3" t="s">
        <v>75</v>
      </c>
      <c r="F3" t="s">
        <v>71</v>
      </c>
      <c r="G3" t="s">
        <v>80</v>
      </c>
      <c r="H3" t="s">
        <v>78</v>
      </c>
      <c r="I3" t="s">
        <v>79</v>
      </c>
      <c r="J3" t="s">
        <v>77</v>
      </c>
      <c r="K3" t="s">
        <v>76</v>
      </c>
      <c r="L3" t="s">
        <v>81</v>
      </c>
      <c r="M3" t="s">
        <v>86</v>
      </c>
      <c r="N3" t="s">
        <v>82</v>
      </c>
    </row>
    <row r="4" spans="1:14" x14ac:dyDescent="0.25">
      <c r="A4" s="13">
        <v>2022</v>
      </c>
      <c r="B4">
        <v>162.74761904761905</v>
      </c>
      <c r="C4">
        <v>169.61428571428573</v>
      </c>
      <c r="D4">
        <v>211.68571428571425</v>
      </c>
      <c r="E4">
        <v>175.52857142857141</v>
      </c>
      <c r="F4">
        <v>190.27142857142857</v>
      </c>
      <c r="G4">
        <v>166.55714285714282</v>
      </c>
      <c r="H4">
        <v>187.84761904761905</v>
      </c>
      <c r="I4">
        <v>167.99047619047619</v>
      </c>
      <c r="J4">
        <v>121.4</v>
      </c>
      <c r="K4">
        <v>195.9047619047619</v>
      </c>
      <c r="L4">
        <v>168.60476190476194</v>
      </c>
      <c r="M4">
        <v>187.40000000000003</v>
      </c>
      <c r="N4">
        <v>177.36190476190481</v>
      </c>
    </row>
    <row r="5" spans="1:14" x14ac:dyDescent="0.25">
      <c r="A5" s="28" t="s">
        <v>30</v>
      </c>
      <c r="B5">
        <v>161.68571428571428</v>
      </c>
      <c r="C5">
        <v>169.3857142857143</v>
      </c>
      <c r="D5">
        <v>208.81428571428572</v>
      </c>
      <c r="E5">
        <v>174.39999999999995</v>
      </c>
      <c r="F5">
        <v>197.42857142857142</v>
      </c>
      <c r="G5">
        <v>163.81428571428572</v>
      </c>
      <c r="H5">
        <v>170.35714285714286</v>
      </c>
      <c r="I5">
        <v>167.92857142857142</v>
      </c>
      <c r="J5">
        <v>120.44285714285715</v>
      </c>
      <c r="K5">
        <v>198.47142857142859</v>
      </c>
      <c r="L5">
        <v>175.41428571428574</v>
      </c>
      <c r="M5">
        <v>184.85714285714286</v>
      </c>
      <c r="N5">
        <v>174.67142857142858</v>
      </c>
    </row>
    <row r="6" spans="1:14" x14ac:dyDescent="0.25">
      <c r="A6" s="28" t="s">
        <v>34</v>
      </c>
      <c r="B6">
        <v>162.44285714285712</v>
      </c>
      <c r="C6">
        <v>169.57142857142858</v>
      </c>
      <c r="D6">
        <v>211.05714285714288</v>
      </c>
      <c r="E6">
        <v>175.34285714285716</v>
      </c>
      <c r="F6">
        <v>191.67142857142858</v>
      </c>
      <c r="G6">
        <v>166.42857142857142</v>
      </c>
      <c r="H6">
        <v>183.65714285714284</v>
      </c>
      <c r="I6">
        <v>168</v>
      </c>
      <c r="J6">
        <v>121.17142857142856</v>
      </c>
      <c r="K6">
        <v>196.55714285714288</v>
      </c>
      <c r="L6">
        <v>169.4</v>
      </c>
      <c r="M6">
        <v>187.27142857142857</v>
      </c>
      <c r="N6">
        <v>176.82857142857145</v>
      </c>
    </row>
    <row r="7" spans="1:14" x14ac:dyDescent="0.25">
      <c r="A7" s="28" t="s">
        <v>33</v>
      </c>
      <c r="B7">
        <v>164.1142857142857</v>
      </c>
      <c r="C7">
        <v>169.8857142857143</v>
      </c>
      <c r="D7">
        <v>215.18571428571431</v>
      </c>
      <c r="E7">
        <v>176.84285714285713</v>
      </c>
      <c r="F7">
        <v>181.71428571428569</v>
      </c>
      <c r="G7">
        <v>169.42857142857142</v>
      </c>
      <c r="H7">
        <v>209.52857142857141</v>
      </c>
      <c r="I7">
        <v>168.04285714285714</v>
      </c>
      <c r="J7">
        <v>122.58571428571429</v>
      </c>
      <c r="K7">
        <v>192.68571428571428</v>
      </c>
      <c r="L7">
        <v>161</v>
      </c>
      <c r="M7">
        <v>190.07142857142858</v>
      </c>
      <c r="N7">
        <v>180.58571428571426</v>
      </c>
    </row>
    <row r="8" spans="1:14" x14ac:dyDescent="0.25">
      <c r="A8" s="13">
        <v>2023</v>
      </c>
      <c r="B8">
        <v>174.08666666666667</v>
      </c>
      <c r="C8">
        <v>177.49333333333334</v>
      </c>
      <c r="D8">
        <v>210.63333333333327</v>
      </c>
      <c r="E8">
        <v>177.85333333333332</v>
      </c>
      <c r="F8">
        <v>177.14666666666665</v>
      </c>
      <c r="G8">
        <v>169.25999999999996</v>
      </c>
      <c r="H8">
        <v>158.9266666666667</v>
      </c>
      <c r="I8">
        <v>172.56666666666663</v>
      </c>
      <c r="J8">
        <v>121.31333333333333</v>
      </c>
      <c r="K8">
        <v>210.90000000000006</v>
      </c>
      <c r="L8">
        <v>171.7466666666667</v>
      </c>
      <c r="M8">
        <v>193.13333333333333</v>
      </c>
      <c r="N8">
        <v>178.05333333333334</v>
      </c>
    </row>
    <row r="9" spans="1:14" x14ac:dyDescent="0.25">
      <c r="A9" s="28" t="s">
        <v>30</v>
      </c>
      <c r="B9">
        <v>173.8</v>
      </c>
      <c r="C9">
        <v>177.21999999999997</v>
      </c>
      <c r="D9">
        <v>207.42</v>
      </c>
      <c r="E9">
        <v>175.92</v>
      </c>
      <c r="F9">
        <v>182.22</v>
      </c>
      <c r="G9">
        <v>166.67999999999998</v>
      </c>
      <c r="H9">
        <v>143.23999999999998</v>
      </c>
      <c r="I9">
        <v>171.85999999999999</v>
      </c>
      <c r="J9">
        <v>120.16</v>
      </c>
      <c r="K9">
        <v>214.24</v>
      </c>
      <c r="L9">
        <v>177.8</v>
      </c>
      <c r="M9">
        <v>189.98</v>
      </c>
      <c r="N9">
        <v>175.38000000000002</v>
      </c>
    </row>
    <row r="10" spans="1:14" x14ac:dyDescent="0.25">
      <c r="A10" s="28" t="s">
        <v>34</v>
      </c>
      <c r="B10">
        <v>174.01999999999998</v>
      </c>
      <c r="C10">
        <v>177.42000000000002</v>
      </c>
      <c r="D10">
        <v>209.94</v>
      </c>
      <c r="E10">
        <v>177.54000000000002</v>
      </c>
      <c r="F10">
        <v>178.11999999999998</v>
      </c>
      <c r="G10">
        <v>169.16</v>
      </c>
      <c r="H10">
        <v>155.16</v>
      </c>
      <c r="I10">
        <v>172.4</v>
      </c>
      <c r="J10">
        <v>121.02000000000001</v>
      </c>
      <c r="K10">
        <v>211.74</v>
      </c>
      <c r="L10">
        <v>172.46</v>
      </c>
      <c r="M10">
        <v>192.98000000000002</v>
      </c>
      <c r="N10">
        <v>177.54000000000002</v>
      </c>
    </row>
    <row r="11" spans="1:14" x14ac:dyDescent="0.25">
      <c r="A11" s="28" t="s">
        <v>33</v>
      </c>
      <c r="B11">
        <v>174.44</v>
      </c>
      <c r="C11">
        <v>177.84</v>
      </c>
      <c r="D11">
        <v>214.54000000000002</v>
      </c>
      <c r="E11">
        <v>180.1</v>
      </c>
      <c r="F11">
        <v>171.1</v>
      </c>
      <c r="G11">
        <v>171.94</v>
      </c>
      <c r="H11">
        <v>178.37999999999997</v>
      </c>
      <c r="I11">
        <v>173.44</v>
      </c>
      <c r="J11">
        <v>122.76000000000002</v>
      </c>
      <c r="K11">
        <v>206.71999999999997</v>
      </c>
      <c r="L11">
        <v>164.97999999999996</v>
      </c>
      <c r="M11">
        <v>196.44</v>
      </c>
      <c r="N11">
        <v>181.24</v>
      </c>
    </row>
    <row r="12" spans="1:14" x14ac:dyDescent="0.25">
      <c r="A12" s="13" t="s">
        <v>50</v>
      </c>
      <c r="B12">
        <v>167.47222222222223</v>
      </c>
      <c r="C12">
        <v>172.89722222222224</v>
      </c>
      <c r="D12">
        <v>211.24722222222215</v>
      </c>
      <c r="E12">
        <v>176.49722222222215</v>
      </c>
      <c r="F12">
        <v>184.80277777777775</v>
      </c>
      <c r="G12">
        <v>167.68333333333334</v>
      </c>
      <c r="H12">
        <v>175.79722222222213</v>
      </c>
      <c r="I12">
        <v>169.89722222222221</v>
      </c>
      <c r="J12">
        <v>121.36388888888888</v>
      </c>
      <c r="K12">
        <v>202.15277777777777</v>
      </c>
      <c r="L12">
        <v>169.91388888888883</v>
      </c>
      <c r="M12">
        <v>189.78888888888889</v>
      </c>
      <c r="N12">
        <v>177.65000000000003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515A-C186-474F-96EE-25C5084A09F2}">
  <dimension ref="A1:AE75"/>
  <sheetViews>
    <sheetView topLeftCell="A49" zoomScale="62" zoomScaleNormal="90" workbookViewId="0">
      <selection activeCell="F20" sqref="A2:Q37"/>
    </sheetView>
  </sheetViews>
  <sheetFormatPr defaultRowHeight="13.8" x14ac:dyDescent="0.25"/>
  <cols>
    <col min="4" max="4" width="11" customWidth="1"/>
    <col min="5" max="5" width="18.3984375" customWidth="1"/>
    <col min="6" max="6" width="17.69921875" customWidth="1"/>
    <col min="7" max="7" width="10.3984375" customWidth="1"/>
    <col min="8" max="8" width="19.09765625" customWidth="1"/>
    <col min="9" max="9" width="14.3984375" customWidth="1"/>
    <col min="11" max="11" width="12.8984375" customWidth="1"/>
    <col min="12" max="12" width="21.3984375" customWidth="1"/>
    <col min="13" max="13" width="25.796875" customWidth="1"/>
    <col min="14" max="14" width="16.59765625" customWidth="1"/>
    <col min="15" max="15" width="25.5" customWidth="1"/>
    <col min="16" max="16" width="36.69921875" customWidth="1"/>
    <col min="17" max="17" width="21.3984375" customWidth="1"/>
    <col min="18" max="18" width="29.796875" customWidth="1"/>
    <col min="19" max="19" width="36.296875" customWidth="1"/>
    <col min="20" max="20" width="21" customWidth="1"/>
    <col min="21" max="21" width="23.5" customWidth="1"/>
    <col min="22" max="22" width="10.09765625" customWidth="1"/>
    <col min="23" max="23" width="15.59765625" customWidth="1"/>
    <col min="24" max="24" width="30.3984375" customWidth="1"/>
    <col min="25" max="25" width="8.8984375" customWidth="1"/>
    <col min="26" max="26" width="30.796875" customWidth="1"/>
    <col min="27" max="27" width="28.296875" customWidth="1"/>
    <col min="28" max="28" width="12" customWidth="1"/>
    <col min="29" max="29" width="26.59765625" customWidth="1"/>
    <col min="30" max="30" width="15.59765625" customWidth="1"/>
    <col min="31" max="31" width="15.796875" customWidth="1"/>
    <col min="32" max="32" width="11" customWidth="1"/>
  </cols>
  <sheetData>
    <row r="1" spans="1:17" ht="14.4" x14ac:dyDescent="0.3">
      <c r="A1" s="2" t="s">
        <v>0</v>
      </c>
      <c r="B1" s="2" t="s">
        <v>1</v>
      </c>
      <c r="C1" s="2" t="s">
        <v>2</v>
      </c>
      <c r="D1" s="2" t="s">
        <v>49</v>
      </c>
      <c r="E1" s="2" t="s">
        <v>3</v>
      </c>
      <c r="F1" s="2" t="s">
        <v>4</v>
      </c>
      <c r="G1" s="2" t="s">
        <v>5</v>
      </c>
      <c r="H1" s="2" t="s">
        <v>6</v>
      </c>
      <c r="I1" s="2" t="s">
        <v>7</v>
      </c>
      <c r="J1" s="2" t="s">
        <v>8</v>
      </c>
      <c r="K1" s="2" t="s">
        <v>9</v>
      </c>
      <c r="L1" s="2" t="s">
        <v>10</v>
      </c>
      <c r="M1" s="2" t="s">
        <v>11</v>
      </c>
      <c r="N1" s="2" t="s">
        <v>12</v>
      </c>
      <c r="O1" s="2" t="s">
        <v>13</v>
      </c>
      <c r="P1" s="2" t="s">
        <v>14</v>
      </c>
      <c r="Q1" s="2" t="s">
        <v>15</v>
      </c>
    </row>
    <row r="2" spans="1:17" x14ac:dyDescent="0.25">
      <c r="A2" s="4" t="s">
        <v>30</v>
      </c>
      <c r="B2" s="4">
        <v>2023</v>
      </c>
      <c r="C2" s="4" t="s">
        <v>38</v>
      </c>
      <c r="D2" s="9">
        <v>45047</v>
      </c>
      <c r="E2" s="4">
        <v>173.2</v>
      </c>
      <c r="F2" s="4">
        <v>211.5</v>
      </c>
      <c r="G2" s="4">
        <v>171</v>
      </c>
      <c r="H2" s="4">
        <v>179.6</v>
      </c>
      <c r="I2" s="4">
        <v>173.3</v>
      </c>
      <c r="J2" s="4">
        <v>169</v>
      </c>
      <c r="K2" s="4">
        <v>148.69999999999999</v>
      </c>
      <c r="L2" s="4">
        <v>174.9</v>
      </c>
      <c r="M2" s="4">
        <v>121.9</v>
      </c>
      <c r="N2" s="4">
        <v>221</v>
      </c>
      <c r="O2" s="4">
        <v>178.7</v>
      </c>
      <c r="P2" s="4">
        <v>191.1</v>
      </c>
      <c r="Q2" s="4">
        <v>176.8</v>
      </c>
    </row>
    <row r="3" spans="1:17" x14ac:dyDescent="0.25">
      <c r="A3" s="6" t="s">
        <v>33</v>
      </c>
      <c r="B3" s="6">
        <v>2023</v>
      </c>
      <c r="C3" s="6" t="s">
        <v>38</v>
      </c>
      <c r="D3" s="10">
        <v>45047</v>
      </c>
      <c r="E3" s="6">
        <v>174.7</v>
      </c>
      <c r="F3" s="6">
        <v>219.4</v>
      </c>
      <c r="G3" s="6">
        <v>176.7</v>
      </c>
      <c r="H3" s="6">
        <v>179.4</v>
      </c>
      <c r="I3" s="6">
        <v>164.4</v>
      </c>
      <c r="J3" s="6">
        <v>175.8</v>
      </c>
      <c r="K3" s="6">
        <v>185</v>
      </c>
      <c r="L3" s="6">
        <v>176.9</v>
      </c>
      <c r="M3" s="6">
        <v>124.2</v>
      </c>
      <c r="N3" s="6">
        <v>211.9</v>
      </c>
      <c r="O3" s="6">
        <v>165.9</v>
      </c>
      <c r="P3" s="6">
        <v>197.7</v>
      </c>
      <c r="Q3" s="6">
        <v>183.1</v>
      </c>
    </row>
    <row r="4" spans="1:17" x14ac:dyDescent="0.25">
      <c r="A4" s="4" t="s">
        <v>34</v>
      </c>
      <c r="B4" s="4">
        <v>2023</v>
      </c>
      <c r="C4" s="4" t="s">
        <v>38</v>
      </c>
      <c r="D4" s="9">
        <v>45047</v>
      </c>
      <c r="E4" s="4">
        <v>173.7</v>
      </c>
      <c r="F4" s="4">
        <v>214.3</v>
      </c>
      <c r="G4" s="4">
        <v>173.2</v>
      </c>
      <c r="H4" s="4">
        <v>179.5</v>
      </c>
      <c r="I4" s="4">
        <v>170</v>
      </c>
      <c r="J4" s="4">
        <v>172.2</v>
      </c>
      <c r="K4" s="4">
        <v>161</v>
      </c>
      <c r="L4" s="4">
        <v>175.6</v>
      </c>
      <c r="M4" s="4">
        <v>122.7</v>
      </c>
      <c r="N4" s="4">
        <v>218</v>
      </c>
      <c r="O4" s="4">
        <v>173.4</v>
      </c>
      <c r="P4" s="4">
        <v>194.2</v>
      </c>
      <c r="Q4" s="4">
        <v>179.1</v>
      </c>
    </row>
    <row r="5" spans="1:17" x14ac:dyDescent="0.25">
      <c r="A5" s="6" t="s">
        <v>30</v>
      </c>
      <c r="B5" s="6">
        <v>2023</v>
      </c>
      <c r="C5" s="6" t="s">
        <v>37</v>
      </c>
      <c r="D5" s="10">
        <v>45017</v>
      </c>
      <c r="E5" s="6">
        <v>173.3</v>
      </c>
      <c r="F5" s="6">
        <v>206.9</v>
      </c>
      <c r="G5" s="6">
        <v>167.9</v>
      </c>
      <c r="H5" s="6">
        <v>178.2</v>
      </c>
      <c r="I5" s="6">
        <v>178.5</v>
      </c>
      <c r="J5" s="6">
        <v>173.7</v>
      </c>
      <c r="K5" s="6">
        <v>142.80000000000001</v>
      </c>
      <c r="L5" s="6">
        <v>172.8</v>
      </c>
      <c r="M5" s="6">
        <v>120.4</v>
      </c>
      <c r="N5" s="6">
        <v>215.5</v>
      </c>
      <c r="O5" s="6">
        <v>178.2</v>
      </c>
      <c r="P5" s="6">
        <v>190.5</v>
      </c>
      <c r="Q5" s="6">
        <v>175.5</v>
      </c>
    </row>
    <row r="6" spans="1:17" x14ac:dyDescent="0.25">
      <c r="A6" s="4" t="s">
        <v>33</v>
      </c>
      <c r="B6" s="4">
        <v>2023</v>
      </c>
      <c r="C6" s="4" t="s">
        <v>37</v>
      </c>
      <c r="D6" s="9">
        <v>45017</v>
      </c>
      <c r="E6" s="4">
        <v>174.8</v>
      </c>
      <c r="F6" s="4">
        <v>213.7</v>
      </c>
      <c r="G6" s="4">
        <v>172.4</v>
      </c>
      <c r="H6" s="4">
        <v>178.8</v>
      </c>
      <c r="I6" s="4">
        <v>168.7</v>
      </c>
      <c r="J6" s="4">
        <v>179.2</v>
      </c>
      <c r="K6" s="4">
        <v>179.9</v>
      </c>
      <c r="L6" s="4">
        <v>174.7</v>
      </c>
      <c r="M6" s="4">
        <v>123.1</v>
      </c>
      <c r="N6" s="4">
        <v>207.8</v>
      </c>
      <c r="O6" s="4">
        <v>165.5</v>
      </c>
      <c r="P6" s="4">
        <v>197</v>
      </c>
      <c r="Q6" s="4">
        <v>182.1</v>
      </c>
    </row>
    <row r="7" spans="1:17" x14ac:dyDescent="0.25">
      <c r="A7" s="6" t="s">
        <v>34</v>
      </c>
      <c r="B7" s="6">
        <v>2023</v>
      </c>
      <c r="C7" s="6" t="s">
        <v>37</v>
      </c>
      <c r="D7" s="10">
        <v>45017</v>
      </c>
      <c r="E7" s="6">
        <v>173.8</v>
      </c>
      <c r="F7" s="6">
        <v>209.3</v>
      </c>
      <c r="G7" s="6">
        <v>169.6</v>
      </c>
      <c r="H7" s="6">
        <v>178.4</v>
      </c>
      <c r="I7" s="6">
        <v>174.9</v>
      </c>
      <c r="J7" s="6">
        <v>176.3</v>
      </c>
      <c r="K7" s="6">
        <v>155.4</v>
      </c>
      <c r="L7" s="6">
        <v>173.4</v>
      </c>
      <c r="M7" s="6">
        <v>121.3</v>
      </c>
      <c r="N7" s="6">
        <v>212.9</v>
      </c>
      <c r="O7" s="6">
        <v>172.9</v>
      </c>
      <c r="P7" s="6">
        <v>193.5</v>
      </c>
      <c r="Q7" s="6">
        <v>177.9</v>
      </c>
    </row>
    <row r="8" spans="1:17" x14ac:dyDescent="0.25">
      <c r="A8" s="4" t="s">
        <v>30</v>
      </c>
      <c r="B8" s="4">
        <v>2023</v>
      </c>
      <c r="C8" s="4" t="s">
        <v>36</v>
      </c>
      <c r="D8" s="9">
        <v>44986</v>
      </c>
      <c r="E8" s="4">
        <v>174.3</v>
      </c>
      <c r="F8" s="4">
        <v>205.2</v>
      </c>
      <c r="G8" s="4">
        <v>173.9</v>
      </c>
      <c r="H8" s="4">
        <v>177</v>
      </c>
      <c r="I8" s="4">
        <v>183.3</v>
      </c>
      <c r="J8" s="4">
        <v>167.2</v>
      </c>
      <c r="K8" s="4">
        <v>140.9</v>
      </c>
      <c r="L8" s="4">
        <v>170.5</v>
      </c>
      <c r="M8" s="4">
        <v>119.1</v>
      </c>
      <c r="N8" s="4">
        <v>212.1</v>
      </c>
      <c r="O8" s="4">
        <v>177.6</v>
      </c>
      <c r="P8" s="4">
        <v>189.9</v>
      </c>
      <c r="Q8" s="4">
        <v>174.8</v>
      </c>
    </row>
    <row r="9" spans="1:17" x14ac:dyDescent="0.25">
      <c r="A9" s="6" t="s">
        <v>33</v>
      </c>
      <c r="B9" s="6">
        <v>2023</v>
      </c>
      <c r="C9" s="6" t="s">
        <v>36</v>
      </c>
      <c r="D9" s="10">
        <v>44986</v>
      </c>
      <c r="E9" s="6">
        <v>174.7</v>
      </c>
      <c r="F9" s="6">
        <v>212.2</v>
      </c>
      <c r="G9" s="6">
        <v>177.2</v>
      </c>
      <c r="H9" s="6">
        <v>177.9</v>
      </c>
      <c r="I9" s="6">
        <v>172.2</v>
      </c>
      <c r="J9" s="6">
        <v>172.1</v>
      </c>
      <c r="K9" s="6">
        <v>175.9</v>
      </c>
      <c r="L9" s="6">
        <v>172.2</v>
      </c>
      <c r="M9" s="6">
        <v>121.9</v>
      </c>
      <c r="N9" s="6">
        <v>204.8</v>
      </c>
      <c r="O9" s="6">
        <v>164.9</v>
      </c>
      <c r="P9" s="6">
        <v>196.6</v>
      </c>
      <c r="Q9" s="6">
        <v>180.8</v>
      </c>
    </row>
    <row r="10" spans="1:17" x14ac:dyDescent="0.25">
      <c r="A10" s="4" t="s">
        <v>34</v>
      </c>
      <c r="B10" s="4">
        <v>2023</v>
      </c>
      <c r="C10" s="4" t="s">
        <v>36</v>
      </c>
      <c r="D10" s="9">
        <v>44986</v>
      </c>
      <c r="E10" s="4">
        <v>174.4</v>
      </c>
      <c r="F10" s="4">
        <v>207.7</v>
      </c>
      <c r="G10" s="4">
        <v>175.2</v>
      </c>
      <c r="H10" s="4">
        <v>177.3</v>
      </c>
      <c r="I10" s="4">
        <v>179.2</v>
      </c>
      <c r="J10" s="4">
        <v>169.5</v>
      </c>
      <c r="K10" s="4">
        <v>152.80000000000001</v>
      </c>
      <c r="L10" s="4">
        <v>171.1</v>
      </c>
      <c r="M10" s="4">
        <v>120</v>
      </c>
      <c r="N10" s="4">
        <v>209.7</v>
      </c>
      <c r="O10" s="4">
        <v>172.3</v>
      </c>
      <c r="P10" s="4">
        <v>193</v>
      </c>
      <c r="Q10" s="4">
        <v>177</v>
      </c>
    </row>
    <row r="11" spans="1:17" x14ac:dyDescent="0.25">
      <c r="A11" s="6" t="s">
        <v>30</v>
      </c>
      <c r="B11" s="6">
        <v>2023</v>
      </c>
      <c r="C11" s="6" t="s">
        <v>35</v>
      </c>
      <c r="D11" s="10">
        <v>44958</v>
      </c>
      <c r="E11" s="6">
        <v>174.2</v>
      </c>
      <c r="F11" s="6">
        <v>205.2</v>
      </c>
      <c r="G11" s="6">
        <v>173.9</v>
      </c>
      <c r="H11" s="6">
        <v>177</v>
      </c>
      <c r="I11" s="6">
        <v>183.4</v>
      </c>
      <c r="J11" s="6">
        <v>167.2</v>
      </c>
      <c r="K11" s="6">
        <v>140.9</v>
      </c>
      <c r="L11" s="6">
        <v>170.4</v>
      </c>
      <c r="M11" s="6">
        <v>119.1</v>
      </c>
      <c r="N11" s="6">
        <v>212.1</v>
      </c>
      <c r="O11" s="6">
        <v>177.6</v>
      </c>
      <c r="P11" s="6">
        <v>189.9</v>
      </c>
      <c r="Q11" s="6">
        <v>174.8</v>
      </c>
    </row>
    <row r="12" spans="1:17" x14ac:dyDescent="0.25">
      <c r="A12" s="4" t="s">
        <v>33</v>
      </c>
      <c r="B12" s="4">
        <v>2023</v>
      </c>
      <c r="C12" s="4" t="s">
        <v>35</v>
      </c>
      <c r="D12" s="9">
        <v>44958</v>
      </c>
      <c r="E12" s="4">
        <v>174.7</v>
      </c>
      <c r="F12" s="4">
        <v>212.2</v>
      </c>
      <c r="G12" s="4">
        <v>177.2</v>
      </c>
      <c r="H12" s="4">
        <v>177.9</v>
      </c>
      <c r="I12" s="4">
        <v>172.2</v>
      </c>
      <c r="J12" s="4">
        <v>172.1</v>
      </c>
      <c r="K12" s="4">
        <v>175.8</v>
      </c>
      <c r="L12" s="4">
        <v>172.2</v>
      </c>
      <c r="M12" s="4">
        <v>121.9</v>
      </c>
      <c r="N12" s="4">
        <v>204.8</v>
      </c>
      <c r="O12" s="4">
        <v>164.9</v>
      </c>
      <c r="P12" s="4">
        <v>196.6</v>
      </c>
      <c r="Q12" s="4">
        <v>180.7</v>
      </c>
    </row>
    <row r="13" spans="1:17" x14ac:dyDescent="0.25">
      <c r="A13" s="6" t="s">
        <v>34</v>
      </c>
      <c r="B13" s="6">
        <v>2023</v>
      </c>
      <c r="C13" s="6" t="s">
        <v>35</v>
      </c>
      <c r="D13" s="10">
        <v>44958</v>
      </c>
      <c r="E13" s="6">
        <v>174.4</v>
      </c>
      <c r="F13" s="6">
        <v>207.7</v>
      </c>
      <c r="G13" s="6">
        <v>175.2</v>
      </c>
      <c r="H13" s="6">
        <v>177.3</v>
      </c>
      <c r="I13" s="6">
        <v>179.3</v>
      </c>
      <c r="J13" s="6">
        <v>169.5</v>
      </c>
      <c r="K13" s="6">
        <v>152.69999999999999</v>
      </c>
      <c r="L13" s="6">
        <v>171</v>
      </c>
      <c r="M13" s="6">
        <v>120</v>
      </c>
      <c r="N13" s="6">
        <v>209.7</v>
      </c>
      <c r="O13" s="6">
        <v>172.3</v>
      </c>
      <c r="P13" s="6">
        <v>193</v>
      </c>
      <c r="Q13" s="6">
        <v>177</v>
      </c>
    </row>
    <row r="14" spans="1:17" x14ac:dyDescent="0.25">
      <c r="A14" s="4" t="s">
        <v>30</v>
      </c>
      <c r="B14" s="4">
        <v>2023</v>
      </c>
      <c r="C14" s="4" t="s">
        <v>31</v>
      </c>
      <c r="D14" s="9">
        <v>44927</v>
      </c>
      <c r="E14" s="4">
        <v>174</v>
      </c>
      <c r="F14" s="4">
        <v>208.3</v>
      </c>
      <c r="G14" s="4">
        <v>192.9</v>
      </c>
      <c r="H14" s="4">
        <v>174.3</v>
      </c>
      <c r="I14" s="4">
        <v>192.6</v>
      </c>
      <c r="J14" s="4">
        <v>156.30000000000001</v>
      </c>
      <c r="K14" s="4">
        <v>142.9</v>
      </c>
      <c r="L14" s="4">
        <v>170.7</v>
      </c>
      <c r="M14" s="4">
        <v>120.3</v>
      </c>
      <c r="N14" s="4">
        <v>210.5</v>
      </c>
      <c r="O14" s="4">
        <v>176.9</v>
      </c>
      <c r="P14" s="4">
        <v>188.5</v>
      </c>
      <c r="Q14" s="4">
        <v>175</v>
      </c>
    </row>
    <row r="15" spans="1:17" x14ac:dyDescent="0.25">
      <c r="A15" s="6" t="s">
        <v>33</v>
      </c>
      <c r="B15" s="6">
        <v>2023</v>
      </c>
      <c r="C15" s="6" t="s">
        <v>31</v>
      </c>
      <c r="D15" s="10">
        <v>44927</v>
      </c>
      <c r="E15" s="6">
        <v>173.3</v>
      </c>
      <c r="F15" s="6">
        <v>215.2</v>
      </c>
      <c r="G15" s="6">
        <v>197</v>
      </c>
      <c r="H15" s="6">
        <v>175.2</v>
      </c>
      <c r="I15" s="6">
        <v>178</v>
      </c>
      <c r="J15" s="6">
        <v>160.5</v>
      </c>
      <c r="K15" s="6">
        <v>175.3</v>
      </c>
      <c r="L15" s="6">
        <v>171.2</v>
      </c>
      <c r="M15" s="6">
        <v>122.7</v>
      </c>
      <c r="N15" s="6">
        <v>204.3</v>
      </c>
      <c r="O15" s="6">
        <v>163.69999999999999</v>
      </c>
      <c r="P15" s="6">
        <v>194.3</v>
      </c>
      <c r="Q15" s="6">
        <v>179.5</v>
      </c>
    </row>
    <row r="16" spans="1:17" x14ac:dyDescent="0.25">
      <c r="A16" s="4" t="s">
        <v>34</v>
      </c>
      <c r="B16" s="4">
        <v>2023</v>
      </c>
      <c r="C16" s="4" t="s">
        <v>31</v>
      </c>
      <c r="D16" s="9">
        <v>44927</v>
      </c>
      <c r="E16" s="4">
        <v>173.8</v>
      </c>
      <c r="F16" s="4">
        <v>210.7</v>
      </c>
      <c r="G16" s="4">
        <v>194.5</v>
      </c>
      <c r="H16" s="4">
        <v>174.6</v>
      </c>
      <c r="I16" s="4">
        <v>187.2</v>
      </c>
      <c r="J16" s="4">
        <v>158.30000000000001</v>
      </c>
      <c r="K16" s="4">
        <v>153.9</v>
      </c>
      <c r="L16" s="4">
        <v>170.9</v>
      </c>
      <c r="M16" s="4">
        <v>121.1</v>
      </c>
      <c r="N16" s="4">
        <v>208.4</v>
      </c>
      <c r="O16" s="4">
        <v>171.4</v>
      </c>
      <c r="P16" s="4">
        <v>191.2</v>
      </c>
      <c r="Q16" s="4">
        <v>176.7</v>
      </c>
    </row>
    <row r="17" spans="1:17" x14ac:dyDescent="0.25">
      <c r="A17" s="6" t="s">
        <v>30</v>
      </c>
      <c r="B17" s="6">
        <v>2022</v>
      </c>
      <c r="C17" s="6" t="s">
        <v>46</v>
      </c>
      <c r="D17" s="10">
        <v>44896</v>
      </c>
      <c r="E17" s="4">
        <v>168.8</v>
      </c>
      <c r="F17" s="4">
        <v>206.9</v>
      </c>
      <c r="G17" s="4">
        <v>189.1</v>
      </c>
      <c r="H17" s="4">
        <v>173.4</v>
      </c>
      <c r="I17" s="4">
        <v>193.9</v>
      </c>
      <c r="J17" s="4">
        <v>156.69999999999999</v>
      </c>
      <c r="K17" s="4">
        <v>150.19999999999999</v>
      </c>
      <c r="L17" s="4">
        <v>170.5</v>
      </c>
      <c r="M17" s="4">
        <v>121.2</v>
      </c>
      <c r="N17" s="4">
        <v>207.5</v>
      </c>
      <c r="O17" s="4">
        <v>176.8</v>
      </c>
      <c r="P17" s="4">
        <v>187.7</v>
      </c>
      <c r="Q17" s="4">
        <v>174.4</v>
      </c>
    </row>
    <row r="18" spans="1:17" x14ac:dyDescent="0.25">
      <c r="A18" s="4" t="s">
        <v>33</v>
      </c>
      <c r="B18" s="4">
        <v>2022</v>
      </c>
      <c r="C18" s="4" t="s">
        <v>46</v>
      </c>
      <c r="D18" s="9">
        <v>44896</v>
      </c>
      <c r="E18" s="6">
        <v>170.2</v>
      </c>
      <c r="F18" s="6">
        <v>212.9</v>
      </c>
      <c r="G18" s="6">
        <v>191.9</v>
      </c>
      <c r="H18" s="6">
        <v>173.9</v>
      </c>
      <c r="I18" s="6">
        <v>179.1</v>
      </c>
      <c r="J18" s="6">
        <v>159.5</v>
      </c>
      <c r="K18" s="6">
        <v>178.7</v>
      </c>
      <c r="L18" s="6">
        <v>171.3</v>
      </c>
      <c r="M18" s="6">
        <v>123.1</v>
      </c>
      <c r="N18" s="6">
        <v>200.5</v>
      </c>
      <c r="O18" s="6">
        <v>162.80000000000001</v>
      </c>
      <c r="P18" s="6">
        <v>193.3</v>
      </c>
      <c r="Q18" s="6">
        <v>178.6</v>
      </c>
    </row>
    <row r="19" spans="1:17" x14ac:dyDescent="0.25">
      <c r="A19" s="6" t="s">
        <v>34</v>
      </c>
      <c r="B19" s="6">
        <v>2022</v>
      </c>
      <c r="C19" s="6" t="s">
        <v>46</v>
      </c>
      <c r="D19" s="10">
        <v>44896</v>
      </c>
      <c r="E19" s="4">
        <v>169.2</v>
      </c>
      <c r="F19" s="4">
        <v>209</v>
      </c>
      <c r="G19" s="4">
        <v>190.2</v>
      </c>
      <c r="H19" s="4">
        <v>173.6</v>
      </c>
      <c r="I19" s="4">
        <v>188.5</v>
      </c>
      <c r="J19" s="4">
        <v>158</v>
      </c>
      <c r="K19" s="4">
        <v>159.9</v>
      </c>
      <c r="L19" s="4">
        <v>170.8</v>
      </c>
      <c r="M19" s="4">
        <v>121.8</v>
      </c>
      <c r="N19" s="4">
        <v>205.2</v>
      </c>
      <c r="O19" s="4">
        <v>171</v>
      </c>
      <c r="P19" s="4">
        <v>190.3</v>
      </c>
      <c r="Q19" s="4">
        <v>175.9</v>
      </c>
    </row>
    <row r="20" spans="1:17" x14ac:dyDescent="0.25">
      <c r="A20" s="4" t="s">
        <v>30</v>
      </c>
      <c r="B20" s="4">
        <v>2022</v>
      </c>
      <c r="C20" s="4" t="s">
        <v>45</v>
      </c>
      <c r="D20" s="9">
        <v>44866</v>
      </c>
      <c r="E20" s="6">
        <v>166.9</v>
      </c>
      <c r="F20" s="6">
        <v>207.2</v>
      </c>
      <c r="G20" s="6">
        <v>180.2</v>
      </c>
      <c r="H20" s="6">
        <v>172.3</v>
      </c>
      <c r="I20" s="6">
        <v>194</v>
      </c>
      <c r="J20" s="6">
        <v>159.1</v>
      </c>
      <c r="K20" s="6">
        <v>171.6</v>
      </c>
      <c r="L20" s="6">
        <v>170.2</v>
      </c>
      <c r="M20" s="6">
        <v>121.5</v>
      </c>
      <c r="N20" s="6">
        <v>204.8</v>
      </c>
      <c r="O20" s="6">
        <v>176.4</v>
      </c>
      <c r="P20" s="6">
        <v>186.9</v>
      </c>
      <c r="Q20" s="6">
        <v>176.6</v>
      </c>
    </row>
    <row r="21" spans="1:17" x14ac:dyDescent="0.25">
      <c r="A21" s="6" t="s">
        <v>33</v>
      </c>
      <c r="B21" s="6">
        <v>2022</v>
      </c>
      <c r="C21" s="6" t="s">
        <v>45</v>
      </c>
      <c r="D21" s="10">
        <v>44866</v>
      </c>
      <c r="E21" s="4">
        <v>168.4</v>
      </c>
      <c r="F21" s="4">
        <v>213.4</v>
      </c>
      <c r="G21" s="4">
        <v>183.2</v>
      </c>
      <c r="H21" s="4">
        <v>172.3</v>
      </c>
      <c r="I21" s="4">
        <v>180</v>
      </c>
      <c r="J21" s="4">
        <v>162.6</v>
      </c>
      <c r="K21" s="4">
        <v>205.5</v>
      </c>
      <c r="L21" s="4">
        <v>171</v>
      </c>
      <c r="M21" s="4">
        <v>123.4</v>
      </c>
      <c r="N21" s="4">
        <v>198.8</v>
      </c>
      <c r="O21" s="4">
        <v>162.1</v>
      </c>
      <c r="P21" s="4">
        <v>192.4</v>
      </c>
      <c r="Q21" s="4">
        <v>181.3</v>
      </c>
    </row>
    <row r="22" spans="1:17" x14ac:dyDescent="0.25">
      <c r="A22" s="4" t="s">
        <v>34</v>
      </c>
      <c r="B22" s="4">
        <v>2022</v>
      </c>
      <c r="C22" s="4" t="s">
        <v>45</v>
      </c>
      <c r="D22" s="9">
        <v>44866</v>
      </c>
      <c r="E22" s="6">
        <v>167.4</v>
      </c>
      <c r="F22" s="6">
        <v>209.4</v>
      </c>
      <c r="G22" s="6">
        <v>181.4</v>
      </c>
      <c r="H22" s="6">
        <v>172.3</v>
      </c>
      <c r="I22" s="6">
        <v>188.9</v>
      </c>
      <c r="J22" s="6">
        <v>160.69999999999999</v>
      </c>
      <c r="K22" s="6">
        <v>183.1</v>
      </c>
      <c r="L22" s="6">
        <v>170.5</v>
      </c>
      <c r="M22" s="6">
        <v>122.1</v>
      </c>
      <c r="N22" s="6">
        <v>202.8</v>
      </c>
      <c r="O22" s="6">
        <v>170.4</v>
      </c>
      <c r="P22" s="6">
        <v>189.5</v>
      </c>
      <c r="Q22" s="6">
        <v>178.3</v>
      </c>
    </row>
    <row r="23" spans="1:17" x14ac:dyDescent="0.25">
      <c r="A23" s="6" t="s">
        <v>30</v>
      </c>
      <c r="B23" s="6">
        <v>2022</v>
      </c>
      <c r="C23" s="6" t="s">
        <v>43</v>
      </c>
      <c r="D23" s="10">
        <v>44835</v>
      </c>
      <c r="E23" s="4">
        <v>164.7</v>
      </c>
      <c r="F23" s="4">
        <v>208.8</v>
      </c>
      <c r="G23" s="4">
        <v>170.3</v>
      </c>
      <c r="H23" s="4">
        <v>170.9</v>
      </c>
      <c r="I23" s="4">
        <v>191.6</v>
      </c>
      <c r="J23" s="4">
        <v>162.19999999999999</v>
      </c>
      <c r="K23" s="4">
        <v>184.8</v>
      </c>
      <c r="L23" s="4">
        <v>169.7</v>
      </c>
      <c r="M23" s="4">
        <v>121.1</v>
      </c>
      <c r="N23" s="4">
        <v>201.6</v>
      </c>
      <c r="O23" s="4">
        <v>175.8</v>
      </c>
      <c r="P23" s="4">
        <v>185.6</v>
      </c>
      <c r="Q23" s="4">
        <v>177.4</v>
      </c>
    </row>
    <row r="24" spans="1:17" x14ac:dyDescent="0.25">
      <c r="A24" s="4" t="s">
        <v>33</v>
      </c>
      <c r="B24" s="4">
        <v>2022</v>
      </c>
      <c r="C24" s="4" t="s">
        <v>43</v>
      </c>
      <c r="D24" s="9">
        <v>44835</v>
      </c>
      <c r="E24" s="6">
        <v>166.4</v>
      </c>
      <c r="F24" s="6">
        <v>214.9</v>
      </c>
      <c r="G24" s="6">
        <v>171.9</v>
      </c>
      <c r="H24" s="6">
        <v>171</v>
      </c>
      <c r="I24" s="6">
        <v>177.7</v>
      </c>
      <c r="J24" s="6">
        <v>165.7</v>
      </c>
      <c r="K24" s="6">
        <v>228.6</v>
      </c>
      <c r="L24" s="6">
        <v>169.9</v>
      </c>
      <c r="M24" s="6">
        <v>123.4</v>
      </c>
      <c r="N24" s="6">
        <v>196.4</v>
      </c>
      <c r="O24" s="6">
        <v>161.6</v>
      </c>
      <c r="P24" s="6">
        <v>191.5</v>
      </c>
      <c r="Q24" s="6">
        <v>183.3</v>
      </c>
    </row>
    <row r="25" spans="1:17" x14ac:dyDescent="0.25">
      <c r="A25" s="6" t="s">
        <v>34</v>
      </c>
      <c r="B25" s="6">
        <v>2022</v>
      </c>
      <c r="C25" s="6" t="s">
        <v>43</v>
      </c>
      <c r="D25" s="10">
        <v>44835</v>
      </c>
      <c r="E25" s="4">
        <v>165.2</v>
      </c>
      <c r="F25" s="4">
        <v>210.9</v>
      </c>
      <c r="G25" s="4">
        <v>170.9</v>
      </c>
      <c r="H25" s="4">
        <v>170.9</v>
      </c>
      <c r="I25" s="4">
        <v>186.5</v>
      </c>
      <c r="J25" s="4">
        <v>163.80000000000001</v>
      </c>
      <c r="K25" s="4">
        <v>199.7</v>
      </c>
      <c r="L25" s="4">
        <v>169.8</v>
      </c>
      <c r="M25" s="4">
        <v>121.9</v>
      </c>
      <c r="N25" s="4">
        <v>199.9</v>
      </c>
      <c r="O25" s="4">
        <v>169.9</v>
      </c>
      <c r="P25" s="4">
        <v>188.3</v>
      </c>
      <c r="Q25" s="4">
        <v>179.6</v>
      </c>
    </row>
    <row r="26" spans="1:17" x14ac:dyDescent="0.25">
      <c r="A26" s="4" t="s">
        <v>30</v>
      </c>
      <c r="B26" s="4">
        <v>2022</v>
      </c>
      <c r="C26" s="4" t="s">
        <v>42</v>
      </c>
      <c r="D26" s="9">
        <v>44805</v>
      </c>
      <c r="E26" s="6">
        <v>162.9</v>
      </c>
      <c r="F26" s="6">
        <v>206.7</v>
      </c>
      <c r="G26" s="6">
        <v>169</v>
      </c>
      <c r="H26" s="6">
        <v>169.5</v>
      </c>
      <c r="I26" s="6">
        <v>194.1</v>
      </c>
      <c r="J26" s="6">
        <v>164.1</v>
      </c>
      <c r="K26" s="6">
        <v>176.9</v>
      </c>
      <c r="L26" s="6">
        <v>169</v>
      </c>
      <c r="M26" s="6">
        <v>120.8</v>
      </c>
      <c r="N26" s="6">
        <v>199.1</v>
      </c>
      <c r="O26" s="6">
        <v>175.4</v>
      </c>
      <c r="P26" s="6">
        <v>184.8</v>
      </c>
      <c r="Q26" s="6">
        <v>175.5</v>
      </c>
    </row>
    <row r="27" spans="1:17" x14ac:dyDescent="0.25">
      <c r="A27" s="6" t="s">
        <v>33</v>
      </c>
      <c r="B27" s="6">
        <v>2022</v>
      </c>
      <c r="C27" s="6" t="s">
        <v>42</v>
      </c>
      <c r="D27" s="10">
        <v>44805</v>
      </c>
      <c r="E27" s="4">
        <v>164.9</v>
      </c>
      <c r="F27" s="4">
        <v>213.7</v>
      </c>
      <c r="G27" s="4">
        <v>170.9</v>
      </c>
      <c r="H27" s="4">
        <v>170.1</v>
      </c>
      <c r="I27" s="4">
        <v>179.3</v>
      </c>
      <c r="J27" s="4">
        <v>167.5</v>
      </c>
      <c r="K27" s="4">
        <v>220.8</v>
      </c>
      <c r="L27" s="4">
        <v>169.2</v>
      </c>
      <c r="M27" s="4">
        <v>123.1</v>
      </c>
      <c r="N27" s="4">
        <v>193.6</v>
      </c>
      <c r="O27" s="4">
        <v>161.1</v>
      </c>
      <c r="P27" s="4">
        <v>190.4</v>
      </c>
      <c r="Q27" s="4">
        <v>181.8</v>
      </c>
    </row>
    <row r="28" spans="1:17" x14ac:dyDescent="0.25">
      <c r="A28" s="4" t="s">
        <v>34</v>
      </c>
      <c r="B28" s="4">
        <v>2022</v>
      </c>
      <c r="C28" s="4" t="s">
        <v>42</v>
      </c>
      <c r="D28" s="9">
        <v>44805</v>
      </c>
      <c r="E28" s="6">
        <v>163.5</v>
      </c>
      <c r="F28" s="6">
        <v>209.2</v>
      </c>
      <c r="G28" s="6">
        <v>169.7</v>
      </c>
      <c r="H28" s="6">
        <v>169.7</v>
      </c>
      <c r="I28" s="6">
        <v>188.7</v>
      </c>
      <c r="J28" s="6">
        <v>165.7</v>
      </c>
      <c r="K28" s="6">
        <v>191.8</v>
      </c>
      <c r="L28" s="6">
        <v>169.1</v>
      </c>
      <c r="M28" s="6">
        <v>121.6</v>
      </c>
      <c r="N28" s="6">
        <v>197.3</v>
      </c>
      <c r="O28" s="6">
        <v>169.4</v>
      </c>
      <c r="P28" s="6">
        <v>187.4</v>
      </c>
      <c r="Q28" s="6">
        <v>177.8</v>
      </c>
    </row>
    <row r="29" spans="1:17" x14ac:dyDescent="0.25">
      <c r="A29" s="6" t="s">
        <v>30</v>
      </c>
      <c r="B29" s="6">
        <v>2022</v>
      </c>
      <c r="C29" s="6" t="s">
        <v>41</v>
      </c>
      <c r="D29" s="10">
        <v>44774</v>
      </c>
      <c r="E29" s="4">
        <v>159.5</v>
      </c>
      <c r="F29" s="4">
        <v>204.1</v>
      </c>
      <c r="G29" s="4">
        <v>168.3</v>
      </c>
      <c r="H29" s="4">
        <v>167.9</v>
      </c>
      <c r="I29" s="4">
        <v>198.1</v>
      </c>
      <c r="J29" s="4">
        <v>169.2</v>
      </c>
      <c r="K29" s="4">
        <v>173.1</v>
      </c>
      <c r="L29" s="4">
        <v>167.1</v>
      </c>
      <c r="M29" s="4">
        <v>120.2</v>
      </c>
      <c r="N29" s="4">
        <v>195.6</v>
      </c>
      <c r="O29" s="4">
        <v>174.8</v>
      </c>
      <c r="P29" s="4">
        <v>184</v>
      </c>
      <c r="Q29" s="4">
        <v>173.9</v>
      </c>
    </row>
    <row r="30" spans="1:17" x14ac:dyDescent="0.25">
      <c r="A30" s="4" t="s">
        <v>33</v>
      </c>
      <c r="B30" s="4">
        <v>2022</v>
      </c>
      <c r="C30" s="4" t="s">
        <v>41</v>
      </c>
      <c r="D30" s="9">
        <v>44774</v>
      </c>
      <c r="E30" s="6">
        <v>162.1</v>
      </c>
      <c r="F30" s="6">
        <v>210.9</v>
      </c>
      <c r="G30" s="6">
        <v>170.6</v>
      </c>
      <c r="H30" s="6">
        <v>168.4</v>
      </c>
      <c r="I30" s="6">
        <v>182.5</v>
      </c>
      <c r="J30" s="6">
        <v>177.1</v>
      </c>
      <c r="K30" s="6">
        <v>213.1</v>
      </c>
      <c r="L30" s="6">
        <v>167.3</v>
      </c>
      <c r="M30" s="6">
        <v>122.2</v>
      </c>
      <c r="N30" s="6">
        <v>189.7</v>
      </c>
      <c r="O30" s="6">
        <v>160.5</v>
      </c>
      <c r="P30" s="6">
        <v>188.9</v>
      </c>
      <c r="Q30" s="6">
        <v>180.4</v>
      </c>
    </row>
    <row r="31" spans="1:17" x14ac:dyDescent="0.25">
      <c r="A31" s="6" t="s">
        <v>34</v>
      </c>
      <c r="B31" s="6">
        <v>2022</v>
      </c>
      <c r="C31" s="6" t="s">
        <v>41</v>
      </c>
      <c r="D31" s="10">
        <v>44774</v>
      </c>
      <c r="E31" s="4">
        <v>160.30000000000001</v>
      </c>
      <c r="F31" s="4">
        <v>206.5</v>
      </c>
      <c r="G31" s="4">
        <v>169.2</v>
      </c>
      <c r="H31" s="4">
        <v>168.1</v>
      </c>
      <c r="I31" s="4">
        <v>192.4</v>
      </c>
      <c r="J31" s="4">
        <v>172.9</v>
      </c>
      <c r="K31" s="4">
        <v>186.7</v>
      </c>
      <c r="L31" s="4">
        <v>167.2</v>
      </c>
      <c r="M31" s="4">
        <v>120.9</v>
      </c>
      <c r="N31" s="4">
        <v>193.6</v>
      </c>
      <c r="O31" s="4">
        <v>168.8</v>
      </c>
      <c r="P31" s="4">
        <v>186.3</v>
      </c>
      <c r="Q31" s="4">
        <v>176.3</v>
      </c>
    </row>
    <row r="32" spans="1:17" x14ac:dyDescent="0.25">
      <c r="A32" s="4" t="s">
        <v>30</v>
      </c>
      <c r="B32" s="4">
        <v>2022</v>
      </c>
      <c r="C32" s="4" t="s">
        <v>40</v>
      </c>
      <c r="D32" s="9">
        <v>44743</v>
      </c>
      <c r="E32" s="6">
        <v>155.19999999999999</v>
      </c>
      <c r="F32" s="6">
        <v>210.8</v>
      </c>
      <c r="G32" s="6">
        <v>174.3</v>
      </c>
      <c r="H32" s="6">
        <v>166.3</v>
      </c>
      <c r="I32" s="6">
        <v>202.2</v>
      </c>
      <c r="J32" s="6">
        <v>169.6</v>
      </c>
      <c r="K32" s="6">
        <v>168.6</v>
      </c>
      <c r="L32" s="6">
        <v>164.4</v>
      </c>
      <c r="M32" s="6">
        <v>119.2</v>
      </c>
      <c r="N32" s="6">
        <v>191.8</v>
      </c>
      <c r="O32" s="6">
        <v>174.5</v>
      </c>
      <c r="P32" s="6">
        <v>183.1</v>
      </c>
      <c r="Q32" s="6">
        <v>172.5</v>
      </c>
    </row>
    <row r="33" spans="1:31" x14ac:dyDescent="0.25">
      <c r="A33" s="6" t="s">
        <v>33</v>
      </c>
      <c r="B33" s="6">
        <v>2022</v>
      </c>
      <c r="C33" s="6" t="s">
        <v>40</v>
      </c>
      <c r="D33" s="10">
        <v>44743</v>
      </c>
      <c r="E33" s="4">
        <v>159.30000000000001</v>
      </c>
      <c r="F33" s="4">
        <v>217.1</v>
      </c>
      <c r="G33" s="4">
        <v>176.6</v>
      </c>
      <c r="H33" s="4">
        <v>167.1</v>
      </c>
      <c r="I33" s="4">
        <v>184.8</v>
      </c>
      <c r="J33" s="4">
        <v>179.5</v>
      </c>
      <c r="K33" s="4">
        <v>208.5</v>
      </c>
      <c r="L33" s="4">
        <v>164</v>
      </c>
      <c r="M33" s="4">
        <v>121.5</v>
      </c>
      <c r="N33" s="4">
        <v>186.3</v>
      </c>
      <c r="O33" s="4">
        <v>159.80000000000001</v>
      </c>
      <c r="P33" s="4">
        <v>187.7</v>
      </c>
      <c r="Q33" s="4">
        <v>179.4</v>
      </c>
    </row>
    <row r="34" spans="1:31" x14ac:dyDescent="0.25">
      <c r="A34" s="4" t="s">
        <v>34</v>
      </c>
      <c r="B34" s="4">
        <v>2022</v>
      </c>
      <c r="C34" s="4" t="s">
        <v>40</v>
      </c>
      <c r="D34" s="9">
        <v>44743</v>
      </c>
      <c r="E34" s="6">
        <v>156.5</v>
      </c>
      <c r="F34" s="6">
        <v>213</v>
      </c>
      <c r="G34" s="6">
        <v>175.2</v>
      </c>
      <c r="H34" s="6">
        <v>166.6</v>
      </c>
      <c r="I34" s="6">
        <v>195.8</v>
      </c>
      <c r="J34" s="6">
        <v>174.2</v>
      </c>
      <c r="K34" s="6">
        <v>182.1</v>
      </c>
      <c r="L34" s="6">
        <v>164.3</v>
      </c>
      <c r="M34" s="6">
        <v>120</v>
      </c>
      <c r="N34" s="6">
        <v>190</v>
      </c>
      <c r="O34" s="6">
        <v>168.4</v>
      </c>
      <c r="P34" s="6">
        <v>185.2</v>
      </c>
      <c r="Q34" s="6">
        <v>175</v>
      </c>
    </row>
    <row r="35" spans="1:31" x14ac:dyDescent="0.25">
      <c r="A35" s="6" t="s">
        <v>30</v>
      </c>
      <c r="B35" s="6">
        <v>2022</v>
      </c>
      <c r="C35" s="6" t="s">
        <v>39</v>
      </c>
      <c r="D35" s="10">
        <v>44713</v>
      </c>
      <c r="E35" s="4">
        <v>153.80000000000001</v>
      </c>
      <c r="F35" s="4">
        <v>217.2</v>
      </c>
      <c r="G35" s="4">
        <v>169.6</v>
      </c>
      <c r="H35" s="4">
        <v>165.4</v>
      </c>
      <c r="I35" s="4">
        <v>208.1</v>
      </c>
      <c r="J35" s="4">
        <v>165.8</v>
      </c>
      <c r="K35" s="4">
        <v>167.3</v>
      </c>
      <c r="L35" s="4">
        <v>164.6</v>
      </c>
      <c r="M35" s="4">
        <v>119.1</v>
      </c>
      <c r="N35" s="4">
        <v>188.9</v>
      </c>
      <c r="O35" s="4">
        <v>174.2</v>
      </c>
      <c r="P35" s="4">
        <v>181.9</v>
      </c>
      <c r="Q35" s="4">
        <v>172.4</v>
      </c>
    </row>
    <row r="36" spans="1:31" x14ac:dyDescent="0.25">
      <c r="A36" s="4" t="s">
        <v>33</v>
      </c>
      <c r="B36" s="4">
        <v>2022</v>
      </c>
      <c r="C36" s="4" t="s">
        <v>39</v>
      </c>
      <c r="D36" s="9">
        <v>44713</v>
      </c>
      <c r="E36" s="6">
        <v>157.5</v>
      </c>
      <c r="F36" s="6">
        <v>223.4</v>
      </c>
      <c r="G36" s="6">
        <v>172.8</v>
      </c>
      <c r="H36" s="6">
        <v>166.4</v>
      </c>
      <c r="I36" s="6">
        <v>188.6</v>
      </c>
      <c r="J36" s="6">
        <v>174.1</v>
      </c>
      <c r="K36" s="6">
        <v>211.5</v>
      </c>
      <c r="L36" s="6">
        <v>163.6</v>
      </c>
      <c r="M36" s="6">
        <v>121.4</v>
      </c>
      <c r="N36" s="6">
        <v>183.5</v>
      </c>
      <c r="O36" s="6">
        <v>159.1</v>
      </c>
      <c r="P36" s="6">
        <v>186.3</v>
      </c>
      <c r="Q36" s="6">
        <v>179.3</v>
      </c>
    </row>
    <row r="37" spans="1:31" x14ac:dyDescent="0.25">
      <c r="A37" s="6" t="s">
        <v>34</v>
      </c>
      <c r="B37" s="6">
        <v>2022</v>
      </c>
      <c r="C37" s="6" t="s">
        <v>39</v>
      </c>
      <c r="D37" s="10">
        <v>44713</v>
      </c>
      <c r="E37" s="4">
        <v>155</v>
      </c>
      <c r="F37" s="4">
        <v>219.4</v>
      </c>
      <c r="G37" s="4">
        <v>170.8</v>
      </c>
      <c r="H37" s="4">
        <v>165.8</v>
      </c>
      <c r="I37" s="4">
        <v>200.9</v>
      </c>
      <c r="J37" s="4">
        <v>169.7</v>
      </c>
      <c r="K37" s="4">
        <v>182.3</v>
      </c>
      <c r="L37" s="4">
        <v>164.3</v>
      </c>
      <c r="M37" s="4">
        <v>119.9</v>
      </c>
      <c r="N37" s="4">
        <v>187.1</v>
      </c>
      <c r="O37" s="4">
        <v>167.9</v>
      </c>
      <c r="P37" s="4">
        <v>183.9</v>
      </c>
      <c r="Q37" s="4">
        <v>174.9</v>
      </c>
    </row>
    <row r="38" spans="1:31" x14ac:dyDescent="0.25">
      <c r="B38" s="4">
        <v>2022</v>
      </c>
      <c r="C38" s="4" t="s">
        <v>38</v>
      </c>
      <c r="D38" s="9">
        <v>44682</v>
      </c>
      <c r="E38" s="4">
        <v>154.1</v>
      </c>
      <c r="F38" s="4">
        <v>217</v>
      </c>
      <c r="G38" s="4">
        <v>162.4</v>
      </c>
      <c r="H38" s="4">
        <v>164.9</v>
      </c>
      <c r="I38" s="4">
        <v>202.4</v>
      </c>
      <c r="J38" s="4">
        <v>171</v>
      </c>
      <c r="K38" s="4">
        <v>174.9</v>
      </c>
      <c r="L38" s="4">
        <v>164.7</v>
      </c>
      <c r="M38" s="4">
        <v>119.7</v>
      </c>
      <c r="N38" s="4">
        <v>184.9</v>
      </c>
      <c r="O38" s="4">
        <v>167.1</v>
      </c>
      <c r="P38" s="4">
        <v>182.5</v>
      </c>
      <c r="Q38" s="4">
        <v>173.3</v>
      </c>
      <c r="R38" s="4">
        <v>194.1</v>
      </c>
      <c r="S38" s="4">
        <v>175.6</v>
      </c>
      <c r="T38" s="4">
        <v>168.4</v>
      </c>
      <c r="U38" s="4">
        <v>174.6</v>
      </c>
      <c r="V38" s="4">
        <v>167.5</v>
      </c>
      <c r="W38" s="4">
        <v>174.6</v>
      </c>
      <c r="X38" s="4">
        <v>165.2</v>
      </c>
      <c r="Y38" s="4">
        <v>174.8</v>
      </c>
      <c r="Z38" s="4">
        <v>163</v>
      </c>
      <c r="AA38" s="4">
        <v>165.1</v>
      </c>
      <c r="AB38" s="4">
        <v>167.9</v>
      </c>
      <c r="AC38" s="4">
        <v>168.4</v>
      </c>
      <c r="AD38" s="4">
        <v>167.5</v>
      </c>
      <c r="AE38" s="20">
        <v>171.7</v>
      </c>
    </row>
    <row r="41" spans="1:31" ht="14.4" x14ac:dyDescent="0.3">
      <c r="D41" s="1" t="s">
        <v>0</v>
      </c>
      <c r="E41" s="2" t="s">
        <v>1</v>
      </c>
      <c r="F41" s="2" t="s">
        <v>2</v>
      </c>
      <c r="G41" s="2" t="s">
        <v>49</v>
      </c>
      <c r="H41" s="2" t="s">
        <v>3</v>
      </c>
      <c r="I41" s="2" t="s">
        <v>4</v>
      </c>
      <c r="J41" s="2" t="s">
        <v>5</v>
      </c>
      <c r="K41" s="2" t="s">
        <v>6</v>
      </c>
      <c r="L41" s="2" t="s">
        <v>7</v>
      </c>
      <c r="M41" s="2" t="s">
        <v>8</v>
      </c>
      <c r="N41" s="2" t="s">
        <v>9</v>
      </c>
      <c r="O41" s="2" t="s">
        <v>10</v>
      </c>
      <c r="P41" s="2" t="s">
        <v>11</v>
      </c>
      <c r="Q41" s="2" t="s">
        <v>12</v>
      </c>
      <c r="R41" s="2" t="s">
        <v>13</v>
      </c>
      <c r="S41" s="2" t="s">
        <v>14</v>
      </c>
      <c r="T41" s="8" t="s">
        <v>15</v>
      </c>
    </row>
    <row r="42" spans="1:31" ht="14.4" x14ac:dyDescent="0.3">
      <c r="D42" s="3" t="s">
        <v>34</v>
      </c>
      <c r="E42" s="4">
        <v>2023</v>
      </c>
      <c r="F42" s="4" t="s">
        <v>38</v>
      </c>
      <c r="G42" s="9">
        <v>45047</v>
      </c>
      <c r="H42" s="4">
        <v>173.7</v>
      </c>
      <c r="I42" s="4">
        <v>214.3</v>
      </c>
      <c r="J42" s="4">
        <v>173.2</v>
      </c>
      <c r="K42" s="4">
        <v>179.5</v>
      </c>
      <c r="L42" s="4">
        <v>170</v>
      </c>
      <c r="M42" s="4">
        <v>172.2</v>
      </c>
      <c r="N42" s="4">
        <v>161</v>
      </c>
      <c r="O42" s="4">
        <v>175.6</v>
      </c>
      <c r="P42" s="4">
        <v>122.7</v>
      </c>
      <c r="Q42" s="4">
        <v>218</v>
      </c>
      <c r="R42" s="4">
        <v>173.4</v>
      </c>
      <c r="S42" s="4">
        <v>194.2</v>
      </c>
      <c r="T42" s="20">
        <v>179.1</v>
      </c>
      <c r="U42" s="11">
        <f>AVERAGE(H42:T42)</f>
        <v>177.45384615384617</v>
      </c>
    </row>
    <row r="43" spans="1:31" ht="14.4" x14ac:dyDescent="0.3">
      <c r="D43" s="5" t="s">
        <v>34</v>
      </c>
      <c r="E43" s="6">
        <v>2023</v>
      </c>
      <c r="F43" s="6" t="s">
        <v>37</v>
      </c>
      <c r="G43" s="10">
        <v>45017</v>
      </c>
      <c r="H43" s="6">
        <v>173.8</v>
      </c>
      <c r="I43" s="6">
        <v>209.3</v>
      </c>
      <c r="J43" s="6">
        <v>169.6</v>
      </c>
      <c r="K43" s="6">
        <v>178.4</v>
      </c>
      <c r="L43" s="6">
        <v>174.9</v>
      </c>
      <c r="M43" s="6">
        <v>176.3</v>
      </c>
      <c r="N43" s="6">
        <v>155.4</v>
      </c>
      <c r="O43" s="6">
        <v>173.4</v>
      </c>
      <c r="P43" s="6">
        <v>121.3</v>
      </c>
      <c r="Q43" s="6">
        <v>212.9</v>
      </c>
      <c r="R43" s="6">
        <v>172.9</v>
      </c>
      <c r="S43" s="6">
        <v>193.5</v>
      </c>
      <c r="T43" s="25">
        <v>177.9</v>
      </c>
      <c r="U43" s="11">
        <f t="shared" ref="U43:U54" si="0">AVERAGE(H43:T43)</f>
        <v>176.12307692307695</v>
      </c>
    </row>
    <row r="44" spans="1:31" ht="14.4" x14ac:dyDescent="0.3">
      <c r="D44" s="3" t="s">
        <v>34</v>
      </c>
      <c r="E44" s="4">
        <v>2023</v>
      </c>
      <c r="F44" s="4" t="s">
        <v>36</v>
      </c>
      <c r="G44" s="9">
        <v>44986</v>
      </c>
      <c r="H44" s="4">
        <v>174.4</v>
      </c>
      <c r="I44" s="4">
        <v>207.7</v>
      </c>
      <c r="J44" s="4">
        <v>175.2</v>
      </c>
      <c r="K44" s="4">
        <v>177.3</v>
      </c>
      <c r="L44" s="4">
        <v>179.2</v>
      </c>
      <c r="M44" s="4">
        <v>169.5</v>
      </c>
      <c r="N44" s="4">
        <v>152.80000000000001</v>
      </c>
      <c r="O44" s="4">
        <v>171.1</v>
      </c>
      <c r="P44" s="4">
        <v>120</v>
      </c>
      <c r="Q44" s="4">
        <v>209.7</v>
      </c>
      <c r="R44" s="4">
        <v>172.3</v>
      </c>
      <c r="S44" s="4">
        <v>193</v>
      </c>
      <c r="T44" s="20">
        <v>177</v>
      </c>
      <c r="U44" s="11">
        <f t="shared" si="0"/>
        <v>175.32307692307691</v>
      </c>
    </row>
    <row r="45" spans="1:31" ht="14.4" x14ac:dyDescent="0.3">
      <c r="D45" s="5" t="s">
        <v>34</v>
      </c>
      <c r="E45" s="6">
        <v>2023</v>
      </c>
      <c r="F45" s="6" t="s">
        <v>35</v>
      </c>
      <c r="G45" s="10">
        <v>44958</v>
      </c>
      <c r="H45" s="6">
        <v>174.4</v>
      </c>
      <c r="I45" s="6">
        <v>207.7</v>
      </c>
      <c r="J45" s="6">
        <v>175.2</v>
      </c>
      <c r="K45" s="6">
        <v>177.3</v>
      </c>
      <c r="L45" s="6">
        <v>179.3</v>
      </c>
      <c r="M45" s="6">
        <v>169.5</v>
      </c>
      <c r="N45" s="6">
        <v>152.69999999999999</v>
      </c>
      <c r="O45" s="6">
        <v>171</v>
      </c>
      <c r="P45" s="6">
        <v>120</v>
      </c>
      <c r="Q45" s="6">
        <v>209.7</v>
      </c>
      <c r="R45" s="6">
        <v>172.3</v>
      </c>
      <c r="S45" s="6">
        <v>193</v>
      </c>
      <c r="T45" s="25">
        <v>177</v>
      </c>
      <c r="U45" s="11">
        <f t="shared" si="0"/>
        <v>175.3153846153846</v>
      </c>
    </row>
    <row r="46" spans="1:31" ht="14.4" x14ac:dyDescent="0.3">
      <c r="D46" s="3" t="s">
        <v>34</v>
      </c>
      <c r="E46" s="4">
        <v>2023</v>
      </c>
      <c r="F46" s="4" t="s">
        <v>31</v>
      </c>
      <c r="G46" s="9">
        <v>44927</v>
      </c>
      <c r="H46" s="4">
        <v>173.8</v>
      </c>
      <c r="I46" s="4">
        <v>210.7</v>
      </c>
      <c r="J46" s="4">
        <v>194.5</v>
      </c>
      <c r="K46" s="4">
        <v>174.6</v>
      </c>
      <c r="L46" s="4">
        <v>187.2</v>
      </c>
      <c r="M46" s="4">
        <v>158.30000000000001</v>
      </c>
      <c r="N46" s="4">
        <v>153.9</v>
      </c>
      <c r="O46" s="4">
        <v>170.9</v>
      </c>
      <c r="P46" s="4">
        <v>121.1</v>
      </c>
      <c r="Q46" s="4">
        <v>208.4</v>
      </c>
      <c r="R46" s="4">
        <v>171.4</v>
      </c>
      <c r="S46" s="4">
        <v>191.2</v>
      </c>
      <c r="T46" s="20">
        <v>176.7</v>
      </c>
      <c r="U46" s="11">
        <f t="shared" si="0"/>
        <v>176.36153846153846</v>
      </c>
    </row>
    <row r="47" spans="1:31" ht="14.4" x14ac:dyDescent="0.3">
      <c r="D47" s="5" t="s">
        <v>34</v>
      </c>
      <c r="E47" s="6">
        <v>2022</v>
      </c>
      <c r="F47" s="6" t="s">
        <v>46</v>
      </c>
      <c r="G47" s="10">
        <v>44896</v>
      </c>
      <c r="H47" s="4">
        <v>169.2</v>
      </c>
      <c r="I47" s="4">
        <v>209</v>
      </c>
      <c r="J47" s="4">
        <v>190.2</v>
      </c>
      <c r="K47" s="4">
        <v>173.6</v>
      </c>
      <c r="L47" s="4">
        <v>188.5</v>
      </c>
      <c r="M47" s="4">
        <v>158</v>
      </c>
      <c r="N47" s="4">
        <v>159.9</v>
      </c>
      <c r="O47" s="4">
        <v>170.8</v>
      </c>
      <c r="P47" s="4">
        <v>121.8</v>
      </c>
      <c r="Q47" s="4">
        <v>205.2</v>
      </c>
      <c r="R47" s="4">
        <v>171</v>
      </c>
      <c r="S47" s="4">
        <v>190.3</v>
      </c>
      <c r="T47" s="20">
        <v>175.9</v>
      </c>
      <c r="U47" s="11">
        <f t="shared" si="0"/>
        <v>175.64615384615385</v>
      </c>
    </row>
    <row r="48" spans="1:31" ht="14.4" x14ac:dyDescent="0.3">
      <c r="D48" s="3" t="s">
        <v>34</v>
      </c>
      <c r="E48" s="4">
        <v>2022</v>
      </c>
      <c r="F48" s="4" t="s">
        <v>45</v>
      </c>
      <c r="G48" s="9">
        <v>44866</v>
      </c>
      <c r="H48" s="4">
        <v>167.4</v>
      </c>
      <c r="I48" s="4">
        <v>209.4</v>
      </c>
      <c r="J48" s="4">
        <v>181.4</v>
      </c>
      <c r="K48" s="4">
        <v>172.3</v>
      </c>
      <c r="L48" s="4">
        <v>188.9</v>
      </c>
      <c r="M48" s="4">
        <v>160.69999999999999</v>
      </c>
      <c r="N48" s="4">
        <v>183.1</v>
      </c>
      <c r="O48" s="4">
        <v>170.5</v>
      </c>
      <c r="P48" s="4">
        <v>122.1</v>
      </c>
      <c r="Q48" s="4">
        <v>202.8</v>
      </c>
      <c r="R48" s="4">
        <v>170.4</v>
      </c>
      <c r="S48" s="4">
        <v>189.5</v>
      </c>
      <c r="T48" s="20">
        <v>178.3</v>
      </c>
      <c r="U48" s="11">
        <f t="shared" si="0"/>
        <v>176.67692307692309</v>
      </c>
    </row>
    <row r="49" spans="2:28" ht="14.4" x14ac:dyDescent="0.3">
      <c r="D49" s="5" t="s">
        <v>34</v>
      </c>
      <c r="E49" s="6">
        <v>2022</v>
      </c>
      <c r="F49" s="6" t="s">
        <v>43</v>
      </c>
      <c r="G49" s="10">
        <v>44835</v>
      </c>
      <c r="H49" s="4">
        <v>165.2</v>
      </c>
      <c r="I49" s="4">
        <v>210.9</v>
      </c>
      <c r="J49" s="4">
        <v>170.9</v>
      </c>
      <c r="K49" s="4">
        <v>170.9</v>
      </c>
      <c r="L49" s="4">
        <v>186.5</v>
      </c>
      <c r="M49" s="4">
        <v>163.80000000000001</v>
      </c>
      <c r="N49" s="4">
        <v>199.7</v>
      </c>
      <c r="O49" s="4">
        <v>169.8</v>
      </c>
      <c r="P49" s="4">
        <v>121.9</v>
      </c>
      <c r="Q49" s="4">
        <v>199.9</v>
      </c>
      <c r="R49" s="4">
        <v>169.9</v>
      </c>
      <c r="S49" s="4">
        <v>188.3</v>
      </c>
      <c r="T49" s="20">
        <v>179.6</v>
      </c>
      <c r="U49" s="11">
        <f t="shared" si="0"/>
        <v>176.71538461538464</v>
      </c>
    </row>
    <row r="50" spans="2:28" ht="14.4" x14ac:dyDescent="0.3">
      <c r="D50" s="3" t="s">
        <v>34</v>
      </c>
      <c r="E50" s="4">
        <v>2022</v>
      </c>
      <c r="F50" s="4" t="s">
        <v>42</v>
      </c>
      <c r="G50" s="9">
        <v>44805</v>
      </c>
      <c r="H50" s="4">
        <v>163.5</v>
      </c>
      <c r="I50" s="4">
        <v>209.2</v>
      </c>
      <c r="J50" s="4">
        <v>169.7</v>
      </c>
      <c r="K50" s="4">
        <v>169.7</v>
      </c>
      <c r="L50" s="4">
        <v>188.7</v>
      </c>
      <c r="M50" s="4">
        <v>165.7</v>
      </c>
      <c r="N50" s="4">
        <v>191.8</v>
      </c>
      <c r="O50" s="4">
        <v>169.1</v>
      </c>
      <c r="P50" s="4">
        <v>121.6</v>
      </c>
      <c r="Q50" s="4">
        <v>197.3</v>
      </c>
      <c r="R50" s="4">
        <v>169.4</v>
      </c>
      <c r="S50" s="4">
        <v>187.4</v>
      </c>
      <c r="T50" s="20">
        <v>177.8</v>
      </c>
      <c r="U50" s="11">
        <f t="shared" si="0"/>
        <v>175.45384615384617</v>
      </c>
    </row>
    <row r="51" spans="2:28" ht="14.4" x14ac:dyDescent="0.3">
      <c r="D51" s="5" t="s">
        <v>34</v>
      </c>
      <c r="E51" s="6">
        <v>2022</v>
      </c>
      <c r="F51" s="6" t="s">
        <v>41</v>
      </c>
      <c r="G51" s="10">
        <v>44774</v>
      </c>
      <c r="H51" s="4">
        <v>160.30000000000001</v>
      </c>
      <c r="I51" s="4">
        <v>206.5</v>
      </c>
      <c r="J51" s="4">
        <v>169.2</v>
      </c>
      <c r="K51" s="4">
        <v>168.1</v>
      </c>
      <c r="L51" s="4">
        <v>192.4</v>
      </c>
      <c r="M51" s="4">
        <v>172.9</v>
      </c>
      <c r="N51" s="4">
        <v>186.7</v>
      </c>
      <c r="O51" s="4">
        <v>167.2</v>
      </c>
      <c r="P51" s="4">
        <v>120.9</v>
      </c>
      <c r="Q51" s="4">
        <v>193.6</v>
      </c>
      <c r="R51" s="4">
        <v>168.8</v>
      </c>
      <c r="S51" s="4">
        <v>186.3</v>
      </c>
      <c r="T51" s="20">
        <v>176.3</v>
      </c>
      <c r="U51" s="11">
        <f t="shared" si="0"/>
        <v>174.55384615384617</v>
      </c>
    </row>
    <row r="52" spans="2:28" ht="14.4" x14ac:dyDescent="0.3">
      <c r="D52" s="3" t="s">
        <v>34</v>
      </c>
      <c r="E52" s="4">
        <v>2022</v>
      </c>
      <c r="F52" s="4" t="s">
        <v>40</v>
      </c>
      <c r="G52" s="9">
        <v>44743</v>
      </c>
      <c r="H52" s="4">
        <v>156.5</v>
      </c>
      <c r="I52" s="4">
        <v>213</v>
      </c>
      <c r="J52" s="4">
        <v>175.2</v>
      </c>
      <c r="K52" s="4">
        <v>166.6</v>
      </c>
      <c r="L52" s="4">
        <v>195.8</v>
      </c>
      <c r="M52" s="4">
        <v>174.2</v>
      </c>
      <c r="N52" s="4">
        <v>182.1</v>
      </c>
      <c r="O52" s="4">
        <v>164.3</v>
      </c>
      <c r="P52" s="4">
        <v>120</v>
      </c>
      <c r="Q52" s="4">
        <v>190</v>
      </c>
      <c r="R52" s="4">
        <v>168.4</v>
      </c>
      <c r="S52" s="4">
        <v>185.2</v>
      </c>
      <c r="T52" s="20">
        <v>175</v>
      </c>
      <c r="U52" s="11">
        <f t="shared" si="0"/>
        <v>174.33076923076925</v>
      </c>
    </row>
    <row r="53" spans="2:28" ht="14.4" x14ac:dyDescent="0.3">
      <c r="D53" s="5" t="s">
        <v>34</v>
      </c>
      <c r="E53" s="6">
        <v>2022</v>
      </c>
      <c r="F53" s="6" t="s">
        <v>39</v>
      </c>
      <c r="G53" s="10">
        <v>44713</v>
      </c>
      <c r="H53" s="4">
        <v>155</v>
      </c>
      <c r="I53" s="4">
        <v>219.4</v>
      </c>
      <c r="J53" s="4">
        <v>170.8</v>
      </c>
      <c r="K53" s="4">
        <v>165.8</v>
      </c>
      <c r="L53" s="4">
        <v>200.9</v>
      </c>
      <c r="M53" s="4">
        <v>169.7</v>
      </c>
      <c r="N53" s="4">
        <v>182.3</v>
      </c>
      <c r="O53" s="4">
        <v>164.3</v>
      </c>
      <c r="P53" s="4">
        <v>119.9</v>
      </c>
      <c r="Q53" s="4">
        <v>187.1</v>
      </c>
      <c r="R53" s="4">
        <v>167.9</v>
      </c>
      <c r="S53" s="4">
        <v>183.9</v>
      </c>
      <c r="T53" s="20">
        <v>174.9</v>
      </c>
      <c r="U53" s="11">
        <f t="shared" si="0"/>
        <v>173.99230769230769</v>
      </c>
    </row>
    <row r="54" spans="2:28" ht="14.4" x14ac:dyDescent="0.3">
      <c r="E54" s="4">
        <v>2022</v>
      </c>
      <c r="F54" s="4" t="s">
        <v>38</v>
      </c>
      <c r="G54" s="9">
        <v>44682</v>
      </c>
      <c r="H54" s="4">
        <v>154.1</v>
      </c>
      <c r="I54" s="4">
        <v>217</v>
      </c>
      <c r="J54" s="4">
        <v>162.4</v>
      </c>
      <c r="K54" s="4">
        <v>164.9</v>
      </c>
      <c r="L54" s="4">
        <v>202.4</v>
      </c>
      <c r="M54" s="4">
        <v>171</v>
      </c>
      <c r="N54" s="4">
        <v>174.9</v>
      </c>
      <c r="O54" s="4">
        <v>164.7</v>
      </c>
      <c r="P54" s="4">
        <v>119.7</v>
      </c>
      <c r="Q54" s="4">
        <v>184.9</v>
      </c>
      <c r="R54" s="4">
        <v>167.1</v>
      </c>
      <c r="S54" s="4">
        <v>182.5</v>
      </c>
      <c r="T54" s="4">
        <v>173.3</v>
      </c>
      <c r="U54" s="11">
        <f t="shared" si="0"/>
        <v>172.22307692307697</v>
      </c>
    </row>
    <row r="56" spans="2:28" x14ac:dyDescent="0.25">
      <c r="J56" s="4"/>
    </row>
    <row r="57" spans="2:28" ht="14.4" x14ac:dyDescent="0.3">
      <c r="B57" s="2" t="s">
        <v>1</v>
      </c>
      <c r="C57" s="2" t="s">
        <v>2</v>
      </c>
      <c r="D57" s="2" t="s">
        <v>49</v>
      </c>
      <c r="E57" s="18" t="s">
        <v>63</v>
      </c>
      <c r="F57" s="18" t="s">
        <v>64</v>
      </c>
      <c r="J57" s="4"/>
    </row>
    <row r="58" spans="2:28" ht="14.4" x14ac:dyDescent="0.3">
      <c r="B58" s="4">
        <v>2022</v>
      </c>
      <c r="C58" s="4" t="s">
        <v>38</v>
      </c>
      <c r="D58" s="9">
        <v>44682</v>
      </c>
      <c r="E58" s="18">
        <v>172.22307692307697</v>
      </c>
      <c r="J58" s="4"/>
    </row>
    <row r="59" spans="2:28" x14ac:dyDescent="0.25">
      <c r="B59" s="6">
        <v>2022</v>
      </c>
      <c r="C59" s="6" t="s">
        <v>39</v>
      </c>
      <c r="D59" s="10">
        <v>44713</v>
      </c>
      <c r="E59">
        <v>173.99230769230769</v>
      </c>
      <c r="F59" s="14">
        <f>(Table7[[#This Row],[Average]]-E58)/E58</f>
        <v>1.0272901871454425E-2</v>
      </c>
      <c r="H59">
        <f>(E70-E58)/E58*100</f>
        <v>3.0372057706909446</v>
      </c>
      <c r="J59" s="4"/>
      <c r="N59" t="s">
        <v>65</v>
      </c>
      <c r="P59" s="4"/>
      <c r="Q59" s="4"/>
      <c r="R59" s="4"/>
      <c r="S59" s="4"/>
      <c r="T59" s="4"/>
      <c r="U59" s="4"/>
      <c r="V59" s="4"/>
      <c r="W59" s="4"/>
      <c r="X59" s="4"/>
      <c r="Y59" s="4"/>
      <c r="Z59" s="4"/>
      <c r="AA59" s="4"/>
      <c r="AB59" s="20"/>
    </row>
    <row r="60" spans="2:28" ht="14.4" x14ac:dyDescent="0.3">
      <c r="B60" s="4">
        <v>2022</v>
      </c>
      <c r="C60" s="4" t="s">
        <v>40</v>
      </c>
      <c r="D60" s="9">
        <v>44743</v>
      </c>
      <c r="E60">
        <v>174.33076923076925</v>
      </c>
      <c r="F60" s="14">
        <f>(Table7[[#This Row],[Average]]-E59)/E59</f>
        <v>1.9452672531943328E-3</v>
      </c>
      <c r="J60" s="4"/>
      <c r="M60" s="2" t="s">
        <v>3</v>
      </c>
      <c r="N60">
        <v>12.064516129032251</v>
      </c>
    </row>
    <row r="61" spans="2:28" ht="14.4" x14ac:dyDescent="0.3">
      <c r="B61" s="6">
        <v>2022</v>
      </c>
      <c r="C61" s="6" t="s">
        <v>41</v>
      </c>
      <c r="D61" s="10">
        <v>44774</v>
      </c>
      <c r="E61">
        <v>174.55384615384617</v>
      </c>
      <c r="F61" s="14">
        <f>(Table7[[#This Row],[Average]]-E60)/E60</f>
        <v>1.2796187618585007E-3</v>
      </c>
      <c r="J61" s="4"/>
      <c r="M61" s="2" t="s">
        <v>4</v>
      </c>
      <c r="N61">
        <v>-2.3245214220601613</v>
      </c>
    </row>
    <row r="62" spans="2:28" ht="14.4" x14ac:dyDescent="0.3">
      <c r="B62" s="4">
        <v>2022</v>
      </c>
      <c r="C62" s="4" t="s">
        <v>42</v>
      </c>
      <c r="D62" s="9">
        <v>44805</v>
      </c>
      <c r="E62">
        <v>175.45384615384617</v>
      </c>
      <c r="F62" s="14">
        <f>(Table7[[#This Row],[Average]]-E61)/E61</f>
        <v>5.1560021152829514E-3</v>
      </c>
      <c r="J62" s="4"/>
      <c r="M62" s="2" t="s">
        <v>5</v>
      </c>
      <c r="N62">
        <v>1.4051522248243427</v>
      </c>
      <c r="O62" t="s">
        <v>70</v>
      </c>
      <c r="P62" t="s">
        <v>66</v>
      </c>
      <c r="Q62" t="s">
        <v>69</v>
      </c>
      <c r="R62" t="s">
        <v>67</v>
      </c>
      <c r="S62" t="s">
        <v>69</v>
      </c>
      <c r="T62" t="s">
        <v>68</v>
      </c>
    </row>
    <row r="63" spans="2:28" ht="14.4" x14ac:dyDescent="0.3">
      <c r="B63" s="6">
        <v>2022</v>
      </c>
      <c r="C63" s="6" t="s">
        <v>43</v>
      </c>
      <c r="D63" s="10">
        <v>44835</v>
      </c>
      <c r="E63">
        <v>176.71538461538464</v>
      </c>
      <c r="F63" s="14">
        <f>(Table7[[#This Row],[Average]]-E62)/E62</f>
        <v>7.1901442413082701E-3</v>
      </c>
      <c r="J63" s="4"/>
      <c r="M63" s="2" t="s">
        <v>6</v>
      </c>
      <c r="N63">
        <v>8.2629674306393177</v>
      </c>
      <c r="O63" s="2" t="s">
        <v>3</v>
      </c>
      <c r="P63">
        <v>173.7</v>
      </c>
      <c r="Q63">
        <v>-5.7537399309564287E-2</v>
      </c>
      <c r="R63">
        <v>155</v>
      </c>
      <c r="S63">
        <v>0.58403634003893945</v>
      </c>
      <c r="T63">
        <f>Q63-S63</f>
        <v>-0.6415737393485037</v>
      </c>
      <c r="U63">
        <f>(P63-R63)/R63*100</f>
        <v>12.064516129032251</v>
      </c>
    </row>
    <row r="64" spans="2:28" ht="14.4" x14ac:dyDescent="0.3">
      <c r="B64" s="4">
        <v>2022</v>
      </c>
      <c r="C64" s="4" t="s">
        <v>45</v>
      </c>
      <c r="D64" s="9">
        <v>44866</v>
      </c>
      <c r="E64">
        <v>176.67692307692309</v>
      </c>
      <c r="F64" s="14">
        <f>(Table7[[#This Row],[Average]]-E63)/E63</f>
        <v>-2.176468027685168E-4</v>
      </c>
      <c r="J64" s="4"/>
      <c r="M64" s="2" t="s">
        <v>7</v>
      </c>
      <c r="N64">
        <v>-15.380786460925835</v>
      </c>
      <c r="O64" s="2" t="s">
        <v>4</v>
      </c>
      <c r="P64">
        <v>214.3</v>
      </c>
      <c r="Q64">
        <v>2.3889154323936932</v>
      </c>
      <c r="R64">
        <v>219.4</v>
      </c>
      <c r="S64">
        <v>1.1059907834101399</v>
      </c>
      <c r="T64">
        <f t="shared" ref="T64:T75" si="1">Q64-S64</f>
        <v>1.2829246489835533</v>
      </c>
      <c r="U64">
        <f t="shared" ref="U64:U75" si="2">(P64-R64)/R64*100</f>
        <v>-2.3245214220601613</v>
      </c>
    </row>
    <row r="65" spans="2:21" ht="14.4" x14ac:dyDescent="0.3">
      <c r="B65" s="6">
        <v>2022</v>
      </c>
      <c r="C65" s="6" t="s">
        <v>46</v>
      </c>
      <c r="D65" s="10">
        <v>44896</v>
      </c>
      <c r="E65">
        <v>175.64615384615385</v>
      </c>
      <c r="F65" s="14">
        <f>(Table7[[#This Row],[Average]]-E64)/E64</f>
        <v>-5.8342041100662182E-3</v>
      </c>
      <c r="J65" s="4"/>
      <c r="M65" s="2" t="s">
        <v>8</v>
      </c>
      <c r="N65">
        <v>1.4731879787860933</v>
      </c>
      <c r="O65" s="2" t="s">
        <v>5</v>
      </c>
      <c r="P65">
        <v>173.2</v>
      </c>
      <c r="Q65">
        <v>2.1226415094339588</v>
      </c>
      <c r="R65">
        <v>170.8</v>
      </c>
      <c r="S65">
        <v>5.172413793103452</v>
      </c>
      <c r="T65">
        <f t="shared" si="1"/>
        <v>-3.0497722836694932</v>
      </c>
      <c r="U65">
        <f t="shared" si="2"/>
        <v>1.4051522248243427</v>
      </c>
    </row>
    <row r="66" spans="2:21" ht="14.4" x14ac:dyDescent="0.3">
      <c r="B66" s="4">
        <v>2023</v>
      </c>
      <c r="C66" s="4" t="s">
        <v>31</v>
      </c>
      <c r="D66" s="9">
        <v>44927</v>
      </c>
      <c r="E66">
        <v>176.36153846153846</v>
      </c>
      <c r="F66" s="14">
        <f>(Table7[[#This Row],[Average]]-E65)/E65</f>
        <v>4.0728737847069707E-3</v>
      </c>
      <c r="J66" s="4"/>
      <c r="M66" s="2" t="s">
        <v>9</v>
      </c>
      <c r="N66">
        <v>-11.684037301151953</v>
      </c>
      <c r="O66" s="2" t="s">
        <v>6</v>
      </c>
      <c r="P66">
        <v>179.5</v>
      </c>
      <c r="Q66">
        <v>0.61659192825111786</v>
      </c>
      <c r="R66">
        <v>165.8</v>
      </c>
      <c r="S66">
        <v>0.54578532443905736</v>
      </c>
      <c r="T66">
        <f t="shared" si="1"/>
        <v>7.0806603812060498E-2</v>
      </c>
      <c r="U66">
        <f t="shared" si="2"/>
        <v>8.2629674306393177</v>
      </c>
    </row>
    <row r="67" spans="2:21" ht="14.4" x14ac:dyDescent="0.3">
      <c r="B67" s="6">
        <v>2023</v>
      </c>
      <c r="C67" s="6" t="s">
        <v>35</v>
      </c>
      <c r="D67" s="10">
        <v>44958</v>
      </c>
      <c r="E67">
        <v>175.3153846153846</v>
      </c>
      <c r="F67" s="14">
        <f>(Table7[[#This Row],[Average]]-E66)/E66</f>
        <v>-5.9318707201117182E-3</v>
      </c>
      <c r="J67" s="4"/>
      <c r="M67" s="2" t="s">
        <v>10</v>
      </c>
      <c r="N67">
        <v>6.8776628119293877</v>
      </c>
      <c r="O67" s="2" t="s">
        <v>7</v>
      </c>
      <c r="P67">
        <v>170</v>
      </c>
      <c r="Q67">
        <v>-2.8016009148084651</v>
      </c>
      <c r="R67">
        <v>200.9</v>
      </c>
      <c r="S67">
        <v>-0.74110671936758887</v>
      </c>
      <c r="T67">
        <f t="shared" si="1"/>
        <v>-2.0604941954408762</v>
      </c>
      <c r="U67">
        <f t="shared" si="2"/>
        <v>-15.380786460925835</v>
      </c>
    </row>
    <row r="68" spans="2:21" ht="14.4" x14ac:dyDescent="0.3">
      <c r="B68" s="4">
        <v>2023</v>
      </c>
      <c r="C68" s="4" t="s">
        <v>36</v>
      </c>
      <c r="D68" s="9">
        <v>44986</v>
      </c>
      <c r="E68">
        <v>175.32307692307691</v>
      </c>
      <c r="F68" s="14">
        <f>(Table7[[#This Row],[Average]]-E67)/E67</f>
        <v>4.3876968978992914E-5</v>
      </c>
      <c r="J68" s="4"/>
      <c r="M68" s="2" t="s">
        <v>11</v>
      </c>
      <c r="N68">
        <v>2.3352793994995804</v>
      </c>
      <c r="O68" s="2" t="s">
        <v>8</v>
      </c>
      <c r="P68">
        <v>172.2</v>
      </c>
      <c r="Q68">
        <v>-2.3255813953488502</v>
      </c>
      <c r="R68">
        <v>169.7</v>
      </c>
      <c r="S68">
        <v>-0.76023391812866159</v>
      </c>
      <c r="T68">
        <f t="shared" si="1"/>
        <v>-1.5653474772201887</v>
      </c>
      <c r="U68">
        <f t="shared" si="2"/>
        <v>1.4731879787860933</v>
      </c>
    </row>
    <row r="69" spans="2:21" ht="14.4" x14ac:dyDescent="0.3">
      <c r="B69" s="6">
        <v>2023</v>
      </c>
      <c r="C69" s="6" t="s">
        <v>37</v>
      </c>
      <c r="D69" s="10">
        <v>45017</v>
      </c>
      <c r="E69">
        <v>176.12307692307695</v>
      </c>
      <c r="F69" s="14">
        <f>(Table7[[#This Row],[Average]]-E68)/E68</f>
        <v>4.5630045630047902E-3</v>
      </c>
      <c r="J69" s="20"/>
      <c r="M69" s="2" t="s">
        <v>12</v>
      </c>
      <c r="N69">
        <v>16.515232495991452</v>
      </c>
      <c r="O69" s="2" t="s">
        <v>9</v>
      </c>
      <c r="P69">
        <v>161</v>
      </c>
      <c r="Q69">
        <v>3.6036036036036001</v>
      </c>
      <c r="R69">
        <v>182.3</v>
      </c>
      <c r="S69">
        <v>4.2309891366495167</v>
      </c>
      <c r="T69">
        <f t="shared" si="1"/>
        <v>-0.6273855330459166</v>
      </c>
      <c r="U69">
        <f t="shared" si="2"/>
        <v>-11.684037301151953</v>
      </c>
    </row>
    <row r="70" spans="2:21" ht="14.4" x14ac:dyDescent="0.3">
      <c r="B70" s="4">
        <v>2023</v>
      </c>
      <c r="C70" s="4" t="s">
        <v>38</v>
      </c>
      <c r="D70" s="9">
        <v>45047</v>
      </c>
      <c r="E70">
        <v>177.45384615384617</v>
      </c>
      <c r="F70" s="14">
        <f>(Table7[[#This Row],[Average]]-E69)/E69</f>
        <v>7.555904961565281E-3</v>
      </c>
      <c r="J70" s="11"/>
      <c r="M70" s="2" t="s">
        <v>13</v>
      </c>
      <c r="N70">
        <v>3.2757593805836809</v>
      </c>
      <c r="O70" t="s">
        <v>10</v>
      </c>
      <c r="P70">
        <v>175.6</v>
      </c>
      <c r="Q70">
        <v>1.268742791234134</v>
      </c>
      <c r="R70">
        <v>164.3</v>
      </c>
      <c r="S70">
        <v>-0.24286581663629467</v>
      </c>
      <c r="T70">
        <f t="shared" si="1"/>
        <v>1.5116086078704287</v>
      </c>
      <c r="U70">
        <f t="shared" si="2"/>
        <v>6.8776628119293877</v>
      </c>
    </row>
    <row r="71" spans="2:21" ht="14.4" x14ac:dyDescent="0.3">
      <c r="M71" s="2" t="s">
        <v>14</v>
      </c>
      <c r="N71">
        <v>5.6008700380641558</v>
      </c>
      <c r="O71" s="2" t="s">
        <v>11</v>
      </c>
      <c r="P71">
        <v>122.7</v>
      </c>
      <c r="Q71">
        <v>1.1541632316570534</v>
      </c>
      <c r="R71">
        <v>119.9</v>
      </c>
      <c r="S71">
        <v>0.16708437761069578</v>
      </c>
      <c r="T71">
        <f t="shared" si="1"/>
        <v>0.98707885404635753</v>
      </c>
      <c r="U71">
        <f t="shared" si="2"/>
        <v>2.3352793994995804</v>
      </c>
    </row>
    <row r="72" spans="2:21" ht="14.4" x14ac:dyDescent="0.3">
      <c r="M72" s="8" t="s">
        <v>15</v>
      </c>
      <c r="N72">
        <v>2.4013722126929609</v>
      </c>
      <c r="O72" s="2" t="s">
        <v>12</v>
      </c>
      <c r="P72">
        <v>218</v>
      </c>
      <c r="Q72">
        <v>2.3954908407703117</v>
      </c>
      <c r="R72">
        <v>187.1</v>
      </c>
      <c r="S72">
        <v>1.1898323418063756</v>
      </c>
      <c r="T72">
        <f t="shared" si="1"/>
        <v>1.2056584989639361</v>
      </c>
      <c r="U72">
        <f t="shared" si="2"/>
        <v>16.515232495991452</v>
      </c>
    </row>
    <row r="73" spans="2:21" ht="14.4" x14ac:dyDescent="0.3">
      <c r="O73" s="2" t="s">
        <v>13</v>
      </c>
      <c r="P73">
        <v>173.4</v>
      </c>
      <c r="Q73">
        <v>0.2891844997108155</v>
      </c>
      <c r="R73">
        <v>167.9</v>
      </c>
      <c r="S73">
        <v>0.47875523638540479</v>
      </c>
      <c r="T73">
        <f t="shared" si="1"/>
        <v>-0.18957073667458929</v>
      </c>
      <c r="U73">
        <f t="shared" si="2"/>
        <v>3.2757593805836809</v>
      </c>
    </row>
    <row r="74" spans="2:21" ht="14.4" x14ac:dyDescent="0.3">
      <c r="O74" s="2" t="s">
        <v>14</v>
      </c>
      <c r="P74">
        <v>194.2</v>
      </c>
      <c r="Q74">
        <v>0.36175710594314658</v>
      </c>
      <c r="R74">
        <v>183.9</v>
      </c>
      <c r="S74">
        <v>0.76712328767123594</v>
      </c>
      <c r="T74">
        <f t="shared" si="1"/>
        <v>-0.40536618172808936</v>
      </c>
      <c r="U74">
        <f t="shared" si="2"/>
        <v>5.6008700380641558</v>
      </c>
    </row>
    <row r="75" spans="2:21" ht="14.4" x14ac:dyDescent="0.3">
      <c r="O75" s="8" t="s">
        <v>15</v>
      </c>
      <c r="P75">
        <v>179.1</v>
      </c>
      <c r="Q75">
        <v>0.6745362563237709</v>
      </c>
      <c r="R75">
        <v>174.9</v>
      </c>
      <c r="S75">
        <v>0.92325447201384547</v>
      </c>
      <c r="T75">
        <f t="shared" si="1"/>
        <v>-0.24871821569007457</v>
      </c>
      <c r="U75">
        <f t="shared" si="2"/>
        <v>2.4013722126929609</v>
      </c>
    </row>
  </sheetData>
  <conditionalFormatting sqref="O70:P70">
    <cfRule type="top10" dxfId="4" priority="10" rank="1"/>
  </conditionalFormatting>
  <conditionalFormatting sqref="Q70">
    <cfRule type="top10" dxfId="3" priority="6" rank="1"/>
  </conditionalFormatting>
  <conditionalFormatting sqref="R70">
    <cfRule type="top10" dxfId="2" priority="8" rank="1"/>
  </conditionalFormatting>
  <conditionalFormatting sqref="S70">
    <cfRule type="top10" dxfId="1" priority="7" rank="1"/>
  </conditionalFormatting>
  <conditionalFormatting sqref="T62:T75">
    <cfRule type="top10" dxfId="0" priority="11" rank="1"/>
  </conditionalFormatting>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11E74-7FCD-4692-B047-8B23D33C7141}">
  <dimension ref="A2:AE308"/>
  <sheetViews>
    <sheetView zoomScale="85" workbookViewId="0">
      <selection activeCell="J35" sqref="J35"/>
    </sheetView>
  </sheetViews>
  <sheetFormatPr defaultRowHeight="14.4" x14ac:dyDescent="0.25"/>
  <cols>
    <col min="1" max="1" width="30.3984375" customWidth="1"/>
    <col min="2" max="2" width="11.296875" customWidth="1"/>
    <col min="3" max="3" width="23.5" customWidth="1"/>
    <col min="4" max="4" width="18.69921875" customWidth="1"/>
    <col min="5" max="5" width="24.59765625" customWidth="1"/>
    <col min="6" max="6" width="20.09765625" customWidth="1"/>
    <col min="7" max="7" width="14.796875" customWidth="1"/>
    <col min="8" max="8" width="8.3984375" customWidth="1"/>
    <col min="9" max="9" width="15.69921875" customWidth="1"/>
    <col min="10" max="10" width="22.09765625" customWidth="1"/>
    <col min="11" max="11" width="27.09765625" customWidth="1"/>
    <col min="12" max="12" width="8.8984375" customWidth="1"/>
    <col min="13" max="13" width="27.09765625" customWidth="1"/>
    <col min="14" max="14" width="38.69921875" customWidth="1"/>
    <col min="15" max="15" width="22.59765625" customWidth="1"/>
    <col min="16" max="16" width="31.59765625" customWidth="1"/>
    <col min="17" max="17" width="10.8984375" customWidth="1"/>
    <col min="18" max="18" width="12.5" customWidth="1"/>
    <col min="19" max="19" width="25" customWidth="1"/>
    <col min="20" max="20" width="10.59765625" customWidth="1"/>
    <col min="21" max="21" width="16" customWidth="1"/>
    <col min="22" max="22" width="32.3984375" customWidth="1"/>
    <col min="23" max="23" width="17" customWidth="1"/>
    <col min="24" max="24" width="32.69921875" customWidth="1"/>
    <col min="25" max="25" width="29.69921875" customWidth="1"/>
    <col min="26" max="26" width="34.296875" customWidth="1"/>
    <col min="27" max="27" width="31.09765625" customWidth="1"/>
    <col min="28" max="29" width="16.296875" customWidth="1"/>
    <col min="31" max="31" width="12.3984375" customWidth="1"/>
  </cols>
  <sheetData>
    <row r="2" spans="1:29" x14ac:dyDescent="0.3">
      <c r="A2" s="21" t="s">
        <v>0</v>
      </c>
      <c r="B2" s="21" t="s">
        <v>49</v>
      </c>
      <c r="C2" s="21" t="s">
        <v>3</v>
      </c>
      <c r="D2" s="21" t="s">
        <v>4</v>
      </c>
      <c r="E2" s="21" t="s">
        <v>5</v>
      </c>
      <c r="F2" s="21" t="s">
        <v>6</v>
      </c>
      <c r="G2" s="21" t="s">
        <v>7</v>
      </c>
      <c r="H2" s="21" t="s">
        <v>8</v>
      </c>
      <c r="I2" s="21" t="s">
        <v>9</v>
      </c>
      <c r="J2" s="21" t="s">
        <v>10</v>
      </c>
      <c r="K2" s="21" t="s">
        <v>11</v>
      </c>
      <c r="L2" s="21" t="s">
        <v>12</v>
      </c>
      <c r="M2" s="21" t="s">
        <v>13</v>
      </c>
      <c r="N2" s="21" t="s">
        <v>14</v>
      </c>
      <c r="O2" s="21" t="s">
        <v>15</v>
      </c>
      <c r="P2" s="21" t="s">
        <v>16</v>
      </c>
      <c r="Q2" s="21" t="s">
        <v>17</v>
      </c>
      <c r="R2" s="21" t="s">
        <v>18</v>
      </c>
      <c r="S2" s="21" t="s">
        <v>19</v>
      </c>
      <c r="T2" s="21" t="s">
        <v>20</v>
      </c>
      <c r="U2" s="21" t="s">
        <v>21</v>
      </c>
      <c r="V2" s="21" t="s">
        <v>22</v>
      </c>
      <c r="W2" s="21" t="s">
        <v>23</v>
      </c>
      <c r="X2" s="21" t="s">
        <v>24</v>
      </c>
      <c r="Y2" s="21" t="s">
        <v>25</v>
      </c>
      <c r="Z2" s="21" t="s">
        <v>26</v>
      </c>
      <c r="AA2" s="21" t="s">
        <v>27</v>
      </c>
      <c r="AB2" s="21" t="s">
        <v>28</v>
      </c>
      <c r="AC2" s="21" t="s">
        <v>29</v>
      </c>
    </row>
    <row r="3" spans="1:29" ht="13.8" x14ac:dyDescent="0.25">
      <c r="A3" s="4" t="s">
        <v>30</v>
      </c>
      <c r="B3" s="9">
        <v>45047</v>
      </c>
      <c r="C3" s="4">
        <v>173.2</v>
      </c>
      <c r="D3" s="4">
        <v>211.5</v>
      </c>
      <c r="E3" s="4">
        <v>171</v>
      </c>
      <c r="F3" s="4">
        <v>179.6</v>
      </c>
      <c r="G3" s="4">
        <v>173.3</v>
      </c>
      <c r="H3" s="4">
        <v>169</v>
      </c>
      <c r="I3" s="4">
        <v>148.69999999999999</v>
      </c>
      <c r="J3" s="4">
        <v>174.9</v>
      </c>
      <c r="K3" s="4">
        <v>121.9</v>
      </c>
      <c r="L3" s="4">
        <v>221</v>
      </c>
      <c r="M3" s="4">
        <v>178.7</v>
      </c>
      <c r="N3" s="4">
        <v>191.1</v>
      </c>
      <c r="O3" s="4">
        <v>176.8</v>
      </c>
      <c r="P3" s="4">
        <v>199.9</v>
      </c>
      <c r="Q3" s="4">
        <v>191.2</v>
      </c>
      <c r="R3" s="4">
        <v>187.9</v>
      </c>
      <c r="S3" s="4">
        <v>190.8</v>
      </c>
      <c r="T3" s="4">
        <v>173.98</v>
      </c>
      <c r="U3" s="4">
        <v>182.5</v>
      </c>
      <c r="V3" s="4">
        <v>179.8</v>
      </c>
      <c r="W3" s="4">
        <v>187.8</v>
      </c>
      <c r="X3" s="4">
        <v>169.7</v>
      </c>
      <c r="Y3" s="4">
        <v>173.8</v>
      </c>
      <c r="Z3" s="4">
        <v>180.3</v>
      </c>
      <c r="AA3" s="4">
        <v>184.9</v>
      </c>
      <c r="AB3" s="4">
        <v>179.5</v>
      </c>
      <c r="AC3" s="4">
        <v>179.8</v>
      </c>
    </row>
    <row r="4" spans="1:29" ht="13.8" x14ac:dyDescent="0.25">
      <c r="A4" s="6" t="s">
        <v>33</v>
      </c>
      <c r="B4" s="10">
        <v>45047</v>
      </c>
      <c r="C4" s="6">
        <v>174.7</v>
      </c>
      <c r="D4" s="6">
        <v>219.4</v>
      </c>
      <c r="E4" s="6">
        <v>176.7</v>
      </c>
      <c r="F4" s="6">
        <v>179.4</v>
      </c>
      <c r="G4" s="6">
        <v>164.4</v>
      </c>
      <c r="H4" s="6">
        <v>175.8</v>
      </c>
      <c r="I4" s="6">
        <v>185</v>
      </c>
      <c r="J4" s="6">
        <v>176.9</v>
      </c>
      <c r="K4" s="6">
        <v>124.2</v>
      </c>
      <c r="L4" s="6">
        <v>211.9</v>
      </c>
      <c r="M4" s="6">
        <v>165.9</v>
      </c>
      <c r="N4" s="6">
        <v>197.7</v>
      </c>
      <c r="O4" s="6">
        <v>183.1</v>
      </c>
      <c r="P4" s="6">
        <v>204.2</v>
      </c>
      <c r="Q4" s="6">
        <v>181.3</v>
      </c>
      <c r="R4" s="6">
        <v>168.1</v>
      </c>
      <c r="S4" s="6">
        <v>179.3</v>
      </c>
      <c r="T4" s="6">
        <v>175.6</v>
      </c>
      <c r="U4" s="6">
        <v>183.4</v>
      </c>
      <c r="V4" s="6">
        <v>170.1</v>
      </c>
      <c r="W4" s="6">
        <v>182.2</v>
      </c>
      <c r="X4" s="6">
        <v>160.4</v>
      </c>
      <c r="Y4" s="6">
        <v>169.2</v>
      </c>
      <c r="Z4" s="6">
        <v>174.8</v>
      </c>
      <c r="AA4" s="6">
        <v>185.6</v>
      </c>
      <c r="AB4" s="6">
        <v>171.6</v>
      </c>
      <c r="AC4" s="6">
        <v>178.2</v>
      </c>
    </row>
    <row r="5" spans="1:29" ht="13.8" x14ac:dyDescent="0.25">
      <c r="A5" s="4" t="s">
        <v>34</v>
      </c>
      <c r="B5" s="9">
        <v>45047</v>
      </c>
      <c r="C5" s="4">
        <v>173.7</v>
      </c>
      <c r="D5" s="4">
        <v>214.3</v>
      </c>
      <c r="E5" s="4">
        <v>173.2</v>
      </c>
      <c r="F5" s="4">
        <v>179.5</v>
      </c>
      <c r="G5" s="4">
        <v>170</v>
      </c>
      <c r="H5" s="4">
        <v>172.2</v>
      </c>
      <c r="I5" s="4">
        <v>161</v>
      </c>
      <c r="J5" s="4">
        <v>175.6</v>
      </c>
      <c r="K5" s="4">
        <v>122.7</v>
      </c>
      <c r="L5" s="4">
        <v>218</v>
      </c>
      <c r="M5" s="4">
        <v>173.4</v>
      </c>
      <c r="N5" s="4">
        <v>194.2</v>
      </c>
      <c r="O5" s="4">
        <v>179.1</v>
      </c>
      <c r="P5" s="4">
        <v>201</v>
      </c>
      <c r="Q5" s="4">
        <v>187.3</v>
      </c>
      <c r="R5" s="4">
        <v>179.7</v>
      </c>
      <c r="S5" s="4">
        <v>186.2</v>
      </c>
      <c r="T5" s="4">
        <v>175.6</v>
      </c>
      <c r="U5" s="4">
        <v>182.8</v>
      </c>
      <c r="V5" s="4">
        <v>175.2</v>
      </c>
      <c r="W5" s="4">
        <v>185.7</v>
      </c>
      <c r="X5" s="4">
        <v>164.8</v>
      </c>
      <c r="Y5" s="4">
        <v>171.2</v>
      </c>
      <c r="Z5" s="4">
        <v>177.1</v>
      </c>
      <c r="AA5" s="4">
        <v>185.2</v>
      </c>
      <c r="AB5" s="4">
        <v>175.7</v>
      </c>
      <c r="AC5" s="4">
        <v>179.1</v>
      </c>
    </row>
    <row r="6" spans="1:29" ht="13.8" x14ac:dyDescent="0.25">
      <c r="A6" s="6" t="s">
        <v>30</v>
      </c>
      <c r="B6" s="10">
        <v>45017</v>
      </c>
      <c r="C6" s="6">
        <v>173.3</v>
      </c>
      <c r="D6" s="6">
        <v>206.9</v>
      </c>
      <c r="E6" s="6">
        <v>167.9</v>
      </c>
      <c r="F6" s="6">
        <v>178.2</v>
      </c>
      <c r="G6" s="6">
        <v>178.5</v>
      </c>
      <c r="H6" s="6">
        <v>173.7</v>
      </c>
      <c r="I6" s="6">
        <v>142.80000000000001</v>
      </c>
      <c r="J6" s="6">
        <v>172.8</v>
      </c>
      <c r="K6" s="6">
        <v>120.4</v>
      </c>
      <c r="L6" s="6">
        <v>215.5</v>
      </c>
      <c r="M6" s="6">
        <v>178.2</v>
      </c>
      <c r="N6" s="6">
        <v>190.5</v>
      </c>
      <c r="O6" s="6">
        <v>175.5</v>
      </c>
      <c r="P6" s="6">
        <v>199.5</v>
      </c>
      <c r="Q6" s="6">
        <v>190.7</v>
      </c>
      <c r="R6" s="6">
        <v>187.3</v>
      </c>
      <c r="S6" s="6">
        <v>190.2</v>
      </c>
      <c r="T6" s="6">
        <v>173.98</v>
      </c>
      <c r="U6" s="6">
        <v>181.5</v>
      </c>
      <c r="V6" s="6">
        <v>179.1</v>
      </c>
      <c r="W6" s="6">
        <v>187.2</v>
      </c>
      <c r="X6" s="6">
        <v>169.4</v>
      </c>
      <c r="Y6" s="6">
        <v>173.2</v>
      </c>
      <c r="Z6" s="6">
        <v>179.4</v>
      </c>
      <c r="AA6" s="6">
        <v>183.8</v>
      </c>
      <c r="AB6" s="6">
        <v>178.9</v>
      </c>
      <c r="AC6" s="6">
        <v>178.8</v>
      </c>
    </row>
    <row r="7" spans="1:29" ht="13.8" x14ac:dyDescent="0.25">
      <c r="A7" s="4" t="s">
        <v>33</v>
      </c>
      <c r="B7" s="9">
        <v>45017</v>
      </c>
      <c r="C7" s="4">
        <v>174.8</v>
      </c>
      <c r="D7" s="4">
        <v>213.7</v>
      </c>
      <c r="E7" s="4">
        <v>172.4</v>
      </c>
      <c r="F7" s="4">
        <v>178.8</v>
      </c>
      <c r="G7" s="4">
        <v>168.7</v>
      </c>
      <c r="H7" s="4">
        <v>179.2</v>
      </c>
      <c r="I7" s="4">
        <v>179.9</v>
      </c>
      <c r="J7" s="4">
        <v>174.7</v>
      </c>
      <c r="K7" s="4">
        <v>123.1</v>
      </c>
      <c r="L7" s="4">
        <v>207.8</v>
      </c>
      <c r="M7" s="4">
        <v>165.5</v>
      </c>
      <c r="N7" s="4">
        <v>197</v>
      </c>
      <c r="O7" s="4">
        <v>182.1</v>
      </c>
      <c r="P7" s="4">
        <v>203.5</v>
      </c>
      <c r="Q7" s="4">
        <v>181</v>
      </c>
      <c r="R7" s="4">
        <v>167.7</v>
      </c>
      <c r="S7" s="4">
        <v>178.9</v>
      </c>
      <c r="T7" s="4">
        <v>175.2</v>
      </c>
      <c r="U7" s="4">
        <v>182.1</v>
      </c>
      <c r="V7" s="4">
        <v>169.6</v>
      </c>
      <c r="W7" s="4">
        <v>181.5</v>
      </c>
      <c r="X7" s="4">
        <v>160.1</v>
      </c>
      <c r="Y7" s="4">
        <v>168.8</v>
      </c>
      <c r="Z7" s="4">
        <v>174.2</v>
      </c>
      <c r="AA7" s="4">
        <v>184.4</v>
      </c>
      <c r="AB7" s="4">
        <v>170.9</v>
      </c>
      <c r="AC7" s="4">
        <v>177.4</v>
      </c>
    </row>
    <row r="8" spans="1:29" ht="13.8" x14ac:dyDescent="0.25">
      <c r="A8" s="6" t="s">
        <v>34</v>
      </c>
      <c r="B8" s="10">
        <v>45017</v>
      </c>
      <c r="C8" s="6">
        <v>173.8</v>
      </c>
      <c r="D8" s="6">
        <v>209.3</v>
      </c>
      <c r="E8" s="6">
        <v>169.6</v>
      </c>
      <c r="F8" s="6">
        <v>178.4</v>
      </c>
      <c r="G8" s="6">
        <v>174.9</v>
      </c>
      <c r="H8" s="6">
        <v>176.3</v>
      </c>
      <c r="I8" s="6">
        <v>155.4</v>
      </c>
      <c r="J8" s="6">
        <v>173.4</v>
      </c>
      <c r="K8" s="6">
        <v>121.3</v>
      </c>
      <c r="L8" s="6">
        <v>212.9</v>
      </c>
      <c r="M8" s="6">
        <v>172.9</v>
      </c>
      <c r="N8" s="6">
        <v>193.5</v>
      </c>
      <c r="O8" s="6">
        <v>177.9</v>
      </c>
      <c r="P8" s="6">
        <v>200.6</v>
      </c>
      <c r="Q8" s="6">
        <v>186.9</v>
      </c>
      <c r="R8" s="6">
        <v>179.2</v>
      </c>
      <c r="S8" s="6">
        <v>185.7</v>
      </c>
      <c r="T8" s="6">
        <v>175.2</v>
      </c>
      <c r="U8" s="6">
        <v>181.7</v>
      </c>
      <c r="V8" s="6">
        <v>174.6</v>
      </c>
      <c r="W8" s="6">
        <v>185</v>
      </c>
      <c r="X8" s="6">
        <v>164.5</v>
      </c>
      <c r="Y8" s="6">
        <v>170.7</v>
      </c>
      <c r="Z8" s="6">
        <v>176.4</v>
      </c>
      <c r="AA8" s="6">
        <v>184</v>
      </c>
      <c r="AB8" s="6">
        <v>175</v>
      </c>
      <c r="AC8" s="6">
        <v>178.1</v>
      </c>
    </row>
    <row r="9" spans="1:29" ht="13.8" x14ac:dyDescent="0.25">
      <c r="A9" s="4" t="s">
        <v>30</v>
      </c>
      <c r="B9" s="9">
        <v>44986</v>
      </c>
      <c r="C9" s="4">
        <v>174.3</v>
      </c>
      <c r="D9" s="4">
        <v>205.2</v>
      </c>
      <c r="E9" s="4">
        <v>173.9</v>
      </c>
      <c r="F9" s="4">
        <v>177</v>
      </c>
      <c r="G9" s="4">
        <v>183.3</v>
      </c>
      <c r="H9" s="4">
        <v>167.2</v>
      </c>
      <c r="I9" s="4">
        <v>140.9</v>
      </c>
      <c r="J9" s="4">
        <v>170.5</v>
      </c>
      <c r="K9" s="4">
        <v>119.1</v>
      </c>
      <c r="L9" s="4">
        <v>212.1</v>
      </c>
      <c r="M9" s="4">
        <v>177.6</v>
      </c>
      <c r="N9" s="4">
        <v>189.9</v>
      </c>
      <c r="O9" s="4">
        <v>174.8</v>
      </c>
      <c r="P9" s="4">
        <v>198.4</v>
      </c>
      <c r="Q9" s="4">
        <v>190</v>
      </c>
      <c r="R9" s="4">
        <v>187</v>
      </c>
      <c r="S9" s="4">
        <v>189.6</v>
      </c>
      <c r="T9" s="4">
        <v>173.98</v>
      </c>
      <c r="U9" s="4">
        <v>181.4</v>
      </c>
      <c r="V9" s="4">
        <v>178.6</v>
      </c>
      <c r="W9" s="4">
        <v>186.6</v>
      </c>
      <c r="X9" s="4">
        <v>169</v>
      </c>
      <c r="Y9" s="4">
        <v>172.8</v>
      </c>
      <c r="Z9" s="4">
        <v>178.5</v>
      </c>
      <c r="AA9" s="4">
        <v>180.7</v>
      </c>
      <c r="AB9" s="4">
        <v>177.9</v>
      </c>
      <c r="AC9" s="4">
        <v>178</v>
      </c>
    </row>
    <row r="10" spans="1:29" ht="13.8" x14ac:dyDescent="0.25">
      <c r="A10" s="6" t="s">
        <v>33</v>
      </c>
      <c r="B10" s="10">
        <v>44986</v>
      </c>
      <c r="C10" s="6">
        <v>174.7</v>
      </c>
      <c r="D10" s="6">
        <v>212.2</v>
      </c>
      <c r="E10" s="6">
        <v>177.2</v>
      </c>
      <c r="F10" s="6">
        <v>177.9</v>
      </c>
      <c r="G10" s="6">
        <v>172.2</v>
      </c>
      <c r="H10" s="6">
        <v>172.1</v>
      </c>
      <c r="I10" s="6">
        <v>175.9</v>
      </c>
      <c r="J10" s="6">
        <v>172.2</v>
      </c>
      <c r="K10" s="6">
        <v>121.9</v>
      </c>
      <c r="L10" s="6">
        <v>204.8</v>
      </c>
      <c r="M10" s="6">
        <v>164.9</v>
      </c>
      <c r="N10" s="6">
        <v>196.6</v>
      </c>
      <c r="O10" s="6">
        <v>180.8</v>
      </c>
      <c r="P10" s="6">
        <v>202.7</v>
      </c>
      <c r="Q10" s="6">
        <v>180.2</v>
      </c>
      <c r="R10" s="6">
        <v>167</v>
      </c>
      <c r="S10" s="6">
        <v>178.2</v>
      </c>
      <c r="T10" s="6">
        <v>173.5</v>
      </c>
      <c r="U10" s="6">
        <v>182.6</v>
      </c>
      <c r="V10" s="6">
        <v>169.2</v>
      </c>
      <c r="W10" s="6">
        <v>180.8</v>
      </c>
      <c r="X10" s="6">
        <v>159.80000000000001</v>
      </c>
      <c r="Y10" s="6">
        <v>168.4</v>
      </c>
      <c r="Z10" s="6">
        <v>172.5</v>
      </c>
      <c r="AA10" s="6">
        <v>181.5</v>
      </c>
      <c r="AB10" s="6">
        <v>170</v>
      </c>
      <c r="AC10" s="6">
        <v>176.3</v>
      </c>
    </row>
    <row r="11" spans="1:29" ht="13.8" x14ac:dyDescent="0.25">
      <c r="A11" s="4" t="s">
        <v>34</v>
      </c>
      <c r="B11" s="9">
        <v>44986</v>
      </c>
      <c r="C11" s="4">
        <v>174.4</v>
      </c>
      <c r="D11" s="4">
        <v>207.7</v>
      </c>
      <c r="E11" s="4">
        <v>175.2</v>
      </c>
      <c r="F11" s="4">
        <v>177.3</v>
      </c>
      <c r="G11" s="4">
        <v>179.2</v>
      </c>
      <c r="H11" s="4">
        <v>169.5</v>
      </c>
      <c r="I11" s="4">
        <v>152.80000000000001</v>
      </c>
      <c r="J11" s="4">
        <v>171.1</v>
      </c>
      <c r="K11" s="4">
        <v>120</v>
      </c>
      <c r="L11" s="4">
        <v>209.7</v>
      </c>
      <c r="M11" s="4">
        <v>172.3</v>
      </c>
      <c r="N11" s="4">
        <v>193</v>
      </c>
      <c r="O11" s="4">
        <v>177</v>
      </c>
      <c r="P11" s="4">
        <v>199.5</v>
      </c>
      <c r="Q11" s="4">
        <v>186.1</v>
      </c>
      <c r="R11" s="4">
        <v>178.7</v>
      </c>
      <c r="S11" s="4">
        <v>185.1</v>
      </c>
      <c r="T11" s="4">
        <v>173.5</v>
      </c>
      <c r="U11" s="4">
        <v>181.9</v>
      </c>
      <c r="V11" s="4">
        <v>174.2</v>
      </c>
      <c r="W11" s="4">
        <v>184.4</v>
      </c>
      <c r="X11" s="4">
        <v>164.2</v>
      </c>
      <c r="Y11" s="4">
        <v>170.3</v>
      </c>
      <c r="Z11" s="4">
        <v>175</v>
      </c>
      <c r="AA11" s="4">
        <v>181</v>
      </c>
      <c r="AB11" s="4">
        <v>174.1</v>
      </c>
      <c r="AC11" s="4">
        <v>177.2</v>
      </c>
    </row>
    <row r="12" spans="1:29" ht="13.8" x14ac:dyDescent="0.25">
      <c r="A12" s="6" t="s">
        <v>30</v>
      </c>
      <c r="B12" s="10">
        <v>44958</v>
      </c>
      <c r="C12" s="6">
        <v>174.2</v>
      </c>
      <c r="D12" s="6">
        <v>205.2</v>
      </c>
      <c r="E12" s="6">
        <v>173.9</v>
      </c>
      <c r="F12" s="6">
        <v>177</v>
      </c>
      <c r="G12" s="6">
        <v>183.4</v>
      </c>
      <c r="H12" s="6">
        <v>167.2</v>
      </c>
      <c r="I12" s="6">
        <v>140.9</v>
      </c>
      <c r="J12" s="6">
        <v>170.4</v>
      </c>
      <c r="K12" s="6">
        <v>119.1</v>
      </c>
      <c r="L12" s="6">
        <v>212.1</v>
      </c>
      <c r="M12" s="6">
        <v>177.6</v>
      </c>
      <c r="N12" s="6">
        <v>189.9</v>
      </c>
      <c r="O12" s="6">
        <v>174.8</v>
      </c>
      <c r="P12" s="6">
        <v>198.3</v>
      </c>
      <c r="Q12" s="6">
        <v>190</v>
      </c>
      <c r="R12" s="6">
        <v>187</v>
      </c>
      <c r="S12" s="6">
        <v>189.6</v>
      </c>
      <c r="T12" s="6">
        <v>173.98</v>
      </c>
      <c r="U12" s="6">
        <v>181.6</v>
      </c>
      <c r="V12" s="6">
        <v>178.6</v>
      </c>
      <c r="W12" s="6">
        <v>186.6</v>
      </c>
      <c r="X12" s="6">
        <v>169</v>
      </c>
      <c r="Y12" s="6">
        <v>172.8</v>
      </c>
      <c r="Z12" s="6">
        <v>178.5</v>
      </c>
      <c r="AA12" s="6">
        <v>180.7</v>
      </c>
      <c r="AB12" s="6">
        <v>177.9</v>
      </c>
      <c r="AC12" s="6">
        <v>178</v>
      </c>
    </row>
    <row r="13" spans="1:29" ht="13.8" x14ac:dyDescent="0.25">
      <c r="A13" s="4" t="s">
        <v>33</v>
      </c>
      <c r="B13" s="9">
        <v>44958</v>
      </c>
      <c r="C13" s="4">
        <v>174.7</v>
      </c>
      <c r="D13" s="4">
        <v>212.2</v>
      </c>
      <c r="E13" s="4">
        <v>177.2</v>
      </c>
      <c r="F13" s="4">
        <v>177.9</v>
      </c>
      <c r="G13" s="4">
        <v>172.2</v>
      </c>
      <c r="H13" s="4">
        <v>172.1</v>
      </c>
      <c r="I13" s="4">
        <v>175.8</v>
      </c>
      <c r="J13" s="4">
        <v>172.2</v>
      </c>
      <c r="K13" s="4">
        <v>121.9</v>
      </c>
      <c r="L13" s="4">
        <v>204.8</v>
      </c>
      <c r="M13" s="4">
        <v>164.9</v>
      </c>
      <c r="N13" s="4">
        <v>196.6</v>
      </c>
      <c r="O13" s="4">
        <v>180.7</v>
      </c>
      <c r="P13" s="4">
        <v>202.7</v>
      </c>
      <c r="Q13" s="4">
        <v>180.3</v>
      </c>
      <c r="R13" s="4">
        <v>167</v>
      </c>
      <c r="S13" s="4">
        <v>178.2</v>
      </c>
      <c r="T13" s="4">
        <v>173.5</v>
      </c>
      <c r="U13" s="4">
        <v>182.8</v>
      </c>
      <c r="V13" s="4">
        <v>169.2</v>
      </c>
      <c r="W13" s="4">
        <v>180.8</v>
      </c>
      <c r="X13" s="4">
        <v>159.80000000000001</v>
      </c>
      <c r="Y13" s="4">
        <v>168.4</v>
      </c>
      <c r="Z13" s="4">
        <v>172.5</v>
      </c>
      <c r="AA13" s="4">
        <v>181.4</v>
      </c>
      <c r="AB13" s="4">
        <v>170</v>
      </c>
      <c r="AC13" s="4">
        <v>176.3</v>
      </c>
    </row>
    <row r="14" spans="1:29" ht="13.8" x14ac:dyDescent="0.25">
      <c r="A14" s="6" t="s">
        <v>34</v>
      </c>
      <c r="B14" s="10">
        <v>44958</v>
      </c>
      <c r="C14" s="6">
        <v>174.4</v>
      </c>
      <c r="D14" s="6">
        <v>207.7</v>
      </c>
      <c r="E14" s="6">
        <v>175.2</v>
      </c>
      <c r="F14" s="6">
        <v>177.3</v>
      </c>
      <c r="G14" s="6">
        <v>179.3</v>
      </c>
      <c r="H14" s="6">
        <v>169.5</v>
      </c>
      <c r="I14" s="6">
        <v>152.69999999999999</v>
      </c>
      <c r="J14" s="6">
        <v>171</v>
      </c>
      <c r="K14" s="6">
        <v>120</v>
      </c>
      <c r="L14" s="6">
        <v>209.7</v>
      </c>
      <c r="M14" s="6">
        <v>172.3</v>
      </c>
      <c r="N14" s="6">
        <v>193</v>
      </c>
      <c r="O14" s="6">
        <v>177</v>
      </c>
      <c r="P14" s="6">
        <v>199.5</v>
      </c>
      <c r="Q14" s="6">
        <v>186.2</v>
      </c>
      <c r="R14" s="6">
        <v>178.7</v>
      </c>
      <c r="S14" s="6">
        <v>185.1</v>
      </c>
      <c r="T14" s="6">
        <v>173.5</v>
      </c>
      <c r="U14" s="6">
        <v>182.1</v>
      </c>
      <c r="V14" s="6">
        <v>174.2</v>
      </c>
      <c r="W14" s="6">
        <v>184.4</v>
      </c>
      <c r="X14" s="6">
        <v>164.2</v>
      </c>
      <c r="Y14" s="6">
        <v>170.3</v>
      </c>
      <c r="Z14" s="6">
        <v>175</v>
      </c>
      <c r="AA14" s="6">
        <v>181</v>
      </c>
      <c r="AB14" s="6">
        <v>174.1</v>
      </c>
      <c r="AC14" s="6">
        <v>177.2</v>
      </c>
    </row>
    <row r="15" spans="1:29" ht="13.8" x14ac:dyDescent="0.25">
      <c r="A15" s="4" t="s">
        <v>30</v>
      </c>
      <c r="B15" s="9">
        <v>44927</v>
      </c>
      <c r="C15" s="4">
        <v>174</v>
      </c>
      <c r="D15" s="4">
        <v>208.3</v>
      </c>
      <c r="E15" s="4">
        <v>192.9</v>
      </c>
      <c r="F15" s="4">
        <v>174.3</v>
      </c>
      <c r="G15" s="4">
        <v>192.6</v>
      </c>
      <c r="H15" s="4">
        <v>156.30000000000001</v>
      </c>
      <c r="I15" s="4">
        <v>142.9</v>
      </c>
      <c r="J15" s="4">
        <v>170.7</v>
      </c>
      <c r="K15" s="4">
        <v>120.3</v>
      </c>
      <c r="L15" s="4">
        <v>210.5</v>
      </c>
      <c r="M15" s="4">
        <v>176.9</v>
      </c>
      <c r="N15" s="4">
        <v>188.5</v>
      </c>
      <c r="O15" s="4">
        <v>175</v>
      </c>
      <c r="P15" s="4">
        <v>196.9</v>
      </c>
      <c r="Q15" s="4">
        <v>189</v>
      </c>
      <c r="R15" s="4">
        <v>186.3</v>
      </c>
      <c r="S15" s="4">
        <v>188.6</v>
      </c>
      <c r="T15" s="4">
        <v>173.98</v>
      </c>
      <c r="U15" s="4">
        <v>183.2</v>
      </c>
      <c r="V15" s="4">
        <v>177.2</v>
      </c>
      <c r="W15" s="4">
        <v>184.7</v>
      </c>
      <c r="X15" s="4">
        <v>168.2</v>
      </c>
      <c r="Y15" s="4">
        <v>171.8</v>
      </c>
      <c r="Z15" s="4">
        <v>177.8</v>
      </c>
      <c r="AA15" s="4">
        <v>178.4</v>
      </c>
      <c r="AB15" s="4">
        <v>176.5</v>
      </c>
      <c r="AC15" s="4">
        <v>177.8</v>
      </c>
    </row>
    <row r="16" spans="1:29" ht="13.8" x14ac:dyDescent="0.25">
      <c r="A16" s="6" t="s">
        <v>33</v>
      </c>
      <c r="B16" s="10">
        <v>44927</v>
      </c>
      <c r="C16" s="6">
        <v>173.3</v>
      </c>
      <c r="D16" s="6">
        <v>215.2</v>
      </c>
      <c r="E16" s="6">
        <v>197</v>
      </c>
      <c r="F16" s="6">
        <v>175.2</v>
      </c>
      <c r="G16" s="6">
        <v>178</v>
      </c>
      <c r="H16" s="6">
        <v>160.5</v>
      </c>
      <c r="I16" s="6">
        <v>175.3</v>
      </c>
      <c r="J16" s="6">
        <v>171.2</v>
      </c>
      <c r="K16" s="6">
        <v>122.7</v>
      </c>
      <c r="L16" s="6">
        <v>204.3</v>
      </c>
      <c r="M16" s="6">
        <v>163.69999999999999</v>
      </c>
      <c r="N16" s="6">
        <v>194.3</v>
      </c>
      <c r="O16" s="6">
        <v>179.5</v>
      </c>
      <c r="P16" s="6">
        <v>201.6</v>
      </c>
      <c r="Q16" s="6">
        <v>178.7</v>
      </c>
      <c r="R16" s="6">
        <v>165.3</v>
      </c>
      <c r="S16" s="6">
        <v>176.6</v>
      </c>
      <c r="T16" s="6">
        <v>172.1</v>
      </c>
      <c r="U16" s="6">
        <v>180.1</v>
      </c>
      <c r="V16" s="6">
        <v>168</v>
      </c>
      <c r="W16" s="6">
        <v>178.5</v>
      </c>
      <c r="X16" s="6">
        <v>159.5</v>
      </c>
      <c r="Y16" s="6">
        <v>167.8</v>
      </c>
      <c r="Z16" s="6">
        <v>171.8</v>
      </c>
      <c r="AA16" s="6">
        <v>178.8</v>
      </c>
      <c r="AB16" s="6">
        <v>168.9</v>
      </c>
      <c r="AC16" s="6">
        <v>174.9</v>
      </c>
    </row>
    <row r="17" spans="1:29" ht="13.8" x14ac:dyDescent="0.25">
      <c r="A17" s="22" t="s">
        <v>34</v>
      </c>
      <c r="B17" s="23">
        <v>44927</v>
      </c>
      <c r="C17" s="22">
        <v>173.8</v>
      </c>
      <c r="D17" s="22">
        <v>210.7</v>
      </c>
      <c r="E17" s="22">
        <v>194.5</v>
      </c>
      <c r="F17" s="22">
        <v>174.6</v>
      </c>
      <c r="G17" s="22">
        <v>187.2</v>
      </c>
      <c r="H17" s="22">
        <v>158.30000000000001</v>
      </c>
      <c r="I17" s="22">
        <v>153.9</v>
      </c>
      <c r="J17" s="22">
        <v>170.9</v>
      </c>
      <c r="K17" s="22">
        <v>121.1</v>
      </c>
      <c r="L17" s="22">
        <v>208.4</v>
      </c>
      <c r="M17" s="22">
        <v>171.4</v>
      </c>
      <c r="N17" s="22">
        <v>191.2</v>
      </c>
      <c r="O17" s="22">
        <v>176.7</v>
      </c>
      <c r="P17" s="22">
        <v>198.2</v>
      </c>
      <c r="Q17" s="22">
        <v>184.9</v>
      </c>
      <c r="R17" s="22">
        <v>177.6</v>
      </c>
      <c r="S17" s="22">
        <v>183.8</v>
      </c>
      <c r="T17" s="22">
        <v>172.1</v>
      </c>
      <c r="U17" s="22">
        <v>182</v>
      </c>
      <c r="V17" s="22">
        <v>172.9</v>
      </c>
      <c r="W17" s="22">
        <v>182.3</v>
      </c>
      <c r="X17" s="22">
        <v>163.6</v>
      </c>
      <c r="Y17" s="22">
        <v>169.5</v>
      </c>
      <c r="Z17" s="22">
        <v>174.3</v>
      </c>
      <c r="AA17" s="22">
        <v>178.6</v>
      </c>
      <c r="AB17" s="22">
        <v>172.8</v>
      </c>
      <c r="AC17" s="22">
        <v>176.5</v>
      </c>
    </row>
    <row r="18" spans="1:29" x14ac:dyDescent="0.3">
      <c r="C18" s="11">
        <f>AVERAGE(C3:C17)</f>
        <v>174.08666666666667</v>
      </c>
      <c r="D18" s="11">
        <f t="shared" ref="D18:AC18" si="0">AVERAGE(D3:D17)</f>
        <v>210.6333333333333</v>
      </c>
      <c r="E18" s="11">
        <f t="shared" si="0"/>
        <v>177.85333333333335</v>
      </c>
      <c r="F18" s="11">
        <f t="shared" si="0"/>
        <v>177.49333333333334</v>
      </c>
      <c r="G18" s="11">
        <f t="shared" si="0"/>
        <v>177.14666666666668</v>
      </c>
      <c r="H18" s="11">
        <f t="shared" si="0"/>
        <v>169.26000000000005</v>
      </c>
      <c r="I18" s="11">
        <f t="shared" si="0"/>
        <v>158.9266666666667</v>
      </c>
      <c r="J18" s="11">
        <f t="shared" si="0"/>
        <v>172.56666666666666</v>
      </c>
      <c r="K18" s="11">
        <f t="shared" si="0"/>
        <v>121.31333333333332</v>
      </c>
      <c r="L18" s="11">
        <f t="shared" si="0"/>
        <v>210.90000000000003</v>
      </c>
      <c r="M18" s="11">
        <f t="shared" si="0"/>
        <v>171.7466666666667</v>
      </c>
      <c r="N18" s="11">
        <f t="shared" si="0"/>
        <v>193.13333333333333</v>
      </c>
      <c r="O18" s="11">
        <f t="shared" si="0"/>
        <v>178.05333333333331</v>
      </c>
      <c r="P18" s="11">
        <f t="shared" si="0"/>
        <v>200.43333333333334</v>
      </c>
      <c r="Q18" s="11">
        <f t="shared" si="0"/>
        <v>185.58666666666664</v>
      </c>
      <c r="R18" s="11">
        <f t="shared" si="0"/>
        <v>177.63333333333335</v>
      </c>
      <c r="S18" s="11">
        <f t="shared" si="0"/>
        <v>184.39333333333332</v>
      </c>
      <c r="T18" s="11">
        <f t="shared" si="0"/>
        <v>173.98</v>
      </c>
      <c r="U18" s="11">
        <f t="shared" si="0"/>
        <v>182.11333333333332</v>
      </c>
      <c r="V18" s="11">
        <f t="shared" si="0"/>
        <v>174.0333333333333</v>
      </c>
      <c r="W18" s="11">
        <f t="shared" si="0"/>
        <v>183.9</v>
      </c>
      <c r="X18" s="11">
        <f t="shared" si="0"/>
        <v>164.41333333333333</v>
      </c>
      <c r="Y18" s="11">
        <f t="shared" si="0"/>
        <v>170.60000000000002</v>
      </c>
      <c r="Z18" s="11">
        <f t="shared" si="0"/>
        <v>175.87333333333336</v>
      </c>
      <c r="AA18" s="11">
        <f t="shared" si="0"/>
        <v>182.00000000000003</v>
      </c>
      <c r="AB18" s="11">
        <f t="shared" si="0"/>
        <v>174.25333333333336</v>
      </c>
      <c r="AC18" s="11">
        <f t="shared" si="0"/>
        <v>177.57333333333335</v>
      </c>
    </row>
    <row r="19" spans="1:29" x14ac:dyDescent="0.3">
      <c r="C19" s="12">
        <f t="shared" ref="C19:AC19" si="1">SUM(C18)/SUM($C$18:$AC$18)</f>
        <v>3.6268811155787971E-2</v>
      </c>
      <c r="D19" s="12">
        <f t="shared" si="1"/>
        <v>4.3882858670666748E-2</v>
      </c>
      <c r="E19" s="12">
        <f t="shared" si="1"/>
        <v>3.7053549726730424E-2</v>
      </c>
      <c r="F19" s="12">
        <f t="shared" si="1"/>
        <v>3.6978548164197871E-2</v>
      </c>
      <c r="G19" s="12">
        <f t="shared" si="1"/>
        <v>3.6906324437314668E-2</v>
      </c>
      <c r="H19" s="12">
        <f t="shared" si="1"/>
        <v>3.5263234650721904E-2</v>
      </c>
      <c r="I19" s="12">
        <f t="shared" si="1"/>
        <v>3.3110412022472703E-2</v>
      </c>
      <c r="J19" s="12">
        <f t="shared" si="1"/>
        <v>3.5952137891761639E-2</v>
      </c>
      <c r="K19" s="12">
        <f t="shared" si="1"/>
        <v>2.5274137655645602E-2</v>
      </c>
      <c r="L19" s="12">
        <f t="shared" si="1"/>
        <v>4.3938415383653839E-2</v>
      </c>
      <c r="M19" s="12">
        <f t="shared" si="1"/>
        <v>3.5781300999326388E-2</v>
      </c>
      <c r="N19" s="12">
        <f t="shared" si="1"/>
        <v>4.0236949380889883E-2</v>
      </c>
      <c r="O19" s="12">
        <f t="shared" si="1"/>
        <v>3.7095217261470727E-2</v>
      </c>
      <c r="P19" s="12">
        <f t="shared" si="1"/>
        <v>4.1757814398911089E-2</v>
      </c>
      <c r="Q19" s="12">
        <f t="shared" si="1"/>
        <v>3.8664694403355626E-2</v>
      </c>
      <c r="R19" s="12">
        <f t="shared" si="1"/>
        <v>3.7007715438516088E-2</v>
      </c>
      <c r="S19" s="12">
        <f t="shared" si="1"/>
        <v>3.8416078112738457E-2</v>
      </c>
      <c r="T19" s="12">
        <f t="shared" si="1"/>
        <v>3.6246588470593137E-2</v>
      </c>
      <c r="U19" s="12">
        <f t="shared" si="1"/>
        <v>3.7941068216698959E-2</v>
      </c>
      <c r="V19" s="12">
        <f t="shared" si="1"/>
        <v>3.6257699813190547E-2</v>
      </c>
      <c r="W19" s="12">
        <f t="shared" si="1"/>
        <v>3.8313298193712375E-2</v>
      </c>
      <c r="X19" s="12">
        <f t="shared" si="1"/>
        <v>3.4253491392181784E-2</v>
      </c>
      <c r="Y19" s="12">
        <f t="shared" si="1"/>
        <v>3.5542407133481953E-2</v>
      </c>
      <c r="Z19" s="12">
        <f t="shared" si="1"/>
        <v>3.6641041132801387E-2</v>
      </c>
      <c r="AA19" s="12">
        <f t="shared" si="1"/>
        <v>3.7917456613679464E-2</v>
      </c>
      <c r="AB19" s="12">
        <f t="shared" si="1"/>
        <v>3.6303534101404897E-2</v>
      </c>
      <c r="AC19" s="12">
        <f t="shared" si="1"/>
        <v>3.6995215178093996E-2</v>
      </c>
    </row>
    <row r="20" spans="1:29" x14ac:dyDescent="0.3">
      <c r="C20" s="12">
        <f t="shared" ref="C20:AC20" si="2">SUM(C18)/SUM($C$18:$AC$18)</f>
        <v>3.6268811155787971E-2</v>
      </c>
      <c r="D20" s="12">
        <f t="shared" si="2"/>
        <v>4.3882858670666748E-2</v>
      </c>
      <c r="E20" s="12">
        <f t="shared" si="2"/>
        <v>3.7053549726730424E-2</v>
      </c>
      <c r="F20" s="12">
        <f t="shared" si="2"/>
        <v>3.6978548164197871E-2</v>
      </c>
      <c r="G20" s="12">
        <f t="shared" si="2"/>
        <v>3.6906324437314668E-2</v>
      </c>
      <c r="H20" s="12">
        <f t="shared" si="2"/>
        <v>3.5263234650721904E-2</v>
      </c>
      <c r="I20" s="12">
        <f t="shared" si="2"/>
        <v>3.3110412022472703E-2</v>
      </c>
      <c r="J20" s="12">
        <f t="shared" si="2"/>
        <v>3.5952137891761639E-2</v>
      </c>
      <c r="K20" s="12">
        <f t="shared" si="2"/>
        <v>2.5274137655645602E-2</v>
      </c>
      <c r="L20" s="12">
        <f t="shared" si="2"/>
        <v>4.3938415383653839E-2</v>
      </c>
      <c r="M20" s="12">
        <f t="shared" si="2"/>
        <v>3.5781300999326388E-2</v>
      </c>
      <c r="N20" s="12">
        <f t="shared" si="2"/>
        <v>4.0236949380889883E-2</v>
      </c>
      <c r="O20" s="12">
        <f t="shared" si="2"/>
        <v>3.7095217261470727E-2</v>
      </c>
      <c r="P20" s="12">
        <f t="shared" si="2"/>
        <v>4.1757814398911089E-2</v>
      </c>
      <c r="Q20" s="12">
        <f t="shared" si="2"/>
        <v>3.8664694403355626E-2</v>
      </c>
      <c r="R20" s="12">
        <f t="shared" si="2"/>
        <v>3.7007715438516088E-2</v>
      </c>
      <c r="S20" s="12">
        <f t="shared" si="2"/>
        <v>3.8416078112738457E-2</v>
      </c>
      <c r="T20" s="12">
        <f t="shared" si="2"/>
        <v>3.6246588470593137E-2</v>
      </c>
      <c r="U20" s="12">
        <f t="shared" si="2"/>
        <v>3.7941068216698959E-2</v>
      </c>
      <c r="V20" s="12">
        <f t="shared" si="2"/>
        <v>3.6257699813190547E-2</v>
      </c>
      <c r="W20" s="12">
        <f t="shared" si="2"/>
        <v>3.8313298193712375E-2</v>
      </c>
      <c r="X20" s="12">
        <f t="shared" si="2"/>
        <v>3.4253491392181784E-2</v>
      </c>
      <c r="Y20" s="12">
        <f t="shared" si="2"/>
        <v>3.5542407133481953E-2</v>
      </c>
      <c r="Z20" s="12">
        <f t="shared" si="2"/>
        <v>3.6641041132801387E-2</v>
      </c>
      <c r="AA20" s="12">
        <f t="shared" si="2"/>
        <v>3.7917456613679464E-2</v>
      </c>
      <c r="AB20" s="12">
        <f t="shared" si="2"/>
        <v>3.6303534101404897E-2</v>
      </c>
      <c r="AC20" s="12">
        <f t="shared" si="2"/>
        <v>3.6995215178093996E-2</v>
      </c>
    </row>
    <row r="22" spans="1:29" ht="13.8" x14ac:dyDescent="0.25">
      <c r="A22" t="s">
        <v>51</v>
      </c>
      <c r="B22" t="s">
        <v>57</v>
      </c>
      <c r="C22" t="s">
        <v>58</v>
      </c>
      <c r="D22" t="s">
        <v>59</v>
      </c>
    </row>
    <row r="23" spans="1:29" x14ac:dyDescent="0.3">
      <c r="A23" t="s">
        <v>3</v>
      </c>
      <c r="B23" s="24">
        <v>174.08666666666667</v>
      </c>
      <c r="C23" s="12">
        <v>3.6268811155787971E-2</v>
      </c>
      <c r="D23">
        <v>3.6268811155787971E-2</v>
      </c>
    </row>
    <row r="24" spans="1:29" x14ac:dyDescent="0.3">
      <c r="A24" t="s">
        <v>4</v>
      </c>
      <c r="B24" s="24">
        <v>210.6333333333333</v>
      </c>
      <c r="C24" s="12">
        <v>4.3882858670666748E-2</v>
      </c>
      <c r="D24">
        <v>4.3882858670666748E-2</v>
      </c>
    </row>
    <row r="25" spans="1:29" x14ac:dyDescent="0.3">
      <c r="A25" t="s">
        <v>5</v>
      </c>
      <c r="B25" s="24">
        <v>177.85333333333335</v>
      </c>
      <c r="C25" s="12">
        <v>3.7053549726730424E-2</v>
      </c>
      <c r="D25">
        <v>3.7053549726730424E-2</v>
      </c>
    </row>
    <row r="26" spans="1:29" x14ac:dyDescent="0.3">
      <c r="A26" t="s">
        <v>6</v>
      </c>
      <c r="B26" s="24">
        <v>177.49333333333334</v>
      </c>
      <c r="C26" s="12">
        <v>3.6978548164197871E-2</v>
      </c>
      <c r="D26">
        <v>3.6978548164197871E-2</v>
      </c>
    </row>
    <row r="27" spans="1:29" x14ac:dyDescent="0.3">
      <c r="A27" t="s">
        <v>7</v>
      </c>
      <c r="B27" s="24">
        <v>177.14666666666668</v>
      </c>
      <c r="C27" s="12">
        <v>3.6906324437314668E-2</v>
      </c>
      <c r="D27">
        <v>3.6906324437314668E-2</v>
      </c>
    </row>
    <row r="28" spans="1:29" x14ac:dyDescent="0.3">
      <c r="A28" t="s">
        <v>8</v>
      </c>
      <c r="B28" s="24">
        <v>169.26000000000005</v>
      </c>
      <c r="C28" s="12">
        <v>3.5263234650721904E-2</v>
      </c>
      <c r="D28">
        <v>3.5263234650721904E-2</v>
      </c>
    </row>
    <row r="29" spans="1:29" x14ac:dyDescent="0.3">
      <c r="A29" t="s">
        <v>9</v>
      </c>
      <c r="B29" s="24">
        <v>158.9266666666667</v>
      </c>
      <c r="C29" s="12">
        <v>3.3110412022472703E-2</v>
      </c>
      <c r="D29">
        <v>3.3110412022472703E-2</v>
      </c>
    </row>
    <row r="30" spans="1:29" x14ac:dyDescent="0.3">
      <c r="A30" t="s">
        <v>10</v>
      </c>
      <c r="B30" s="24">
        <v>172.56666666666666</v>
      </c>
      <c r="C30" s="12">
        <v>3.5952137891761639E-2</v>
      </c>
      <c r="D30">
        <v>3.5952137891761639E-2</v>
      </c>
    </row>
    <row r="31" spans="1:29" x14ac:dyDescent="0.3">
      <c r="A31" t="s">
        <v>11</v>
      </c>
      <c r="B31" s="24">
        <v>121.31333333333332</v>
      </c>
      <c r="C31" s="12">
        <v>2.5274137655645602E-2</v>
      </c>
      <c r="D31">
        <v>2.5274137655645602E-2</v>
      </c>
    </row>
    <row r="32" spans="1:29" x14ac:dyDescent="0.3">
      <c r="A32" t="s">
        <v>12</v>
      </c>
      <c r="B32" s="24">
        <v>210.90000000000003</v>
      </c>
      <c r="C32" s="12">
        <v>4.3938415383653839E-2</v>
      </c>
      <c r="D32">
        <v>4.3938415383653839E-2</v>
      </c>
    </row>
    <row r="33" spans="1:4" x14ac:dyDescent="0.3">
      <c r="A33" t="s">
        <v>13</v>
      </c>
      <c r="B33" s="24">
        <v>171.7466666666667</v>
      </c>
      <c r="C33" s="12">
        <v>3.5781300999326388E-2</v>
      </c>
      <c r="D33">
        <v>3.5781300999326388E-2</v>
      </c>
    </row>
    <row r="34" spans="1:4" x14ac:dyDescent="0.3">
      <c r="A34" t="s">
        <v>14</v>
      </c>
      <c r="B34" s="24">
        <v>193.13333333333333</v>
      </c>
      <c r="C34" s="12">
        <v>4.0236949380889883E-2</v>
      </c>
      <c r="D34">
        <v>4.0236949380889883E-2</v>
      </c>
    </row>
    <row r="35" spans="1:4" x14ac:dyDescent="0.3">
      <c r="A35" t="s">
        <v>15</v>
      </c>
      <c r="B35" s="24">
        <v>178.05333333333331</v>
      </c>
      <c r="C35" s="12">
        <v>3.7095217261470727E-2</v>
      </c>
      <c r="D35">
        <v>3.7095217261470727E-2</v>
      </c>
    </row>
    <row r="36" spans="1:4" x14ac:dyDescent="0.3">
      <c r="A36" t="s">
        <v>16</v>
      </c>
      <c r="B36" s="24">
        <v>200.43333333333334</v>
      </c>
      <c r="C36" s="12">
        <v>4.1757814398911089E-2</v>
      </c>
      <c r="D36">
        <v>4.1757814398911089E-2</v>
      </c>
    </row>
    <row r="37" spans="1:4" x14ac:dyDescent="0.3">
      <c r="A37" t="s">
        <v>17</v>
      </c>
      <c r="B37" s="24">
        <v>185.58666666666664</v>
      </c>
      <c r="C37" s="12">
        <v>3.8664694403355626E-2</v>
      </c>
      <c r="D37">
        <v>3.8664694403355626E-2</v>
      </c>
    </row>
    <row r="38" spans="1:4" x14ac:dyDescent="0.3">
      <c r="A38" t="s">
        <v>18</v>
      </c>
      <c r="B38" s="24">
        <v>177.63333333333335</v>
      </c>
      <c r="C38" s="12">
        <v>3.7007715438516088E-2</v>
      </c>
      <c r="D38">
        <v>3.7007715438516088E-2</v>
      </c>
    </row>
    <row r="39" spans="1:4" x14ac:dyDescent="0.3">
      <c r="A39" t="s">
        <v>19</v>
      </c>
      <c r="B39" s="24">
        <v>184.39333333333332</v>
      </c>
      <c r="C39" s="12">
        <v>3.8416078112738457E-2</v>
      </c>
      <c r="D39">
        <v>3.8416078112738457E-2</v>
      </c>
    </row>
    <row r="40" spans="1:4" x14ac:dyDescent="0.3">
      <c r="A40" t="s">
        <v>20</v>
      </c>
      <c r="B40" s="24">
        <v>173.98</v>
      </c>
      <c r="C40" s="12">
        <v>3.6246588470593137E-2</v>
      </c>
      <c r="D40">
        <v>3.6246588470593137E-2</v>
      </c>
    </row>
    <row r="41" spans="1:4" x14ac:dyDescent="0.3">
      <c r="A41" t="s">
        <v>21</v>
      </c>
      <c r="B41" s="24">
        <v>182.11333333333332</v>
      </c>
      <c r="C41" s="12">
        <v>3.7941068216698959E-2</v>
      </c>
      <c r="D41">
        <v>3.7941068216698959E-2</v>
      </c>
    </row>
    <row r="42" spans="1:4" x14ac:dyDescent="0.3">
      <c r="A42" t="s">
        <v>22</v>
      </c>
      <c r="B42" s="24">
        <v>174.0333333333333</v>
      </c>
      <c r="C42" s="12">
        <v>3.6257699813190547E-2</v>
      </c>
      <c r="D42">
        <v>3.6257699813190547E-2</v>
      </c>
    </row>
    <row r="43" spans="1:4" x14ac:dyDescent="0.3">
      <c r="A43" t="s">
        <v>23</v>
      </c>
      <c r="B43" s="24">
        <v>183.9</v>
      </c>
      <c r="C43" s="12">
        <v>3.8313298193712375E-2</v>
      </c>
      <c r="D43">
        <v>3.8313298193712375E-2</v>
      </c>
    </row>
    <row r="44" spans="1:4" x14ac:dyDescent="0.3">
      <c r="A44" t="s">
        <v>24</v>
      </c>
      <c r="B44" s="24">
        <v>164.41333333333333</v>
      </c>
      <c r="C44" s="12">
        <v>3.4253491392181784E-2</v>
      </c>
      <c r="D44">
        <v>3.4253491392181784E-2</v>
      </c>
    </row>
    <row r="45" spans="1:4" x14ac:dyDescent="0.3">
      <c r="A45" t="s">
        <v>25</v>
      </c>
      <c r="B45" s="24">
        <v>170.60000000000002</v>
      </c>
      <c r="C45" s="12">
        <v>3.5542407133481953E-2</v>
      </c>
      <c r="D45">
        <v>3.5542407133481953E-2</v>
      </c>
    </row>
    <row r="46" spans="1:4" x14ac:dyDescent="0.3">
      <c r="A46" t="s">
        <v>26</v>
      </c>
      <c r="B46" s="24">
        <v>175.87333333333336</v>
      </c>
      <c r="C46" s="12">
        <v>3.6641041132801387E-2</v>
      </c>
      <c r="D46">
        <v>3.6641041132801387E-2</v>
      </c>
    </row>
    <row r="47" spans="1:4" x14ac:dyDescent="0.3">
      <c r="A47" t="s">
        <v>27</v>
      </c>
      <c r="B47" s="24">
        <v>182.00000000000003</v>
      </c>
      <c r="C47" s="12">
        <v>3.7917456613679464E-2</v>
      </c>
      <c r="D47">
        <v>3.7917456613679464E-2</v>
      </c>
    </row>
    <row r="48" spans="1:4" x14ac:dyDescent="0.3">
      <c r="A48" t="s">
        <v>28</v>
      </c>
      <c r="B48" s="24">
        <v>174.25333333333336</v>
      </c>
      <c r="C48" s="12">
        <v>3.6303534101404897E-2</v>
      </c>
      <c r="D48">
        <v>3.6303534101404897E-2</v>
      </c>
    </row>
    <row r="49" spans="1:31" x14ac:dyDescent="0.3">
      <c r="A49" t="s">
        <v>29</v>
      </c>
      <c r="B49" s="24">
        <v>177.57333333333335</v>
      </c>
      <c r="C49" s="12">
        <v>3.6995215178093996E-2</v>
      </c>
      <c r="D49">
        <v>3.6995215178093996E-2</v>
      </c>
    </row>
    <row r="50" spans="1:31" x14ac:dyDescent="0.3">
      <c r="C50" s="12">
        <f>SUM(C23:C49)/SUM($C$23:$C$49)</f>
        <v>1</v>
      </c>
    </row>
    <row r="53" spans="1:31" x14ac:dyDescent="0.3">
      <c r="G53" s="11"/>
    </row>
    <row r="55" spans="1:31" x14ac:dyDescent="0.3">
      <c r="A55" s="1" t="s">
        <v>0</v>
      </c>
      <c r="B55" s="2" t="s">
        <v>1</v>
      </c>
      <c r="C55" s="2" t="s">
        <v>2</v>
      </c>
      <c r="D55" s="2" t="s">
        <v>49</v>
      </c>
      <c r="E55" s="2" t="s">
        <v>3</v>
      </c>
      <c r="F55" s="2" t="s">
        <v>4</v>
      </c>
      <c r="G55" s="2" t="s">
        <v>5</v>
      </c>
      <c r="H55" s="2" t="s">
        <v>6</v>
      </c>
      <c r="I55" s="2" t="s">
        <v>7</v>
      </c>
      <c r="J55" s="2" t="s">
        <v>8</v>
      </c>
      <c r="K55" s="2" t="s">
        <v>9</v>
      </c>
      <c r="L55" s="2" t="s">
        <v>10</v>
      </c>
      <c r="M55" s="2" t="s">
        <v>11</v>
      </c>
      <c r="N55" s="2" t="s">
        <v>12</v>
      </c>
      <c r="O55" s="2" t="s">
        <v>13</v>
      </c>
      <c r="P55" s="2" t="s">
        <v>14</v>
      </c>
      <c r="Q55" s="2" t="s">
        <v>15</v>
      </c>
      <c r="R55" s="2" t="s">
        <v>16</v>
      </c>
      <c r="S55" s="2" t="s">
        <v>17</v>
      </c>
      <c r="T55" s="2" t="s">
        <v>18</v>
      </c>
      <c r="U55" s="2" t="s">
        <v>19</v>
      </c>
      <c r="V55" s="2" t="s">
        <v>20</v>
      </c>
      <c r="W55" s="2" t="s">
        <v>21</v>
      </c>
      <c r="X55" s="2" t="s">
        <v>22</v>
      </c>
      <c r="Y55" s="2" t="s">
        <v>23</v>
      </c>
      <c r="Z55" s="2" t="s">
        <v>24</v>
      </c>
      <c r="AA55" s="2" t="s">
        <v>25</v>
      </c>
      <c r="AB55" s="2" t="s">
        <v>26</v>
      </c>
      <c r="AC55" s="2" t="s">
        <v>27</v>
      </c>
      <c r="AD55" s="2" t="s">
        <v>28</v>
      </c>
      <c r="AE55" s="18" t="s">
        <v>53</v>
      </c>
    </row>
    <row r="56" spans="1:31" ht="13.8" x14ac:dyDescent="0.25">
      <c r="A56" s="3" t="s">
        <v>34</v>
      </c>
      <c r="B56" s="4">
        <v>2013</v>
      </c>
      <c r="C56" s="4" t="s">
        <v>31</v>
      </c>
      <c r="D56" s="9">
        <v>41275</v>
      </c>
      <c r="E56" s="4">
        <v>108.4</v>
      </c>
      <c r="F56" s="4">
        <v>107.3</v>
      </c>
      <c r="G56" s="4">
        <v>110</v>
      </c>
      <c r="H56" s="4">
        <v>104.4</v>
      </c>
      <c r="I56" s="4">
        <v>105.1</v>
      </c>
      <c r="J56" s="4">
        <v>103.2</v>
      </c>
      <c r="K56" s="4">
        <v>102.2</v>
      </c>
      <c r="L56" s="4">
        <v>106</v>
      </c>
      <c r="M56" s="4">
        <v>106.2</v>
      </c>
      <c r="N56" s="4">
        <v>102.7</v>
      </c>
      <c r="O56" s="4">
        <v>104.9</v>
      </c>
      <c r="P56" s="4">
        <v>107.3</v>
      </c>
      <c r="Q56" s="4">
        <v>105.6</v>
      </c>
      <c r="R56" s="4">
        <v>105.1</v>
      </c>
      <c r="S56" s="4">
        <v>106.3</v>
      </c>
      <c r="T56" s="4">
        <v>105.5</v>
      </c>
      <c r="U56" s="4">
        <v>106.2</v>
      </c>
      <c r="V56" s="4">
        <v>100.3</v>
      </c>
      <c r="W56" s="4">
        <v>105.5</v>
      </c>
      <c r="X56" s="4">
        <v>104.8</v>
      </c>
      <c r="Y56" s="4">
        <v>104</v>
      </c>
      <c r="Z56" s="4">
        <v>103.2</v>
      </c>
      <c r="AA56" s="4">
        <v>103.1</v>
      </c>
      <c r="AB56" s="4">
        <v>103.6</v>
      </c>
      <c r="AC56" s="4">
        <v>104.5</v>
      </c>
      <c r="AD56" s="4">
        <v>103.9</v>
      </c>
      <c r="AE56">
        <f>AVERAGE(E56:AD56)</f>
        <v>104.97307692307692</v>
      </c>
    </row>
    <row r="57" spans="1:31" ht="13.8" x14ac:dyDescent="0.25">
      <c r="A57" s="5" t="s">
        <v>34</v>
      </c>
      <c r="B57" s="6">
        <v>2013</v>
      </c>
      <c r="C57" s="6" t="s">
        <v>35</v>
      </c>
      <c r="D57" s="10">
        <v>41306</v>
      </c>
      <c r="E57" s="6">
        <v>110.4</v>
      </c>
      <c r="F57" s="6">
        <v>110.2</v>
      </c>
      <c r="G57" s="6">
        <v>112.8</v>
      </c>
      <c r="H57" s="6">
        <v>104.9</v>
      </c>
      <c r="I57" s="6">
        <v>105.5</v>
      </c>
      <c r="J57" s="6">
        <v>103.6</v>
      </c>
      <c r="K57" s="6">
        <v>103.2</v>
      </c>
      <c r="L57" s="6">
        <v>105.3</v>
      </c>
      <c r="M57" s="6">
        <v>105.1</v>
      </c>
      <c r="N57" s="6">
        <v>102.8</v>
      </c>
      <c r="O57" s="6">
        <v>105.5</v>
      </c>
      <c r="P57" s="6">
        <v>108.3</v>
      </c>
      <c r="Q57" s="6">
        <v>106.6</v>
      </c>
      <c r="R57" s="6">
        <v>105.7</v>
      </c>
      <c r="S57" s="6">
        <v>106.9</v>
      </c>
      <c r="T57" s="6">
        <v>106</v>
      </c>
      <c r="U57" s="6">
        <v>106.8</v>
      </c>
      <c r="V57" s="6">
        <v>100.4</v>
      </c>
      <c r="W57" s="6">
        <v>106</v>
      </c>
      <c r="X57" s="6">
        <v>105.2</v>
      </c>
      <c r="Y57" s="6">
        <v>104.5</v>
      </c>
      <c r="Z57" s="6">
        <v>104.2</v>
      </c>
      <c r="AA57" s="6">
        <v>103.6</v>
      </c>
      <c r="AB57" s="6">
        <v>103.9</v>
      </c>
      <c r="AC57" s="6">
        <v>104.5</v>
      </c>
      <c r="AD57" s="6">
        <v>104.4</v>
      </c>
      <c r="AE57">
        <f t="shared" ref="AE57:AE120" si="3">AVERAGE(E57:AD57)</f>
        <v>105.62692307692308</v>
      </c>
    </row>
    <row r="58" spans="1:31" ht="13.8" x14ac:dyDescent="0.25">
      <c r="A58" s="3" t="s">
        <v>34</v>
      </c>
      <c r="B58" s="4">
        <v>2013</v>
      </c>
      <c r="C58" s="4" t="s">
        <v>36</v>
      </c>
      <c r="D58" s="9">
        <v>41334</v>
      </c>
      <c r="E58" s="4">
        <v>111.4</v>
      </c>
      <c r="F58" s="4">
        <v>109.7</v>
      </c>
      <c r="G58" s="4">
        <v>111.2</v>
      </c>
      <c r="H58" s="4">
        <v>105.1</v>
      </c>
      <c r="I58" s="4">
        <v>104.9</v>
      </c>
      <c r="J58" s="4">
        <v>105.3</v>
      </c>
      <c r="K58" s="4">
        <v>102.2</v>
      </c>
      <c r="L58" s="4">
        <v>105</v>
      </c>
      <c r="M58" s="4">
        <v>104.2</v>
      </c>
      <c r="N58" s="4">
        <v>103</v>
      </c>
      <c r="O58" s="4">
        <v>106.2</v>
      </c>
      <c r="P58" s="4">
        <v>108.9</v>
      </c>
      <c r="Q58" s="4">
        <v>106.9</v>
      </c>
      <c r="R58" s="4">
        <v>106.6</v>
      </c>
      <c r="S58" s="4">
        <v>107.4</v>
      </c>
      <c r="T58" s="4">
        <v>106.5</v>
      </c>
      <c r="U58" s="4">
        <v>107.3</v>
      </c>
      <c r="V58" s="4">
        <v>100.4</v>
      </c>
      <c r="W58" s="4">
        <v>106.1</v>
      </c>
      <c r="X58" s="4">
        <v>105.6</v>
      </c>
      <c r="Y58" s="4">
        <v>104.9</v>
      </c>
      <c r="Z58" s="4">
        <v>105.1</v>
      </c>
      <c r="AA58" s="4">
        <v>103.7</v>
      </c>
      <c r="AB58" s="4">
        <v>104</v>
      </c>
      <c r="AC58" s="4">
        <v>104.3</v>
      </c>
      <c r="AD58" s="4">
        <v>104.7</v>
      </c>
      <c r="AE58">
        <f t="shared" si="3"/>
        <v>105.79230769230769</v>
      </c>
    </row>
    <row r="59" spans="1:31" ht="13.8" x14ac:dyDescent="0.25">
      <c r="A59" s="5" t="s">
        <v>34</v>
      </c>
      <c r="B59" s="6">
        <v>2013</v>
      </c>
      <c r="C59" s="6" t="s">
        <v>37</v>
      </c>
      <c r="D59" s="10">
        <v>41365</v>
      </c>
      <c r="E59" s="6">
        <v>111.6</v>
      </c>
      <c r="F59" s="6">
        <v>110.9</v>
      </c>
      <c r="G59" s="6">
        <v>106.6</v>
      </c>
      <c r="H59" s="6">
        <v>105.7</v>
      </c>
      <c r="I59" s="6">
        <v>104.4</v>
      </c>
      <c r="J59" s="6">
        <v>108.9</v>
      </c>
      <c r="K59" s="6">
        <v>105.5</v>
      </c>
      <c r="L59" s="6">
        <v>105.3</v>
      </c>
      <c r="M59" s="6">
        <v>103.5</v>
      </c>
      <c r="N59" s="6">
        <v>103.3</v>
      </c>
      <c r="O59" s="6">
        <v>107.2</v>
      </c>
      <c r="P59" s="6">
        <v>109.6</v>
      </c>
      <c r="Q59" s="6">
        <v>107.7</v>
      </c>
      <c r="R59" s="6">
        <v>107.5</v>
      </c>
      <c r="S59" s="6">
        <v>108</v>
      </c>
      <c r="T59" s="6">
        <v>107</v>
      </c>
      <c r="U59" s="6">
        <v>107.9</v>
      </c>
      <c r="V59" s="6">
        <v>100.5</v>
      </c>
      <c r="W59" s="6">
        <v>106.5</v>
      </c>
      <c r="X59" s="6">
        <v>106.3</v>
      </c>
      <c r="Y59" s="6">
        <v>105.3</v>
      </c>
      <c r="Z59" s="6">
        <v>104.7</v>
      </c>
      <c r="AA59" s="6">
        <v>104.2</v>
      </c>
      <c r="AB59" s="6">
        <v>105</v>
      </c>
      <c r="AC59" s="6">
        <v>102.9</v>
      </c>
      <c r="AD59" s="6">
        <v>104.8</v>
      </c>
      <c r="AE59">
        <f t="shared" si="3"/>
        <v>106.1846153846154</v>
      </c>
    </row>
    <row r="60" spans="1:31" ht="13.8" x14ac:dyDescent="0.25">
      <c r="A60" s="3" t="s">
        <v>34</v>
      </c>
      <c r="B60" s="4">
        <v>2013</v>
      </c>
      <c r="C60" s="4" t="s">
        <v>38</v>
      </c>
      <c r="D60" s="9">
        <v>41395</v>
      </c>
      <c r="E60" s="4">
        <v>112.3</v>
      </c>
      <c r="F60" s="4">
        <v>111.3</v>
      </c>
      <c r="G60" s="4">
        <v>104.7</v>
      </c>
      <c r="H60" s="4">
        <v>106.8</v>
      </c>
      <c r="I60" s="4">
        <v>103.9</v>
      </c>
      <c r="J60" s="4">
        <v>109.3</v>
      </c>
      <c r="K60" s="4">
        <v>112.9</v>
      </c>
      <c r="L60" s="4">
        <v>105.8</v>
      </c>
      <c r="M60" s="4">
        <v>103.1</v>
      </c>
      <c r="N60" s="4">
        <v>104.3</v>
      </c>
      <c r="O60" s="4">
        <v>108.1</v>
      </c>
      <c r="P60" s="4">
        <v>110.5</v>
      </c>
      <c r="Q60" s="4">
        <v>109.2</v>
      </c>
      <c r="R60" s="4">
        <v>108.6</v>
      </c>
      <c r="S60" s="4">
        <v>108.7</v>
      </c>
      <c r="T60" s="4">
        <v>107.4</v>
      </c>
      <c r="U60" s="4">
        <v>108.5</v>
      </c>
      <c r="V60" s="4">
        <v>100.5</v>
      </c>
      <c r="W60" s="4">
        <v>107.4</v>
      </c>
      <c r="X60" s="4">
        <v>106.9</v>
      </c>
      <c r="Y60" s="4">
        <v>105.9</v>
      </c>
      <c r="Z60" s="4">
        <v>104</v>
      </c>
      <c r="AA60" s="4">
        <v>104.8</v>
      </c>
      <c r="AB60" s="4">
        <v>105.6</v>
      </c>
      <c r="AC60" s="4">
        <v>102.3</v>
      </c>
      <c r="AD60" s="4">
        <v>104.8</v>
      </c>
      <c r="AE60">
        <f t="shared" si="3"/>
        <v>106.83076923076925</v>
      </c>
    </row>
    <row r="61" spans="1:31" ht="13.8" x14ac:dyDescent="0.25">
      <c r="A61" s="5" t="s">
        <v>34</v>
      </c>
      <c r="B61" s="6">
        <v>2013</v>
      </c>
      <c r="C61" s="6" t="s">
        <v>39</v>
      </c>
      <c r="D61" s="10">
        <v>41426</v>
      </c>
      <c r="E61" s="6">
        <v>113.8</v>
      </c>
      <c r="F61" s="6">
        <v>114.9</v>
      </c>
      <c r="G61" s="6">
        <v>109.8</v>
      </c>
      <c r="H61" s="6">
        <v>107.9</v>
      </c>
      <c r="I61" s="6">
        <v>104.2</v>
      </c>
      <c r="J61" s="6">
        <v>110.7</v>
      </c>
      <c r="K61" s="6">
        <v>126.7</v>
      </c>
      <c r="L61" s="6">
        <v>106.3</v>
      </c>
      <c r="M61" s="6">
        <v>103.2</v>
      </c>
      <c r="N61" s="6">
        <v>105.7</v>
      </c>
      <c r="O61" s="6">
        <v>109</v>
      </c>
      <c r="P61" s="6">
        <v>111.6</v>
      </c>
      <c r="Q61" s="6">
        <v>112.2</v>
      </c>
      <c r="R61" s="6">
        <v>109.5</v>
      </c>
      <c r="S61" s="6">
        <v>109.5</v>
      </c>
      <c r="T61" s="6">
        <v>108.1</v>
      </c>
      <c r="U61" s="6">
        <v>109.3</v>
      </c>
      <c r="V61" s="6">
        <v>106.6</v>
      </c>
      <c r="W61" s="6">
        <v>108.3</v>
      </c>
      <c r="X61" s="6">
        <v>107.6</v>
      </c>
      <c r="Y61" s="6">
        <v>106.4</v>
      </c>
      <c r="Z61" s="6">
        <v>105.1</v>
      </c>
      <c r="AA61" s="6">
        <v>105.4</v>
      </c>
      <c r="AB61" s="6">
        <v>107.4</v>
      </c>
      <c r="AC61" s="6">
        <v>102.8</v>
      </c>
      <c r="AD61" s="6">
        <v>105.8</v>
      </c>
      <c r="AE61">
        <f t="shared" si="3"/>
        <v>108.76153846153846</v>
      </c>
    </row>
    <row r="62" spans="1:31" ht="13.8" x14ac:dyDescent="0.25">
      <c r="A62" s="3" t="s">
        <v>34</v>
      </c>
      <c r="B62" s="4">
        <v>2013</v>
      </c>
      <c r="C62" s="4" t="s">
        <v>40</v>
      </c>
      <c r="D62" s="9">
        <v>41456</v>
      </c>
      <c r="E62" s="4">
        <v>114.8</v>
      </c>
      <c r="F62" s="4">
        <v>116.4</v>
      </c>
      <c r="G62" s="4">
        <v>111.9</v>
      </c>
      <c r="H62" s="4">
        <v>108.9</v>
      </c>
      <c r="I62" s="4">
        <v>104.3</v>
      </c>
      <c r="J62" s="4">
        <v>111.7</v>
      </c>
      <c r="K62" s="4">
        <v>140</v>
      </c>
      <c r="L62" s="4">
        <v>106.4</v>
      </c>
      <c r="M62" s="4">
        <v>103.3</v>
      </c>
      <c r="N62" s="4">
        <v>106.8</v>
      </c>
      <c r="O62" s="4">
        <v>109.6</v>
      </c>
      <c r="P62" s="4">
        <v>112.6</v>
      </c>
      <c r="Q62" s="4">
        <v>114.7</v>
      </c>
      <c r="R62" s="4">
        <v>110.3</v>
      </c>
      <c r="S62" s="4">
        <v>110.2</v>
      </c>
      <c r="T62" s="4">
        <v>108.8</v>
      </c>
      <c r="U62" s="4">
        <v>110</v>
      </c>
      <c r="V62" s="4">
        <v>107.7</v>
      </c>
      <c r="W62" s="4">
        <v>109.2</v>
      </c>
      <c r="X62" s="4">
        <v>108.2</v>
      </c>
      <c r="Y62" s="4">
        <v>107</v>
      </c>
      <c r="Z62" s="4">
        <v>107.1</v>
      </c>
      <c r="AA62" s="4">
        <v>106.1</v>
      </c>
      <c r="AB62" s="4">
        <v>109.1</v>
      </c>
      <c r="AC62" s="4">
        <v>102.8</v>
      </c>
      <c r="AD62" s="4">
        <v>106.9</v>
      </c>
      <c r="AE62">
        <f t="shared" si="3"/>
        <v>110.18461538461537</v>
      </c>
    </row>
    <row r="63" spans="1:31" ht="13.8" x14ac:dyDescent="0.25">
      <c r="A63" s="5" t="s">
        <v>34</v>
      </c>
      <c r="B63" s="6">
        <v>2013</v>
      </c>
      <c r="C63" s="6" t="s">
        <v>41</v>
      </c>
      <c r="D63" s="10">
        <v>41487</v>
      </c>
      <c r="E63" s="6">
        <v>115.6</v>
      </c>
      <c r="F63" s="6">
        <v>117.2</v>
      </c>
      <c r="G63" s="6">
        <v>111.7</v>
      </c>
      <c r="H63" s="6">
        <v>109.6</v>
      </c>
      <c r="I63" s="6">
        <v>104.5</v>
      </c>
      <c r="J63" s="6">
        <v>109.8</v>
      </c>
      <c r="K63" s="6">
        <v>151.80000000000001</v>
      </c>
      <c r="L63" s="6">
        <v>106.5</v>
      </c>
      <c r="M63" s="6">
        <v>103.1</v>
      </c>
      <c r="N63" s="6">
        <v>107.4</v>
      </c>
      <c r="O63" s="6">
        <v>110.2</v>
      </c>
      <c r="P63" s="6">
        <v>113.4</v>
      </c>
      <c r="Q63" s="6">
        <v>116.6</v>
      </c>
      <c r="R63" s="6">
        <v>111.2</v>
      </c>
      <c r="S63" s="6">
        <v>111</v>
      </c>
      <c r="T63" s="6">
        <v>109.4</v>
      </c>
      <c r="U63" s="6">
        <v>110.7</v>
      </c>
      <c r="V63" s="6">
        <v>108.9</v>
      </c>
      <c r="W63" s="6">
        <v>109.7</v>
      </c>
      <c r="X63" s="6">
        <v>108.7</v>
      </c>
      <c r="Y63" s="6">
        <v>107.5</v>
      </c>
      <c r="Z63" s="6">
        <v>108</v>
      </c>
      <c r="AA63" s="6">
        <v>106.6</v>
      </c>
      <c r="AB63" s="6">
        <v>109.9</v>
      </c>
      <c r="AC63" s="6">
        <v>105.4</v>
      </c>
      <c r="AD63" s="6">
        <v>107.9</v>
      </c>
      <c r="AE63">
        <f t="shared" si="3"/>
        <v>111.2423076923077</v>
      </c>
    </row>
    <row r="64" spans="1:31" ht="13.8" x14ac:dyDescent="0.25">
      <c r="A64" s="3" t="s">
        <v>34</v>
      </c>
      <c r="B64" s="4">
        <v>2013</v>
      </c>
      <c r="C64" s="4" t="s">
        <v>42</v>
      </c>
      <c r="D64" s="9">
        <v>41518</v>
      </c>
      <c r="E64" s="4">
        <v>116.4</v>
      </c>
      <c r="F64" s="4">
        <v>116.9</v>
      </c>
      <c r="G64" s="4">
        <v>112.3</v>
      </c>
      <c r="H64" s="4">
        <v>110.5</v>
      </c>
      <c r="I64" s="4">
        <v>105.3</v>
      </c>
      <c r="J64" s="4">
        <v>107.3</v>
      </c>
      <c r="K64" s="4">
        <v>160.9</v>
      </c>
      <c r="L64" s="4">
        <v>107.1</v>
      </c>
      <c r="M64" s="4">
        <v>103.1</v>
      </c>
      <c r="N64" s="4">
        <v>108.3</v>
      </c>
      <c r="O64" s="4">
        <v>110.7</v>
      </c>
      <c r="P64" s="4">
        <v>114.6</v>
      </c>
      <c r="Q64" s="4">
        <v>118.3</v>
      </c>
      <c r="R64" s="4">
        <v>112</v>
      </c>
      <c r="S64" s="4">
        <v>112.2</v>
      </c>
      <c r="T64" s="4">
        <v>110.4</v>
      </c>
      <c r="U64" s="4">
        <v>111.9</v>
      </c>
      <c r="V64" s="4">
        <v>109.7</v>
      </c>
      <c r="W64" s="4">
        <v>110.5</v>
      </c>
      <c r="X64" s="4">
        <v>109.6</v>
      </c>
      <c r="Y64" s="4">
        <v>108.1</v>
      </c>
      <c r="Z64" s="4">
        <v>109.9</v>
      </c>
      <c r="AA64" s="4">
        <v>107.5</v>
      </c>
      <c r="AB64" s="4">
        <v>110.6</v>
      </c>
      <c r="AC64" s="4">
        <v>106.8</v>
      </c>
      <c r="AD64" s="4">
        <v>109</v>
      </c>
      <c r="AE64">
        <f t="shared" si="3"/>
        <v>112.30384615384615</v>
      </c>
    </row>
    <row r="65" spans="1:31" ht="13.8" x14ac:dyDescent="0.25">
      <c r="A65" s="5" t="s">
        <v>34</v>
      </c>
      <c r="B65" s="6">
        <v>2013</v>
      </c>
      <c r="C65" s="6" t="s">
        <v>43</v>
      </c>
      <c r="D65" s="10">
        <v>41548</v>
      </c>
      <c r="E65" s="6">
        <v>117.1</v>
      </c>
      <c r="F65" s="6">
        <v>116.3</v>
      </c>
      <c r="G65" s="6">
        <v>113.3</v>
      </c>
      <c r="H65" s="6">
        <v>111.2</v>
      </c>
      <c r="I65" s="6">
        <v>105.7</v>
      </c>
      <c r="J65" s="6">
        <v>109.9</v>
      </c>
      <c r="K65" s="6">
        <v>171.2</v>
      </c>
      <c r="L65" s="6">
        <v>107.3</v>
      </c>
      <c r="M65" s="6">
        <v>102.7</v>
      </c>
      <c r="N65" s="6">
        <v>108.7</v>
      </c>
      <c r="O65" s="6">
        <v>111.2</v>
      </c>
      <c r="P65" s="6">
        <v>115.4</v>
      </c>
      <c r="Q65" s="6">
        <v>120.2</v>
      </c>
      <c r="R65" s="6">
        <v>112.5</v>
      </c>
      <c r="S65" s="6">
        <v>113.2</v>
      </c>
      <c r="T65" s="6">
        <v>111.2</v>
      </c>
      <c r="U65" s="6">
        <v>112.8</v>
      </c>
      <c r="V65" s="6">
        <v>110.5</v>
      </c>
      <c r="W65" s="6">
        <v>110.9</v>
      </c>
      <c r="X65" s="6">
        <v>110.3</v>
      </c>
      <c r="Y65" s="6">
        <v>108.6</v>
      </c>
      <c r="Z65" s="6">
        <v>109.5</v>
      </c>
      <c r="AA65" s="6">
        <v>108.1</v>
      </c>
      <c r="AB65" s="6">
        <v>110.8</v>
      </c>
      <c r="AC65" s="6">
        <v>107.4</v>
      </c>
      <c r="AD65" s="6">
        <v>109.2</v>
      </c>
      <c r="AE65">
        <f t="shared" si="3"/>
        <v>113.27692307692311</v>
      </c>
    </row>
    <row r="66" spans="1:31" ht="13.8" x14ac:dyDescent="0.25">
      <c r="A66" s="3" t="s">
        <v>34</v>
      </c>
      <c r="B66" s="4">
        <v>2013</v>
      </c>
      <c r="C66" s="4" t="s">
        <v>45</v>
      </c>
      <c r="D66" s="9">
        <v>41579</v>
      </c>
      <c r="E66" s="4">
        <v>118.1</v>
      </c>
      <c r="F66" s="4">
        <v>115.4</v>
      </c>
      <c r="G66" s="4">
        <v>118.7</v>
      </c>
      <c r="H66" s="4">
        <v>112.5</v>
      </c>
      <c r="I66" s="4">
        <v>106.8</v>
      </c>
      <c r="J66" s="4">
        <v>113.5</v>
      </c>
      <c r="K66" s="4">
        <v>183.1</v>
      </c>
      <c r="L66" s="4">
        <v>108.2</v>
      </c>
      <c r="M66" s="4">
        <v>102.2</v>
      </c>
      <c r="N66" s="4">
        <v>109.4</v>
      </c>
      <c r="O66" s="4">
        <v>111.8</v>
      </c>
      <c r="P66" s="4">
        <v>116.5</v>
      </c>
      <c r="Q66" s="4">
        <v>122.6</v>
      </c>
      <c r="R66" s="4">
        <v>113.1</v>
      </c>
      <c r="S66" s="4">
        <v>114.2</v>
      </c>
      <c r="T66" s="4">
        <v>111.9</v>
      </c>
      <c r="U66" s="4">
        <v>113.8</v>
      </c>
      <c r="V66" s="4">
        <v>111.1</v>
      </c>
      <c r="W66" s="4">
        <v>111.6</v>
      </c>
      <c r="X66" s="4">
        <v>111.1</v>
      </c>
      <c r="Y66" s="4">
        <v>109.3</v>
      </c>
      <c r="Z66" s="4">
        <v>109.5</v>
      </c>
      <c r="AA66" s="4">
        <v>108.6</v>
      </c>
      <c r="AB66" s="4">
        <v>111.2</v>
      </c>
      <c r="AC66" s="4">
        <v>108.1</v>
      </c>
      <c r="AD66" s="4">
        <v>109.7</v>
      </c>
      <c r="AE66">
        <f t="shared" si="3"/>
        <v>114.69230769230768</v>
      </c>
    </row>
    <row r="67" spans="1:31" ht="13.8" x14ac:dyDescent="0.25">
      <c r="A67" s="5" t="s">
        <v>34</v>
      </c>
      <c r="B67" s="6">
        <v>2013</v>
      </c>
      <c r="C67" s="6" t="s">
        <v>46</v>
      </c>
      <c r="D67" s="10">
        <v>41609</v>
      </c>
      <c r="E67" s="6">
        <v>119.1</v>
      </c>
      <c r="F67" s="6">
        <v>116.7</v>
      </c>
      <c r="G67" s="6">
        <v>123.5</v>
      </c>
      <c r="H67" s="6">
        <v>113.4</v>
      </c>
      <c r="I67" s="6">
        <v>107.3</v>
      </c>
      <c r="J67" s="6">
        <v>113.3</v>
      </c>
      <c r="K67" s="6">
        <v>145.4</v>
      </c>
      <c r="L67" s="6">
        <v>108.7</v>
      </c>
      <c r="M67" s="6">
        <v>101.5</v>
      </c>
      <c r="N67" s="6">
        <v>110.5</v>
      </c>
      <c r="O67" s="6">
        <v>112.1</v>
      </c>
      <c r="P67" s="6">
        <v>117.4</v>
      </c>
      <c r="Q67" s="6">
        <v>118.4</v>
      </c>
      <c r="R67" s="6">
        <v>114</v>
      </c>
      <c r="S67" s="6">
        <v>115.2</v>
      </c>
      <c r="T67" s="6">
        <v>112.7</v>
      </c>
      <c r="U67" s="6">
        <v>114.8</v>
      </c>
      <c r="V67" s="6">
        <v>110.7</v>
      </c>
      <c r="W67" s="6">
        <v>111.9</v>
      </c>
      <c r="X67" s="6">
        <v>111.7</v>
      </c>
      <c r="Y67" s="6">
        <v>109.7</v>
      </c>
      <c r="Z67" s="6">
        <v>109.8</v>
      </c>
      <c r="AA67" s="6">
        <v>109</v>
      </c>
      <c r="AB67" s="6">
        <v>111.5</v>
      </c>
      <c r="AC67" s="6">
        <v>107.9</v>
      </c>
      <c r="AD67" s="6">
        <v>110</v>
      </c>
      <c r="AE67">
        <f t="shared" si="3"/>
        <v>113.70000000000002</v>
      </c>
    </row>
    <row r="68" spans="1:31" ht="13.8" x14ac:dyDescent="0.25">
      <c r="A68" s="3" t="s">
        <v>34</v>
      </c>
      <c r="B68" s="4">
        <v>2014</v>
      </c>
      <c r="C68" s="4" t="s">
        <v>31</v>
      </c>
      <c r="D68" s="9">
        <v>41640</v>
      </c>
      <c r="E68" s="4">
        <v>119.6</v>
      </c>
      <c r="F68" s="4">
        <v>118.8</v>
      </c>
      <c r="G68" s="4">
        <v>124.1</v>
      </c>
      <c r="H68" s="4">
        <v>114.1</v>
      </c>
      <c r="I68" s="4">
        <v>106.8</v>
      </c>
      <c r="J68" s="4">
        <v>113.9</v>
      </c>
      <c r="K68" s="4">
        <v>122.2</v>
      </c>
      <c r="L68" s="4">
        <v>108.9</v>
      </c>
      <c r="M68" s="4">
        <v>100.2</v>
      </c>
      <c r="N68" s="4">
        <v>111</v>
      </c>
      <c r="O68" s="4">
        <v>112.3</v>
      </c>
      <c r="P68" s="4">
        <v>118.1</v>
      </c>
      <c r="Q68" s="4">
        <v>115.8</v>
      </c>
      <c r="R68" s="4">
        <v>114.5</v>
      </c>
      <c r="S68" s="4">
        <v>115.8</v>
      </c>
      <c r="T68" s="4">
        <v>113.2</v>
      </c>
      <c r="U68" s="4">
        <v>115.4</v>
      </c>
      <c r="V68" s="4">
        <v>111.6</v>
      </c>
      <c r="W68" s="4">
        <v>112.2</v>
      </c>
      <c r="X68" s="4">
        <v>112.3</v>
      </c>
      <c r="Y68" s="4">
        <v>110.3</v>
      </c>
      <c r="Z68" s="4">
        <v>110.7</v>
      </c>
      <c r="AA68" s="4">
        <v>109.7</v>
      </c>
      <c r="AB68" s="4">
        <v>111.6</v>
      </c>
      <c r="AC68" s="4">
        <v>108.2</v>
      </c>
      <c r="AD68" s="4">
        <v>110.6</v>
      </c>
      <c r="AE68">
        <f t="shared" si="3"/>
        <v>113.14999999999996</v>
      </c>
    </row>
    <row r="69" spans="1:31" ht="13.8" x14ac:dyDescent="0.25">
      <c r="A69" s="5" t="s">
        <v>34</v>
      </c>
      <c r="B69" s="6">
        <v>2014</v>
      </c>
      <c r="C69" s="6" t="s">
        <v>35</v>
      </c>
      <c r="D69" s="10">
        <v>41671</v>
      </c>
      <c r="E69" s="6">
        <v>120.2</v>
      </c>
      <c r="F69" s="6">
        <v>119.2</v>
      </c>
      <c r="G69" s="6">
        <v>122.5</v>
      </c>
      <c r="H69" s="6">
        <v>115.1</v>
      </c>
      <c r="I69" s="6">
        <v>106.6</v>
      </c>
      <c r="J69" s="6">
        <v>115.4</v>
      </c>
      <c r="K69" s="6">
        <v>114.5</v>
      </c>
      <c r="L69" s="6">
        <v>109.3</v>
      </c>
      <c r="M69" s="6">
        <v>99.2</v>
      </c>
      <c r="N69" s="6">
        <v>111.4</v>
      </c>
      <c r="O69" s="6">
        <v>112.6</v>
      </c>
      <c r="P69" s="6">
        <v>118.8</v>
      </c>
      <c r="Q69" s="6">
        <v>115.3</v>
      </c>
      <c r="R69" s="6">
        <v>114.7</v>
      </c>
      <c r="S69" s="6">
        <v>116.4</v>
      </c>
      <c r="T69" s="6">
        <v>113.3</v>
      </c>
      <c r="U69" s="6">
        <v>115.9</v>
      </c>
      <c r="V69" s="6">
        <v>112.5</v>
      </c>
      <c r="W69" s="6">
        <v>112.4</v>
      </c>
      <c r="X69" s="6">
        <v>112.8</v>
      </c>
      <c r="Y69" s="6">
        <v>110.7</v>
      </c>
      <c r="Z69" s="6">
        <v>111.1</v>
      </c>
      <c r="AA69" s="6">
        <v>110.1</v>
      </c>
      <c r="AB69" s="6">
        <v>111.8</v>
      </c>
      <c r="AC69" s="6">
        <v>108.7</v>
      </c>
      <c r="AD69" s="6">
        <v>110.9</v>
      </c>
      <c r="AE69">
        <f t="shared" si="3"/>
        <v>113.13076923076923</v>
      </c>
    </row>
    <row r="70" spans="1:31" ht="13.8" x14ac:dyDescent="0.25">
      <c r="A70" s="3" t="s">
        <v>34</v>
      </c>
      <c r="B70" s="4">
        <v>2014</v>
      </c>
      <c r="C70" s="4" t="s">
        <v>47</v>
      </c>
      <c r="D70" s="9">
        <v>41699</v>
      </c>
      <c r="E70" s="4">
        <v>120.7</v>
      </c>
      <c r="F70" s="4">
        <v>119.3</v>
      </c>
      <c r="G70" s="4">
        <v>121</v>
      </c>
      <c r="H70" s="4">
        <v>116.1</v>
      </c>
      <c r="I70" s="4">
        <v>106.9</v>
      </c>
      <c r="J70" s="4">
        <v>118.7</v>
      </c>
      <c r="K70" s="4">
        <v>116.3</v>
      </c>
      <c r="L70" s="4">
        <v>109.8</v>
      </c>
      <c r="M70" s="4">
        <v>99.6</v>
      </c>
      <c r="N70" s="4">
        <v>111.8</v>
      </c>
      <c r="O70" s="4">
        <v>112.7</v>
      </c>
      <c r="P70" s="4">
        <v>119.3</v>
      </c>
      <c r="Q70" s="4">
        <v>116.1</v>
      </c>
      <c r="R70" s="4">
        <v>115.2</v>
      </c>
      <c r="S70" s="4">
        <v>116.8</v>
      </c>
      <c r="T70" s="4">
        <v>113.7</v>
      </c>
      <c r="U70" s="4">
        <v>116.4</v>
      </c>
      <c r="V70" s="4">
        <v>113.2</v>
      </c>
      <c r="W70" s="4">
        <v>112.5</v>
      </c>
      <c r="X70" s="4">
        <v>113.2</v>
      </c>
      <c r="Y70" s="4">
        <v>111.2</v>
      </c>
      <c r="Z70" s="4">
        <v>111.4</v>
      </c>
      <c r="AA70" s="4">
        <v>110.6</v>
      </c>
      <c r="AB70" s="4">
        <v>112</v>
      </c>
      <c r="AC70" s="4">
        <v>109</v>
      </c>
      <c r="AD70" s="4">
        <v>111.3</v>
      </c>
      <c r="AE70">
        <f t="shared" si="3"/>
        <v>113.64615384615384</v>
      </c>
    </row>
    <row r="71" spans="1:31" ht="13.8" x14ac:dyDescent="0.25">
      <c r="A71" s="5" t="s">
        <v>34</v>
      </c>
      <c r="B71" s="6">
        <v>2014</v>
      </c>
      <c r="C71" s="6" t="s">
        <v>37</v>
      </c>
      <c r="D71" s="10">
        <v>41730</v>
      </c>
      <c r="E71" s="6">
        <v>120.9</v>
      </c>
      <c r="F71" s="6">
        <v>119.9</v>
      </c>
      <c r="G71" s="6">
        <v>116.2</v>
      </c>
      <c r="H71" s="6">
        <v>117</v>
      </c>
      <c r="I71" s="6">
        <v>107.3</v>
      </c>
      <c r="J71" s="6">
        <v>126.1</v>
      </c>
      <c r="K71" s="6">
        <v>120.7</v>
      </c>
      <c r="L71" s="6">
        <v>111</v>
      </c>
      <c r="M71" s="6">
        <v>101.8</v>
      </c>
      <c r="N71" s="6">
        <v>112.6</v>
      </c>
      <c r="O71" s="6">
        <v>113.2</v>
      </c>
      <c r="P71" s="6">
        <v>119.8</v>
      </c>
      <c r="Q71" s="6">
        <v>117.6</v>
      </c>
      <c r="R71" s="6">
        <v>116</v>
      </c>
      <c r="S71" s="6">
        <v>117.4</v>
      </c>
      <c r="T71" s="6">
        <v>114.6</v>
      </c>
      <c r="U71" s="6">
        <v>117</v>
      </c>
      <c r="V71" s="6">
        <v>113.9</v>
      </c>
      <c r="W71" s="6">
        <v>112.5</v>
      </c>
      <c r="X71" s="6">
        <v>113.6</v>
      </c>
      <c r="Y71" s="6">
        <v>111.5</v>
      </c>
      <c r="Z71" s="6">
        <v>111.2</v>
      </c>
      <c r="AA71" s="6">
        <v>110.9</v>
      </c>
      <c r="AB71" s="6">
        <v>112.7</v>
      </c>
      <c r="AC71" s="6">
        <v>109</v>
      </c>
      <c r="AD71" s="6">
        <v>111.5</v>
      </c>
      <c r="AE71">
        <f t="shared" si="3"/>
        <v>114.4576923076923</v>
      </c>
    </row>
    <row r="72" spans="1:31" ht="13.8" x14ac:dyDescent="0.25">
      <c r="A72" s="3" t="s">
        <v>34</v>
      </c>
      <c r="B72" s="4">
        <v>2014</v>
      </c>
      <c r="C72" s="4" t="s">
        <v>38</v>
      </c>
      <c r="D72" s="9">
        <v>41760</v>
      </c>
      <c r="E72" s="4">
        <v>121.1</v>
      </c>
      <c r="F72" s="4">
        <v>121.6</v>
      </c>
      <c r="G72" s="4">
        <v>115.9</v>
      </c>
      <c r="H72" s="4">
        <v>118.4</v>
      </c>
      <c r="I72" s="4">
        <v>107.7</v>
      </c>
      <c r="J72" s="4">
        <v>127.7</v>
      </c>
      <c r="K72" s="4">
        <v>125</v>
      </c>
      <c r="L72" s="4">
        <v>111.9</v>
      </c>
      <c r="M72" s="4">
        <v>102.8</v>
      </c>
      <c r="N72" s="4">
        <v>113.4</v>
      </c>
      <c r="O72" s="4">
        <v>113.7</v>
      </c>
      <c r="P72" s="4">
        <v>120.4</v>
      </c>
      <c r="Q72" s="4">
        <v>118.9</v>
      </c>
      <c r="R72" s="4">
        <v>116.8</v>
      </c>
      <c r="S72" s="4">
        <v>118</v>
      </c>
      <c r="T72" s="4">
        <v>115.2</v>
      </c>
      <c r="U72" s="4">
        <v>117.6</v>
      </c>
      <c r="V72" s="4">
        <v>114.3</v>
      </c>
      <c r="W72" s="4">
        <v>112.5</v>
      </c>
      <c r="X72" s="4">
        <v>114.1</v>
      </c>
      <c r="Y72" s="4">
        <v>111.8</v>
      </c>
      <c r="Z72" s="4">
        <v>111.3</v>
      </c>
      <c r="AA72" s="4">
        <v>111.2</v>
      </c>
      <c r="AB72" s="4">
        <v>113</v>
      </c>
      <c r="AC72" s="4">
        <v>109.1</v>
      </c>
      <c r="AD72" s="4">
        <v>111.8</v>
      </c>
      <c r="AE72">
        <f t="shared" si="3"/>
        <v>115.20000000000003</v>
      </c>
    </row>
    <row r="73" spans="1:31" ht="13.8" x14ac:dyDescent="0.25">
      <c r="A73" s="5" t="s">
        <v>34</v>
      </c>
      <c r="B73" s="6">
        <v>2014</v>
      </c>
      <c r="C73" s="6" t="s">
        <v>39</v>
      </c>
      <c r="D73" s="10">
        <v>41791</v>
      </c>
      <c r="E73" s="6">
        <v>121.5</v>
      </c>
      <c r="F73" s="6">
        <v>123.1</v>
      </c>
      <c r="G73" s="6">
        <v>115.8</v>
      </c>
      <c r="H73" s="6">
        <v>119.7</v>
      </c>
      <c r="I73" s="6">
        <v>107.8</v>
      </c>
      <c r="J73" s="6">
        <v>128.30000000000001</v>
      </c>
      <c r="K73" s="6">
        <v>132.1</v>
      </c>
      <c r="L73" s="6">
        <v>112.4</v>
      </c>
      <c r="M73" s="6">
        <v>102.9</v>
      </c>
      <c r="N73" s="6">
        <v>114.3</v>
      </c>
      <c r="O73" s="6">
        <v>114.2</v>
      </c>
      <c r="P73" s="6">
        <v>121.2</v>
      </c>
      <c r="Q73" s="6">
        <v>120.4</v>
      </c>
      <c r="R73" s="6">
        <v>117.8</v>
      </c>
      <c r="S73" s="6">
        <v>118.8</v>
      </c>
      <c r="T73" s="6">
        <v>115.6</v>
      </c>
      <c r="U73" s="6">
        <v>118.3</v>
      </c>
      <c r="V73" s="6">
        <v>113.9</v>
      </c>
      <c r="W73" s="6">
        <v>113.2</v>
      </c>
      <c r="X73" s="6">
        <v>114.6</v>
      </c>
      <c r="Y73" s="6">
        <v>112.3</v>
      </c>
      <c r="Z73" s="6">
        <v>111.8</v>
      </c>
      <c r="AA73" s="6">
        <v>111.6</v>
      </c>
      <c r="AB73" s="6">
        <v>114.8</v>
      </c>
      <c r="AC73" s="6">
        <v>108.3</v>
      </c>
      <c r="AD73" s="6">
        <v>112.3</v>
      </c>
      <c r="AE73">
        <f t="shared" si="3"/>
        <v>116.03846153846156</v>
      </c>
    </row>
    <row r="74" spans="1:31" ht="13.8" x14ac:dyDescent="0.25">
      <c r="A74" s="3" t="s">
        <v>34</v>
      </c>
      <c r="B74" s="4">
        <v>2014</v>
      </c>
      <c r="C74" s="4" t="s">
        <v>40</v>
      </c>
      <c r="D74" s="9">
        <v>41821</v>
      </c>
      <c r="E74" s="4">
        <v>122.4</v>
      </c>
      <c r="F74" s="4">
        <v>123.9</v>
      </c>
      <c r="G74" s="4">
        <v>117.8</v>
      </c>
      <c r="H74" s="4">
        <v>121</v>
      </c>
      <c r="I74" s="4">
        <v>107.9</v>
      </c>
      <c r="J74" s="4">
        <v>131.19999999999999</v>
      </c>
      <c r="K74" s="4">
        <v>157.69999999999999</v>
      </c>
      <c r="L74" s="4">
        <v>113.2</v>
      </c>
      <c r="M74" s="4">
        <v>104.1</v>
      </c>
      <c r="N74" s="4">
        <v>115.5</v>
      </c>
      <c r="O74" s="4">
        <v>114.8</v>
      </c>
      <c r="P74" s="4">
        <v>122.1</v>
      </c>
      <c r="Q74" s="4">
        <v>124.7</v>
      </c>
      <c r="R74" s="4">
        <v>118.8</v>
      </c>
      <c r="S74" s="4">
        <v>119.6</v>
      </c>
      <c r="T74" s="4">
        <v>116.3</v>
      </c>
      <c r="U74" s="4">
        <v>119.1</v>
      </c>
      <c r="V74" s="4">
        <v>114.8</v>
      </c>
      <c r="W74" s="4">
        <v>113.9</v>
      </c>
      <c r="X74" s="4">
        <v>115.2</v>
      </c>
      <c r="Y74" s="4">
        <v>112.7</v>
      </c>
      <c r="Z74" s="4">
        <v>113.1</v>
      </c>
      <c r="AA74" s="4">
        <v>112.1</v>
      </c>
      <c r="AB74" s="4">
        <v>116.8</v>
      </c>
      <c r="AC74" s="4">
        <v>109.2</v>
      </c>
      <c r="AD74" s="4">
        <v>113.3</v>
      </c>
      <c r="AE74">
        <f t="shared" si="3"/>
        <v>118.12307692307692</v>
      </c>
    </row>
    <row r="75" spans="1:31" ht="13.8" x14ac:dyDescent="0.25">
      <c r="A75" s="5" t="s">
        <v>34</v>
      </c>
      <c r="B75" s="6">
        <v>2014</v>
      </c>
      <c r="C75" s="6" t="s">
        <v>41</v>
      </c>
      <c r="D75" s="10">
        <v>41852</v>
      </c>
      <c r="E75" s="6">
        <v>122.7</v>
      </c>
      <c r="F75" s="6">
        <v>124.4</v>
      </c>
      <c r="G75" s="6">
        <v>117.3</v>
      </c>
      <c r="H75" s="6">
        <v>122</v>
      </c>
      <c r="I75" s="6">
        <v>108</v>
      </c>
      <c r="J75" s="6">
        <v>131.1</v>
      </c>
      <c r="K75" s="6">
        <v>168.2</v>
      </c>
      <c r="L75" s="6">
        <v>114.5</v>
      </c>
      <c r="M75" s="6">
        <v>104.3</v>
      </c>
      <c r="N75" s="6">
        <v>117.1</v>
      </c>
      <c r="O75" s="6">
        <v>115.2</v>
      </c>
      <c r="P75" s="6">
        <v>123.1</v>
      </c>
      <c r="Q75" s="6">
        <v>126.6</v>
      </c>
      <c r="R75" s="6">
        <v>119.9</v>
      </c>
      <c r="S75" s="6">
        <v>120</v>
      </c>
      <c r="T75" s="6">
        <v>116.8</v>
      </c>
      <c r="U75" s="6">
        <v>119.6</v>
      </c>
      <c r="V75" s="6">
        <v>115.5</v>
      </c>
      <c r="W75" s="6">
        <v>114</v>
      </c>
      <c r="X75" s="6">
        <v>115.6</v>
      </c>
      <c r="Y75" s="6">
        <v>113.3</v>
      </c>
      <c r="Z75" s="6">
        <v>112.8</v>
      </c>
      <c r="AA75" s="6">
        <v>112.6</v>
      </c>
      <c r="AB75" s="6">
        <v>118</v>
      </c>
      <c r="AC75" s="6">
        <v>109.9</v>
      </c>
      <c r="AD75" s="6">
        <v>113.7</v>
      </c>
      <c r="AE75">
        <f t="shared" si="3"/>
        <v>119.08461538461538</v>
      </c>
    </row>
    <row r="76" spans="1:31" ht="13.8" x14ac:dyDescent="0.25">
      <c r="A76" s="3" t="s">
        <v>34</v>
      </c>
      <c r="B76" s="4">
        <v>2014</v>
      </c>
      <c r="C76" s="4" t="s">
        <v>42</v>
      </c>
      <c r="D76" s="9">
        <v>41883</v>
      </c>
      <c r="E76" s="4">
        <v>122.9</v>
      </c>
      <c r="F76" s="4">
        <v>123.5</v>
      </c>
      <c r="G76" s="4">
        <v>117.3</v>
      </c>
      <c r="H76" s="4">
        <v>122.7</v>
      </c>
      <c r="I76" s="4">
        <v>107.9</v>
      </c>
      <c r="J76" s="4">
        <v>127.3</v>
      </c>
      <c r="K76" s="4">
        <v>162.1</v>
      </c>
      <c r="L76" s="4">
        <v>115.6</v>
      </c>
      <c r="M76" s="4">
        <v>103.8</v>
      </c>
      <c r="N76" s="4">
        <v>117.6</v>
      </c>
      <c r="O76" s="4">
        <v>115.8</v>
      </c>
      <c r="P76" s="4">
        <v>123.8</v>
      </c>
      <c r="Q76" s="4">
        <v>125.8</v>
      </c>
      <c r="R76" s="4">
        <v>120.8</v>
      </c>
      <c r="S76" s="4">
        <v>120.7</v>
      </c>
      <c r="T76" s="4">
        <v>117.2</v>
      </c>
      <c r="U76" s="4">
        <v>120.1</v>
      </c>
      <c r="V76" s="4">
        <v>116.1</v>
      </c>
      <c r="W76" s="4">
        <v>114.3</v>
      </c>
      <c r="X76" s="4">
        <v>116.1</v>
      </c>
      <c r="Y76" s="4">
        <v>113.7</v>
      </c>
      <c r="Z76" s="4">
        <v>112</v>
      </c>
      <c r="AA76" s="4">
        <v>113.1</v>
      </c>
      <c r="AB76" s="4">
        <v>118.6</v>
      </c>
      <c r="AC76" s="4">
        <v>109.5</v>
      </c>
      <c r="AD76" s="4">
        <v>113.7</v>
      </c>
      <c r="AE76">
        <f t="shared" si="3"/>
        <v>118.92307692307689</v>
      </c>
    </row>
    <row r="77" spans="1:31" ht="13.8" x14ac:dyDescent="0.25">
      <c r="A77" s="5" t="s">
        <v>34</v>
      </c>
      <c r="B77" s="6">
        <v>2014</v>
      </c>
      <c r="C77" s="6" t="s">
        <v>43</v>
      </c>
      <c r="D77" s="10">
        <v>41913</v>
      </c>
      <c r="E77" s="6">
        <v>123.2</v>
      </c>
      <c r="F77" s="6">
        <v>123.8</v>
      </c>
      <c r="G77" s="6">
        <v>118.1</v>
      </c>
      <c r="H77" s="6">
        <v>123.2</v>
      </c>
      <c r="I77" s="6">
        <v>107.9</v>
      </c>
      <c r="J77" s="6">
        <v>126.4</v>
      </c>
      <c r="K77" s="6">
        <v>156.80000000000001</v>
      </c>
      <c r="L77" s="6">
        <v>116.1</v>
      </c>
      <c r="M77" s="6">
        <v>103.1</v>
      </c>
      <c r="N77" s="6">
        <v>118.1</v>
      </c>
      <c r="O77" s="6">
        <v>116.1</v>
      </c>
      <c r="P77" s="6">
        <v>124.5</v>
      </c>
      <c r="Q77" s="6">
        <v>125.4</v>
      </c>
      <c r="R77" s="6">
        <v>121.1</v>
      </c>
      <c r="S77" s="6">
        <v>121.5</v>
      </c>
      <c r="T77" s="6">
        <v>118.1</v>
      </c>
      <c r="U77" s="6">
        <v>121</v>
      </c>
      <c r="V77" s="6">
        <v>116.7</v>
      </c>
      <c r="W77" s="6">
        <v>114.7</v>
      </c>
      <c r="X77" s="6">
        <v>116.7</v>
      </c>
      <c r="Y77" s="6">
        <v>114.3</v>
      </c>
      <c r="Z77" s="6">
        <v>111.8</v>
      </c>
      <c r="AA77" s="6">
        <v>113.3</v>
      </c>
      <c r="AB77" s="6">
        <v>118.8</v>
      </c>
      <c r="AC77" s="6">
        <v>109.6</v>
      </c>
      <c r="AD77" s="6">
        <v>113.9</v>
      </c>
      <c r="AE77">
        <f t="shared" si="3"/>
        <v>119.0076923076923</v>
      </c>
    </row>
    <row r="78" spans="1:31" ht="13.8" x14ac:dyDescent="0.25">
      <c r="A78" s="3" t="s">
        <v>34</v>
      </c>
      <c r="B78" s="4">
        <v>2014</v>
      </c>
      <c r="C78" s="4" t="s">
        <v>45</v>
      </c>
      <c r="D78" s="9">
        <v>41944</v>
      </c>
      <c r="E78" s="4">
        <v>123.3</v>
      </c>
      <c r="F78" s="4">
        <v>123.7</v>
      </c>
      <c r="G78" s="4">
        <v>121</v>
      </c>
      <c r="H78" s="4">
        <v>124.2</v>
      </c>
      <c r="I78" s="4">
        <v>107.8</v>
      </c>
      <c r="J78" s="4">
        <v>125.7</v>
      </c>
      <c r="K78" s="4">
        <v>152.4</v>
      </c>
      <c r="L78" s="4">
        <v>117.2</v>
      </c>
      <c r="M78" s="4">
        <v>102.1</v>
      </c>
      <c r="N78" s="4">
        <v>118.7</v>
      </c>
      <c r="O78" s="4">
        <v>116.4</v>
      </c>
      <c r="P78" s="4">
        <v>125.6</v>
      </c>
      <c r="Q78" s="4">
        <v>125.1</v>
      </c>
      <c r="R78" s="4">
        <v>122.1</v>
      </c>
      <c r="S78" s="4">
        <v>122.1</v>
      </c>
      <c r="T78" s="4">
        <v>118.4</v>
      </c>
      <c r="U78" s="4">
        <v>121.6</v>
      </c>
      <c r="V78" s="4">
        <v>117.1</v>
      </c>
      <c r="W78" s="4">
        <v>115.5</v>
      </c>
      <c r="X78" s="4">
        <v>117.3</v>
      </c>
      <c r="Y78" s="4">
        <v>114.8</v>
      </c>
      <c r="Z78" s="4">
        <v>110.8</v>
      </c>
      <c r="AA78" s="4">
        <v>113.7</v>
      </c>
      <c r="AB78" s="4">
        <v>119</v>
      </c>
      <c r="AC78" s="4">
        <v>109.1</v>
      </c>
      <c r="AD78" s="4">
        <v>113.8</v>
      </c>
      <c r="AE78">
        <f t="shared" si="3"/>
        <v>119.17307692307693</v>
      </c>
    </row>
    <row r="79" spans="1:31" ht="13.8" x14ac:dyDescent="0.25">
      <c r="A79" s="5" t="s">
        <v>34</v>
      </c>
      <c r="B79" s="6">
        <v>2014</v>
      </c>
      <c r="C79" s="6" t="s">
        <v>46</v>
      </c>
      <c r="D79" s="10">
        <v>41974</v>
      </c>
      <c r="E79" s="6">
        <v>122.9</v>
      </c>
      <c r="F79" s="6">
        <v>123.2</v>
      </c>
      <c r="G79" s="6">
        <v>123.5</v>
      </c>
      <c r="H79" s="6">
        <v>124.5</v>
      </c>
      <c r="I79" s="6">
        <v>107.6</v>
      </c>
      <c r="J79" s="6">
        <v>125.7</v>
      </c>
      <c r="K79" s="6">
        <v>140.5</v>
      </c>
      <c r="L79" s="6">
        <v>117.6</v>
      </c>
      <c r="M79" s="6">
        <v>100.6</v>
      </c>
      <c r="N79" s="6">
        <v>119.1</v>
      </c>
      <c r="O79" s="6">
        <v>116.8</v>
      </c>
      <c r="P79" s="6">
        <v>126.1</v>
      </c>
      <c r="Q79" s="6">
        <v>123.6</v>
      </c>
      <c r="R79" s="6">
        <v>123</v>
      </c>
      <c r="S79" s="6">
        <v>122.6</v>
      </c>
      <c r="T79" s="6">
        <v>118.6</v>
      </c>
      <c r="U79" s="6">
        <v>122</v>
      </c>
      <c r="V79" s="6">
        <v>116.5</v>
      </c>
      <c r="W79" s="6">
        <v>115.7</v>
      </c>
      <c r="X79" s="6">
        <v>117.5</v>
      </c>
      <c r="Y79" s="6">
        <v>115.1</v>
      </c>
      <c r="Z79" s="6">
        <v>110.1</v>
      </c>
      <c r="AA79" s="6">
        <v>113.9</v>
      </c>
      <c r="AB79" s="6">
        <v>119.5</v>
      </c>
      <c r="AC79" s="6">
        <v>109.8</v>
      </c>
      <c r="AD79" s="6">
        <v>113.8</v>
      </c>
      <c r="AE79">
        <f t="shared" si="3"/>
        <v>118.83846153846153</v>
      </c>
    </row>
    <row r="80" spans="1:31" ht="13.8" x14ac:dyDescent="0.25">
      <c r="A80" s="3" t="s">
        <v>34</v>
      </c>
      <c r="B80" s="4">
        <v>2015</v>
      </c>
      <c r="C80" s="4" t="s">
        <v>31</v>
      </c>
      <c r="D80" s="9">
        <v>42005</v>
      </c>
      <c r="E80" s="4">
        <v>123.4</v>
      </c>
      <c r="F80" s="4">
        <v>123.9</v>
      </c>
      <c r="G80" s="4">
        <v>123.8</v>
      </c>
      <c r="H80" s="4">
        <v>125</v>
      </c>
      <c r="I80" s="4">
        <v>108.5</v>
      </c>
      <c r="J80" s="4">
        <v>126.2</v>
      </c>
      <c r="K80" s="4">
        <v>133</v>
      </c>
      <c r="L80" s="4">
        <v>119.1</v>
      </c>
      <c r="M80" s="4">
        <v>99</v>
      </c>
      <c r="N80" s="4">
        <v>120.3</v>
      </c>
      <c r="O80" s="4">
        <v>117.3</v>
      </c>
      <c r="P80" s="4">
        <v>126.7</v>
      </c>
      <c r="Q80" s="4">
        <v>123.1</v>
      </c>
      <c r="R80" s="4">
        <v>124</v>
      </c>
      <c r="S80" s="4">
        <v>123.1</v>
      </c>
      <c r="T80" s="4">
        <v>119.3</v>
      </c>
      <c r="U80" s="4">
        <v>122.5</v>
      </c>
      <c r="V80" s="4">
        <v>117.3</v>
      </c>
      <c r="W80" s="4">
        <v>116.5</v>
      </c>
      <c r="X80" s="4">
        <v>118.1</v>
      </c>
      <c r="Y80" s="4">
        <v>115.5</v>
      </c>
      <c r="Z80" s="4">
        <v>109.4</v>
      </c>
      <c r="AA80" s="4">
        <v>114.3</v>
      </c>
      <c r="AB80" s="4">
        <v>119.7</v>
      </c>
      <c r="AC80" s="4">
        <v>110.7</v>
      </c>
      <c r="AD80" s="4">
        <v>114</v>
      </c>
      <c r="AE80">
        <f t="shared" si="3"/>
        <v>118.98846153846154</v>
      </c>
    </row>
    <row r="81" spans="1:31" ht="13.8" x14ac:dyDescent="0.25">
      <c r="A81" s="5" t="s">
        <v>34</v>
      </c>
      <c r="B81" s="6">
        <v>2015</v>
      </c>
      <c r="C81" s="6" t="s">
        <v>35</v>
      </c>
      <c r="D81" s="10">
        <v>42036</v>
      </c>
      <c r="E81" s="6">
        <v>123.7</v>
      </c>
      <c r="F81" s="6">
        <v>125.1</v>
      </c>
      <c r="G81" s="6">
        <v>121.1</v>
      </c>
      <c r="H81" s="6">
        <v>125.7</v>
      </c>
      <c r="I81" s="6">
        <v>109.1</v>
      </c>
      <c r="J81" s="6">
        <v>125.8</v>
      </c>
      <c r="K81" s="6">
        <v>129.4</v>
      </c>
      <c r="L81" s="6">
        <v>120.9</v>
      </c>
      <c r="M81" s="6">
        <v>98.3</v>
      </c>
      <c r="N81" s="6">
        <v>121.6</v>
      </c>
      <c r="O81" s="6">
        <v>118</v>
      </c>
      <c r="P81" s="6">
        <v>127.6</v>
      </c>
      <c r="Q81" s="6">
        <v>123.1</v>
      </c>
      <c r="R81" s="6">
        <v>125.2</v>
      </c>
      <c r="S81" s="6">
        <v>123.8</v>
      </c>
      <c r="T81" s="6">
        <v>120.1</v>
      </c>
      <c r="U81" s="6">
        <v>123.3</v>
      </c>
      <c r="V81" s="6">
        <v>118.1</v>
      </c>
      <c r="W81" s="6">
        <v>117.7</v>
      </c>
      <c r="X81" s="6">
        <v>118.7</v>
      </c>
      <c r="Y81" s="6">
        <v>116.3</v>
      </c>
      <c r="Z81" s="6">
        <v>108.7</v>
      </c>
      <c r="AA81" s="6">
        <v>114.9</v>
      </c>
      <c r="AB81" s="6">
        <v>119.7</v>
      </c>
      <c r="AC81" s="6">
        <v>111.2</v>
      </c>
      <c r="AD81" s="6">
        <v>114.1</v>
      </c>
      <c r="AE81">
        <f t="shared" si="3"/>
        <v>119.27692307692304</v>
      </c>
    </row>
    <row r="82" spans="1:31" ht="13.8" x14ac:dyDescent="0.25">
      <c r="A82" s="3" t="s">
        <v>34</v>
      </c>
      <c r="B82" s="4">
        <v>2015</v>
      </c>
      <c r="C82" s="4" t="s">
        <v>36</v>
      </c>
      <c r="D82" s="9">
        <v>42064</v>
      </c>
      <c r="E82" s="4">
        <v>123.5</v>
      </c>
      <c r="F82" s="4">
        <v>125.4</v>
      </c>
      <c r="G82" s="4">
        <v>116.8</v>
      </c>
      <c r="H82" s="4">
        <v>126</v>
      </c>
      <c r="I82" s="4">
        <v>109.2</v>
      </c>
      <c r="J82" s="4">
        <v>127.6</v>
      </c>
      <c r="K82" s="4">
        <v>129.19999999999999</v>
      </c>
      <c r="L82" s="4">
        <v>122.4</v>
      </c>
      <c r="M82" s="4">
        <v>97</v>
      </c>
      <c r="N82" s="4">
        <v>122.1</v>
      </c>
      <c r="O82" s="4">
        <v>118.1</v>
      </c>
      <c r="P82" s="4">
        <v>128.4</v>
      </c>
      <c r="Q82" s="4">
        <v>123.4</v>
      </c>
      <c r="R82" s="4">
        <v>125.8</v>
      </c>
      <c r="S82" s="4">
        <v>124.3</v>
      </c>
      <c r="T82" s="4">
        <v>120.4</v>
      </c>
      <c r="U82" s="4">
        <v>123.7</v>
      </c>
      <c r="V82" s="4">
        <v>118.6</v>
      </c>
      <c r="W82" s="4">
        <v>118.3</v>
      </c>
      <c r="X82" s="4">
        <v>119.2</v>
      </c>
      <c r="Y82" s="4">
        <v>116.7</v>
      </c>
      <c r="Z82" s="4">
        <v>109.9</v>
      </c>
      <c r="AA82" s="4">
        <v>115.4</v>
      </c>
      <c r="AB82" s="4">
        <v>120.1</v>
      </c>
      <c r="AC82" s="4">
        <v>111</v>
      </c>
      <c r="AD82" s="4">
        <v>114.7</v>
      </c>
      <c r="AE82">
        <f t="shared" si="3"/>
        <v>119.50769230769228</v>
      </c>
    </row>
    <row r="83" spans="1:31" ht="13.8" x14ac:dyDescent="0.25">
      <c r="A83" s="5" t="s">
        <v>34</v>
      </c>
      <c r="B83" s="6">
        <v>2015</v>
      </c>
      <c r="C83" s="6" t="s">
        <v>37</v>
      </c>
      <c r="D83" s="10">
        <v>42095</v>
      </c>
      <c r="E83" s="6">
        <v>123.5</v>
      </c>
      <c r="F83" s="6">
        <v>126.4</v>
      </c>
      <c r="G83" s="6">
        <v>114.4</v>
      </c>
      <c r="H83" s="6">
        <v>126.6</v>
      </c>
      <c r="I83" s="6">
        <v>109.2</v>
      </c>
      <c r="J83" s="6">
        <v>132.5</v>
      </c>
      <c r="K83" s="6">
        <v>128.6</v>
      </c>
      <c r="L83" s="6">
        <v>124.8</v>
      </c>
      <c r="M83" s="6">
        <v>95.7</v>
      </c>
      <c r="N83" s="6">
        <v>122.4</v>
      </c>
      <c r="O83" s="6">
        <v>118.5</v>
      </c>
      <c r="P83" s="6">
        <v>129.1</v>
      </c>
      <c r="Q83" s="6">
        <v>124</v>
      </c>
      <c r="R83" s="6">
        <v>126.9</v>
      </c>
      <c r="S83" s="6">
        <v>124.7</v>
      </c>
      <c r="T83" s="6">
        <v>120.8</v>
      </c>
      <c r="U83" s="6">
        <v>124.1</v>
      </c>
      <c r="V83" s="6">
        <v>119.2</v>
      </c>
      <c r="W83" s="6">
        <v>118.7</v>
      </c>
      <c r="X83" s="6">
        <v>119.7</v>
      </c>
      <c r="Y83" s="6">
        <v>117.1</v>
      </c>
      <c r="Z83" s="6">
        <v>110.1</v>
      </c>
      <c r="AA83" s="6">
        <v>115.9</v>
      </c>
      <c r="AB83" s="6">
        <v>121</v>
      </c>
      <c r="AC83" s="6">
        <v>111.7</v>
      </c>
      <c r="AD83" s="6">
        <v>115.1</v>
      </c>
      <c r="AE83">
        <f t="shared" si="3"/>
        <v>120.02692307692305</v>
      </c>
    </row>
    <row r="84" spans="1:31" ht="13.8" x14ac:dyDescent="0.25">
      <c r="A84" s="3" t="s">
        <v>34</v>
      </c>
      <c r="B84" s="4">
        <v>2015</v>
      </c>
      <c r="C84" s="4" t="s">
        <v>38</v>
      </c>
      <c r="D84" s="9">
        <v>42125</v>
      </c>
      <c r="E84" s="4">
        <v>123.6</v>
      </c>
      <c r="F84" s="4">
        <v>128</v>
      </c>
      <c r="G84" s="4">
        <v>115</v>
      </c>
      <c r="H84" s="4">
        <v>127.3</v>
      </c>
      <c r="I84" s="4">
        <v>109.8</v>
      </c>
      <c r="J84" s="4">
        <v>132.6</v>
      </c>
      <c r="K84" s="4">
        <v>130.9</v>
      </c>
      <c r="L84" s="4">
        <v>130.5</v>
      </c>
      <c r="M84" s="4">
        <v>95.3</v>
      </c>
      <c r="N84" s="4">
        <v>123.4</v>
      </c>
      <c r="O84" s="4">
        <v>119.2</v>
      </c>
      <c r="P84" s="4">
        <v>129.80000000000001</v>
      </c>
      <c r="Q84" s="4">
        <v>125</v>
      </c>
      <c r="R84" s="4">
        <v>127.9</v>
      </c>
      <c r="S84" s="4">
        <v>125.4</v>
      </c>
      <c r="T84" s="4">
        <v>121.3</v>
      </c>
      <c r="U84" s="4">
        <v>124.7</v>
      </c>
      <c r="V84" s="4">
        <v>119.6</v>
      </c>
      <c r="W84" s="4">
        <v>119.2</v>
      </c>
      <c r="X84" s="4">
        <v>120.2</v>
      </c>
      <c r="Y84" s="4">
        <v>117.7</v>
      </c>
      <c r="Z84" s="4">
        <v>112</v>
      </c>
      <c r="AA84" s="4">
        <v>116.3</v>
      </c>
      <c r="AB84" s="4">
        <v>121.4</v>
      </c>
      <c r="AC84" s="4">
        <v>112.3</v>
      </c>
      <c r="AD84" s="4">
        <v>116.1</v>
      </c>
      <c r="AE84">
        <f t="shared" si="3"/>
        <v>120.94230769230769</v>
      </c>
    </row>
    <row r="85" spans="1:31" ht="13.8" x14ac:dyDescent="0.25">
      <c r="A85" s="5" t="s">
        <v>34</v>
      </c>
      <c r="B85" s="6">
        <v>2015</v>
      </c>
      <c r="C85" s="6" t="s">
        <v>39</v>
      </c>
      <c r="D85" s="10">
        <v>42156</v>
      </c>
      <c r="E85" s="6">
        <v>123.9</v>
      </c>
      <c r="F85" s="6">
        <v>131.80000000000001</v>
      </c>
      <c r="G85" s="6">
        <v>121.6</v>
      </c>
      <c r="H85" s="6">
        <v>128.19999999999999</v>
      </c>
      <c r="I85" s="6">
        <v>111.1</v>
      </c>
      <c r="J85" s="6">
        <v>132.80000000000001</v>
      </c>
      <c r="K85" s="6">
        <v>139.1</v>
      </c>
      <c r="L85" s="6">
        <v>137.4</v>
      </c>
      <c r="M85" s="6">
        <v>94.1</v>
      </c>
      <c r="N85" s="6">
        <v>125.5</v>
      </c>
      <c r="O85" s="6">
        <v>119.8</v>
      </c>
      <c r="P85" s="6">
        <v>130.9</v>
      </c>
      <c r="Q85" s="6">
        <v>127.3</v>
      </c>
      <c r="R85" s="6">
        <v>129.19999999999999</v>
      </c>
      <c r="S85" s="6">
        <v>126.4</v>
      </c>
      <c r="T85" s="6">
        <v>122</v>
      </c>
      <c r="U85" s="6">
        <v>125.7</v>
      </c>
      <c r="V85" s="6">
        <v>119</v>
      </c>
      <c r="W85" s="6">
        <v>119.8</v>
      </c>
      <c r="X85" s="6">
        <v>121.1</v>
      </c>
      <c r="Y85" s="6">
        <v>118.5</v>
      </c>
      <c r="Z85" s="6">
        <v>112.9</v>
      </c>
      <c r="AA85" s="6">
        <v>116.9</v>
      </c>
      <c r="AB85" s="6">
        <v>123.1</v>
      </c>
      <c r="AC85" s="6">
        <v>112.8</v>
      </c>
      <c r="AD85" s="6">
        <v>117</v>
      </c>
      <c r="AE85">
        <f t="shared" si="3"/>
        <v>122.61153846153849</v>
      </c>
    </row>
    <row r="86" spans="1:31" ht="13.8" x14ac:dyDescent="0.25">
      <c r="A86" s="3" t="s">
        <v>34</v>
      </c>
      <c r="B86" s="4">
        <v>2015</v>
      </c>
      <c r="C86" s="4" t="s">
        <v>40</v>
      </c>
      <c r="D86" s="9">
        <v>42186</v>
      </c>
      <c r="E86" s="4">
        <v>123.7</v>
      </c>
      <c r="F86" s="4">
        <v>132.5</v>
      </c>
      <c r="G86" s="4">
        <v>121</v>
      </c>
      <c r="H86" s="4">
        <v>128.30000000000001</v>
      </c>
      <c r="I86" s="4">
        <v>110.9</v>
      </c>
      <c r="J86" s="4">
        <v>133.1</v>
      </c>
      <c r="K86" s="4">
        <v>145.1</v>
      </c>
      <c r="L86" s="4">
        <v>139.1</v>
      </c>
      <c r="M86" s="4">
        <v>91.3</v>
      </c>
      <c r="N86" s="4">
        <v>126.1</v>
      </c>
      <c r="O86" s="4">
        <v>119.9</v>
      </c>
      <c r="P86" s="4">
        <v>131.4</v>
      </c>
      <c r="Q86" s="4">
        <v>128.19999999999999</v>
      </c>
      <c r="R86" s="4">
        <v>130.4</v>
      </c>
      <c r="S86" s="4">
        <v>126.7</v>
      </c>
      <c r="T86" s="4">
        <v>122.3</v>
      </c>
      <c r="U86" s="4">
        <v>126.1</v>
      </c>
      <c r="V86" s="4">
        <v>119.9</v>
      </c>
      <c r="W86" s="4">
        <v>120.1</v>
      </c>
      <c r="X86" s="4">
        <v>121.3</v>
      </c>
      <c r="Y86" s="4">
        <v>119</v>
      </c>
      <c r="Z86" s="4">
        <v>112.7</v>
      </c>
      <c r="AA86" s="4">
        <v>117.2</v>
      </c>
      <c r="AB86" s="4">
        <v>124.4</v>
      </c>
      <c r="AC86" s="4">
        <v>112.3</v>
      </c>
      <c r="AD86" s="4">
        <v>117.2</v>
      </c>
      <c r="AE86">
        <f t="shared" si="3"/>
        <v>123.08461538461539</v>
      </c>
    </row>
    <row r="87" spans="1:31" ht="13.8" x14ac:dyDescent="0.25">
      <c r="A87" s="5" t="s">
        <v>34</v>
      </c>
      <c r="B87" s="6">
        <v>2015</v>
      </c>
      <c r="C87" s="6" t="s">
        <v>41</v>
      </c>
      <c r="D87" s="10">
        <v>42217</v>
      </c>
      <c r="E87" s="6">
        <v>124.2</v>
      </c>
      <c r="F87" s="6">
        <v>131.4</v>
      </c>
      <c r="G87" s="6">
        <v>120.1</v>
      </c>
      <c r="H87" s="6">
        <v>128.5</v>
      </c>
      <c r="I87" s="6">
        <v>111.4</v>
      </c>
      <c r="J87" s="6">
        <v>132.30000000000001</v>
      </c>
      <c r="K87" s="6">
        <v>157.6</v>
      </c>
      <c r="L87" s="6">
        <v>144</v>
      </c>
      <c r="M87" s="6">
        <v>90.5</v>
      </c>
      <c r="N87" s="6">
        <v>126.8</v>
      </c>
      <c r="O87" s="6">
        <v>120.4</v>
      </c>
      <c r="P87" s="6">
        <v>132.1</v>
      </c>
      <c r="Q87" s="6">
        <v>130.30000000000001</v>
      </c>
      <c r="R87" s="6">
        <v>131.19999999999999</v>
      </c>
      <c r="S87" s="6">
        <v>127.2</v>
      </c>
      <c r="T87" s="6">
        <v>122.9</v>
      </c>
      <c r="U87" s="6">
        <v>126.6</v>
      </c>
      <c r="V87" s="6">
        <v>120.9</v>
      </c>
      <c r="W87" s="6">
        <v>120.6</v>
      </c>
      <c r="X87" s="6">
        <v>122</v>
      </c>
      <c r="Y87" s="6">
        <v>119.4</v>
      </c>
      <c r="Z87" s="6">
        <v>111.7</v>
      </c>
      <c r="AA87" s="6">
        <v>117.8</v>
      </c>
      <c r="AB87" s="6">
        <v>125.1</v>
      </c>
      <c r="AC87" s="6">
        <v>112.3</v>
      </c>
      <c r="AD87" s="6">
        <v>117.2</v>
      </c>
      <c r="AE87">
        <f t="shared" si="3"/>
        <v>124.01923076923077</v>
      </c>
    </row>
    <row r="88" spans="1:31" ht="13.8" x14ac:dyDescent="0.25">
      <c r="A88" s="3" t="s">
        <v>34</v>
      </c>
      <c r="B88" s="4">
        <v>2015</v>
      </c>
      <c r="C88" s="4" t="s">
        <v>42</v>
      </c>
      <c r="D88" s="9">
        <v>42248</v>
      </c>
      <c r="E88" s="4">
        <v>124.6</v>
      </c>
      <c r="F88" s="4">
        <v>130.4</v>
      </c>
      <c r="G88" s="4">
        <v>118.7</v>
      </c>
      <c r="H88" s="4">
        <v>128.9</v>
      </c>
      <c r="I88" s="4">
        <v>111.9</v>
      </c>
      <c r="J88" s="4">
        <v>128.4</v>
      </c>
      <c r="K88" s="4">
        <v>162.19999999999999</v>
      </c>
      <c r="L88" s="4">
        <v>150</v>
      </c>
      <c r="M88" s="4">
        <v>90.4</v>
      </c>
      <c r="N88" s="4">
        <v>128.4</v>
      </c>
      <c r="O88" s="4">
        <v>120.7</v>
      </c>
      <c r="P88" s="4">
        <v>132.5</v>
      </c>
      <c r="Q88" s="4">
        <v>131.19999999999999</v>
      </c>
      <c r="R88" s="4">
        <v>132</v>
      </c>
      <c r="S88" s="4">
        <v>127.9</v>
      </c>
      <c r="T88" s="4">
        <v>123.4</v>
      </c>
      <c r="U88" s="4">
        <v>127.2</v>
      </c>
      <c r="V88" s="4">
        <v>121.6</v>
      </c>
      <c r="W88" s="4">
        <v>120.4</v>
      </c>
      <c r="X88" s="4">
        <v>122.6</v>
      </c>
      <c r="Y88" s="4">
        <v>119.8</v>
      </c>
      <c r="Z88" s="4">
        <v>111.3</v>
      </c>
      <c r="AA88" s="4">
        <v>118.3</v>
      </c>
      <c r="AB88" s="4">
        <v>125.7</v>
      </c>
      <c r="AC88" s="4">
        <v>113.4</v>
      </c>
      <c r="AD88" s="4">
        <v>117.5</v>
      </c>
      <c r="AE88">
        <f t="shared" si="3"/>
        <v>124.59230769230771</v>
      </c>
    </row>
    <row r="89" spans="1:31" ht="13.8" x14ac:dyDescent="0.25">
      <c r="A89" s="5" t="s">
        <v>34</v>
      </c>
      <c r="B89" s="6">
        <v>2015</v>
      </c>
      <c r="C89" s="6" t="s">
        <v>43</v>
      </c>
      <c r="D89" s="10">
        <v>42278</v>
      </c>
      <c r="E89" s="6">
        <v>125</v>
      </c>
      <c r="F89" s="6">
        <v>129.80000000000001</v>
      </c>
      <c r="G89" s="6">
        <v>118.9</v>
      </c>
      <c r="H89" s="6">
        <v>129.1</v>
      </c>
      <c r="I89" s="6">
        <v>113.3</v>
      </c>
      <c r="J89" s="6">
        <v>129</v>
      </c>
      <c r="K89" s="6">
        <v>160.4</v>
      </c>
      <c r="L89" s="6">
        <v>165.3</v>
      </c>
      <c r="M89" s="6">
        <v>92.3</v>
      </c>
      <c r="N89" s="6">
        <v>129.69999999999999</v>
      </c>
      <c r="O89" s="6">
        <v>121.1</v>
      </c>
      <c r="P89" s="6">
        <v>133</v>
      </c>
      <c r="Q89" s="6">
        <v>132.1</v>
      </c>
      <c r="R89" s="6">
        <v>132.5</v>
      </c>
      <c r="S89" s="6">
        <v>128.5</v>
      </c>
      <c r="T89" s="6">
        <v>123.8</v>
      </c>
      <c r="U89" s="6">
        <v>127.8</v>
      </c>
      <c r="V89" s="6">
        <v>122.4</v>
      </c>
      <c r="W89" s="6">
        <v>120.8</v>
      </c>
      <c r="X89" s="6">
        <v>123</v>
      </c>
      <c r="Y89" s="6">
        <v>120.4</v>
      </c>
      <c r="Z89" s="6">
        <v>111.4</v>
      </c>
      <c r="AA89" s="6">
        <v>118.7</v>
      </c>
      <c r="AB89" s="6">
        <v>125.9</v>
      </c>
      <c r="AC89" s="6">
        <v>113.9</v>
      </c>
      <c r="AD89" s="6">
        <v>117.9</v>
      </c>
      <c r="AE89">
        <f t="shared" si="3"/>
        <v>125.61538461538463</v>
      </c>
    </row>
    <row r="90" spans="1:31" ht="13.8" x14ac:dyDescent="0.25">
      <c r="A90" s="3" t="s">
        <v>34</v>
      </c>
      <c r="B90" s="4">
        <v>2015</v>
      </c>
      <c r="C90" s="4" t="s">
        <v>45</v>
      </c>
      <c r="D90" s="9">
        <v>42309</v>
      </c>
      <c r="E90" s="4">
        <v>125.4</v>
      </c>
      <c r="F90" s="4">
        <v>130.30000000000001</v>
      </c>
      <c r="G90" s="4">
        <v>121.6</v>
      </c>
      <c r="H90" s="4">
        <v>129.19999999999999</v>
      </c>
      <c r="I90" s="4">
        <v>114.9</v>
      </c>
      <c r="J90" s="4">
        <v>128.19999999999999</v>
      </c>
      <c r="K90" s="4">
        <v>158.4</v>
      </c>
      <c r="L90" s="4">
        <v>171.2</v>
      </c>
      <c r="M90" s="4">
        <v>93.3</v>
      </c>
      <c r="N90" s="4">
        <v>131.19999999999999</v>
      </c>
      <c r="O90" s="4">
        <v>121.7</v>
      </c>
      <c r="P90" s="4">
        <v>134</v>
      </c>
      <c r="Q90" s="4">
        <v>132.69999999999999</v>
      </c>
      <c r="R90" s="4">
        <v>133.6</v>
      </c>
      <c r="S90" s="4">
        <v>129.30000000000001</v>
      </c>
      <c r="T90" s="4">
        <v>124.5</v>
      </c>
      <c r="U90" s="4">
        <v>128.6</v>
      </c>
      <c r="V90" s="4">
        <v>122.9</v>
      </c>
      <c r="W90" s="4">
        <v>121.6</v>
      </c>
      <c r="X90" s="4">
        <v>123.4</v>
      </c>
      <c r="Y90" s="4">
        <v>120.9</v>
      </c>
      <c r="Z90" s="4">
        <v>111.5</v>
      </c>
      <c r="AA90" s="4">
        <v>119.2</v>
      </c>
      <c r="AB90" s="4">
        <v>126.3</v>
      </c>
      <c r="AC90" s="4">
        <v>113.8</v>
      </c>
      <c r="AD90" s="4">
        <v>118.1</v>
      </c>
      <c r="AE90">
        <f t="shared" si="3"/>
        <v>126.37692307692308</v>
      </c>
    </row>
    <row r="91" spans="1:31" ht="13.8" x14ac:dyDescent="0.25">
      <c r="A91" s="5" t="s">
        <v>34</v>
      </c>
      <c r="B91" s="6">
        <v>2015</v>
      </c>
      <c r="C91" s="6" t="s">
        <v>46</v>
      </c>
      <c r="D91" s="10">
        <v>42339</v>
      </c>
      <c r="E91" s="6">
        <v>125.7</v>
      </c>
      <c r="F91" s="6">
        <v>131.4</v>
      </c>
      <c r="G91" s="6">
        <v>124.8</v>
      </c>
      <c r="H91" s="6">
        <v>129.4</v>
      </c>
      <c r="I91" s="6">
        <v>115.3</v>
      </c>
      <c r="J91" s="6">
        <v>126.6</v>
      </c>
      <c r="K91" s="6">
        <v>146.69999999999999</v>
      </c>
      <c r="L91" s="6">
        <v>171.5</v>
      </c>
      <c r="M91" s="6">
        <v>94.5</v>
      </c>
      <c r="N91" s="6">
        <v>132.1</v>
      </c>
      <c r="O91" s="6">
        <v>122</v>
      </c>
      <c r="P91" s="6">
        <v>134.69999999999999</v>
      </c>
      <c r="Q91" s="6">
        <v>131.4</v>
      </c>
      <c r="R91" s="6">
        <v>134.5</v>
      </c>
      <c r="S91" s="6">
        <v>129.69999999999999</v>
      </c>
      <c r="T91" s="6">
        <v>124.8</v>
      </c>
      <c r="U91" s="6">
        <v>129</v>
      </c>
      <c r="V91" s="6">
        <v>122.4</v>
      </c>
      <c r="W91" s="6">
        <v>122</v>
      </c>
      <c r="X91" s="6">
        <v>123.6</v>
      </c>
      <c r="Y91" s="6">
        <v>121.4</v>
      </c>
      <c r="Z91" s="6">
        <v>111.5</v>
      </c>
      <c r="AA91" s="6">
        <v>119.6</v>
      </c>
      <c r="AB91" s="6">
        <v>126.2</v>
      </c>
      <c r="AC91" s="6">
        <v>113.7</v>
      </c>
      <c r="AD91" s="6">
        <v>118.3</v>
      </c>
      <c r="AE91">
        <f t="shared" si="3"/>
        <v>126.26153846153846</v>
      </c>
    </row>
    <row r="92" spans="1:31" ht="13.8" x14ac:dyDescent="0.25">
      <c r="A92" s="3" t="s">
        <v>34</v>
      </c>
      <c r="B92" s="4">
        <v>2016</v>
      </c>
      <c r="C92" s="4" t="s">
        <v>31</v>
      </c>
      <c r="D92" s="9">
        <v>42370</v>
      </c>
      <c r="E92" s="4">
        <v>126.1</v>
      </c>
      <c r="F92" s="4">
        <v>134.1</v>
      </c>
      <c r="G92" s="4">
        <v>128.6</v>
      </c>
      <c r="H92" s="4">
        <v>129.9</v>
      </c>
      <c r="I92" s="4">
        <v>115.5</v>
      </c>
      <c r="J92" s="4">
        <v>125.7</v>
      </c>
      <c r="K92" s="4">
        <v>141.5</v>
      </c>
      <c r="L92" s="4">
        <v>170.7</v>
      </c>
      <c r="M92" s="4">
        <v>97.4</v>
      </c>
      <c r="N92" s="4">
        <v>132.9</v>
      </c>
      <c r="O92" s="4">
        <v>122.7</v>
      </c>
      <c r="P92" s="4">
        <v>135.30000000000001</v>
      </c>
      <c r="Q92" s="4">
        <v>131.30000000000001</v>
      </c>
      <c r="R92" s="4">
        <v>135.19999999999999</v>
      </c>
      <c r="S92" s="4">
        <v>130.30000000000001</v>
      </c>
      <c r="T92" s="4">
        <v>125.1</v>
      </c>
      <c r="U92" s="4">
        <v>129.5</v>
      </c>
      <c r="V92" s="4">
        <v>123.4</v>
      </c>
      <c r="W92" s="4">
        <v>122.7</v>
      </c>
      <c r="X92" s="4">
        <v>124.2</v>
      </c>
      <c r="Y92" s="4">
        <v>122</v>
      </c>
      <c r="Z92" s="4">
        <v>111.1</v>
      </c>
      <c r="AA92" s="4">
        <v>119.8</v>
      </c>
      <c r="AB92" s="4">
        <v>126.3</v>
      </c>
      <c r="AC92" s="4">
        <v>114.5</v>
      </c>
      <c r="AD92" s="4">
        <v>118.5</v>
      </c>
      <c r="AE92">
        <f t="shared" si="3"/>
        <v>126.70384615384616</v>
      </c>
    </row>
    <row r="93" spans="1:31" ht="13.8" x14ac:dyDescent="0.25">
      <c r="A93" s="5" t="s">
        <v>34</v>
      </c>
      <c r="B93" s="6">
        <v>2016</v>
      </c>
      <c r="C93" s="6" t="s">
        <v>35</v>
      </c>
      <c r="D93" s="10">
        <v>42401</v>
      </c>
      <c r="E93" s="6">
        <v>126.4</v>
      </c>
      <c r="F93" s="6">
        <v>134.19999999999999</v>
      </c>
      <c r="G93" s="6">
        <v>128.69999999999999</v>
      </c>
      <c r="H93" s="6">
        <v>130.30000000000001</v>
      </c>
      <c r="I93" s="6">
        <v>114.8</v>
      </c>
      <c r="J93" s="6">
        <v>124.9</v>
      </c>
      <c r="K93" s="6">
        <v>130.30000000000001</v>
      </c>
      <c r="L93" s="6">
        <v>167.4</v>
      </c>
      <c r="M93" s="6">
        <v>98.8</v>
      </c>
      <c r="N93" s="6">
        <v>133.6</v>
      </c>
      <c r="O93" s="6">
        <v>123</v>
      </c>
      <c r="P93" s="6">
        <v>135.80000000000001</v>
      </c>
      <c r="Q93" s="6">
        <v>129.9</v>
      </c>
      <c r="R93" s="6">
        <v>135.9</v>
      </c>
      <c r="S93" s="6">
        <v>130.9</v>
      </c>
      <c r="T93" s="6">
        <v>125.8</v>
      </c>
      <c r="U93" s="6">
        <v>130.19999999999999</v>
      </c>
      <c r="V93" s="6">
        <v>124.4</v>
      </c>
      <c r="W93" s="6">
        <v>123.1</v>
      </c>
      <c r="X93" s="6">
        <v>124.6</v>
      </c>
      <c r="Y93" s="6">
        <v>122.5</v>
      </c>
      <c r="Z93" s="6">
        <v>111.4</v>
      </c>
      <c r="AA93" s="6">
        <v>120.3</v>
      </c>
      <c r="AB93" s="6">
        <v>126.6</v>
      </c>
      <c r="AC93" s="6">
        <v>116.6</v>
      </c>
      <c r="AD93" s="6">
        <v>119.1</v>
      </c>
      <c r="AE93">
        <f t="shared" si="3"/>
        <v>126.51923076923077</v>
      </c>
    </row>
    <row r="94" spans="1:31" ht="13.8" x14ac:dyDescent="0.25">
      <c r="A94" s="3" t="s">
        <v>34</v>
      </c>
      <c r="B94" s="4">
        <v>2016</v>
      </c>
      <c r="C94" s="4" t="s">
        <v>36</v>
      </c>
      <c r="D94" s="9">
        <v>42430</v>
      </c>
      <c r="E94" s="4">
        <v>126.5</v>
      </c>
      <c r="F94" s="4">
        <v>135.1</v>
      </c>
      <c r="G94" s="4">
        <v>124.6</v>
      </c>
      <c r="H94" s="4">
        <v>130.19999999999999</v>
      </c>
      <c r="I94" s="4">
        <v>114.5</v>
      </c>
      <c r="J94" s="4">
        <v>126.2</v>
      </c>
      <c r="K94" s="4">
        <v>129.80000000000001</v>
      </c>
      <c r="L94" s="4">
        <v>164.3</v>
      </c>
      <c r="M94" s="4">
        <v>100.9</v>
      </c>
      <c r="N94" s="4">
        <v>133.9</v>
      </c>
      <c r="O94" s="4">
        <v>123.1</v>
      </c>
      <c r="P94" s="4">
        <v>136.30000000000001</v>
      </c>
      <c r="Q94" s="4">
        <v>129.80000000000001</v>
      </c>
      <c r="R94" s="4">
        <v>136.5</v>
      </c>
      <c r="S94" s="4">
        <v>131.30000000000001</v>
      </c>
      <c r="T94" s="4">
        <v>126.1</v>
      </c>
      <c r="U94" s="4">
        <v>130.5</v>
      </c>
      <c r="V94" s="4">
        <v>124.9</v>
      </c>
      <c r="W94" s="4">
        <v>122.4</v>
      </c>
      <c r="X94" s="4">
        <v>125.1</v>
      </c>
      <c r="Y94" s="4">
        <v>122.9</v>
      </c>
      <c r="Z94" s="4">
        <v>110.9</v>
      </c>
      <c r="AA94" s="4">
        <v>120.6</v>
      </c>
      <c r="AB94" s="4">
        <v>126.9</v>
      </c>
      <c r="AC94" s="4">
        <v>117.3</v>
      </c>
      <c r="AD94" s="4">
        <v>119.3</v>
      </c>
      <c r="AE94">
        <f t="shared" si="3"/>
        <v>126.53461538461541</v>
      </c>
    </row>
    <row r="95" spans="1:31" ht="13.8" x14ac:dyDescent="0.25">
      <c r="A95" s="5" t="s">
        <v>34</v>
      </c>
      <c r="B95" s="6">
        <v>2016</v>
      </c>
      <c r="C95" s="6" t="s">
        <v>37</v>
      </c>
      <c r="D95" s="10">
        <v>42461</v>
      </c>
      <c r="E95" s="6">
        <v>126.6</v>
      </c>
      <c r="F95" s="6">
        <v>136.80000000000001</v>
      </c>
      <c r="G95" s="6">
        <v>122</v>
      </c>
      <c r="H95" s="6">
        <v>130.9</v>
      </c>
      <c r="I95" s="6">
        <v>114.8</v>
      </c>
      <c r="J95" s="6">
        <v>134.80000000000001</v>
      </c>
      <c r="K95" s="6">
        <v>135</v>
      </c>
      <c r="L95" s="6">
        <v>167.5</v>
      </c>
      <c r="M95" s="6">
        <v>106.4</v>
      </c>
      <c r="N95" s="6">
        <v>134.4</v>
      </c>
      <c r="O95" s="6">
        <v>123.6</v>
      </c>
      <c r="P95" s="6">
        <v>136.69999999999999</v>
      </c>
      <c r="Q95" s="6">
        <v>131.80000000000001</v>
      </c>
      <c r="R95" s="6">
        <v>137.1</v>
      </c>
      <c r="S95" s="6">
        <v>131.80000000000001</v>
      </c>
      <c r="T95" s="6">
        <v>126.4</v>
      </c>
      <c r="U95" s="6">
        <v>131</v>
      </c>
      <c r="V95" s="6">
        <v>125.6</v>
      </c>
      <c r="W95" s="6">
        <v>122.3</v>
      </c>
      <c r="X95" s="6">
        <v>125.5</v>
      </c>
      <c r="Y95" s="6">
        <v>123.2</v>
      </c>
      <c r="Z95" s="6">
        <v>112.1</v>
      </c>
      <c r="AA95" s="6">
        <v>121.1</v>
      </c>
      <c r="AB95" s="6">
        <v>127.7</v>
      </c>
      <c r="AC95" s="6">
        <v>118.1</v>
      </c>
      <c r="AD95" s="6">
        <v>120</v>
      </c>
      <c r="AE95">
        <f t="shared" si="3"/>
        <v>127.81538461538459</v>
      </c>
    </row>
    <row r="96" spans="1:31" ht="13.8" x14ac:dyDescent="0.25">
      <c r="A96" s="3" t="s">
        <v>34</v>
      </c>
      <c r="B96" s="4">
        <v>2016</v>
      </c>
      <c r="C96" s="4" t="s">
        <v>38</v>
      </c>
      <c r="D96" s="9">
        <v>42491</v>
      </c>
      <c r="E96" s="4">
        <v>126.8</v>
      </c>
      <c r="F96" s="4">
        <v>139.1</v>
      </c>
      <c r="G96" s="4">
        <v>125.4</v>
      </c>
      <c r="H96" s="4">
        <v>131.69999999999999</v>
      </c>
      <c r="I96" s="4">
        <v>115</v>
      </c>
      <c r="J96" s="4">
        <v>136</v>
      </c>
      <c r="K96" s="4">
        <v>145.1</v>
      </c>
      <c r="L96" s="4">
        <v>171.7</v>
      </c>
      <c r="M96" s="4">
        <v>108.7</v>
      </c>
      <c r="N96" s="4">
        <v>135.30000000000001</v>
      </c>
      <c r="O96" s="4">
        <v>124.2</v>
      </c>
      <c r="P96" s="4">
        <v>137.4</v>
      </c>
      <c r="Q96" s="4">
        <v>134</v>
      </c>
      <c r="R96" s="4">
        <v>137.69999999999999</v>
      </c>
      <c r="S96" s="4">
        <v>132.19999999999999</v>
      </c>
      <c r="T96" s="4">
        <v>126.8</v>
      </c>
      <c r="U96" s="4">
        <v>131.4</v>
      </c>
      <c r="V96" s="4">
        <v>126</v>
      </c>
      <c r="W96" s="4">
        <v>122.7</v>
      </c>
      <c r="X96" s="4">
        <v>126</v>
      </c>
      <c r="Y96" s="4">
        <v>123.7</v>
      </c>
      <c r="Z96" s="4">
        <v>112.8</v>
      </c>
      <c r="AA96" s="4">
        <v>121.5</v>
      </c>
      <c r="AB96" s="4">
        <v>128.5</v>
      </c>
      <c r="AC96" s="4">
        <v>119.2</v>
      </c>
      <c r="AD96" s="4">
        <v>120.7</v>
      </c>
      <c r="AE96">
        <f t="shared" si="3"/>
        <v>129.21538461538461</v>
      </c>
    </row>
    <row r="97" spans="1:31" ht="13.8" x14ac:dyDescent="0.25">
      <c r="A97" s="5" t="s">
        <v>34</v>
      </c>
      <c r="B97" s="6">
        <v>2016</v>
      </c>
      <c r="C97" s="6" t="s">
        <v>39</v>
      </c>
      <c r="D97" s="10">
        <v>42522</v>
      </c>
      <c r="E97" s="6">
        <v>127.7</v>
      </c>
      <c r="F97" s="6">
        <v>140.5</v>
      </c>
      <c r="G97" s="6">
        <v>128.30000000000001</v>
      </c>
      <c r="H97" s="6">
        <v>132.6</v>
      </c>
      <c r="I97" s="6">
        <v>115.5</v>
      </c>
      <c r="J97" s="6">
        <v>136.5</v>
      </c>
      <c r="K97" s="6">
        <v>159.69999999999999</v>
      </c>
      <c r="L97" s="6">
        <v>174.3</v>
      </c>
      <c r="M97" s="6">
        <v>109.9</v>
      </c>
      <c r="N97" s="6">
        <v>136.30000000000001</v>
      </c>
      <c r="O97" s="6">
        <v>124.4</v>
      </c>
      <c r="P97" s="6">
        <v>138.1</v>
      </c>
      <c r="Q97" s="6">
        <v>136.80000000000001</v>
      </c>
      <c r="R97" s="6">
        <v>138.69999999999999</v>
      </c>
      <c r="S97" s="6">
        <v>132.9</v>
      </c>
      <c r="T97" s="6">
        <v>127.2</v>
      </c>
      <c r="U97" s="6">
        <v>132</v>
      </c>
      <c r="V97" s="6">
        <v>125.5</v>
      </c>
      <c r="W97" s="6">
        <v>123.3</v>
      </c>
      <c r="X97" s="6">
        <v>126.4</v>
      </c>
      <c r="Y97" s="6">
        <v>124.1</v>
      </c>
      <c r="Z97" s="6">
        <v>114.2</v>
      </c>
      <c r="AA97" s="6">
        <v>121.7</v>
      </c>
      <c r="AB97" s="6">
        <v>129.69999999999999</v>
      </c>
      <c r="AC97" s="6">
        <v>119.4</v>
      </c>
      <c r="AD97" s="6">
        <v>121.5</v>
      </c>
      <c r="AE97">
        <f t="shared" si="3"/>
        <v>130.66153846153844</v>
      </c>
    </row>
    <row r="98" spans="1:31" ht="13.8" x14ac:dyDescent="0.25">
      <c r="A98" s="3" t="s">
        <v>34</v>
      </c>
      <c r="B98" s="4">
        <v>2016</v>
      </c>
      <c r="C98" s="4" t="s">
        <v>40</v>
      </c>
      <c r="D98" s="9">
        <v>42552</v>
      </c>
      <c r="E98" s="4">
        <v>128.5</v>
      </c>
      <c r="F98" s="4">
        <v>141.19999999999999</v>
      </c>
      <c r="G98" s="4">
        <v>132.30000000000001</v>
      </c>
      <c r="H98" s="4">
        <v>133.5</v>
      </c>
      <c r="I98" s="4">
        <v>116.4</v>
      </c>
      <c r="J98" s="4">
        <v>137.80000000000001</v>
      </c>
      <c r="K98" s="4">
        <v>165.4</v>
      </c>
      <c r="L98" s="4">
        <v>177.4</v>
      </c>
      <c r="M98" s="4">
        <v>111.3</v>
      </c>
      <c r="N98" s="4">
        <v>137.5</v>
      </c>
      <c r="O98" s="4">
        <v>125</v>
      </c>
      <c r="P98" s="4">
        <v>138.80000000000001</v>
      </c>
      <c r="Q98" s="4">
        <v>138.4</v>
      </c>
      <c r="R98" s="4">
        <v>139.30000000000001</v>
      </c>
      <c r="S98" s="4">
        <v>133.5</v>
      </c>
      <c r="T98" s="4">
        <v>127.6</v>
      </c>
      <c r="U98" s="4">
        <v>132.69999999999999</v>
      </c>
      <c r="V98" s="4">
        <v>126.4</v>
      </c>
      <c r="W98" s="4">
        <v>123.4</v>
      </c>
      <c r="X98" s="4">
        <v>126.9</v>
      </c>
      <c r="Y98" s="4">
        <v>124.5</v>
      </c>
      <c r="Z98" s="4">
        <v>113.9</v>
      </c>
      <c r="AA98" s="4">
        <v>122.4</v>
      </c>
      <c r="AB98" s="4">
        <v>130.80000000000001</v>
      </c>
      <c r="AC98" s="4">
        <v>120.5</v>
      </c>
      <c r="AD98" s="4">
        <v>121.9</v>
      </c>
      <c r="AE98">
        <f t="shared" si="3"/>
        <v>131.81923076923078</v>
      </c>
    </row>
    <row r="99" spans="1:31" ht="13.8" x14ac:dyDescent="0.25">
      <c r="A99" s="5" t="s">
        <v>34</v>
      </c>
      <c r="B99" s="6">
        <v>2016</v>
      </c>
      <c r="C99" s="6" t="s">
        <v>41</v>
      </c>
      <c r="D99" s="10">
        <v>42583</v>
      </c>
      <c r="E99" s="6">
        <v>129.30000000000001</v>
      </c>
      <c r="F99" s="6">
        <v>139.30000000000001</v>
      </c>
      <c r="G99" s="6">
        <v>131.6</v>
      </c>
      <c r="H99" s="6">
        <v>134.1</v>
      </c>
      <c r="I99" s="6">
        <v>116.9</v>
      </c>
      <c r="J99" s="6">
        <v>138.1</v>
      </c>
      <c r="K99" s="6">
        <v>159.1</v>
      </c>
      <c r="L99" s="6">
        <v>175.6</v>
      </c>
      <c r="M99" s="6">
        <v>112.9</v>
      </c>
      <c r="N99" s="6">
        <v>138.1</v>
      </c>
      <c r="O99" s="6">
        <v>125.5</v>
      </c>
      <c r="P99" s="6">
        <v>139.5</v>
      </c>
      <c r="Q99" s="6">
        <v>137.9</v>
      </c>
      <c r="R99" s="6">
        <v>140.19999999999999</v>
      </c>
      <c r="S99" s="6">
        <v>134.1</v>
      </c>
      <c r="T99" s="6">
        <v>128.19999999999999</v>
      </c>
      <c r="U99" s="6">
        <v>133.19999999999999</v>
      </c>
      <c r="V99" s="6">
        <v>127.3</v>
      </c>
      <c r="W99" s="6">
        <v>123.6</v>
      </c>
      <c r="X99" s="6">
        <v>127.4</v>
      </c>
      <c r="Y99" s="6">
        <v>124.8</v>
      </c>
      <c r="Z99" s="6">
        <v>113.1</v>
      </c>
      <c r="AA99" s="6">
        <v>122.7</v>
      </c>
      <c r="AB99" s="6">
        <v>131.69999999999999</v>
      </c>
      <c r="AC99" s="6">
        <v>121.5</v>
      </c>
      <c r="AD99" s="6">
        <v>122.1</v>
      </c>
      <c r="AE99">
        <f t="shared" si="3"/>
        <v>131.83846153846153</v>
      </c>
    </row>
    <row r="100" spans="1:31" ht="13.8" x14ac:dyDescent="0.25">
      <c r="A100" s="3" t="s">
        <v>34</v>
      </c>
      <c r="B100" s="4">
        <v>2016</v>
      </c>
      <c r="C100" s="4" t="s">
        <v>42</v>
      </c>
      <c r="D100" s="9">
        <v>42614</v>
      </c>
      <c r="E100" s="4">
        <v>129.9</v>
      </c>
      <c r="F100" s="4">
        <v>138</v>
      </c>
      <c r="G100" s="4">
        <v>130.5</v>
      </c>
      <c r="H100" s="4">
        <v>134.4</v>
      </c>
      <c r="I100" s="4">
        <v>117.2</v>
      </c>
      <c r="J100" s="4">
        <v>136.1</v>
      </c>
      <c r="K100" s="4">
        <v>150.69999999999999</v>
      </c>
      <c r="L100" s="4">
        <v>171.5</v>
      </c>
      <c r="M100" s="4">
        <v>113.8</v>
      </c>
      <c r="N100" s="4">
        <v>138.80000000000001</v>
      </c>
      <c r="O100" s="4">
        <v>126</v>
      </c>
      <c r="P100" s="4">
        <v>140.19999999999999</v>
      </c>
      <c r="Q100" s="4">
        <v>136.6</v>
      </c>
      <c r="R100" s="4">
        <v>141</v>
      </c>
      <c r="S100" s="4">
        <v>134.6</v>
      </c>
      <c r="T100" s="4">
        <v>128.6</v>
      </c>
      <c r="U100" s="4">
        <v>133.80000000000001</v>
      </c>
      <c r="V100" s="4">
        <v>127.9</v>
      </c>
      <c r="W100" s="4">
        <v>124.1</v>
      </c>
      <c r="X100" s="4">
        <v>127.9</v>
      </c>
      <c r="Y100" s="4">
        <v>125.4</v>
      </c>
      <c r="Z100" s="4">
        <v>114.3</v>
      </c>
      <c r="AA100" s="4">
        <v>122.9</v>
      </c>
      <c r="AB100" s="4">
        <v>131.80000000000001</v>
      </c>
      <c r="AC100" s="4">
        <v>122.1</v>
      </c>
      <c r="AD100" s="4">
        <v>122.8</v>
      </c>
      <c r="AE100">
        <f t="shared" si="3"/>
        <v>131.57307692307694</v>
      </c>
    </row>
    <row r="101" spans="1:31" ht="13.8" x14ac:dyDescent="0.25">
      <c r="A101" s="5" t="s">
        <v>34</v>
      </c>
      <c r="B101" s="6">
        <v>2016</v>
      </c>
      <c r="C101" s="6" t="s">
        <v>43</v>
      </c>
      <c r="D101" s="10">
        <v>42644</v>
      </c>
      <c r="E101" s="6">
        <v>130.5</v>
      </c>
      <c r="F101" s="6">
        <v>137.9</v>
      </c>
      <c r="G101" s="6">
        <v>130.19999999999999</v>
      </c>
      <c r="H101" s="6">
        <v>134.80000000000001</v>
      </c>
      <c r="I101" s="6">
        <v>117.8</v>
      </c>
      <c r="J101" s="6">
        <v>134.69999999999999</v>
      </c>
      <c r="K101" s="6">
        <v>151.19999999999999</v>
      </c>
      <c r="L101" s="6">
        <v>172.1</v>
      </c>
      <c r="M101" s="6">
        <v>114.1</v>
      </c>
      <c r="N101" s="6">
        <v>139.30000000000001</v>
      </c>
      <c r="O101" s="6">
        <v>126.1</v>
      </c>
      <c r="P101" s="6">
        <v>141.1</v>
      </c>
      <c r="Q101" s="6">
        <v>137</v>
      </c>
      <c r="R101" s="6">
        <v>141.80000000000001</v>
      </c>
      <c r="S101" s="6">
        <v>135.5</v>
      </c>
      <c r="T101" s="6">
        <v>129.1</v>
      </c>
      <c r="U101" s="6">
        <v>134.5</v>
      </c>
      <c r="V101" s="6">
        <v>128.69999999999999</v>
      </c>
      <c r="W101" s="6">
        <v>124.3</v>
      </c>
      <c r="X101" s="6">
        <v>128.4</v>
      </c>
      <c r="Y101" s="6">
        <v>126.1</v>
      </c>
      <c r="Z101" s="6">
        <v>115.2</v>
      </c>
      <c r="AA101" s="6">
        <v>123.5</v>
      </c>
      <c r="AB101" s="6">
        <v>132.4</v>
      </c>
      <c r="AC101" s="6">
        <v>122.1</v>
      </c>
      <c r="AD101" s="6">
        <v>123.4</v>
      </c>
      <c r="AE101">
        <f t="shared" si="3"/>
        <v>131.99230769230766</v>
      </c>
    </row>
    <row r="102" spans="1:31" ht="13.8" x14ac:dyDescent="0.25">
      <c r="A102" s="3" t="s">
        <v>34</v>
      </c>
      <c r="B102" s="4">
        <v>2016</v>
      </c>
      <c r="C102" s="4" t="s">
        <v>45</v>
      </c>
      <c r="D102" s="9">
        <v>42675</v>
      </c>
      <c r="E102" s="4">
        <v>131.4</v>
      </c>
      <c r="F102" s="4">
        <v>137.80000000000001</v>
      </c>
      <c r="G102" s="4">
        <v>132</v>
      </c>
      <c r="H102" s="4">
        <v>135</v>
      </c>
      <c r="I102" s="4">
        <v>118</v>
      </c>
      <c r="J102" s="4">
        <v>134.1</v>
      </c>
      <c r="K102" s="4">
        <v>141.9</v>
      </c>
      <c r="L102" s="4">
        <v>171.7</v>
      </c>
      <c r="M102" s="4">
        <v>114.1</v>
      </c>
      <c r="N102" s="4">
        <v>139.69999999999999</v>
      </c>
      <c r="O102" s="4">
        <v>126.2</v>
      </c>
      <c r="P102" s="4">
        <v>141.80000000000001</v>
      </c>
      <c r="Q102" s="4">
        <v>136.1</v>
      </c>
      <c r="R102" s="4">
        <v>142</v>
      </c>
      <c r="S102" s="4">
        <v>135.80000000000001</v>
      </c>
      <c r="T102" s="4">
        <v>129.30000000000001</v>
      </c>
      <c r="U102" s="4">
        <v>135</v>
      </c>
      <c r="V102" s="4">
        <v>129.1</v>
      </c>
      <c r="W102" s="4">
        <v>125</v>
      </c>
      <c r="X102" s="4">
        <v>128.6</v>
      </c>
      <c r="Y102" s="4">
        <v>126.4</v>
      </c>
      <c r="Z102" s="4">
        <v>115.7</v>
      </c>
      <c r="AA102" s="4">
        <v>124</v>
      </c>
      <c r="AB102" s="4">
        <v>132.80000000000001</v>
      </c>
      <c r="AC102" s="4">
        <v>122.6</v>
      </c>
      <c r="AD102" s="4">
        <v>123.8</v>
      </c>
      <c r="AE102">
        <f t="shared" si="3"/>
        <v>131.91923076923078</v>
      </c>
    </row>
    <row r="103" spans="1:31" ht="13.8" x14ac:dyDescent="0.25">
      <c r="A103" s="5" t="s">
        <v>34</v>
      </c>
      <c r="B103" s="6">
        <v>2016</v>
      </c>
      <c r="C103" s="6" t="s">
        <v>46</v>
      </c>
      <c r="D103" s="10">
        <v>42705</v>
      </c>
      <c r="E103" s="6">
        <v>132.30000000000001</v>
      </c>
      <c r="F103" s="6">
        <v>137.6</v>
      </c>
      <c r="G103" s="6">
        <v>132.9</v>
      </c>
      <c r="H103" s="6">
        <v>135.1</v>
      </c>
      <c r="I103" s="6">
        <v>118.6</v>
      </c>
      <c r="J103" s="6">
        <v>132.69999999999999</v>
      </c>
      <c r="K103" s="6">
        <v>125.3</v>
      </c>
      <c r="L103" s="6">
        <v>168.7</v>
      </c>
      <c r="M103" s="6">
        <v>114.4</v>
      </c>
      <c r="N103" s="6">
        <v>140.19999999999999</v>
      </c>
      <c r="O103" s="6">
        <v>126.6</v>
      </c>
      <c r="P103" s="6">
        <v>142.30000000000001</v>
      </c>
      <c r="Q103" s="6">
        <v>134</v>
      </c>
      <c r="R103" s="6">
        <v>143.1</v>
      </c>
      <c r="S103" s="6">
        <v>136.30000000000001</v>
      </c>
      <c r="T103" s="6">
        <v>129.80000000000001</v>
      </c>
      <c r="U103" s="6">
        <v>135.4</v>
      </c>
      <c r="V103" s="6">
        <v>128.5</v>
      </c>
      <c r="W103" s="6">
        <v>126.6</v>
      </c>
      <c r="X103" s="6">
        <v>129.19999999999999</v>
      </c>
      <c r="Y103" s="6">
        <v>126.9</v>
      </c>
      <c r="Z103" s="6">
        <v>116</v>
      </c>
      <c r="AA103" s="6">
        <v>124.2</v>
      </c>
      <c r="AB103" s="6">
        <v>133.1</v>
      </c>
      <c r="AC103" s="6">
        <v>121.1</v>
      </c>
      <c r="AD103" s="6">
        <v>123.9</v>
      </c>
      <c r="AE103">
        <f t="shared" si="3"/>
        <v>131.33846153846153</v>
      </c>
    </row>
    <row r="104" spans="1:31" ht="13.8" x14ac:dyDescent="0.25">
      <c r="A104" s="3" t="s">
        <v>34</v>
      </c>
      <c r="B104" s="4">
        <v>2017</v>
      </c>
      <c r="C104" s="4" t="s">
        <v>31</v>
      </c>
      <c r="D104" s="9">
        <v>42736</v>
      </c>
      <c r="E104" s="4">
        <v>132.80000000000001</v>
      </c>
      <c r="F104" s="4">
        <v>138.19999999999999</v>
      </c>
      <c r="G104" s="4">
        <v>132.19999999999999</v>
      </c>
      <c r="H104" s="4">
        <v>135.4</v>
      </c>
      <c r="I104" s="4">
        <v>119.1</v>
      </c>
      <c r="J104" s="4">
        <v>133</v>
      </c>
      <c r="K104" s="4">
        <v>119.4</v>
      </c>
      <c r="L104" s="4">
        <v>159.5</v>
      </c>
      <c r="M104" s="4">
        <v>115.6</v>
      </c>
      <c r="N104" s="4">
        <v>139.6</v>
      </c>
      <c r="O104" s="4">
        <v>126.6</v>
      </c>
      <c r="P104" s="4">
        <v>142.80000000000001</v>
      </c>
      <c r="Q104" s="4">
        <v>133.1</v>
      </c>
      <c r="R104" s="4">
        <v>143.80000000000001</v>
      </c>
      <c r="S104" s="4">
        <v>136.6</v>
      </c>
      <c r="T104" s="4">
        <v>130.19999999999999</v>
      </c>
      <c r="U104" s="4">
        <v>135.6</v>
      </c>
      <c r="V104" s="4">
        <v>129.6</v>
      </c>
      <c r="W104" s="4">
        <v>126.8</v>
      </c>
      <c r="X104" s="4">
        <v>129.4</v>
      </c>
      <c r="Y104" s="4">
        <v>127.1</v>
      </c>
      <c r="Z104" s="4">
        <v>117</v>
      </c>
      <c r="AA104" s="4">
        <v>124.2</v>
      </c>
      <c r="AB104" s="4">
        <v>133.30000000000001</v>
      </c>
      <c r="AC104" s="4">
        <v>121.7</v>
      </c>
      <c r="AD104" s="4">
        <v>124.4</v>
      </c>
      <c r="AE104">
        <f t="shared" si="3"/>
        <v>131.03846153846149</v>
      </c>
    </row>
    <row r="105" spans="1:31" ht="13.8" x14ac:dyDescent="0.25">
      <c r="A105" s="5" t="s">
        <v>34</v>
      </c>
      <c r="B105" s="6">
        <v>2017</v>
      </c>
      <c r="C105" s="6" t="s">
        <v>35</v>
      </c>
      <c r="D105" s="10">
        <v>42767</v>
      </c>
      <c r="E105" s="6">
        <v>133.1</v>
      </c>
      <c r="F105" s="6">
        <v>138.80000000000001</v>
      </c>
      <c r="G105" s="6">
        <v>129.30000000000001</v>
      </c>
      <c r="H105" s="6">
        <v>135.80000000000001</v>
      </c>
      <c r="I105" s="6">
        <v>119.2</v>
      </c>
      <c r="J105" s="6">
        <v>135.30000000000001</v>
      </c>
      <c r="K105" s="6">
        <v>119.5</v>
      </c>
      <c r="L105" s="6">
        <v>152.19999999999999</v>
      </c>
      <c r="M105" s="6">
        <v>117.3</v>
      </c>
      <c r="N105" s="6">
        <v>138.69999999999999</v>
      </c>
      <c r="O105" s="6">
        <v>126.9</v>
      </c>
      <c r="P105" s="6">
        <v>143.19999999999999</v>
      </c>
      <c r="Q105" s="6">
        <v>133</v>
      </c>
      <c r="R105" s="6">
        <v>144.4</v>
      </c>
      <c r="S105" s="6">
        <v>136.80000000000001</v>
      </c>
      <c r="T105" s="6">
        <v>130.30000000000001</v>
      </c>
      <c r="U105" s="6">
        <v>135.9</v>
      </c>
      <c r="V105" s="6">
        <v>130.5</v>
      </c>
      <c r="W105" s="6">
        <v>127.9</v>
      </c>
      <c r="X105" s="6">
        <v>129.69999999999999</v>
      </c>
      <c r="Y105" s="6">
        <v>127.4</v>
      </c>
      <c r="Z105" s="6">
        <v>117.4</v>
      </c>
      <c r="AA105" s="6">
        <v>124.6</v>
      </c>
      <c r="AB105" s="6">
        <v>133.4</v>
      </c>
      <c r="AC105" s="6">
        <v>122.6</v>
      </c>
      <c r="AD105" s="6">
        <v>124.8</v>
      </c>
      <c r="AE105">
        <f t="shared" si="3"/>
        <v>131.07692307692309</v>
      </c>
    </row>
    <row r="106" spans="1:31" ht="13.8" x14ac:dyDescent="0.25">
      <c r="A106" s="3" t="s">
        <v>34</v>
      </c>
      <c r="B106" s="4">
        <v>2017</v>
      </c>
      <c r="C106" s="4" t="s">
        <v>36</v>
      </c>
      <c r="D106" s="9">
        <v>42795</v>
      </c>
      <c r="E106" s="4">
        <v>133.30000000000001</v>
      </c>
      <c r="F106" s="4">
        <v>139</v>
      </c>
      <c r="G106" s="4">
        <v>128.6</v>
      </c>
      <c r="H106" s="4">
        <v>136.30000000000001</v>
      </c>
      <c r="I106" s="4">
        <v>118.8</v>
      </c>
      <c r="J106" s="4">
        <v>138.30000000000001</v>
      </c>
      <c r="K106" s="4">
        <v>120.5</v>
      </c>
      <c r="L106" s="4">
        <v>143.9</v>
      </c>
      <c r="M106" s="4">
        <v>118</v>
      </c>
      <c r="N106" s="4">
        <v>137.9</v>
      </c>
      <c r="O106" s="4">
        <v>127.2</v>
      </c>
      <c r="P106" s="4">
        <v>144</v>
      </c>
      <c r="Q106" s="4">
        <v>133.1</v>
      </c>
      <c r="R106" s="4">
        <v>145.1</v>
      </c>
      <c r="S106" s="4">
        <v>137.30000000000001</v>
      </c>
      <c r="T106" s="4">
        <v>130.6</v>
      </c>
      <c r="U106" s="4">
        <v>136.4</v>
      </c>
      <c r="V106" s="4">
        <v>131.1</v>
      </c>
      <c r="W106" s="4">
        <v>129.1</v>
      </c>
      <c r="X106" s="4">
        <v>130.1</v>
      </c>
      <c r="Y106" s="4">
        <v>127.8</v>
      </c>
      <c r="Z106" s="4">
        <v>117.6</v>
      </c>
      <c r="AA106" s="4">
        <v>125</v>
      </c>
      <c r="AB106" s="4">
        <v>133.80000000000001</v>
      </c>
      <c r="AC106" s="4">
        <v>122.6</v>
      </c>
      <c r="AD106" s="4">
        <v>125.1</v>
      </c>
      <c r="AE106">
        <f t="shared" si="3"/>
        <v>131.17307692307693</v>
      </c>
    </row>
    <row r="107" spans="1:31" ht="13.8" x14ac:dyDescent="0.25">
      <c r="A107" s="5" t="s">
        <v>34</v>
      </c>
      <c r="B107" s="6">
        <v>2017</v>
      </c>
      <c r="C107" s="6" t="s">
        <v>37</v>
      </c>
      <c r="D107" s="10">
        <v>42826</v>
      </c>
      <c r="E107" s="6">
        <v>133</v>
      </c>
      <c r="F107" s="6">
        <v>139.4</v>
      </c>
      <c r="G107" s="6">
        <v>126.1</v>
      </c>
      <c r="H107" s="6">
        <v>137.19999999999999</v>
      </c>
      <c r="I107" s="6">
        <v>118.4</v>
      </c>
      <c r="J107" s="6">
        <v>139.9</v>
      </c>
      <c r="K107" s="6">
        <v>123.4</v>
      </c>
      <c r="L107" s="6">
        <v>140.9</v>
      </c>
      <c r="M107" s="6">
        <v>118.5</v>
      </c>
      <c r="N107" s="6">
        <v>136.5</v>
      </c>
      <c r="O107" s="6">
        <v>127.4</v>
      </c>
      <c r="P107" s="6">
        <v>144.19999999999999</v>
      </c>
      <c r="Q107" s="6">
        <v>133.5</v>
      </c>
      <c r="R107" s="6">
        <v>145.4</v>
      </c>
      <c r="S107" s="6">
        <v>138</v>
      </c>
      <c r="T107" s="6">
        <v>131.1</v>
      </c>
      <c r="U107" s="6">
        <v>137</v>
      </c>
      <c r="V107" s="6">
        <v>131.69999999999999</v>
      </c>
      <c r="W107" s="6">
        <v>129.80000000000001</v>
      </c>
      <c r="X107" s="6">
        <v>130.4</v>
      </c>
      <c r="Y107" s="6">
        <v>128.1</v>
      </c>
      <c r="Z107" s="6">
        <v>116.6</v>
      </c>
      <c r="AA107" s="6">
        <v>125.1</v>
      </c>
      <c r="AB107" s="6">
        <v>134.5</v>
      </c>
      <c r="AC107" s="6">
        <v>123.1</v>
      </c>
      <c r="AD107" s="6">
        <v>125.1</v>
      </c>
      <c r="AE107">
        <f t="shared" si="3"/>
        <v>131.31923076923076</v>
      </c>
    </row>
    <row r="108" spans="1:31" ht="13.8" x14ac:dyDescent="0.25">
      <c r="A108" s="3" t="s">
        <v>34</v>
      </c>
      <c r="B108" s="4">
        <v>2017</v>
      </c>
      <c r="C108" s="4" t="s">
        <v>38</v>
      </c>
      <c r="D108" s="9">
        <v>42856</v>
      </c>
      <c r="E108" s="4">
        <v>132.9</v>
      </c>
      <c r="F108" s="4">
        <v>141.6</v>
      </c>
      <c r="G108" s="4">
        <v>126.3</v>
      </c>
      <c r="H108" s="4">
        <v>137.69999999999999</v>
      </c>
      <c r="I108" s="4">
        <v>118.1</v>
      </c>
      <c r="J108" s="4">
        <v>137.9</v>
      </c>
      <c r="K108" s="4">
        <v>125.6</v>
      </c>
      <c r="L108" s="4">
        <v>138.30000000000001</v>
      </c>
      <c r="M108" s="4">
        <v>119.4</v>
      </c>
      <c r="N108" s="4">
        <v>136</v>
      </c>
      <c r="O108" s="4">
        <v>127.6</v>
      </c>
      <c r="P108" s="4">
        <v>144.5</v>
      </c>
      <c r="Q108" s="4">
        <v>133.69999999999999</v>
      </c>
      <c r="R108" s="4">
        <v>146.19999999999999</v>
      </c>
      <c r="S108" s="4">
        <v>138.19999999999999</v>
      </c>
      <c r="T108" s="4">
        <v>131.4</v>
      </c>
      <c r="U108" s="4">
        <v>137.19999999999999</v>
      </c>
      <c r="V108" s="4">
        <v>132.1</v>
      </c>
      <c r="W108" s="4">
        <v>129.4</v>
      </c>
      <c r="X108" s="4">
        <v>130.9</v>
      </c>
      <c r="Y108" s="4">
        <v>128.4</v>
      </c>
      <c r="Z108" s="4">
        <v>116.7</v>
      </c>
      <c r="AA108" s="4">
        <v>125.7</v>
      </c>
      <c r="AB108" s="4">
        <v>134.80000000000001</v>
      </c>
      <c r="AC108" s="4">
        <v>123</v>
      </c>
      <c r="AD108" s="4">
        <v>125.3</v>
      </c>
      <c r="AE108">
        <f t="shared" si="3"/>
        <v>131.49615384615385</v>
      </c>
    </row>
    <row r="109" spans="1:31" ht="13.8" x14ac:dyDescent="0.25">
      <c r="A109" s="5" t="s">
        <v>34</v>
      </c>
      <c r="B109" s="6">
        <v>2017</v>
      </c>
      <c r="C109" s="6" t="s">
        <v>39</v>
      </c>
      <c r="D109" s="10">
        <v>42887</v>
      </c>
      <c r="E109" s="6">
        <v>133.30000000000001</v>
      </c>
      <c r="F109" s="6">
        <v>145.5</v>
      </c>
      <c r="G109" s="6">
        <v>128.1</v>
      </c>
      <c r="H109" s="6">
        <v>138.1</v>
      </c>
      <c r="I109" s="6">
        <v>118.2</v>
      </c>
      <c r="J109" s="6">
        <v>139.19999999999999</v>
      </c>
      <c r="K109" s="6">
        <v>133.30000000000001</v>
      </c>
      <c r="L109" s="6">
        <v>136.19999999999999</v>
      </c>
      <c r="M109" s="6">
        <v>119.6</v>
      </c>
      <c r="N109" s="6">
        <v>135.30000000000001</v>
      </c>
      <c r="O109" s="6">
        <v>127.8</v>
      </c>
      <c r="P109" s="6">
        <v>144.9</v>
      </c>
      <c r="Q109" s="6">
        <v>135.19999999999999</v>
      </c>
      <c r="R109" s="6">
        <v>146.5</v>
      </c>
      <c r="S109" s="6">
        <v>138.5</v>
      </c>
      <c r="T109" s="6">
        <v>131.69999999999999</v>
      </c>
      <c r="U109" s="6">
        <v>137.5</v>
      </c>
      <c r="V109" s="6">
        <v>131.4</v>
      </c>
      <c r="W109" s="6">
        <v>128.80000000000001</v>
      </c>
      <c r="X109" s="6">
        <v>131.19999999999999</v>
      </c>
      <c r="Y109" s="6">
        <v>128.5</v>
      </c>
      <c r="Z109" s="6">
        <v>116.5</v>
      </c>
      <c r="AA109" s="6">
        <v>125.9</v>
      </c>
      <c r="AB109" s="6">
        <v>135.4</v>
      </c>
      <c r="AC109" s="6">
        <v>123.4</v>
      </c>
      <c r="AD109" s="6">
        <v>125.5</v>
      </c>
      <c r="AE109">
        <f t="shared" si="3"/>
        <v>132.13461538461542</v>
      </c>
    </row>
    <row r="110" spans="1:31" ht="13.8" x14ac:dyDescent="0.25">
      <c r="A110" s="3" t="s">
        <v>34</v>
      </c>
      <c r="B110" s="4">
        <v>2017</v>
      </c>
      <c r="C110" s="4" t="s">
        <v>40</v>
      </c>
      <c r="D110" s="9">
        <v>42917</v>
      </c>
      <c r="E110" s="4">
        <v>133.6</v>
      </c>
      <c r="F110" s="4">
        <v>145.69999999999999</v>
      </c>
      <c r="G110" s="4">
        <v>129.6</v>
      </c>
      <c r="H110" s="4">
        <v>138.5</v>
      </c>
      <c r="I110" s="4">
        <v>118.1</v>
      </c>
      <c r="J110" s="4">
        <v>141.80000000000001</v>
      </c>
      <c r="K110" s="4">
        <v>159.5</v>
      </c>
      <c r="L110" s="4">
        <v>133.6</v>
      </c>
      <c r="M110" s="4">
        <v>120.5</v>
      </c>
      <c r="N110" s="4">
        <v>135.19999999999999</v>
      </c>
      <c r="O110" s="4">
        <v>128.5</v>
      </c>
      <c r="P110" s="4">
        <v>145.80000000000001</v>
      </c>
      <c r="Q110" s="4">
        <v>139</v>
      </c>
      <c r="R110" s="4">
        <v>148.19999999999999</v>
      </c>
      <c r="S110" s="4">
        <v>139.30000000000001</v>
      </c>
      <c r="T110" s="4">
        <v>132.1</v>
      </c>
      <c r="U110" s="4">
        <v>138.30000000000001</v>
      </c>
      <c r="V110" s="4">
        <v>132.6</v>
      </c>
      <c r="W110" s="4">
        <v>129.4</v>
      </c>
      <c r="X110" s="4">
        <v>131.9</v>
      </c>
      <c r="Y110" s="4">
        <v>129.4</v>
      </c>
      <c r="Z110" s="4">
        <v>116</v>
      </c>
      <c r="AA110" s="4">
        <v>126.6</v>
      </c>
      <c r="AB110" s="4">
        <v>136.80000000000001</v>
      </c>
      <c r="AC110" s="4">
        <v>123.6</v>
      </c>
      <c r="AD110" s="4">
        <v>125.9</v>
      </c>
      <c r="AE110">
        <f t="shared" si="3"/>
        <v>133.82692307692309</v>
      </c>
    </row>
    <row r="111" spans="1:31" ht="13.8" x14ac:dyDescent="0.25">
      <c r="A111" s="5" t="s">
        <v>34</v>
      </c>
      <c r="B111" s="6">
        <v>2017</v>
      </c>
      <c r="C111" s="6" t="s">
        <v>41</v>
      </c>
      <c r="D111" s="10">
        <v>42948</v>
      </c>
      <c r="E111" s="6">
        <v>134.30000000000001</v>
      </c>
      <c r="F111" s="6">
        <v>143.4</v>
      </c>
      <c r="G111" s="6">
        <v>129.30000000000001</v>
      </c>
      <c r="H111" s="6">
        <v>139</v>
      </c>
      <c r="I111" s="6">
        <v>118.1</v>
      </c>
      <c r="J111" s="6">
        <v>145.5</v>
      </c>
      <c r="K111" s="6">
        <v>168.6</v>
      </c>
      <c r="L111" s="6">
        <v>132.69999999999999</v>
      </c>
      <c r="M111" s="6">
        <v>121.2</v>
      </c>
      <c r="N111" s="6">
        <v>135.6</v>
      </c>
      <c r="O111" s="6">
        <v>128.69999999999999</v>
      </c>
      <c r="P111" s="6">
        <v>146.80000000000001</v>
      </c>
      <c r="Q111" s="6">
        <v>140.6</v>
      </c>
      <c r="R111" s="6">
        <v>149.80000000000001</v>
      </c>
      <c r="S111" s="6">
        <v>140.30000000000001</v>
      </c>
      <c r="T111" s="6">
        <v>133</v>
      </c>
      <c r="U111" s="6">
        <v>139.30000000000001</v>
      </c>
      <c r="V111" s="6">
        <v>134.4</v>
      </c>
      <c r="W111" s="6">
        <v>129.80000000000001</v>
      </c>
      <c r="X111" s="6">
        <v>132.80000000000001</v>
      </c>
      <c r="Y111" s="6">
        <v>130.19999999999999</v>
      </c>
      <c r="Z111" s="6">
        <v>117.3</v>
      </c>
      <c r="AA111" s="6">
        <v>127.3</v>
      </c>
      <c r="AB111" s="6">
        <v>137.6</v>
      </c>
      <c r="AC111" s="6">
        <v>124.5</v>
      </c>
      <c r="AD111" s="6">
        <v>126.8</v>
      </c>
      <c r="AE111">
        <f t="shared" si="3"/>
        <v>134.88076923076926</v>
      </c>
    </row>
    <row r="112" spans="1:31" ht="13.8" x14ac:dyDescent="0.25">
      <c r="A112" s="3" t="s">
        <v>34</v>
      </c>
      <c r="B112" s="4">
        <v>2017</v>
      </c>
      <c r="C112" s="4" t="s">
        <v>42</v>
      </c>
      <c r="D112" s="9">
        <v>42979</v>
      </c>
      <c r="E112" s="4">
        <v>134.69999999999999</v>
      </c>
      <c r="F112" s="4">
        <v>142.4</v>
      </c>
      <c r="G112" s="4">
        <v>130.19999999999999</v>
      </c>
      <c r="H112" s="4">
        <v>139.6</v>
      </c>
      <c r="I112" s="4">
        <v>118.4</v>
      </c>
      <c r="J112" s="4">
        <v>143</v>
      </c>
      <c r="K112" s="4">
        <v>156.6</v>
      </c>
      <c r="L112" s="4">
        <v>132.9</v>
      </c>
      <c r="M112" s="4">
        <v>121.5</v>
      </c>
      <c r="N112" s="4">
        <v>135.6</v>
      </c>
      <c r="O112" s="4">
        <v>128.80000000000001</v>
      </c>
      <c r="P112" s="4">
        <v>147.30000000000001</v>
      </c>
      <c r="Q112" s="4">
        <v>139</v>
      </c>
      <c r="R112" s="4">
        <v>150.80000000000001</v>
      </c>
      <c r="S112" s="4">
        <v>141.1</v>
      </c>
      <c r="T112" s="4">
        <v>133.4</v>
      </c>
      <c r="U112" s="4">
        <v>140</v>
      </c>
      <c r="V112" s="4">
        <v>135.69999999999999</v>
      </c>
      <c r="W112" s="4">
        <v>131</v>
      </c>
      <c r="X112" s="4">
        <v>133.30000000000001</v>
      </c>
      <c r="Y112" s="4">
        <v>130.6</v>
      </c>
      <c r="Z112" s="4">
        <v>118.3</v>
      </c>
      <c r="AA112" s="4">
        <v>127.9</v>
      </c>
      <c r="AB112" s="4">
        <v>137.4</v>
      </c>
      <c r="AC112" s="4">
        <v>125.7</v>
      </c>
      <c r="AD112" s="4">
        <v>127.5</v>
      </c>
      <c r="AE112">
        <f t="shared" si="3"/>
        <v>134.71923076923076</v>
      </c>
    </row>
    <row r="113" spans="1:31" ht="13.8" x14ac:dyDescent="0.25">
      <c r="A113" s="5" t="s">
        <v>34</v>
      </c>
      <c r="B113" s="6">
        <v>2017</v>
      </c>
      <c r="C113" s="6" t="s">
        <v>43</v>
      </c>
      <c r="D113" s="10">
        <v>43009</v>
      </c>
      <c r="E113" s="6">
        <v>135.30000000000001</v>
      </c>
      <c r="F113" s="6">
        <v>142.19999999999999</v>
      </c>
      <c r="G113" s="6">
        <v>131.19999999999999</v>
      </c>
      <c r="H113" s="6">
        <v>140.6</v>
      </c>
      <c r="I113" s="6">
        <v>119</v>
      </c>
      <c r="J113" s="6">
        <v>141.5</v>
      </c>
      <c r="K113" s="6">
        <v>162.6</v>
      </c>
      <c r="L113" s="6">
        <v>132.30000000000001</v>
      </c>
      <c r="M113" s="6">
        <v>121.8</v>
      </c>
      <c r="N113" s="6">
        <v>136.30000000000001</v>
      </c>
      <c r="O113" s="6">
        <v>128.69999999999999</v>
      </c>
      <c r="P113" s="6">
        <v>148.1</v>
      </c>
      <c r="Q113" s="6">
        <v>140.1</v>
      </c>
      <c r="R113" s="6">
        <v>151.6</v>
      </c>
      <c r="S113" s="6">
        <v>142</v>
      </c>
      <c r="T113" s="6">
        <v>134.1</v>
      </c>
      <c r="U113" s="6">
        <v>140.80000000000001</v>
      </c>
      <c r="V113" s="6">
        <v>137.30000000000001</v>
      </c>
      <c r="W113" s="6">
        <v>132.19999999999999</v>
      </c>
      <c r="X113" s="6">
        <v>133.6</v>
      </c>
      <c r="Y113" s="6">
        <v>131.30000000000001</v>
      </c>
      <c r="Z113" s="6">
        <v>117.8</v>
      </c>
      <c r="AA113" s="6">
        <v>128.4</v>
      </c>
      <c r="AB113" s="6">
        <v>137.9</v>
      </c>
      <c r="AC113" s="6">
        <v>126.2</v>
      </c>
      <c r="AD113" s="6">
        <v>127.7</v>
      </c>
      <c r="AE113">
        <f t="shared" si="3"/>
        <v>135.40769230769232</v>
      </c>
    </row>
    <row r="114" spans="1:31" ht="13.8" x14ac:dyDescent="0.25">
      <c r="A114" s="3" t="s">
        <v>34</v>
      </c>
      <c r="B114" s="4">
        <v>2017</v>
      </c>
      <c r="C114" s="4" t="s">
        <v>45</v>
      </c>
      <c r="D114" s="9">
        <v>43040</v>
      </c>
      <c r="E114" s="4">
        <v>135.69999999999999</v>
      </c>
      <c r="F114" s="4">
        <v>142.4</v>
      </c>
      <c r="G114" s="4">
        <v>142.9</v>
      </c>
      <c r="H114" s="4">
        <v>140.80000000000001</v>
      </c>
      <c r="I114" s="4">
        <v>119.2</v>
      </c>
      <c r="J114" s="4">
        <v>142.19999999999999</v>
      </c>
      <c r="K114" s="4">
        <v>173.8</v>
      </c>
      <c r="L114" s="4">
        <v>131.19999999999999</v>
      </c>
      <c r="M114" s="4">
        <v>123</v>
      </c>
      <c r="N114" s="4">
        <v>136.80000000000001</v>
      </c>
      <c r="O114" s="4">
        <v>129.19999999999999</v>
      </c>
      <c r="P114" s="4">
        <v>148.9</v>
      </c>
      <c r="Q114" s="4">
        <v>142.1</v>
      </c>
      <c r="R114" s="4">
        <v>153.19999999999999</v>
      </c>
      <c r="S114" s="4">
        <v>143</v>
      </c>
      <c r="T114" s="4">
        <v>134.80000000000001</v>
      </c>
      <c r="U114" s="4">
        <v>141.80000000000001</v>
      </c>
      <c r="V114" s="4">
        <v>138.6</v>
      </c>
      <c r="W114" s="4">
        <v>135.30000000000001</v>
      </c>
      <c r="X114" s="4">
        <v>134.4</v>
      </c>
      <c r="Y114" s="4">
        <v>132.6</v>
      </c>
      <c r="Z114" s="4">
        <v>118.3</v>
      </c>
      <c r="AA114" s="4">
        <v>128.9</v>
      </c>
      <c r="AB114" s="4">
        <v>138.6</v>
      </c>
      <c r="AC114" s="4">
        <v>126.8</v>
      </c>
      <c r="AD114" s="4">
        <v>128.4</v>
      </c>
      <c r="AE114">
        <f t="shared" si="3"/>
        <v>137.03461538461542</v>
      </c>
    </row>
    <row r="115" spans="1:31" ht="13.8" x14ac:dyDescent="0.25">
      <c r="A115" s="5" t="s">
        <v>34</v>
      </c>
      <c r="B115" s="6">
        <v>2017</v>
      </c>
      <c r="C115" s="6" t="s">
        <v>46</v>
      </c>
      <c r="D115" s="10">
        <v>43070</v>
      </c>
      <c r="E115" s="6">
        <v>135.80000000000001</v>
      </c>
      <c r="F115" s="6">
        <v>143.30000000000001</v>
      </c>
      <c r="G115" s="6">
        <v>145.19999999999999</v>
      </c>
      <c r="H115" s="6">
        <v>141</v>
      </c>
      <c r="I115" s="6">
        <v>120.5</v>
      </c>
      <c r="J115" s="6">
        <v>141.5</v>
      </c>
      <c r="K115" s="6">
        <v>161.69999999999999</v>
      </c>
      <c r="L115" s="6">
        <v>129.1</v>
      </c>
      <c r="M115" s="6">
        <v>121.5</v>
      </c>
      <c r="N115" s="6">
        <v>137.1</v>
      </c>
      <c r="O115" s="6">
        <v>128.80000000000001</v>
      </c>
      <c r="P115" s="6">
        <v>149</v>
      </c>
      <c r="Q115" s="6">
        <v>140.5</v>
      </c>
      <c r="R115" s="6">
        <v>154.19999999999999</v>
      </c>
      <c r="S115" s="6">
        <v>143.1</v>
      </c>
      <c r="T115" s="6">
        <v>135.1</v>
      </c>
      <c r="U115" s="6">
        <v>142</v>
      </c>
      <c r="V115" s="6">
        <v>139.1</v>
      </c>
      <c r="W115" s="6">
        <v>136.6</v>
      </c>
      <c r="X115" s="6">
        <v>134.69999999999999</v>
      </c>
      <c r="Y115" s="6">
        <v>133.1</v>
      </c>
      <c r="Z115" s="6">
        <v>118.5</v>
      </c>
      <c r="AA115" s="6">
        <v>129</v>
      </c>
      <c r="AB115" s="6">
        <v>138.5</v>
      </c>
      <c r="AC115" s="6">
        <v>126.5</v>
      </c>
      <c r="AD115" s="6">
        <v>128.6</v>
      </c>
      <c r="AE115">
        <f t="shared" si="3"/>
        <v>136.69230769230765</v>
      </c>
    </row>
    <row r="116" spans="1:31" ht="13.8" x14ac:dyDescent="0.25">
      <c r="A116" s="3" t="s">
        <v>34</v>
      </c>
      <c r="B116" s="4">
        <v>2018</v>
      </c>
      <c r="C116" s="4" t="s">
        <v>31</v>
      </c>
      <c r="D116" s="9">
        <v>43101</v>
      </c>
      <c r="E116" s="4">
        <v>136</v>
      </c>
      <c r="F116" s="4">
        <v>144.19999999999999</v>
      </c>
      <c r="G116" s="4">
        <v>143.69999999999999</v>
      </c>
      <c r="H116" s="4">
        <v>141.1</v>
      </c>
      <c r="I116" s="4">
        <v>120.7</v>
      </c>
      <c r="J116" s="4">
        <v>141.30000000000001</v>
      </c>
      <c r="K116" s="4">
        <v>151.6</v>
      </c>
      <c r="L116" s="4">
        <v>127.3</v>
      </c>
      <c r="M116" s="4">
        <v>118.8</v>
      </c>
      <c r="N116" s="4">
        <v>137.5</v>
      </c>
      <c r="O116" s="4">
        <v>129</v>
      </c>
      <c r="P116" s="4">
        <v>149.5</v>
      </c>
      <c r="Q116" s="4">
        <v>139.19999999999999</v>
      </c>
      <c r="R116" s="4">
        <v>154.69999999999999</v>
      </c>
      <c r="S116" s="4">
        <v>143.5</v>
      </c>
      <c r="T116" s="4">
        <v>135.5</v>
      </c>
      <c r="U116" s="4">
        <v>142.30000000000001</v>
      </c>
      <c r="V116" s="4">
        <v>140.4</v>
      </c>
      <c r="W116" s="4">
        <v>136.6</v>
      </c>
      <c r="X116" s="4">
        <v>134.9</v>
      </c>
      <c r="Y116" s="4">
        <v>133.30000000000001</v>
      </c>
      <c r="Z116" s="4">
        <v>119.3</v>
      </c>
      <c r="AA116" s="4">
        <v>129.69999999999999</v>
      </c>
      <c r="AB116" s="4">
        <v>139</v>
      </c>
      <c r="AC116" s="4">
        <v>127.3</v>
      </c>
      <c r="AD116" s="4">
        <v>129.1</v>
      </c>
      <c r="AE116">
        <f t="shared" si="3"/>
        <v>136.36538461538464</v>
      </c>
    </row>
    <row r="117" spans="1:31" ht="13.8" x14ac:dyDescent="0.25">
      <c r="A117" s="5" t="s">
        <v>34</v>
      </c>
      <c r="B117" s="6">
        <v>2018</v>
      </c>
      <c r="C117" s="6" t="s">
        <v>35</v>
      </c>
      <c r="D117" s="10">
        <v>43132</v>
      </c>
      <c r="E117" s="6">
        <v>135.9</v>
      </c>
      <c r="F117" s="6">
        <v>143.5</v>
      </c>
      <c r="G117" s="6">
        <v>140.30000000000001</v>
      </c>
      <c r="H117" s="6">
        <v>140.9</v>
      </c>
      <c r="I117" s="6">
        <v>120.4</v>
      </c>
      <c r="J117" s="6">
        <v>142.9</v>
      </c>
      <c r="K117" s="6">
        <v>140.5</v>
      </c>
      <c r="L117" s="6">
        <v>125.8</v>
      </c>
      <c r="M117" s="6">
        <v>117.1</v>
      </c>
      <c r="N117" s="6">
        <v>137.30000000000001</v>
      </c>
      <c r="O117" s="6">
        <v>128.6</v>
      </c>
      <c r="P117" s="6">
        <v>149.6</v>
      </c>
      <c r="Q117" s="6">
        <v>137.6</v>
      </c>
      <c r="R117" s="6">
        <v>154.9</v>
      </c>
      <c r="S117" s="6">
        <v>143.80000000000001</v>
      </c>
      <c r="T117" s="6">
        <v>135.6</v>
      </c>
      <c r="U117" s="6">
        <v>142.6</v>
      </c>
      <c r="V117" s="6">
        <v>141.30000000000001</v>
      </c>
      <c r="W117" s="6">
        <v>136.69999999999999</v>
      </c>
      <c r="X117" s="6">
        <v>135.19999999999999</v>
      </c>
      <c r="Y117" s="6">
        <v>133.80000000000001</v>
      </c>
      <c r="Z117" s="6">
        <v>120.2</v>
      </c>
      <c r="AA117" s="6">
        <v>129.9</v>
      </c>
      <c r="AB117" s="6">
        <v>139</v>
      </c>
      <c r="AC117" s="6">
        <v>127.7</v>
      </c>
      <c r="AD117" s="6">
        <v>129.6</v>
      </c>
      <c r="AE117">
        <f t="shared" si="3"/>
        <v>135.79615384615383</v>
      </c>
    </row>
    <row r="118" spans="1:31" ht="13.8" x14ac:dyDescent="0.25">
      <c r="A118" s="3" t="s">
        <v>34</v>
      </c>
      <c r="B118" s="4">
        <v>2018</v>
      </c>
      <c r="C118" s="4" t="s">
        <v>36</v>
      </c>
      <c r="D118" s="9">
        <v>43160</v>
      </c>
      <c r="E118" s="4">
        <v>136.19999999999999</v>
      </c>
      <c r="F118" s="4">
        <v>143.6</v>
      </c>
      <c r="G118" s="4">
        <v>138.30000000000001</v>
      </c>
      <c r="H118" s="4">
        <v>141.19999999999999</v>
      </c>
      <c r="I118" s="4">
        <v>120.7</v>
      </c>
      <c r="J118" s="4">
        <v>146.19999999999999</v>
      </c>
      <c r="K118" s="4">
        <v>134.6</v>
      </c>
      <c r="L118" s="4">
        <v>124.6</v>
      </c>
      <c r="M118" s="4">
        <v>116.1</v>
      </c>
      <c r="N118" s="4">
        <v>137.80000000000001</v>
      </c>
      <c r="O118" s="4">
        <v>129.1</v>
      </c>
      <c r="P118" s="4">
        <v>150.4</v>
      </c>
      <c r="Q118" s="4">
        <v>137.19999999999999</v>
      </c>
      <c r="R118" s="4">
        <v>156.30000000000001</v>
      </c>
      <c r="S118" s="4">
        <v>144.30000000000001</v>
      </c>
      <c r="T118" s="4">
        <v>136.19999999999999</v>
      </c>
      <c r="U118" s="4">
        <v>143.1</v>
      </c>
      <c r="V118" s="4">
        <v>142</v>
      </c>
      <c r="W118" s="4">
        <v>136.5</v>
      </c>
      <c r="X118" s="4">
        <v>135.6</v>
      </c>
      <c r="Y118" s="4">
        <v>134.30000000000001</v>
      </c>
      <c r="Z118" s="4">
        <v>121</v>
      </c>
      <c r="AA118" s="4">
        <v>130.4</v>
      </c>
      <c r="AB118" s="4">
        <v>139.80000000000001</v>
      </c>
      <c r="AC118" s="4">
        <v>128.19999999999999</v>
      </c>
      <c r="AD118" s="4">
        <v>130.30000000000001</v>
      </c>
      <c r="AE118">
        <f t="shared" si="3"/>
        <v>135.92307692307693</v>
      </c>
    </row>
    <row r="119" spans="1:31" ht="13.8" x14ac:dyDescent="0.25">
      <c r="A119" s="5" t="s">
        <v>34</v>
      </c>
      <c r="B119" s="6">
        <v>2018</v>
      </c>
      <c r="C119" s="6" t="s">
        <v>37</v>
      </c>
      <c r="D119" s="10">
        <v>43191</v>
      </c>
      <c r="E119" s="6">
        <v>136.4</v>
      </c>
      <c r="F119" s="6">
        <v>144.4</v>
      </c>
      <c r="G119" s="6">
        <v>133.9</v>
      </c>
      <c r="H119" s="6">
        <v>141.6</v>
      </c>
      <c r="I119" s="6">
        <v>121</v>
      </c>
      <c r="J119" s="6">
        <v>153.5</v>
      </c>
      <c r="K119" s="6">
        <v>132.6</v>
      </c>
      <c r="L119" s="6">
        <v>123.5</v>
      </c>
      <c r="M119" s="6">
        <v>113.7</v>
      </c>
      <c r="N119" s="6">
        <v>138.19999999999999</v>
      </c>
      <c r="O119" s="6">
        <v>129.6</v>
      </c>
      <c r="P119" s="6">
        <v>151.19999999999999</v>
      </c>
      <c r="Q119" s="6">
        <v>137.5</v>
      </c>
      <c r="R119" s="6">
        <v>156.9</v>
      </c>
      <c r="S119" s="6">
        <v>145.30000000000001</v>
      </c>
      <c r="T119" s="6">
        <v>136.69999999999999</v>
      </c>
      <c r="U119" s="6">
        <v>144</v>
      </c>
      <c r="V119" s="6">
        <v>142.9</v>
      </c>
      <c r="W119" s="6">
        <v>136.5</v>
      </c>
      <c r="X119" s="6">
        <v>136.6</v>
      </c>
      <c r="Y119" s="6">
        <v>135.19999999999999</v>
      </c>
      <c r="Z119" s="6">
        <v>121.9</v>
      </c>
      <c r="AA119" s="6">
        <v>131.30000000000001</v>
      </c>
      <c r="AB119" s="6">
        <v>141.4</v>
      </c>
      <c r="AC119" s="6">
        <v>129.19999999999999</v>
      </c>
      <c r="AD119" s="6">
        <v>131.30000000000001</v>
      </c>
      <c r="AE119">
        <f t="shared" si="3"/>
        <v>136.39615384615385</v>
      </c>
    </row>
    <row r="120" spans="1:31" ht="13.8" x14ac:dyDescent="0.25">
      <c r="A120" s="3" t="s">
        <v>34</v>
      </c>
      <c r="B120" s="4">
        <v>2018</v>
      </c>
      <c r="C120" s="4" t="s">
        <v>38</v>
      </c>
      <c r="D120" s="9">
        <v>43221</v>
      </c>
      <c r="E120" s="4">
        <v>136.6</v>
      </c>
      <c r="F120" s="4">
        <v>146.6</v>
      </c>
      <c r="G120" s="4">
        <v>133.6</v>
      </c>
      <c r="H120" s="4">
        <v>142.1</v>
      </c>
      <c r="I120" s="4">
        <v>121</v>
      </c>
      <c r="J120" s="4">
        <v>154.6</v>
      </c>
      <c r="K120" s="4">
        <v>135.6</v>
      </c>
      <c r="L120" s="4">
        <v>122.3</v>
      </c>
      <c r="M120" s="4">
        <v>109.6</v>
      </c>
      <c r="N120" s="4">
        <v>138.1</v>
      </c>
      <c r="O120" s="4">
        <v>129.9</v>
      </c>
      <c r="P120" s="4">
        <v>151.69999999999999</v>
      </c>
      <c r="Q120" s="4">
        <v>138.1</v>
      </c>
      <c r="R120" s="4">
        <v>157.9</v>
      </c>
      <c r="S120" s="4">
        <v>146</v>
      </c>
      <c r="T120" s="4">
        <v>137.4</v>
      </c>
      <c r="U120" s="4">
        <v>144.69999999999999</v>
      </c>
      <c r="V120" s="4">
        <v>143.19999999999999</v>
      </c>
      <c r="W120" s="4">
        <v>136.9</v>
      </c>
      <c r="X120" s="4">
        <v>137.4</v>
      </c>
      <c r="Y120" s="4">
        <v>136</v>
      </c>
      <c r="Z120" s="4">
        <v>122.9</v>
      </c>
      <c r="AA120" s="4">
        <v>131.80000000000001</v>
      </c>
      <c r="AB120" s="4">
        <v>142.1</v>
      </c>
      <c r="AC120" s="4">
        <v>129.9</v>
      </c>
      <c r="AD120" s="4">
        <v>132.1</v>
      </c>
      <c r="AE120">
        <f t="shared" si="3"/>
        <v>136.85</v>
      </c>
    </row>
    <row r="121" spans="1:31" ht="13.8" x14ac:dyDescent="0.25">
      <c r="A121" s="5" t="s">
        <v>34</v>
      </c>
      <c r="B121" s="6">
        <v>2018</v>
      </c>
      <c r="C121" s="6" t="s">
        <v>39</v>
      </c>
      <c r="D121" s="10">
        <v>43252</v>
      </c>
      <c r="E121" s="6">
        <v>136.9</v>
      </c>
      <c r="F121" s="6">
        <v>148.69999999999999</v>
      </c>
      <c r="G121" s="6">
        <v>135.6</v>
      </c>
      <c r="H121" s="6">
        <v>142.30000000000001</v>
      </c>
      <c r="I121" s="6">
        <v>121.3</v>
      </c>
      <c r="J121" s="6">
        <v>153.19999999999999</v>
      </c>
      <c r="K121" s="6">
        <v>143.69999999999999</v>
      </c>
      <c r="L121" s="6">
        <v>121.4</v>
      </c>
      <c r="M121" s="6">
        <v>111.1</v>
      </c>
      <c r="N121" s="6">
        <v>138.4</v>
      </c>
      <c r="O121" s="6">
        <v>130.30000000000001</v>
      </c>
      <c r="P121" s="6">
        <v>151.80000000000001</v>
      </c>
      <c r="Q121" s="6">
        <v>139.4</v>
      </c>
      <c r="R121" s="6">
        <v>158.30000000000001</v>
      </c>
      <c r="S121" s="6">
        <v>146.4</v>
      </c>
      <c r="T121" s="6">
        <v>138.1</v>
      </c>
      <c r="U121" s="6">
        <v>145.19999999999999</v>
      </c>
      <c r="V121" s="6">
        <v>142.5</v>
      </c>
      <c r="W121" s="6">
        <v>138.1</v>
      </c>
      <c r="X121" s="6">
        <v>137.9</v>
      </c>
      <c r="Y121" s="6">
        <v>136.19999999999999</v>
      </c>
      <c r="Z121" s="6">
        <v>123.7</v>
      </c>
      <c r="AA121" s="6">
        <v>132.6</v>
      </c>
      <c r="AB121" s="6">
        <v>142.80000000000001</v>
      </c>
      <c r="AC121" s="6">
        <v>130.1</v>
      </c>
      <c r="AD121" s="6">
        <v>132.6</v>
      </c>
      <c r="AE121">
        <f t="shared" ref="AE121:AE179" si="4">AVERAGE(E121:AD121)</f>
        <v>137.63846153846151</v>
      </c>
    </row>
    <row r="122" spans="1:31" ht="13.8" x14ac:dyDescent="0.25">
      <c r="A122" s="3" t="s">
        <v>34</v>
      </c>
      <c r="B122" s="4">
        <v>2018</v>
      </c>
      <c r="C122" s="4" t="s">
        <v>40</v>
      </c>
      <c r="D122" s="9">
        <v>43282</v>
      </c>
      <c r="E122" s="4">
        <v>137.5</v>
      </c>
      <c r="F122" s="4">
        <v>149.1</v>
      </c>
      <c r="G122" s="4">
        <v>139.19999999999999</v>
      </c>
      <c r="H122" s="4">
        <v>142.5</v>
      </c>
      <c r="I122" s="4">
        <v>121.4</v>
      </c>
      <c r="J122" s="4">
        <v>151.6</v>
      </c>
      <c r="K122" s="4">
        <v>155.9</v>
      </c>
      <c r="L122" s="4">
        <v>121.7</v>
      </c>
      <c r="M122" s="4">
        <v>113.5</v>
      </c>
      <c r="N122" s="4">
        <v>138.9</v>
      </c>
      <c r="O122" s="4">
        <v>130.30000000000001</v>
      </c>
      <c r="P122" s="4">
        <v>152.30000000000001</v>
      </c>
      <c r="Q122" s="4">
        <v>141.4</v>
      </c>
      <c r="R122" s="4">
        <v>157.5</v>
      </c>
      <c r="S122" s="4">
        <v>146.80000000000001</v>
      </c>
      <c r="T122" s="4">
        <v>138.4</v>
      </c>
      <c r="U122" s="4">
        <v>145.6</v>
      </c>
      <c r="V122" s="4">
        <v>143.6</v>
      </c>
      <c r="W122" s="4">
        <v>139.69999999999999</v>
      </c>
      <c r="X122" s="4">
        <v>138.6</v>
      </c>
      <c r="Y122" s="4">
        <v>137</v>
      </c>
      <c r="Z122" s="4">
        <v>123.6</v>
      </c>
      <c r="AA122" s="4">
        <v>133.1</v>
      </c>
      <c r="AB122" s="4">
        <v>144.69999999999999</v>
      </c>
      <c r="AC122" s="4">
        <v>130.1</v>
      </c>
      <c r="AD122" s="4">
        <v>133.19999999999999</v>
      </c>
      <c r="AE122">
        <f t="shared" si="4"/>
        <v>138.73846153846151</v>
      </c>
    </row>
    <row r="123" spans="1:31" ht="13.8" x14ac:dyDescent="0.25">
      <c r="A123" s="5" t="s">
        <v>34</v>
      </c>
      <c r="B123" s="6">
        <v>2018</v>
      </c>
      <c r="C123" s="6" t="s">
        <v>41</v>
      </c>
      <c r="D123" s="10">
        <v>43313</v>
      </c>
      <c r="E123" s="6">
        <v>138.30000000000001</v>
      </c>
      <c r="F123" s="6">
        <v>148</v>
      </c>
      <c r="G123" s="6">
        <v>138.1</v>
      </c>
      <c r="H123" s="6">
        <v>142.6</v>
      </c>
      <c r="I123" s="6">
        <v>122.2</v>
      </c>
      <c r="J123" s="6">
        <v>150.6</v>
      </c>
      <c r="K123" s="6">
        <v>156.6</v>
      </c>
      <c r="L123" s="6">
        <v>122.4</v>
      </c>
      <c r="M123" s="6">
        <v>114.7</v>
      </c>
      <c r="N123" s="6">
        <v>139.4</v>
      </c>
      <c r="O123" s="6">
        <v>131.1</v>
      </c>
      <c r="P123" s="6">
        <v>153</v>
      </c>
      <c r="Q123" s="6">
        <v>141.69999999999999</v>
      </c>
      <c r="R123" s="6">
        <v>157.9</v>
      </c>
      <c r="S123" s="6">
        <v>147.30000000000001</v>
      </c>
      <c r="T123" s="6">
        <v>138.80000000000001</v>
      </c>
      <c r="U123" s="6">
        <v>146.1</v>
      </c>
      <c r="V123" s="6">
        <v>144.6</v>
      </c>
      <c r="W123" s="6">
        <v>140.9</v>
      </c>
      <c r="X123" s="6">
        <v>139.4</v>
      </c>
      <c r="Y123" s="6">
        <v>137.69999999999999</v>
      </c>
      <c r="Z123" s="6">
        <v>124.3</v>
      </c>
      <c r="AA123" s="6">
        <v>133.6</v>
      </c>
      <c r="AB123" s="6">
        <v>146</v>
      </c>
      <c r="AC123" s="6">
        <v>130.1</v>
      </c>
      <c r="AD123" s="6">
        <v>133.9</v>
      </c>
      <c r="AE123">
        <f t="shared" si="4"/>
        <v>139.20384615384617</v>
      </c>
    </row>
    <row r="124" spans="1:31" ht="13.8" x14ac:dyDescent="0.25">
      <c r="A124" s="3" t="s">
        <v>34</v>
      </c>
      <c r="B124" s="4">
        <v>2018</v>
      </c>
      <c r="C124" s="4" t="s">
        <v>42</v>
      </c>
      <c r="D124" s="9">
        <v>43344</v>
      </c>
      <c r="E124" s="4">
        <v>138.6</v>
      </c>
      <c r="F124" s="4">
        <v>145.80000000000001</v>
      </c>
      <c r="G124" s="4">
        <v>135.1</v>
      </c>
      <c r="H124" s="4">
        <v>142.9</v>
      </c>
      <c r="I124" s="4">
        <v>122.1</v>
      </c>
      <c r="J124" s="4">
        <v>145.4</v>
      </c>
      <c r="K124" s="4">
        <v>150</v>
      </c>
      <c r="L124" s="4">
        <v>121.4</v>
      </c>
      <c r="M124" s="4">
        <v>113.7</v>
      </c>
      <c r="N124" s="4">
        <v>139.5</v>
      </c>
      <c r="O124" s="4">
        <v>130.80000000000001</v>
      </c>
      <c r="P124" s="4">
        <v>153.80000000000001</v>
      </c>
      <c r="Q124" s="4">
        <v>140.4</v>
      </c>
      <c r="R124" s="4">
        <v>159.19999999999999</v>
      </c>
      <c r="S124" s="4">
        <v>147.69999999999999</v>
      </c>
      <c r="T124" s="4">
        <v>139.1</v>
      </c>
      <c r="U124" s="4">
        <v>146.5</v>
      </c>
      <c r="V124" s="4">
        <v>145.30000000000001</v>
      </c>
      <c r="W124" s="4">
        <v>142.30000000000001</v>
      </c>
      <c r="X124" s="4">
        <v>139.69999999999999</v>
      </c>
      <c r="Y124" s="4">
        <v>138.4</v>
      </c>
      <c r="Z124" s="4">
        <v>126</v>
      </c>
      <c r="AA124" s="4">
        <v>134.5</v>
      </c>
      <c r="AB124" s="4">
        <v>146.19999999999999</v>
      </c>
      <c r="AC124" s="4">
        <v>130.9</v>
      </c>
      <c r="AD124" s="4">
        <v>134.69999999999999</v>
      </c>
      <c r="AE124">
        <f t="shared" si="4"/>
        <v>138.84615384615384</v>
      </c>
    </row>
    <row r="125" spans="1:31" ht="13.8" x14ac:dyDescent="0.25">
      <c r="A125" s="5" t="s">
        <v>34</v>
      </c>
      <c r="B125" s="6">
        <v>2018</v>
      </c>
      <c r="C125" s="6" t="s">
        <v>43</v>
      </c>
      <c r="D125" s="10">
        <v>43374</v>
      </c>
      <c r="E125" s="6">
        <v>137.4</v>
      </c>
      <c r="F125" s="6">
        <v>149.5</v>
      </c>
      <c r="G125" s="6">
        <v>137.30000000000001</v>
      </c>
      <c r="H125" s="6">
        <v>141.9</v>
      </c>
      <c r="I125" s="6">
        <v>121.1</v>
      </c>
      <c r="J125" s="6">
        <v>142.5</v>
      </c>
      <c r="K125" s="6">
        <v>146.69999999999999</v>
      </c>
      <c r="L125" s="6">
        <v>119.1</v>
      </c>
      <c r="M125" s="6">
        <v>111.9</v>
      </c>
      <c r="N125" s="6">
        <v>141</v>
      </c>
      <c r="O125" s="6">
        <v>133.6</v>
      </c>
      <c r="P125" s="6">
        <v>154.5</v>
      </c>
      <c r="Q125" s="6">
        <v>139.69999999999999</v>
      </c>
      <c r="R125" s="6">
        <v>162.6</v>
      </c>
      <c r="S125" s="6">
        <v>148</v>
      </c>
      <c r="T125" s="6">
        <v>139.19999999999999</v>
      </c>
      <c r="U125" s="6">
        <v>146.80000000000001</v>
      </c>
      <c r="V125" s="6">
        <v>146.9</v>
      </c>
      <c r="W125" s="6">
        <v>145.30000000000001</v>
      </c>
      <c r="X125" s="6">
        <v>142.19999999999999</v>
      </c>
      <c r="Y125" s="6">
        <v>142.1</v>
      </c>
      <c r="Z125" s="6">
        <v>125.5</v>
      </c>
      <c r="AA125" s="6">
        <v>136.5</v>
      </c>
      <c r="AB125" s="6">
        <v>147.80000000000001</v>
      </c>
      <c r="AC125" s="6">
        <v>132</v>
      </c>
      <c r="AD125" s="6">
        <v>136.30000000000001</v>
      </c>
      <c r="AE125">
        <f t="shared" si="4"/>
        <v>139.51538461538465</v>
      </c>
    </row>
    <row r="126" spans="1:31" ht="13.8" x14ac:dyDescent="0.25">
      <c r="A126" s="3" t="s">
        <v>34</v>
      </c>
      <c r="B126" s="4">
        <v>2018</v>
      </c>
      <c r="C126" s="4" t="s">
        <v>45</v>
      </c>
      <c r="D126" s="9">
        <v>43405</v>
      </c>
      <c r="E126" s="4">
        <v>137.4</v>
      </c>
      <c r="F126" s="4">
        <v>149.19999999999999</v>
      </c>
      <c r="G126" s="4">
        <v>137.1</v>
      </c>
      <c r="H126" s="4">
        <v>141.80000000000001</v>
      </c>
      <c r="I126" s="4">
        <v>121.1</v>
      </c>
      <c r="J126" s="4">
        <v>142.80000000000001</v>
      </c>
      <c r="K126" s="4">
        <v>146.69999999999999</v>
      </c>
      <c r="L126" s="4">
        <v>119.1</v>
      </c>
      <c r="M126" s="4">
        <v>111.9</v>
      </c>
      <c r="N126" s="4">
        <v>140.9</v>
      </c>
      <c r="O126" s="4">
        <v>133.5</v>
      </c>
      <c r="P126" s="4">
        <v>154.5</v>
      </c>
      <c r="Q126" s="4">
        <v>139.69999999999999</v>
      </c>
      <c r="R126" s="4">
        <v>162.6</v>
      </c>
      <c r="S126" s="4">
        <v>148</v>
      </c>
      <c r="T126" s="4">
        <v>139.1</v>
      </c>
      <c r="U126" s="4">
        <v>146.69999999999999</v>
      </c>
      <c r="V126" s="4">
        <v>146.9</v>
      </c>
      <c r="W126" s="4">
        <v>145.1</v>
      </c>
      <c r="X126" s="4">
        <v>142.19999999999999</v>
      </c>
      <c r="Y126" s="4">
        <v>142.1</v>
      </c>
      <c r="Z126" s="4">
        <v>125.5</v>
      </c>
      <c r="AA126" s="4">
        <v>136.5</v>
      </c>
      <c r="AB126" s="4">
        <v>147.80000000000001</v>
      </c>
      <c r="AC126" s="4">
        <v>132</v>
      </c>
      <c r="AD126" s="4">
        <v>136.30000000000001</v>
      </c>
      <c r="AE126">
        <f t="shared" si="4"/>
        <v>139.48076923076923</v>
      </c>
    </row>
    <row r="127" spans="1:31" ht="13.8" x14ac:dyDescent="0.25">
      <c r="A127" s="5" t="s">
        <v>34</v>
      </c>
      <c r="B127" s="6">
        <v>2018</v>
      </c>
      <c r="C127" s="6" t="s">
        <v>46</v>
      </c>
      <c r="D127" s="10">
        <v>43435</v>
      </c>
      <c r="E127" s="6">
        <v>137.5</v>
      </c>
      <c r="F127" s="6">
        <v>150.5</v>
      </c>
      <c r="G127" s="6">
        <v>138.80000000000001</v>
      </c>
      <c r="H127" s="6">
        <v>142.1</v>
      </c>
      <c r="I127" s="6">
        <v>122</v>
      </c>
      <c r="J127" s="6">
        <v>139.4</v>
      </c>
      <c r="K127" s="6">
        <v>135.19999999999999</v>
      </c>
      <c r="L127" s="6">
        <v>119.8</v>
      </c>
      <c r="M127" s="6">
        <v>110.3</v>
      </c>
      <c r="N127" s="6">
        <v>140.6</v>
      </c>
      <c r="O127" s="6">
        <v>133.80000000000001</v>
      </c>
      <c r="P127" s="6">
        <v>154.6</v>
      </c>
      <c r="Q127" s="6">
        <v>138.19999999999999</v>
      </c>
      <c r="R127" s="6">
        <v>163</v>
      </c>
      <c r="S127" s="6">
        <v>148.1</v>
      </c>
      <c r="T127" s="6">
        <v>139.4</v>
      </c>
      <c r="U127" s="6">
        <v>146.80000000000001</v>
      </c>
      <c r="V127" s="6">
        <v>146.5</v>
      </c>
      <c r="W127" s="6">
        <v>142.69999999999999</v>
      </c>
      <c r="X127" s="6">
        <v>143.19999999999999</v>
      </c>
      <c r="Y127" s="6">
        <v>144.9</v>
      </c>
      <c r="Z127" s="6">
        <v>123.6</v>
      </c>
      <c r="AA127" s="6">
        <v>136.80000000000001</v>
      </c>
      <c r="AB127" s="6">
        <v>150.1</v>
      </c>
      <c r="AC127" s="6">
        <v>132.19999999999999</v>
      </c>
      <c r="AD127" s="6">
        <v>136.80000000000001</v>
      </c>
      <c r="AE127">
        <f t="shared" si="4"/>
        <v>139.11153846153846</v>
      </c>
    </row>
    <row r="128" spans="1:31" ht="13.8" x14ac:dyDescent="0.25">
      <c r="A128" s="5" t="s">
        <v>34</v>
      </c>
      <c r="B128" s="6">
        <v>2019</v>
      </c>
      <c r="C128" s="6" t="s">
        <v>31</v>
      </c>
      <c r="D128" s="10">
        <v>43466</v>
      </c>
      <c r="E128" s="6">
        <v>137.1</v>
      </c>
      <c r="F128" s="6">
        <v>151.4</v>
      </c>
      <c r="G128" s="6">
        <v>140.19999999999999</v>
      </c>
      <c r="H128" s="6">
        <v>142.1</v>
      </c>
      <c r="I128" s="6">
        <v>121.8</v>
      </c>
      <c r="J128" s="6">
        <v>135.4</v>
      </c>
      <c r="K128" s="6">
        <v>131.30000000000001</v>
      </c>
      <c r="L128" s="6">
        <v>120.3</v>
      </c>
      <c r="M128" s="6">
        <v>109.1</v>
      </c>
      <c r="N128" s="6">
        <v>139.4</v>
      </c>
      <c r="O128" s="6">
        <v>133.30000000000001</v>
      </c>
      <c r="P128" s="6">
        <v>154.6</v>
      </c>
      <c r="Q128" s="6">
        <v>137.4</v>
      </c>
      <c r="R128" s="6">
        <v>163.19999999999999</v>
      </c>
      <c r="S128" s="6">
        <v>147.6</v>
      </c>
      <c r="T128" s="6">
        <v>139</v>
      </c>
      <c r="U128" s="6">
        <v>146.4</v>
      </c>
      <c r="V128" s="6">
        <v>147.69999999999999</v>
      </c>
      <c r="W128" s="6">
        <v>139.5</v>
      </c>
      <c r="X128" s="6">
        <v>143.6</v>
      </c>
      <c r="Y128" s="6">
        <v>145.1</v>
      </c>
      <c r="Z128" s="6">
        <v>123.3</v>
      </c>
      <c r="AA128" s="6">
        <v>136.69999999999999</v>
      </c>
      <c r="AB128" s="6">
        <v>150.19999999999999</v>
      </c>
      <c r="AC128" s="6">
        <v>132.80000000000001</v>
      </c>
      <c r="AD128" s="6">
        <v>136.9</v>
      </c>
      <c r="AE128">
        <f t="shared" si="4"/>
        <v>138.66923076923075</v>
      </c>
    </row>
    <row r="129" spans="1:31" ht="13.8" x14ac:dyDescent="0.25">
      <c r="A129" s="3" t="s">
        <v>34</v>
      </c>
      <c r="B129" s="4">
        <v>2019</v>
      </c>
      <c r="C129" s="4" t="s">
        <v>35</v>
      </c>
      <c r="D129" s="9">
        <v>43497</v>
      </c>
      <c r="E129" s="4">
        <v>137.6</v>
      </c>
      <c r="F129" s="4">
        <v>152</v>
      </c>
      <c r="G129" s="4">
        <v>141.5</v>
      </c>
      <c r="H129" s="4">
        <v>142.19999999999999</v>
      </c>
      <c r="I129" s="4">
        <v>122</v>
      </c>
      <c r="J129" s="4">
        <v>136.4</v>
      </c>
      <c r="K129" s="4">
        <v>129.69999999999999</v>
      </c>
      <c r="L129" s="4">
        <v>121</v>
      </c>
      <c r="M129" s="4">
        <v>109</v>
      </c>
      <c r="N129" s="4">
        <v>139.69999999999999</v>
      </c>
      <c r="O129" s="4">
        <v>133.6</v>
      </c>
      <c r="P129" s="4">
        <v>154.9</v>
      </c>
      <c r="Q129" s="4">
        <v>137.5</v>
      </c>
      <c r="R129" s="4">
        <v>163.4</v>
      </c>
      <c r="S129" s="4">
        <v>147.69999999999999</v>
      </c>
      <c r="T129" s="4">
        <v>139.69999999999999</v>
      </c>
      <c r="U129" s="4">
        <v>146.5</v>
      </c>
      <c r="V129" s="4">
        <v>148.5</v>
      </c>
      <c r="W129" s="4">
        <v>138.4</v>
      </c>
      <c r="X129" s="4">
        <v>143.69999999999999</v>
      </c>
      <c r="Y129" s="4">
        <v>145.6</v>
      </c>
      <c r="Z129" s="4">
        <v>123.9</v>
      </c>
      <c r="AA129" s="4">
        <v>137.1</v>
      </c>
      <c r="AB129" s="4">
        <v>150.30000000000001</v>
      </c>
      <c r="AC129" s="4">
        <v>134.1</v>
      </c>
      <c r="AD129" s="4">
        <v>137.4</v>
      </c>
      <c r="AE129">
        <f t="shared" si="4"/>
        <v>138.97692307692307</v>
      </c>
    </row>
    <row r="130" spans="1:31" ht="13.8" x14ac:dyDescent="0.25">
      <c r="A130" s="5" t="s">
        <v>34</v>
      </c>
      <c r="B130" s="6">
        <v>2019</v>
      </c>
      <c r="C130" s="6" t="s">
        <v>36</v>
      </c>
      <c r="D130" s="10">
        <v>43525</v>
      </c>
      <c r="E130" s="6">
        <v>137.80000000000001</v>
      </c>
      <c r="F130" s="6">
        <v>153</v>
      </c>
      <c r="G130" s="6">
        <v>140.30000000000001</v>
      </c>
      <c r="H130" s="6">
        <v>142.30000000000001</v>
      </c>
      <c r="I130" s="6">
        <v>122</v>
      </c>
      <c r="J130" s="6">
        <v>137.6</v>
      </c>
      <c r="K130" s="6">
        <v>132.6</v>
      </c>
      <c r="L130" s="6">
        <v>121.8</v>
      </c>
      <c r="M130" s="6">
        <v>109</v>
      </c>
      <c r="N130" s="6">
        <v>139.5</v>
      </c>
      <c r="O130" s="6">
        <v>133.69999999999999</v>
      </c>
      <c r="P130" s="6">
        <v>155.19999999999999</v>
      </c>
      <c r="Q130" s="6">
        <v>138.1</v>
      </c>
      <c r="R130" s="6">
        <v>163.5</v>
      </c>
      <c r="S130" s="6">
        <v>147.9</v>
      </c>
      <c r="T130" s="6">
        <v>139.9</v>
      </c>
      <c r="U130" s="6">
        <v>146.69999999999999</v>
      </c>
      <c r="V130" s="6">
        <v>149</v>
      </c>
      <c r="W130" s="6">
        <v>139.69999999999999</v>
      </c>
      <c r="X130" s="6">
        <v>143.80000000000001</v>
      </c>
      <c r="Y130" s="6">
        <v>146.19999999999999</v>
      </c>
      <c r="Z130" s="6">
        <v>124.6</v>
      </c>
      <c r="AA130" s="6">
        <v>137.69999999999999</v>
      </c>
      <c r="AB130" s="6">
        <v>150.30000000000001</v>
      </c>
      <c r="AC130" s="6">
        <v>133.4</v>
      </c>
      <c r="AD130" s="6">
        <v>137.69999999999999</v>
      </c>
      <c r="AE130">
        <f t="shared" si="4"/>
        <v>139.3576923076923</v>
      </c>
    </row>
    <row r="131" spans="1:31" ht="13.8" x14ac:dyDescent="0.25">
      <c r="A131" s="3" t="s">
        <v>34</v>
      </c>
      <c r="B131" s="4">
        <v>2019</v>
      </c>
      <c r="C131" s="4" t="s">
        <v>38</v>
      </c>
      <c r="D131" s="9">
        <v>43586</v>
      </c>
      <c r="E131" s="4">
        <v>138.30000000000001</v>
      </c>
      <c r="F131" s="4">
        <v>158.5</v>
      </c>
      <c r="G131" s="4">
        <v>136</v>
      </c>
      <c r="H131" s="4">
        <v>142.5</v>
      </c>
      <c r="I131" s="4">
        <v>122</v>
      </c>
      <c r="J131" s="4">
        <v>146.5</v>
      </c>
      <c r="K131" s="4">
        <v>143</v>
      </c>
      <c r="L131" s="4">
        <v>124.9</v>
      </c>
      <c r="M131" s="4">
        <v>109.9</v>
      </c>
      <c r="N131" s="4">
        <v>139.9</v>
      </c>
      <c r="O131" s="4">
        <v>134</v>
      </c>
      <c r="P131" s="4">
        <v>155.5</v>
      </c>
      <c r="Q131" s="4">
        <v>140.9</v>
      </c>
      <c r="R131" s="4">
        <v>164.1</v>
      </c>
      <c r="S131" s="4">
        <v>148.4</v>
      </c>
      <c r="T131" s="4">
        <v>140.4</v>
      </c>
      <c r="U131" s="4">
        <v>147.30000000000001</v>
      </c>
      <c r="V131" s="4">
        <v>150.1</v>
      </c>
      <c r="W131" s="4">
        <v>140.30000000000001</v>
      </c>
      <c r="X131" s="4">
        <v>143.69999999999999</v>
      </c>
      <c r="Y131" s="4">
        <v>146.9</v>
      </c>
      <c r="Z131" s="4">
        <v>124.9</v>
      </c>
      <c r="AA131" s="4">
        <v>139.19999999999999</v>
      </c>
      <c r="AB131" s="4">
        <v>151.6</v>
      </c>
      <c r="AC131" s="4">
        <v>133.4</v>
      </c>
      <c r="AD131" s="4">
        <v>138.19999999999999</v>
      </c>
      <c r="AE131">
        <f t="shared" si="4"/>
        <v>140.78461538461539</v>
      </c>
    </row>
    <row r="132" spans="1:31" ht="13.8" x14ac:dyDescent="0.25">
      <c r="A132" s="5" t="s">
        <v>34</v>
      </c>
      <c r="B132" s="6">
        <v>2019</v>
      </c>
      <c r="C132" s="6" t="s">
        <v>39</v>
      </c>
      <c r="D132" s="10">
        <v>43617</v>
      </c>
      <c r="E132" s="6">
        <v>138.69999999999999</v>
      </c>
      <c r="F132" s="6">
        <v>162.1</v>
      </c>
      <c r="G132" s="6">
        <v>137.80000000000001</v>
      </c>
      <c r="H132" s="6">
        <v>143.30000000000001</v>
      </c>
      <c r="I132" s="6">
        <v>122.2</v>
      </c>
      <c r="J132" s="6">
        <v>146.80000000000001</v>
      </c>
      <c r="K132" s="6">
        <v>150.5</v>
      </c>
      <c r="L132" s="6">
        <v>128.30000000000001</v>
      </c>
      <c r="M132" s="6">
        <v>111</v>
      </c>
      <c r="N132" s="6">
        <v>140.6</v>
      </c>
      <c r="O132" s="6">
        <v>134.19999999999999</v>
      </c>
      <c r="P132" s="6">
        <v>155.9</v>
      </c>
      <c r="Q132" s="6">
        <v>142.69999999999999</v>
      </c>
      <c r="R132" s="6">
        <v>164.9</v>
      </c>
      <c r="S132" s="6">
        <v>148.6</v>
      </c>
      <c r="T132" s="6">
        <v>140.4</v>
      </c>
      <c r="U132" s="6">
        <v>147.4</v>
      </c>
      <c r="V132" s="6">
        <v>149.4</v>
      </c>
      <c r="W132" s="6">
        <v>141.19999999999999</v>
      </c>
      <c r="X132" s="6">
        <v>143.80000000000001</v>
      </c>
      <c r="Y132" s="6">
        <v>147.4</v>
      </c>
      <c r="Z132" s="6">
        <v>124.6</v>
      </c>
      <c r="AA132" s="6">
        <v>139.6</v>
      </c>
      <c r="AB132" s="6">
        <v>152.5</v>
      </c>
      <c r="AC132" s="6">
        <v>134.30000000000001</v>
      </c>
      <c r="AD132" s="6">
        <v>138.6</v>
      </c>
      <c r="AE132">
        <f t="shared" si="4"/>
        <v>141.80000000000001</v>
      </c>
    </row>
    <row r="133" spans="1:31" ht="13.8" x14ac:dyDescent="0.25">
      <c r="A133" s="3" t="s">
        <v>34</v>
      </c>
      <c r="B133" s="4">
        <v>2019</v>
      </c>
      <c r="C133" s="4" t="s">
        <v>40</v>
      </c>
      <c r="D133" s="9">
        <v>43647</v>
      </c>
      <c r="E133" s="4">
        <v>139.30000000000001</v>
      </c>
      <c r="F133" s="4">
        <v>162.69999999999999</v>
      </c>
      <c r="G133" s="4">
        <v>140</v>
      </c>
      <c r="H133" s="4">
        <v>144</v>
      </c>
      <c r="I133" s="4">
        <v>122.5</v>
      </c>
      <c r="J133" s="4">
        <v>150.30000000000001</v>
      </c>
      <c r="K133" s="4">
        <v>160.30000000000001</v>
      </c>
      <c r="L133" s="4">
        <v>130</v>
      </c>
      <c r="M133" s="4">
        <v>111.1</v>
      </c>
      <c r="N133" s="4">
        <v>141.69999999999999</v>
      </c>
      <c r="O133" s="4">
        <v>134.69999999999999</v>
      </c>
      <c r="P133" s="4">
        <v>156.19999999999999</v>
      </c>
      <c r="Q133" s="4">
        <v>144.69999999999999</v>
      </c>
      <c r="R133" s="4">
        <v>165.2</v>
      </c>
      <c r="S133" s="4">
        <v>148.9</v>
      </c>
      <c r="T133" s="4">
        <v>140.5</v>
      </c>
      <c r="U133" s="4">
        <v>147.6</v>
      </c>
      <c r="V133" s="4">
        <v>150.6</v>
      </c>
      <c r="W133" s="4">
        <v>139.30000000000001</v>
      </c>
      <c r="X133" s="4">
        <v>144.19999999999999</v>
      </c>
      <c r="Y133" s="4">
        <v>147.9</v>
      </c>
      <c r="Z133" s="4">
        <v>125.6</v>
      </c>
      <c r="AA133" s="4">
        <v>140.5</v>
      </c>
      <c r="AB133" s="4">
        <v>154</v>
      </c>
      <c r="AC133" s="4">
        <v>135.69999999999999</v>
      </c>
      <c r="AD133" s="4">
        <v>139.5</v>
      </c>
      <c r="AE133">
        <f t="shared" si="4"/>
        <v>142.96153846153845</v>
      </c>
    </row>
    <row r="134" spans="1:31" ht="13.8" x14ac:dyDescent="0.25">
      <c r="A134" s="5" t="s">
        <v>34</v>
      </c>
      <c r="B134" s="6">
        <v>2019</v>
      </c>
      <c r="C134" s="6" t="s">
        <v>41</v>
      </c>
      <c r="D134" s="10">
        <v>43678</v>
      </c>
      <c r="E134" s="6">
        <v>140.1</v>
      </c>
      <c r="F134" s="6">
        <v>160.6</v>
      </c>
      <c r="G134" s="6">
        <v>138.5</v>
      </c>
      <c r="H134" s="6">
        <v>144.69999999999999</v>
      </c>
      <c r="I134" s="6">
        <v>122.9</v>
      </c>
      <c r="J134" s="6">
        <v>149.4</v>
      </c>
      <c r="K134" s="6">
        <v>167.4</v>
      </c>
      <c r="L134" s="6">
        <v>130.9</v>
      </c>
      <c r="M134" s="6">
        <v>112</v>
      </c>
      <c r="N134" s="6">
        <v>142.6</v>
      </c>
      <c r="O134" s="6">
        <v>134.9</v>
      </c>
      <c r="P134" s="6">
        <v>156.6</v>
      </c>
      <c r="Q134" s="6">
        <v>145.9</v>
      </c>
      <c r="R134" s="6">
        <v>165.8</v>
      </c>
      <c r="S134" s="6">
        <v>149.1</v>
      </c>
      <c r="T134" s="6">
        <v>140.6</v>
      </c>
      <c r="U134" s="6">
        <v>147.9</v>
      </c>
      <c r="V134" s="6">
        <v>151.6</v>
      </c>
      <c r="W134" s="6">
        <v>138.5</v>
      </c>
      <c r="X134" s="6">
        <v>144.5</v>
      </c>
      <c r="Y134" s="6">
        <v>148.5</v>
      </c>
      <c r="Z134" s="6">
        <v>125.8</v>
      </c>
      <c r="AA134" s="6">
        <v>140.9</v>
      </c>
      <c r="AB134" s="6">
        <v>154.9</v>
      </c>
      <c r="AC134" s="6">
        <v>138.4</v>
      </c>
      <c r="AD134" s="6">
        <v>140.19999999999999</v>
      </c>
      <c r="AE134">
        <f t="shared" si="4"/>
        <v>143.5846153846154</v>
      </c>
    </row>
    <row r="135" spans="1:31" ht="13.8" x14ac:dyDescent="0.25">
      <c r="A135" s="3" t="s">
        <v>34</v>
      </c>
      <c r="B135" s="4">
        <v>2019</v>
      </c>
      <c r="C135" s="4" t="s">
        <v>42</v>
      </c>
      <c r="D135" s="9">
        <v>43709</v>
      </c>
      <c r="E135" s="4">
        <v>140.9</v>
      </c>
      <c r="F135" s="4">
        <v>160.80000000000001</v>
      </c>
      <c r="G135" s="4">
        <v>139.6</v>
      </c>
      <c r="H135" s="4">
        <v>145.4</v>
      </c>
      <c r="I135" s="4">
        <v>123.5</v>
      </c>
      <c r="J135" s="4">
        <v>146.6</v>
      </c>
      <c r="K135" s="4">
        <v>173.2</v>
      </c>
      <c r="L135" s="4">
        <v>131.6</v>
      </c>
      <c r="M135" s="4">
        <v>113.2</v>
      </c>
      <c r="N135" s="4">
        <v>144.1</v>
      </c>
      <c r="O135" s="4">
        <v>135</v>
      </c>
      <c r="P135" s="4">
        <v>156.80000000000001</v>
      </c>
      <c r="Q135" s="4">
        <v>147</v>
      </c>
      <c r="R135" s="4">
        <v>166.5</v>
      </c>
      <c r="S135" s="4">
        <v>149.19999999999999</v>
      </c>
      <c r="T135" s="4">
        <v>140.6</v>
      </c>
      <c r="U135" s="4">
        <v>147.9</v>
      </c>
      <c r="V135" s="4">
        <v>152.19999999999999</v>
      </c>
      <c r="W135" s="4">
        <v>139.19999999999999</v>
      </c>
      <c r="X135" s="4">
        <v>144.6</v>
      </c>
      <c r="Y135" s="4">
        <v>149</v>
      </c>
      <c r="Z135" s="4">
        <v>126.1</v>
      </c>
      <c r="AA135" s="4">
        <v>141.30000000000001</v>
      </c>
      <c r="AB135" s="4">
        <v>155.19999999999999</v>
      </c>
      <c r="AC135" s="4">
        <v>139.69999999999999</v>
      </c>
      <c r="AD135" s="4">
        <v>140.69999999999999</v>
      </c>
      <c r="AE135">
        <f t="shared" si="4"/>
        <v>144.22692307692301</v>
      </c>
    </row>
    <row r="136" spans="1:31" ht="13.8" x14ac:dyDescent="0.25">
      <c r="A136" s="5" t="s">
        <v>34</v>
      </c>
      <c r="B136" s="6">
        <v>2019</v>
      </c>
      <c r="C136" s="6" t="s">
        <v>43</v>
      </c>
      <c r="D136" s="10">
        <v>43739</v>
      </c>
      <c r="E136" s="6">
        <v>141.80000000000001</v>
      </c>
      <c r="F136" s="6">
        <v>161</v>
      </c>
      <c r="G136" s="6">
        <v>142.6</v>
      </c>
      <c r="H136" s="6">
        <v>146.19999999999999</v>
      </c>
      <c r="I136" s="6">
        <v>123.9</v>
      </c>
      <c r="J136" s="6">
        <v>148</v>
      </c>
      <c r="K136" s="6">
        <v>188.4</v>
      </c>
      <c r="L136" s="6">
        <v>132.5</v>
      </c>
      <c r="M136" s="6">
        <v>114</v>
      </c>
      <c r="N136" s="6">
        <v>145.4</v>
      </c>
      <c r="O136" s="6">
        <v>135.1</v>
      </c>
      <c r="P136" s="6">
        <v>157.1</v>
      </c>
      <c r="Q136" s="6">
        <v>149.6</v>
      </c>
      <c r="R136" s="6">
        <v>167.1</v>
      </c>
      <c r="S136" s="6">
        <v>149.4</v>
      </c>
      <c r="T136" s="6">
        <v>140.80000000000001</v>
      </c>
      <c r="U136" s="6">
        <v>148.19999999999999</v>
      </c>
      <c r="V136" s="6">
        <v>153</v>
      </c>
      <c r="W136" s="6">
        <v>140.6</v>
      </c>
      <c r="X136" s="6">
        <v>145</v>
      </c>
      <c r="Y136" s="6">
        <v>149.4</v>
      </c>
      <c r="Z136" s="6">
        <v>126.3</v>
      </c>
      <c r="AA136" s="6">
        <v>141.69999999999999</v>
      </c>
      <c r="AB136" s="6">
        <v>155.4</v>
      </c>
      <c r="AC136" s="6">
        <v>140</v>
      </c>
      <c r="AD136" s="6">
        <v>141</v>
      </c>
      <c r="AE136">
        <f t="shared" si="4"/>
        <v>145.51923076923077</v>
      </c>
    </row>
    <row r="137" spans="1:31" ht="13.8" x14ac:dyDescent="0.25">
      <c r="A137" s="3" t="s">
        <v>34</v>
      </c>
      <c r="B137" s="4">
        <v>2019</v>
      </c>
      <c r="C137" s="4" t="s">
        <v>45</v>
      </c>
      <c r="D137" s="9">
        <v>43770</v>
      </c>
      <c r="E137" s="4">
        <v>142.5</v>
      </c>
      <c r="F137" s="4">
        <v>163.19999999999999</v>
      </c>
      <c r="G137" s="4">
        <v>145.6</v>
      </c>
      <c r="H137" s="4">
        <v>146.69999999999999</v>
      </c>
      <c r="I137" s="4">
        <v>124.3</v>
      </c>
      <c r="J137" s="4">
        <v>147.4</v>
      </c>
      <c r="K137" s="4">
        <v>199.6</v>
      </c>
      <c r="L137" s="4">
        <v>135.69999999999999</v>
      </c>
      <c r="M137" s="4">
        <v>114.2</v>
      </c>
      <c r="N137" s="4">
        <v>147</v>
      </c>
      <c r="O137" s="4">
        <v>135.30000000000001</v>
      </c>
      <c r="P137" s="4">
        <v>157.5</v>
      </c>
      <c r="Q137" s="4">
        <v>151.9</v>
      </c>
      <c r="R137" s="4">
        <v>167.9</v>
      </c>
      <c r="S137" s="4">
        <v>149.9</v>
      </c>
      <c r="T137" s="4">
        <v>141</v>
      </c>
      <c r="U137" s="4">
        <v>148.6</v>
      </c>
      <c r="V137" s="4">
        <v>153.5</v>
      </c>
      <c r="W137" s="4">
        <v>142.30000000000001</v>
      </c>
      <c r="X137" s="4">
        <v>145.30000000000001</v>
      </c>
      <c r="Y137" s="4">
        <v>149.9</v>
      </c>
      <c r="Z137" s="4">
        <v>126.6</v>
      </c>
      <c r="AA137" s="4">
        <v>142.1</v>
      </c>
      <c r="AB137" s="4">
        <v>155.5</v>
      </c>
      <c r="AC137" s="4">
        <v>140.30000000000001</v>
      </c>
      <c r="AD137" s="4">
        <v>141.30000000000001</v>
      </c>
      <c r="AE137">
        <f t="shared" si="4"/>
        <v>146.73461538461541</v>
      </c>
    </row>
    <row r="138" spans="1:31" ht="13.8" x14ac:dyDescent="0.25">
      <c r="A138" s="5" t="s">
        <v>34</v>
      </c>
      <c r="B138" s="6">
        <v>2019</v>
      </c>
      <c r="C138" s="6" t="s">
        <v>46</v>
      </c>
      <c r="D138" s="10">
        <v>43800</v>
      </c>
      <c r="E138" s="6">
        <v>143.5</v>
      </c>
      <c r="F138" s="6">
        <v>165</v>
      </c>
      <c r="G138" s="6">
        <v>151.1</v>
      </c>
      <c r="H138" s="6">
        <v>148.30000000000001</v>
      </c>
      <c r="I138" s="6">
        <v>125.7</v>
      </c>
      <c r="J138" s="6">
        <v>145.69999999999999</v>
      </c>
      <c r="K138" s="6">
        <v>217</v>
      </c>
      <c r="L138" s="6">
        <v>138.30000000000001</v>
      </c>
      <c r="M138" s="6">
        <v>114</v>
      </c>
      <c r="N138" s="6">
        <v>148.69999999999999</v>
      </c>
      <c r="O138" s="6">
        <v>135.80000000000001</v>
      </c>
      <c r="P138" s="6">
        <v>158</v>
      </c>
      <c r="Q138" s="6">
        <v>155</v>
      </c>
      <c r="R138" s="6">
        <v>168.5</v>
      </c>
      <c r="S138" s="6">
        <v>150.30000000000001</v>
      </c>
      <c r="T138" s="6">
        <v>141.30000000000001</v>
      </c>
      <c r="U138" s="6">
        <v>149</v>
      </c>
      <c r="V138" s="6">
        <v>152.80000000000001</v>
      </c>
      <c r="W138" s="6">
        <v>143.69999999999999</v>
      </c>
      <c r="X138" s="6">
        <v>145.80000000000001</v>
      </c>
      <c r="Y138" s="6">
        <v>150.4</v>
      </c>
      <c r="Z138" s="6">
        <v>129.80000000000001</v>
      </c>
      <c r="AA138" s="6">
        <v>142.30000000000001</v>
      </c>
      <c r="AB138" s="6">
        <v>155.69999999999999</v>
      </c>
      <c r="AC138" s="6">
        <v>140.4</v>
      </c>
      <c r="AD138" s="6">
        <v>142.5</v>
      </c>
      <c r="AE138">
        <f t="shared" si="4"/>
        <v>148.40769230769234</v>
      </c>
    </row>
    <row r="139" spans="1:31" ht="13.8" x14ac:dyDescent="0.25">
      <c r="A139" s="5" t="s">
        <v>34</v>
      </c>
      <c r="B139" s="6">
        <v>2020</v>
      </c>
      <c r="C139" s="6" t="s">
        <v>31</v>
      </c>
      <c r="D139" s="10">
        <v>43831</v>
      </c>
      <c r="E139" s="6">
        <v>144.30000000000001</v>
      </c>
      <c r="F139" s="6">
        <v>167.4</v>
      </c>
      <c r="G139" s="6">
        <v>154.9</v>
      </c>
      <c r="H139" s="6">
        <v>150.1</v>
      </c>
      <c r="I139" s="6">
        <v>129.9</v>
      </c>
      <c r="J139" s="6">
        <v>143.19999999999999</v>
      </c>
      <c r="K139" s="6">
        <v>197</v>
      </c>
      <c r="L139" s="6">
        <v>140.4</v>
      </c>
      <c r="M139" s="6">
        <v>114.1</v>
      </c>
      <c r="N139" s="6">
        <v>150.9</v>
      </c>
      <c r="O139" s="6">
        <v>136.1</v>
      </c>
      <c r="P139" s="6">
        <v>158.6</v>
      </c>
      <c r="Q139" s="6">
        <v>153.5</v>
      </c>
      <c r="R139" s="6">
        <v>169.2</v>
      </c>
      <c r="S139" s="6">
        <v>150.5</v>
      </c>
      <c r="T139" s="6">
        <v>141.5</v>
      </c>
      <c r="U139" s="6">
        <v>149.19999999999999</v>
      </c>
      <c r="V139" s="6">
        <v>153.9</v>
      </c>
      <c r="W139" s="6">
        <v>144.6</v>
      </c>
      <c r="X139" s="6">
        <v>146.19999999999999</v>
      </c>
      <c r="Y139" s="6">
        <v>151.19999999999999</v>
      </c>
      <c r="Z139" s="6">
        <v>130.9</v>
      </c>
      <c r="AA139" s="6">
        <v>142.80000000000001</v>
      </c>
      <c r="AB139" s="6">
        <v>156.1</v>
      </c>
      <c r="AC139" s="6">
        <v>142.30000000000001</v>
      </c>
      <c r="AD139" s="6">
        <v>143.4</v>
      </c>
      <c r="AE139">
        <f t="shared" si="4"/>
        <v>148.54615384615383</v>
      </c>
    </row>
    <row r="140" spans="1:31" ht="13.8" x14ac:dyDescent="0.25">
      <c r="A140" s="3" t="s">
        <v>34</v>
      </c>
      <c r="B140" s="4">
        <v>2020</v>
      </c>
      <c r="C140" s="4" t="s">
        <v>35</v>
      </c>
      <c r="D140" s="9">
        <v>43862</v>
      </c>
      <c r="E140" s="4">
        <v>144.80000000000001</v>
      </c>
      <c r="F140" s="4">
        <v>167.5</v>
      </c>
      <c r="G140" s="4">
        <v>151.80000000000001</v>
      </c>
      <c r="H140" s="4">
        <v>150.80000000000001</v>
      </c>
      <c r="I140" s="4">
        <v>131.4</v>
      </c>
      <c r="J140" s="4">
        <v>141.80000000000001</v>
      </c>
      <c r="K140" s="4">
        <v>170.7</v>
      </c>
      <c r="L140" s="4">
        <v>141.1</v>
      </c>
      <c r="M140" s="4">
        <v>113.6</v>
      </c>
      <c r="N140" s="4">
        <v>152</v>
      </c>
      <c r="O140" s="4">
        <v>136.5</v>
      </c>
      <c r="P140" s="4">
        <v>159.1</v>
      </c>
      <c r="Q140" s="4">
        <v>150.5</v>
      </c>
      <c r="R140" s="4">
        <v>170.1</v>
      </c>
      <c r="S140" s="4">
        <v>150.80000000000001</v>
      </c>
      <c r="T140" s="4">
        <v>141.69999999999999</v>
      </c>
      <c r="U140" s="4">
        <v>149.5</v>
      </c>
      <c r="V140" s="4">
        <v>154.80000000000001</v>
      </c>
      <c r="W140" s="4">
        <v>147.19999999999999</v>
      </c>
      <c r="X140" s="4">
        <v>146.4</v>
      </c>
      <c r="Y140" s="4">
        <v>151.69999999999999</v>
      </c>
      <c r="Z140" s="4">
        <v>130.30000000000001</v>
      </c>
      <c r="AA140" s="4">
        <v>143.19999999999999</v>
      </c>
      <c r="AB140" s="4">
        <v>156.19999999999999</v>
      </c>
      <c r="AC140" s="4">
        <v>143.4</v>
      </c>
      <c r="AD140" s="4">
        <v>143.6</v>
      </c>
      <c r="AE140">
        <f t="shared" si="4"/>
        <v>147.71153846153845</v>
      </c>
    </row>
    <row r="141" spans="1:31" ht="13.8" x14ac:dyDescent="0.25">
      <c r="A141" s="5" t="s">
        <v>34</v>
      </c>
      <c r="B141" s="6">
        <v>2020</v>
      </c>
      <c r="C141" s="6" t="s">
        <v>36</v>
      </c>
      <c r="D141" s="10">
        <v>43891</v>
      </c>
      <c r="E141" s="6">
        <v>145.1</v>
      </c>
      <c r="F141" s="6">
        <v>167</v>
      </c>
      <c r="G141" s="6">
        <v>148.1</v>
      </c>
      <c r="H141" s="6">
        <v>151.5</v>
      </c>
      <c r="I141" s="6">
        <v>131.19999999999999</v>
      </c>
      <c r="J141" s="6">
        <v>142.5</v>
      </c>
      <c r="K141" s="6">
        <v>157.30000000000001</v>
      </c>
      <c r="L141" s="6">
        <v>141.1</v>
      </c>
      <c r="M141" s="6">
        <v>113.2</v>
      </c>
      <c r="N141" s="6">
        <v>153.19999999999999</v>
      </c>
      <c r="O141" s="6">
        <v>136.69999999999999</v>
      </c>
      <c r="P141" s="6">
        <v>159.6</v>
      </c>
      <c r="Q141" s="6">
        <v>148.9</v>
      </c>
      <c r="R141" s="6">
        <v>171.2</v>
      </c>
      <c r="S141" s="6">
        <v>151.19999999999999</v>
      </c>
      <c r="T141" s="6">
        <v>141.9</v>
      </c>
      <c r="U141" s="6">
        <v>149.80000000000001</v>
      </c>
      <c r="V141" s="6">
        <v>154.5</v>
      </c>
      <c r="W141" s="6">
        <v>148.9</v>
      </c>
      <c r="X141" s="6">
        <v>146.4</v>
      </c>
      <c r="Y141" s="6">
        <v>152.30000000000001</v>
      </c>
      <c r="Z141" s="6">
        <v>129.9</v>
      </c>
      <c r="AA141" s="6">
        <v>143.69999999999999</v>
      </c>
      <c r="AB141" s="6">
        <v>156.1</v>
      </c>
      <c r="AC141" s="6">
        <v>145.19999999999999</v>
      </c>
      <c r="AD141" s="6">
        <v>143.80000000000001</v>
      </c>
      <c r="AE141">
        <f t="shared" si="4"/>
        <v>147.31923076923078</v>
      </c>
    </row>
    <row r="142" spans="1:31" ht="13.8" x14ac:dyDescent="0.25">
      <c r="A142" s="3" t="s">
        <v>34</v>
      </c>
      <c r="B142" s="4">
        <v>2020</v>
      </c>
      <c r="C142" s="4" t="s">
        <v>37</v>
      </c>
      <c r="D142" s="9">
        <v>43922</v>
      </c>
      <c r="E142" s="4">
        <v>148.69999999999999</v>
      </c>
      <c r="F142" s="4">
        <v>183.62</v>
      </c>
      <c r="G142" s="4">
        <v>148.80000000000001</v>
      </c>
      <c r="H142" s="4">
        <v>155.6</v>
      </c>
      <c r="I142" s="4">
        <v>135.1</v>
      </c>
      <c r="J142" s="4">
        <v>149.9</v>
      </c>
      <c r="K142" s="4">
        <v>168.6</v>
      </c>
      <c r="L142" s="4">
        <v>150.4</v>
      </c>
      <c r="M142" s="4">
        <v>120.3</v>
      </c>
      <c r="N142" s="4">
        <v>157.1</v>
      </c>
      <c r="O142" s="4">
        <v>136.80000000000001</v>
      </c>
      <c r="P142" s="4">
        <v>161.79</v>
      </c>
      <c r="Q142" s="4">
        <v>151.4</v>
      </c>
      <c r="R142" s="4">
        <v>179.9</v>
      </c>
      <c r="S142" s="4">
        <v>152.70000000000002</v>
      </c>
      <c r="T142" s="4">
        <v>143.65</v>
      </c>
      <c r="U142" s="4">
        <v>151.36999999999998</v>
      </c>
      <c r="V142" s="4">
        <v>155.6</v>
      </c>
      <c r="W142" s="4">
        <v>144.1</v>
      </c>
      <c r="X142" s="4">
        <v>147.65</v>
      </c>
      <c r="Y142" s="4">
        <v>150.69999999999999</v>
      </c>
      <c r="Z142" s="4">
        <v>136.09</v>
      </c>
      <c r="AA142" s="4">
        <v>146.22999999999999</v>
      </c>
      <c r="AB142" s="4">
        <v>157.37</v>
      </c>
      <c r="AC142" s="4">
        <v>151.78</v>
      </c>
      <c r="AD142" s="4">
        <v>147.61000000000001</v>
      </c>
      <c r="AE142">
        <f t="shared" si="4"/>
        <v>151.26384615384615</v>
      </c>
    </row>
    <row r="143" spans="1:31" ht="13.8" x14ac:dyDescent="0.25">
      <c r="A143" s="5" t="s">
        <v>34</v>
      </c>
      <c r="B143" s="6">
        <v>2020</v>
      </c>
      <c r="C143" s="6" t="s">
        <v>38</v>
      </c>
      <c r="D143" s="10">
        <v>43952</v>
      </c>
      <c r="E143" s="16">
        <v>147.24545454545458</v>
      </c>
      <c r="F143" s="16">
        <v>183.62</v>
      </c>
      <c r="G143" s="16">
        <v>156.36363636363637</v>
      </c>
      <c r="H143" s="16">
        <v>152.99999999999997</v>
      </c>
      <c r="I143" s="16">
        <v>136.83636363636361</v>
      </c>
      <c r="J143" s="16">
        <v>147.30909090909091</v>
      </c>
      <c r="K143" s="16">
        <v>185.55454545454546</v>
      </c>
      <c r="L143" s="16">
        <v>149.35454545454547</v>
      </c>
      <c r="M143" s="16">
        <v>115.3</v>
      </c>
      <c r="N143" s="16">
        <v>158.0272727272727</v>
      </c>
      <c r="O143" s="16">
        <v>140.67272727272729</v>
      </c>
      <c r="P143" s="16">
        <v>161.79</v>
      </c>
      <c r="Q143" s="16">
        <v>156.25454545454548</v>
      </c>
      <c r="R143" s="16">
        <v>179.9</v>
      </c>
      <c r="S143" s="16">
        <v>152.69999999999999</v>
      </c>
      <c r="T143" s="16">
        <v>143.65</v>
      </c>
      <c r="U143" s="16">
        <v>151.36999999999998</v>
      </c>
      <c r="V143" s="16">
        <v>155.71818181818182</v>
      </c>
      <c r="W143" s="16">
        <v>144.16363636363633</v>
      </c>
      <c r="X143" s="16">
        <v>147.65</v>
      </c>
      <c r="Y143" s="16">
        <v>154.28181818181815</v>
      </c>
      <c r="Z143" s="16">
        <v>136.09</v>
      </c>
      <c r="AA143" s="16">
        <v>146.23000000000002</v>
      </c>
      <c r="AB143" s="16">
        <v>157.36999999999998</v>
      </c>
      <c r="AC143" s="16">
        <v>151.78000000000003</v>
      </c>
      <c r="AD143" s="16">
        <v>147.61000000000001</v>
      </c>
      <c r="AE143">
        <f t="shared" si="4"/>
        <v>152.30160839160837</v>
      </c>
    </row>
    <row r="144" spans="1:31" ht="13.8" x14ac:dyDescent="0.25">
      <c r="A144" s="3" t="s">
        <v>34</v>
      </c>
      <c r="B144" s="4">
        <v>2020</v>
      </c>
      <c r="C144" s="4" t="s">
        <v>39</v>
      </c>
      <c r="D144" s="9">
        <v>43983</v>
      </c>
      <c r="E144" s="4">
        <v>149.6</v>
      </c>
      <c r="F144" s="4">
        <v>192.7</v>
      </c>
      <c r="G144" s="4">
        <v>151.4</v>
      </c>
      <c r="H144" s="4">
        <v>153.30000000000001</v>
      </c>
      <c r="I144" s="4">
        <v>136.30000000000001</v>
      </c>
      <c r="J144" s="4">
        <v>147.19999999999999</v>
      </c>
      <c r="K144" s="4">
        <v>156.5</v>
      </c>
      <c r="L144" s="4">
        <v>150.9</v>
      </c>
      <c r="M144" s="4">
        <v>114.2</v>
      </c>
      <c r="N144" s="4">
        <v>159.5</v>
      </c>
      <c r="O144" s="4">
        <v>139.4</v>
      </c>
      <c r="P144" s="4">
        <v>161.80000000000001</v>
      </c>
      <c r="Q144" s="4">
        <v>154</v>
      </c>
      <c r="R144" s="4">
        <v>183.5</v>
      </c>
      <c r="S144" s="4">
        <v>152.5</v>
      </c>
      <c r="T144" s="4">
        <v>144.4</v>
      </c>
      <c r="U144" s="4">
        <v>151.4</v>
      </c>
      <c r="V144" s="4">
        <v>154.69999999999999</v>
      </c>
      <c r="W144" s="4">
        <v>141.9</v>
      </c>
      <c r="X144" s="4">
        <v>146.4</v>
      </c>
      <c r="Y144" s="4">
        <v>154.4</v>
      </c>
      <c r="Z144" s="4">
        <v>135</v>
      </c>
      <c r="AA144" s="4">
        <v>148.30000000000001</v>
      </c>
      <c r="AB144" s="4">
        <v>156.4</v>
      </c>
      <c r="AC144" s="4">
        <v>151.6</v>
      </c>
      <c r="AD144" s="4">
        <v>147</v>
      </c>
      <c r="AE144">
        <f t="shared" si="4"/>
        <v>151.31923076923078</v>
      </c>
    </row>
    <row r="145" spans="1:31" ht="13.8" x14ac:dyDescent="0.25">
      <c r="A145" s="5" t="s">
        <v>34</v>
      </c>
      <c r="B145" s="6">
        <v>2020</v>
      </c>
      <c r="C145" s="6" t="s">
        <v>40</v>
      </c>
      <c r="D145" s="10">
        <v>44013</v>
      </c>
      <c r="E145" s="6">
        <v>149.6</v>
      </c>
      <c r="F145" s="6">
        <v>192.7</v>
      </c>
      <c r="G145" s="6">
        <v>151.4</v>
      </c>
      <c r="H145" s="6">
        <v>153.30000000000001</v>
      </c>
      <c r="I145" s="6">
        <v>136.30000000000001</v>
      </c>
      <c r="J145" s="6">
        <v>147.19999999999999</v>
      </c>
      <c r="K145" s="6">
        <v>156.5</v>
      </c>
      <c r="L145" s="6">
        <v>150.9</v>
      </c>
      <c r="M145" s="6">
        <v>114.2</v>
      </c>
      <c r="N145" s="6">
        <v>159.5</v>
      </c>
      <c r="O145" s="6">
        <v>139.4</v>
      </c>
      <c r="P145" s="6">
        <v>161.80000000000001</v>
      </c>
      <c r="Q145" s="6">
        <v>154</v>
      </c>
      <c r="R145" s="6">
        <v>183.5</v>
      </c>
      <c r="S145" s="6">
        <v>152.5</v>
      </c>
      <c r="T145" s="6">
        <v>144.4</v>
      </c>
      <c r="U145" s="6">
        <v>151.4</v>
      </c>
      <c r="V145" s="6">
        <v>154.69999999999999</v>
      </c>
      <c r="W145" s="6">
        <v>141.9</v>
      </c>
      <c r="X145" s="6">
        <v>146.4</v>
      </c>
      <c r="Y145" s="6">
        <v>154.4</v>
      </c>
      <c r="Z145" s="6">
        <v>135</v>
      </c>
      <c r="AA145" s="6">
        <v>148.30000000000001</v>
      </c>
      <c r="AB145" s="6">
        <v>156.4</v>
      </c>
      <c r="AC145" s="6">
        <v>151.6</v>
      </c>
      <c r="AD145" s="6">
        <v>147</v>
      </c>
      <c r="AE145">
        <f t="shared" si="4"/>
        <v>151.31923076923078</v>
      </c>
    </row>
    <row r="146" spans="1:31" ht="13.8" x14ac:dyDescent="0.25">
      <c r="A146" s="3" t="s">
        <v>34</v>
      </c>
      <c r="B146" s="4">
        <v>2020</v>
      </c>
      <c r="C146" s="4" t="s">
        <v>41</v>
      </c>
      <c r="D146" s="9">
        <v>44044</v>
      </c>
      <c r="E146" s="4">
        <v>148.9</v>
      </c>
      <c r="F146" s="4">
        <v>190.9</v>
      </c>
      <c r="G146" s="4">
        <v>150.80000000000001</v>
      </c>
      <c r="H146" s="4">
        <v>153.30000000000001</v>
      </c>
      <c r="I146" s="4">
        <v>137.4</v>
      </c>
      <c r="J146" s="4">
        <v>150.4</v>
      </c>
      <c r="K146" s="4">
        <v>178.1</v>
      </c>
      <c r="L146" s="4">
        <v>150.4</v>
      </c>
      <c r="M146" s="4">
        <v>115.1</v>
      </c>
      <c r="N146" s="4">
        <v>160</v>
      </c>
      <c r="O146" s="4">
        <v>140.6</v>
      </c>
      <c r="P146" s="4">
        <v>162.30000000000001</v>
      </c>
      <c r="Q146" s="4">
        <v>157</v>
      </c>
      <c r="R146" s="4">
        <v>182.6</v>
      </c>
      <c r="S146" s="4">
        <v>153.1</v>
      </c>
      <c r="T146" s="4">
        <v>143.4</v>
      </c>
      <c r="U146" s="4">
        <v>151.69999999999999</v>
      </c>
      <c r="V146" s="4">
        <v>155.5</v>
      </c>
      <c r="W146" s="4">
        <v>143</v>
      </c>
      <c r="X146" s="4">
        <v>148.4</v>
      </c>
      <c r="Y146" s="4">
        <v>155</v>
      </c>
      <c r="Z146" s="4">
        <v>138.5</v>
      </c>
      <c r="AA146" s="4">
        <v>146</v>
      </c>
      <c r="AB146" s="4">
        <v>158.5</v>
      </c>
      <c r="AC146" s="4">
        <v>154.30000000000001</v>
      </c>
      <c r="AD146" s="4">
        <v>149</v>
      </c>
      <c r="AE146">
        <f t="shared" si="4"/>
        <v>152.85384615384615</v>
      </c>
    </row>
    <row r="147" spans="1:31" ht="13.8" x14ac:dyDescent="0.25">
      <c r="A147" s="5" t="s">
        <v>34</v>
      </c>
      <c r="B147" s="6">
        <v>2020</v>
      </c>
      <c r="C147" s="6" t="s">
        <v>42</v>
      </c>
      <c r="D147" s="10">
        <v>44075</v>
      </c>
      <c r="E147" s="6">
        <v>148.4</v>
      </c>
      <c r="F147" s="6">
        <v>187.1</v>
      </c>
      <c r="G147" s="6">
        <v>152.5</v>
      </c>
      <c r="H147" s="6">
        <v>153.6</v>
      </c>
      <c r="I147" s="6">
        <v>138.19999999999999</v>
      </c>
      <c r="J147" s="6">
        <v>150.9</v>
      </c>
      <c r="K147" s="6">
        <v>186.7</v>
      </c>
      <c r="L147" s="6">
        <v>149.80000000000001</v>
      </c>
      <c r="M147" s="6">
        <v>116.4</v>
      </c>
      <c r="N147" s="6">
        <v>160.30000000000001</v>
      </c>
      <c r="O147" s="6">
        <v>142.19999999999999</v>
      </c>
      <c r="P147" s="6">
        <v>162.9</v>
      </c>
      <c r="Q147" s="6">
        <v>158</v>
      </c>
      <c r="R147" s="6">
        <v>184.4</v>
      </c>
      <c r="S147" s="6">
        <v>153.4</v>
      </c>
      <c r="T147" s="6">
        <v>144.30000000000001</v>
      </c>
      <c r="U147" s="6">
        <v>152</v>
      </c>
      <c r="V147" s="6">
        <v>156.30000000000001</v>
      </c>
      <c r="W147" s="6">
        <v>142.9</v>
      </c>
      <c r="X147" s="6">
        <v>148.69999999999999</v>
      </c>
      <c r="Y147" s="6">
        <v>155.6</v>
      </c>
      <c r="Z147" s="6">
        <v>139.6</v>
      </c>
      <c r="AA147" s="6">
        <v>146.6</v>
      </c>
      <c r="AB147" s="6">
        <v>157.5</v>
      </c>
      <c r="AC147" s="6">
        <v>158.4</v>
      </c>
      <c r="AD147" s="6">
        <v>150</v>
      </c>
      <c r="AE147">
        <f t="shared" si="4"/>
        <v>153.71923076923079</v>
      </c>
    </row>
    <row r="148" spans="1:31" ht="13.8" x14ac:dyDescent="0.25">
      <c r="A148" s="3" t="s">
        <v>34</v>
      </c>
      <c r="B148" s="4">
        <v>2020</v>
      </c>
      <c r="C148" s="4" t="s">
        <v>43</v>
      </c>
      <c r="D148" s="9">
        <v>44105</v>
      </c>
      <c r="E148" s="4">
        <v>147.5</v>
      </c>
      <c r="F148" s="4">
        <v>188.9</v>
      </c>
      <c r="G148" s="4">
        <v>161.4</v>
      </c>
      <c r="H148" s="4">
        <v>153.6</v>
      </c>
      <c r="I148" s="4">
        <v>140.1</v>
      </c>
      <c r="J148" s="4">
        <v>151.19999999999999</v>
      </c>
      <c r="K148" s="4">
        <v>209.2</v>
      </c>
      <c r="L148" s="4">
        <v>150.9</v>
      </c>
      <c r="M148" s="4">
        <v>116.2</v>
      </c>
      <c r="N148" s="4">
        <v>161</v>
      </c>
      <c r="O148" s="4">
        <v>144</v>
      </c>
      <c r="P148" s="4">
        <v>163.19999999999999</v>
      </c>
      <c r="Q148" s="4">
        <v>161.4</v>
      </c>
      <c r="R148" s="4">
        <v>184.3</v>
      </c>
      <c r="S148" s="4">
        <v>153.69999999999999</v>
      </c>
      <c r="T148" s="4">
        <v>144.6</v>
      </c>
      <c r="U148" s="4">
        <v>152.30000000000001</v>
      </c>
      <c r="V148" s="4">
        <v>156.5</v>
      </c>
      <c r="W148" s="4">
        <v>143.1</v>
      </c>
      <c r="X148" s="4">
        <v>148.69999999999999</v>
      </c>
      <c r="Y148" s="4">
        <v>156.30000000000001</v>
      </c>
      <c r="Z148" s="4">
        <v>140.6</v>
      </c>
      <c r="AA148" s="4">
        <v>146.5</v>
      </c>
      <c r="AB148" s="4">
        <v>158.5</v>
      </c>
      <c r="AC148" s="4">
        <v>157</v>
      </c>
      <c r="AD148" s="4">
        <v>150.4</v>
      </c>
      <c r="AE148">
        <f t="shared" si="4"/>
        <v>155.42692307692309</v>
      </c>
    </row>
    <row r="149" spans="1:31" ht="13.8" x14ac:dyDescent="0.25">
      <c r="A149" s="5" t="s">
        <v>34</v>
      </c>
      <c r="B149" s="6">
        <v>2020</v>
      </c>
      <c r="C149" s="6" t="s">
        <v>45</v>
      </c>
      <c r="D149" s="10">
        <v>44136</v>
      </c>
      <c r="E149" s="6">
        <v>146.80000000000001</v>
      </c>
      <c r="F149" s="6">
        <v>191</v>
      </c>
      <c r="G149" s="6">
        <v>173.6</v>
      </c>
      <c r="H149" s="6">
        <v>153.80000000000001</v>
      </c>
      <c r="I149" s="6">
        <v>142.69999999999999</v>
      </c>
      <c r="J149" s="6">
        <v>148.4</v>
      </c>
      <c r="K149" s="6">
        <v>230</v>
      </c>
      <c r="L149" s="6">
        <v>156.80000000000001</v>
      </c>
      <c r="M149" s="6">
        <v>115.7</v>
      </c>
      <c r="N149" s="6">
        <v>161.80000000000001</v>
      </c>
      <c r="O149" s="6">
        <v>146.5</v>
      </c>
      <c r="P149" s="6">
        <v>163.80000000000001</v>
      </c>
      <c r="Q149" s="6">
        <v>164.7</v>
      </c>
      <c r="R149" s="6">
        <v>184.8</v>
      </c>
      <c r="S149" s="6">
        <v>154.30000000000001</v>
      </c>
      <c r="T149" s="6">
        <v>144.9</v>
      </c>
      <c r="U149" s="6">
        <v>152.80000000000001</v>
      </c>
      <c r="V149" s="6">
        <v>158</v>
      </c>
      <c r="W149" s="6">
        <v>143.6</v>
      </c>
      <c r="X149" s="6">
        <v>149.19999999999999</v>
      </c>
      <c r="Y149" s="6">
        <v>157.19999999999999</v>
      </c>
      <c r="Z149" s="6">
        <v>140.4</v>
      </c>
      <c r="AA149" s="6">
        <v>148.4</v>
      </c>
      <c r="AB149" s="6">
        <v>158.6</v>
      </c>
      <c r="AC149" s="6">
        <v>156.9</v>
      </c>
      <c r="AD149" s="6">
        <v>150.69999999999999</v>
      </c>
      <c r="AE149">
        <f t="shared" si="4"/>
        <v>157.51538461538462</v>
      </c>
    </row>
    <row r="150" spans="1:31" ht="13.8" x14ac:dyDescent="0.25">
      <c r="A150" s="3" t="s">
        <v>34</v>
      </c>
      <c r="B150" s="4">
        <v>2020</v>
      </c>
      <c r="C150" s="4" t="s">
        <v>46</v>
      </c>
      <c r="D150" s="9">
        <v>44166</v>
      </c>
      <c r="E150" s="4">
        <v>146</v>
      </c>
      <c r="F150" s="4">
        <v>191</v>
      </c>
      <c r="G150" s="4">
        <v>175.3</v>
      </c>
      <c r="H150" s="4">
        <v>154.1</v>
      </c>
      <c r="I150" s="4">
        <v>146.6</v>
      </c>
      <c r="J150" s="4">
        <v>147.69999999999999</v>
      </c>
      <c r="K150" s="4">
        <v>230.5</v>
      </c>
      <c r="L150" s="4">
        <v>160.19999999999999</v>
      </c>
      <c r="M150" s="4">
        <v>115.3</v>
      </c>
      <c r="N150" s="4">
        <v>163</v>
      </c>
      <c r="O150" s="4">
        <v>149.19999999999999</v>
      </c>
      <c r="P150" s="4">
        <v>164.8</v>
      </c>
      <c r="Q150" s="4">
        <v>165.4</v>
      </c>
      <c r="R150" s="4">
        <v>185.4</v>
      </c>
      <c r="S150" s="4">
        <v>155</v>
      </c>
      <c r="T150" s="4">
        <v>145.4</v>
      </c>
      <c r="U150" s="4">
        <v>153.6</v>
      </c>
      <c r="V150" s="4">
        <v>158.4</v>
      </c>
      <c r="W150" s="4">
        <v>144.6</v>
      </c>
      <c r="X150" s="4">
        <v>149.69999999999999</v>
      </c>
      <c r="Y150" s="4">
        <v>158.30000000000001</v>
      </c>
      <c r="Z150" s="4">
        <v>140.69999999999999</v>
      </c>
      <c r="AA150" s="4">
        <v>148.5</v>
      </c>
      <c r="AB150" s="4">
        <v>159.4</v>
      </c>
      <c r="AC150" s="4">
        <v>157.1</v>
      </c>
      <c r="AD150" s="4">
        <v>151.19999999999999</v>
      </c>
      <c r="AE150">
        <f t="shared" si="4"/>
        <v>158.32307692307691</v>
      </c>
    </row>
    <row r="151" spans="1:31" ht="13.8" x14ac:dyDescent="0.25">
      <c r="A151" s="5" t="s">
        <v>34</v>
      </c>
      <c r="B151" s="6">
        <v>2021</v>
      </c>
      <c r="C151" s="6" t="s">
        <v>31</v>
      </c>
      <c r="D151" s="10">
        <v>44197</v>
      </c>
      <c r="E151" s="6">
        <v>144.9</v>
      </c>
      <c r="F151" s="6">
        <v>190.1</v>
      </c>
      <c r="G151" s="6">
        <v>175.3</v>
      </c>
      <c r="H151" s="6">
        <v>154.1</v>
      </c>
      <c r="I151" s="6">
        <v>150.9</v>
      </c>
      <c r="J151" s="6">
        <v>149.6</v>
      </c>
      <c r="K151" s="6">
        <v>194.2</v>
      </c>
      <c r="L151" s="6">
        <v>160.4</v>
      </c>
      <c r="M151" s="6">
        <v>114.6</v>
      </c>
      <c r="N151" s="6">
        <v>164</v>
      </c>
      <c r="O151" s="6">
        <v>151.80000000000001</v>
      </c>
      <c r="P151" s="6">
        <v>165.6</v>
      </c>
      <c r="Q151" s="6">
        <v>161</v>
      </c>
      <c r="R151" s="6">
        <v>186.5</v>
      </c>
      <c r="S151" s="6">
        <v>155.5</v>
      </c>
      <c r="T151" s="6">
        <v>146.1</v>
      </c>
      <c r="U151" s="6">
        <v>154.19999999999999</v>
      </c>
      <c r="V151" s="6">
        <v>157.69999999999999</v>
      </c>
      <c r="W151" s="6">
        <v>147.9</v>
      </c>
      <c r="X151" s="6">
        <v>150</v>
      </c>
      <c r="Y151" s="6">
        <v>159.30000000000001</v>
      </c>
      <c r="Z151" s="6">
        <v>141.9</v>
      </c>
      <c r="AA151" s="6">
        <v>149.6</v>
      </c>
      <c r="AB151" s="6">
        <v>159.19999999999999</v>
      </c>
      <c r="AC151" s="6">
        <v>156.80000000000001</v>
      </c>
      <c r="AD151" s="6">
        <v>151.9</v>
      </c>
      <c r="AE151">
        <f t="shared" si="4"/>
        <v>157.42692307692306</v>
      </c>
    </row>
    <row r="152" spans="1:31" ht="13.8" x14ac:dyDescent="0.25">
      <c r="A152" s="3" t="s">
        <v>34</v>
      </c>
      <c r="B152" s="4">
        <v>2021</v>
      </c>
      <c r="C152" s="4" t="s">
        <v>35</v>
      </c>
      <c r="D152" s="9">
        <v>44228</v>
      </c>
      <c r="E152" s="4">
        <v>144.30000000000001</v>
      </c>
      <c r="F152" s="4">
        <v>186.5</v>
      </c>
      <c r="G152" s="4">
        <v>168.7</v>
      </c>
      <c r="H152" s="4">
        <v>154.69999999999999</v>
      </c>
      <c r="I152" s="4">
        <v>158.69999999999999</v>
      </c>
      <c r="J152" s="4">
        <v>150.69999999999999</v>
      </c>
      <c r="K152" s="4">
        <v>160</v>
      </c>
      <c r="L152" s="4">
        <v>158.80000000000001</v>
      </c>
      <c r="M152" s="4">
        <v>112.8</v>
      </c>
      <c r="N152" s="4">
        <v>164.2</v>
      </c>
      <c r="O152" s="4">
        <v>155.5</v>
      </c>
      <c r="P152" s="4">
        <v>167.5</v>
      </c>
      <c r="Q152" s="4">
        <v>156.9</v>
      </c>
      <c r="R152" s="4">
        <v>188.3</v>
      </c>
      <c r="S152" s="4">
        <v>157.19999999999999</v>
      </c>
      <c r="T152" s="4">
        <v>147.4</v>
      </c>
      <c r="U152" s="4">
        <v>155.80000000000001</v>
      </c>
      <c r="V152" s="4">
        <v>159.80000000000001</v>
      </c>
      <c r="W152" s="4">
        <v>152.4</v>
      </c>
      <c r="X152" s="4">
        <v>150.9</v>
      </c>
      <c r="Y152" s="4">
        <v>161.30000000000001</v>
      </c>
      <c r="Z152" s="4">
        <v>145.1</v>
      </c>
      <c r="AA152" s="4">
        <v>151.5</v>
      </c>
      <c r="AB152" s="4">
        <v>159.5</v>
      </c>
      <c r="AC152" s="4">
        <v>155.80000000000001</v>
      </c>
      <c r="AD152" s="4">
        <v>153.4</v>
      </c>
      <c r="AE152">
        <f t="shared" si="4"/>
        <v>156.83461538461543</v>
      </c>
    </row>
    <row r="153" spans="1:31" ht="13.8" x14ac:dyDescent="0.25">
      <c r="A153" s="5" t="s">
        <v>34</v>
      </c>
      <c r="B153" s="6">
        <v>2021</v>
      </c>
      <c r="C153" s="6" t="s">
        <v>36</v>
      </c>
      <c r="D153" s="10">
        <v>44256</v>
      </c>
      <c r="E153" s="6">
        <v>144.1</v>
      </c>
      <c r="F153" s="6">
        <v>192.2</v>
      </c>
      <c r="G153" s="6">
        <v>163.80000000000001</v>
      </c>
      <c r="H153" s="6">
        <v>154.9</v>
      </c>
      <c r="I153" s="6">
        <v>163.9</v>
      </c>
      <c r="J153" s="6">
        <v>153.69999999999999</v>
      </c>
      <c r="K153" s="6">
        <v>149.5</v>
      </c>
      <c r="L153" s="6">
        <v>159.80000000000001</v>
      </c>
      <c r="M153" s="6">
        <v>112.6</v>
      </c>
      <c r="N153" s="6">
        <v>163.5</v>
      </c>
      <c r="O153" s="6">
        <v>156.5</v>
      </c>
      <c r="P153" s="6">
        <v>168.2</v>
      </c>
      <c r="Q153" s="6">
        <v>156.69999999999999</v>
      </c>
      <c r="R153" s="6">
        <v>188.1</v>
      </c>
      <c r="S153" s="6">
        <v>157.80000000000001</v>
      </c>
      <c r="T153" s="6">
        <v>147.9</v>
      </c>
      <c r="U153" s="6">
        <v>156.4</v>
      </c>
      <c r="V153" s="6">
        <v>159.9</v>
      </c>
      <c r="W153" s="6">
        <v>155.5</v>
      </c>
      <c r="X153" s="6">
        <v>151.19999999999999</v>
      </c>
      <c r="Y153" s="6">
        <v>161.69999999999999</v>
      </c>
      <c r="Z153" s="6">
        <v>146.19999999999999</v>
      </c>
      <c r="AA153" s="6">
        <v>152.6</v>
      </c>
      <c r="AB153" s="6">
        <v>160.19999999999999</v>
      </c>
      <c r="AC153" s="6">
        <v>153.80000000000001</v>
      </c>
      <c r="AD153" s="6">
        <v>153.80000000000001</v>
      </c>
      <c r="AE153">
        <f t="shared" si="4"/>
        <v>157.09615384615384</v>
      </c>
    </row>
    <row r="154" spans="1:31" ht="13.8" x14ac:dyDescent="0.25">
      <c r="A154" s="3" t="s">
        <v>34</v>
      </c>
      <c r="B154" s="4">
        <v>2021</v>
      </c>
      <c r="C154" s="4" t="s">
        <v>37</v>
      </c>
      <c r="D154" s="9">
        <v>44287</v>
      </c>
      <c r="E154" s="4">
        <v>144.30000000000001</v>
      </c>
      <c r="F154" s="4">
        <v>198</v>
      </c>
      <c r="G154" s="4">
        <v>164.6</v>
      </c>
      <c r="H154" s="4">
        <v>155.4</v>
      </c>
      <c r="I154" s="4">
        <v>170.1</v>
      </c>
      <c r="J154" s="4">
        <v>164.4</v>
      </c>
      <c r="K154" s="4">
        <v>144.1</v>
      </c>
      <c r="L154" s="4">
        <v>161.69999999999999</v>
      </c>
      <c r="M154" s="4">
        <v>113.1</v>
      </c>
      <c r="N154" s="4">
        <v>163.9</v>
      </c>
      <c r="O154" s="4">
        <v>157.6</v>
      </c>
      <c r="P154" s="4">
        <v>168.9</v>
      </c>
      <c r="Q154" s="4">
        <v>158</v>
      </c>
      <c r="R154" s="4">
        <v>188.8</v>
      </c>
      <c r="S154" s="4">
        <v>158.80000000000001</v>
      </c>
      <c r="T154" s="4">
        <v>148.5</v>
      </c>
      <c r="U154" s="4">
        <v>157.30000000000001</v>
      </c>
      <c r="V154" s="4">
        <v>161.4</v>
      </c>
      <c r="W154" s="4">
        <v>155.6</v>
      </c>
      <c r="X154" s="4">
        <v>151.80000000000001</v>
      </c>
      <c r="Y154" s="4">
        <v>162.30000000000001</v>
      </c>
      <c r="Z154" s="4">
        <v>146.6</v>
      </c>
      <c r="AA154" s="4">
        <v>153.19999999999999</v>
      </c>
      <c r="AB154" s="4">
        <v>160.30000000000001</v>
      </c>
      <c r="AC154" s="4">
        <v>155.4</v>
      </c>
      <c r="AD154" s="4">
        <v>154.4</v>
      </c>
      <c r="AE154">
        <f t="shared" si="4"/>
        <v>158.40384615384619</v>
      </c>
    </row>
    <row r="155" spans="1:31" ht="13.8" x14ac:dyDescent="0.25">
      <c r="A155" s="5" t="s">
        <v>34</v>
      </c>
      <c r="B155" s="6">
        <v>2021</v>
      </c>
      <c r="C155" s="6" t="s">
        <v>38</v>
      </c>
      <c r="D155" s="10">
        <v>44317</v>
      </c>
      <c r="E155" s="6">
        <v>146.30000000000001</v>
      </c>
      <c r="F155" s="6">
        <v>200.5</v>
      </c>
      <c r="G155" s="6">
        <v>170.3</v>
      </c>
      <c r="H155" s="6">
        <v>156.1</v>
      </c>
      <c r="I155" s="6">
        <v>178.7</v>
      </c>
      <c r="J155" s="6">
        <v>167.1</v>
      </c>
      <c r="K155" s="6">
        <v>147.9</v>
      </c>
      <c r="L155" s="6">
        <v>165.4</v>
      </c>
      <c r="M155" s="6">
        <v>114.8</v>
      </c>
      <c r="N155" s="6">
        <v>168.2</v>
      </c>
      <c r="O155" s="6">
        <v>159.30000000000001</v>
      </c>
      <c r="P155" s="6">
        <v>170.4</v>
      </c>
      <c r="Q155" s="6">
        <v>160.69999999999999</v>
      </c>
      <c r="R155" s="6">
        <v>191.9</v>
      </c>
      <c r="S155" s="6">
        <v>161.80000000000001</v>
      </c>
      <c r="T155" s="6">
        <v>152.1</v>
      </c>
      <c r="U155" s="6">
        <v>160.4</v>
      </c>
      <c r="V155" s="6">
        <v>161.6</v>
      </c>
      <c r="W155" s="6">
        <v>159.4</v>
      </c>
      <c r="X155" s="6">
        <v>154.69999999999999</v>
      </c>
      <c r="Y155" s="6">
        <v>165.8</v>
      </c>
      <c r="Z155" s="6">
        <v>148.9</v>
      </c>
      <c r="AA155" s="6">
        <v>155.80000000000001</v>
      </c>
      <c r="AB155" s="6">
        <v>161.19999999999999</v>
      </c>
      <c r="AC155" s="6">
        <v>158.6</v>
      </c>
      <c r="AD155" s="6">
        <v>156.80000000000001</v>
      </c>
      <c r="AE155">
        <f t="shared" si="4"/>
        <v>161.3346153846154</v>
      </c>
    </row>
    <row r="156" spans="1:31" ht="13.8" x14ac:dyDescent="0.25">
      <c r="A156" s="3" t="s">
        <v>34</v>
      </c>
      <c r="B156" s="4">
        <v>2021</v>
      </c>
      <c r="C156" s="4" t="s">
        <v>39</v>
      </c>
      <c r="D156" s="9">
        <v>44348</v>
      </c>
      <c r="E156" s="4">
        <v>146.69999999999999</v>
      </c>
      <c r="F156" s="4">
        <v>202</v>
      </c>
      <c r="G156" s="4">
        <v>180.7</v>
      </c>
      <c r="H156" s="4">
        <v>156.19999999999999</v>
      </c>
      <c r="I156" s="4">
        <v>183.7</v>
      </c>
      <c r="J156" s="4">
        <v>164.6</v>
      </c>
      <c r="K156" s="4">
        <v>155.4</v>
      </c>
      <c r="L156" s="4">
        <v>166</v>
      </c>
      <c r="M156" s="4">
        <v>115.1</v>
      </c>
      <c r="N156" s="4">
        <v>168.5</v>
      </c>
      <c r="O156" s="4">
        <v>160</v>
      </c>
      <c r="P156" s="4">
        <v>172.4</v>
      </c>
      <c r="Q156" s="4">
        <v>162.6</v>
      </c>
      <c r="R156" s="4">
        <v>190.8</v>
      </c>
      <c r="S156" s="4">
        <v>162.19999999999999</v>
      </c>
      <c r="T156" s="4">
        <v>151.80000000000001</v>
      </c>
      <c r="U156" s="4">
        <v>160.69999999999999</v>
      </c>
      <c r="V156" s="4">
        <v>160.5</v>
      </c>
      <c r="W156" s="4">
        <v>159.80000000000001</v>
      </c>
      <c r="X156" s="4">
        <v>154.80000000000001</v>
      </c>
      <c r="Y156" s="4">
        <v>166.3</v>
      </c>
      <c r="Z156" s="4">
        <v>150.69999999999999</v>
      </c>
      <c r="AA156" s="4">
        <v>154.9</v>
      </c>
      <c r="AB156" s="4">
        <v>161.69999999999999</v>
      </c>
      <c r="AC156" s="4">
        <v>158.80000000000001</v>
      </c>
      <c r="AD156" s="4">
        <v>157.6</v>
      </c>
      <c r="AE156">
        <f t="shared" si="4"/>
        <v>162.48076923076925</v>
      </c>
    </row>
    <row r="157" spans="1:31" ht="13.8" x14ac:dyDescent="0.25">
      <c r="A157" s="5" t="s">
        <v>34</v>
      </c>
      <c r="B157" s="6">
        <v>2021</v>
      </c>
      <c r="C157" s="6" t="s">
        <v>40</v>
      </c>
      <c r="D157" s="10">
        <v>44378</v>
      </c>
      <c r="E157" s="6">
        <v>146.4</v>
      </c>
      <c r="F157" s="6">
        <v>206.8</v>
      </c>
      <c r="G157" s="6">
        <v>182.2</v>
      </c>
      <c r="H157" s="6">
        <v>157.5</v>
      </c>
      <c r="I157" s="6">
        <v>182.1</v>
      </c>
      <c r="J157" s="6">
        <v>163.9</v>
      </c>
      <c r="K157" s="6">
        <v>164.2</v>
      </c>
      <c r="L157" s="6">
        <v>164</v>
      </c>
      <c r="M157" s="6">
        <v>114.5</v>
      </c>
      <c r="N157" s="6">
        <v>168.3</v>
      </c>
      <c r="O157" s="6">
        <v>160.9</v>
      </c>
      <c r="P157" s="6">
        <v>172.2</v>
      </c>
      <c r="Q157" s="6">
        <v>164</v>
      </c>
      <c r="R157" s="6">
        <v>191.2</v>
      </c>
      <c r="S157" s="6">
        <v>162.80000000000001</v>
      </c>
      <c r="T157" s="6">
        <v>153.1</v>
      </c>
      <c r="U157" s="6">
        <v>161.4</v>
      </c>
      <c r="V157" s="6">
        <v>161.5</v>
      </c>
      <c r="W157" s="6">
        <v>160.69999999999999</v>
      </c>
      <c r="X157" s="6">
        <v>155.80000000000001</v>
      </c>
      <c r="Y157" s="6">
        <v>167</v>
      </c>
      <c r="Z157" s="6">
        <v>153.1</v>
      </c>
      <c r="AA157" s="6">
        <v>155.30000000000001</v>
      </c>
      <c r="AB157" s="6">
        <v>163.19999999999999</v>
      </c>
      <c r="AC157" s="6">
        <v>160.1</v>
      </c>
      <c r="AD157" s="6">
        <v>159</v>
      </c>
      <c r="AE157">
        <f t="shared" si="4"/>
        <v>163.50769230769231</v>
      </c>
    </row>
    <row r="158" spans="1:31" ht="13.8" x14ac:dyDescent="0.25">
      <c r="A158" s="3" t="s">
        <v>34</v>
      </c>
      <c r="B158" s="4">
        <v>2021</v>
      </c>
      <c r="C158" s="4" t="s">
        <v>41</v>
      </c>
      <c r="D158" s="9">
        <v>44409</v>
      </c>
      <c r="E158" s="4">
        <v>146.6</v>
      </c>
      <c r="F158" s="4">
        <v>204</v>
      </c>
      <c r="G158" s="4">
        <v>172.8</v>
      </c>
      <c r="H158" s="4">
        <v>158.4</v>
      </c>
      <c r="I158" s="4">
        <v>188</v>
      </c>
      <c r="J158" s="4">
        <v>156.80000000000001</v>
      </c>
      <c r="K158" s="4">
        <v>162.19999999999999</v>
      </c>
      <c r="L158" s="4">
        <v>164.1</v>
      </c>
      <c r="M158" s="4">
        <v>119.7</v>
      </c>
      <c r="N158" s="4">
        <v>168.8</v>
      </c>
      <c r="O158" s="4">
        <v>162.69999999999999</v>
      </c>
      <c r="P158" s="4">
        <v>173.9</v>
      </c>
      <c r="Q158" s="4">
        <v>164</v>
      </c>
      <c r="R158" s="4">
        <v>192.1</v>
      </c>
      <c r="S158" s="4">
        <v>164.5</v>
      </c>
      <c r="T158" s="4">
        <v>155.30000000000001</v>
      </c>
      <c r="U158" s="4">
        <v>163.19999999999999</v>
      </c>
      <c r="V158" s="4">
        <v>162.1</v>
      </c>
      <c r="W158" s="4">
        <v>162.6</v>
      </c>
      <c r="X158" s="4">
        <v>157.5</v>
      </c>
      <c r="Y158" s="4">
        <v>168.4</v>
      </c>
      <c r="Z158" s="4">
        <v>154</v>
      </c>
      <c r="AA158" s="4">
        <v>157.6</v>
      </c>
      <c r="AB158" s="4">
        <v>163.80000000000001</v>
      </c>
      <c r="AC158" s="4">
        <v>160</v>
      </c>
      <c r="AD158" s="4">
        <v>160</v>
      </c>
      <c r="AE158">
        <f t="shared" si="4"/>
        <v>163.96538461538464</v>
      </c>
    </row>
    <row r="159" spans="1:31" ht="13.8" x14ac:dyDescent="0.25">
      <c r="A159" s="5" t="s">
        <v>34</v>
      </c>
      <c r="B159" s="6">
        <v>2021</v>
      </c>
      <c r="C159" s="6" t="s">
        <v>42</v>
      </c>
      <c r="D159" s="10">
        <v>44440</v>
      </c>
      <c r="E159" s="6">
        <v>146.6</v>
      </c>
      <c r="F159" s="6">
        <v>204</v>
      </c>
      <c r="G159" s="6">
        <v>172.8</v>
      </c>
      <c r="H159" s="6">
        <v>158.4</v>
      </c>
      <c r="I159" s="6">
        <v>188</v>
      </c>
      <c r="J159" s="6">
        <v>156.69999999999999</v>
      </c>
      <c r="K159" s="6">
        <v>162.30000000000001</v>
      </c>
      <c r="L159" s="6">
        <v>164.1</v>
      </c>
      <c r="M159" s="6">
        <v>119.7</v>
      </c>
      <c r="N159" s="6">
        <v>168.8</v>
      </c>
      <c r="O159" s="6">
        <v>162.69999999999999</v>
      </c>
      <c r="P159" s="6">
        <v>173.9</v>
      </c>
      <c r="Q159" s="6">
        <v>164</v>
      </c>
      <c r="R159" s="6">
        <v>192.1</v>
      </c>
      <c r="S159" s="6">
        <v>164.6</v>
      </c>
      <c r="T159" s="6">
        <v>155.30000000000001</v>
      </c>
      <c r="U159" s="6">
        <v>163.30000000000001</v>
      </c>
      <c r="V159" s="6">
        <v>162.1</v>
      </c>
      <c r="W159" s="6">
        <v>162.6</v>
      </c>
      <c r="X159" s="6">
        <v>157.5</v>
      </c>
      <c r="Y159" s="6">
        <v>168.4</v>
      </c>
      <c r="Z159" s="6">
        <v>154</v>
      </c>
      <c r="AA159" s="6">
        <v>157.69999999999999</v>
      </c>
      <c r="AB159" s="6">
        <v>163.69999999999999</v>
      </c>
      <c r="AC159" s="6">
        <v>160</v>
      </c>
      <c r="AD159" s="6">
        <v>160</v>
      </c>
      <c r="AE159">
        <f t="shared" si="4"/>
        <v>163.97307692307689</v>
      </c>
    </row>
    <row r="160" spans="1:31" ht="13.8" x14ac:dyDescent="0.25">
      <c r="A160" s="3" t="s">
        <v>34</v>
      </c>
      <c r="B160" s="4">
        <v>2021</v>
      </c>
      <c r="C160" s="4" t="s">
        <v>43</v>
      </c>
      <c r="D160" s="9">
        <v>44470</v>
      </c>
      <c r="E160" s="4">
        <v>147.4</v>
      </c>
      <c r="F160" s="4">
        <v>204.6</v>
      </c>
      <c r="G160" s="4">
        <v>171.2</v>
      </c>
      <c r="H160" s="4">
        <v>158.69999999999999</v>
      </c>
      <c r="I160" s="4">
        <v>190.6</v>
      </c>
      <c r="J160" s="4">
        <v>155.69999999999999</v>
      </c>
      <c r="K160" s="4">
        <v>185.3</v>
      </c>
      <c r="L160" s="4">
        <v>165.2</v>
      </c>
      <c r="M160" s="4">
        <v>121.9</v>
      </c>
      <c r="N160" s="4">
        <v>169.3</v>
      </c>
      <c r="O160" s="4">
        <v>163.19999999999999</v>
      </c>
      <c r="P160" s="4">
        <v>174.7</v>
      </c>
      <c r="Q160" s="4">
        <v>167.7</v>
      </c>
      <c r="R160" s="4">
        <v>192.7</v>
      </c>
      <c r="S160" s="4">
        <v>165.7</v>
      </c>
      <c r="T160" s="4">
        <v>156.30000000000001</v>
      </c>
      <c r="U160" s="4">
        <v>164.3</v>
      </c>
      <c r="V160" s="4">
        <v>163.6</v>
      </c>
      <c r="W160" s="4">
        <v>164.2</v>
      </c>
      <c r="X160" s="4">
        <v>158.4</v>
      </c>
      <c r="Y160" s="4">
        <v>169.1</v>
      </c>
      <c r="Z160" s="4">
        <v>155.69999999999999</v>
      </c>
      <c r="AA160" s="4">
        <v>158.6</v>
      </c>
      <c r="AB160" s="4">
        <v>163.9</v>
      </c>
      <c r="AC160" s="4">
        <v>160.80000000000001</v>
      </c>
      <c r="AD160" s="4">
        <v>161</v>
      </c>
      <c r="AE160">
        <f t="shared" si="4"/>
        <v>165.76153846153844</v>
      </c>
    </row>
    <row r="161" spans="1:31" ht="13.8" x14ac:dyDescent="0.25">
      <c r="A161" s="5" t="s">
        <v>34</v>
      </c>
      <c r="B161" s="6">
        <v>2021</v>
      </c>
      <c r="C161" s="6" t="s">
        <v>45</v>
      </c>
      <c r="D161" s="10">
        <v>44501</v>
      </c>
      <c r="E161" s="6">
        <v>148.19999999999999</v>
      </c>
      <c r="F161" s="6">
        <v>201.6</v>
      </c>
      <c r="G161" s="6">
        <v>173</v>
      </c>
      <c r="H161" s="6">
        <v>159.30000000000001</v>
      </c>
      <c r="I161" s="6">
        <v>190.1</v>
      </c>
      <c r="J161" s="6">
        <v>156.5</v>
      </c>
      <c r="K161" s="6">
        <v>199.2</v>
      </c>
      <c r="L161" s="6">
        <v>165.3</v>
      </c>
      <c r="M161" s="6">
        <v>122.4</v>
      </c>
      <c r="N161" s="6">
        <v>169.6</v>
      </c>
      <c r="O161" s="6">
        <v>163.69999999999999</v>
      </c>
      <c r="P161" s="6">
        <v>175.5</v>
      </c>
      <c r="Q161" s="6">
        <v>169.7</v>
      </c>
      <c r="R161" s="6">
        <v>192.9</v>
      </c>
      <c r="S161" s="6">
        <v>167.2</v>
      </c>
      <c r="T161" s="6">
        <v>157.4</v>
      </c>
      <c r="U161" s="6">
        <v>165.8</v>
      </c>
      <c r="V161" s="6">
        <v>164.2</v>
      </c>
      <c r="W161" s="6">
        <v>163.9</v>
      </c>
      <c r="X161" s="6">
        <v>159.30000000000001</v>
      </c>
      <c r="Y161" s="6">
        <v>169.9</v>
      </c>
      <c r="Z161" s="6">
        <v>154.80000000000001</v>
      </c>
      <c r="AA161" s="6">
        <v>159.80000000000001</v>
      </c>
      <c r="AB161" s="6">
        <v>164.3</v>
      </c>
      <c r="AC161" s="6">
        <v>162.19999999999999</v>
      </c>
      <c r="AD161" s="6">
        <v>161.4</v>
      </c>
      <c r="AE161">
        <f t="shared" si="4"/>
        <v>166.81538461538463</v>
      </c>
    </row>
    <row r="162" spans="1:31" ht="13.8" x14ac:dyDescent="0.25">
      <c r="A162" s="3" t="s">
        <v>34</v>
      </c>
      <c r="B162" s="4">
        <v>2021</v>
      </c>
      <c r="C162" s="4" t="s">
        <v>46</v>
      </c>
      <c r="D162" s="9">
        <v>44531</v>
      </c>
      <c r="E162" s="4">
        <v>148.69999999999999</v>
      </c>
      <c r="F162" s="4">
        <v>198.8</v>
      </c>
      <c r="G162" s="4">
        <v>177.9</v>
      </c>
      <c r="H162" s="4">
        <v>159.9</v>
      </c>
      <c r="I162" s="4">
        <v>187.6</v>
      </c>
      <c r="J162" s="4">
        <v>154.9</v>
      </c>
      <c r="K162" s="4">
        <v>188.3</v>
      </c>
      <c r="L162" s="4">
        <v>164.4</v>
      </c>
      <c r="M162" s="4">
        <v>121</v>
      </c>
      <c r="N162" s="4">
        <v>170.5</v>
      </c>
      <c r="O162" s="4">
        <v>164.2</v>
      </c>
      <c r="P162" s="4">
        <v>176.5</v>
      </c>
      <c r="Q162" s="4">
        <v>168.2</v>
      </c>
      <c r="R162" s="4">
        <v>192.4</v>
      </c>
      <c r="S162" s="4">
        <v>168.5</v>
      </c>
      <c r="T162" s="4">
        <v>158.69999999999999</v>
      </c>
      <c r="U162" s="4">
        <v>167</v>
      </c>
      <c r="V162" s="4">
        <v>163.4</v>
      </c>
      <c r="W162" s="4">
        <v>164.1</v>
      </c>
      <c r="X162" s="4">
        <v>160.19999999999999</v>
      </c>
      <c r="Y162" s="4">
        <v>170.6</v>
      </c>
      <c r="Z162" s="4">
        <v>155.69999999999999</v>
      </c>
      <c r="AA162" s="4">
        <v>160.6</v>
      </c>
      <c r="AB162" s="4">
        <v>164.4</v>
      </c>
      <c r="AC162" s="4">
        <v>162.6</v>
      </c>
      <c r="AD162" s="4">
        <v>162</v>
      </c>
      <c r="AE162">
        <f t="shared" si="4"/>
        <v>166.58076923076922</v>
      </c>
    </row>
    <row r="163" spans="1:31" ht="13.8" x14ac:dyDescent="0.25">
      <c r="A163" s="5" t="s">
        <v>34</v>
      </c>
      <c r="B163" s="6">
        <v>2022</v>
      </c>
      <c r="C163" s="6" t="s">
        <v>31</v>
      </c>
      <c r="D163" s="10">
        <v>44562</v>
      </c>
      <c r="E163" s="6">
        <v>149.5</v>
      </c>
      <c r="F163" s="6">
        <v>198.7</v>
      </c>
      <c r="G163" s="6">
        <v>178.8</v>
      </c>
      <c r="H163" s="6">
        <v>160.5</v>
      </c>
      <c r="I163" s="6">
        <v>184.7</v>
      </c>
      <c r="J163" s="6">
        <v>153.69999999999999</v>
      </c>
      <c r="K163" s="6">
        <v>174.3</v>
      </c>
      <c r="L163" s="6">
        <v>163.9</v>
      </c>
      <c r="M163" s="6">
        <v>120</v>
      </c>
      <c r="N163" s="6">
        <v>172.1</v>
      </c>
      <c r="O163" s="6">
        <v>164.3</v>
      </c>
      <c r="P163" s="6">
        <v>177.3</v>
      </c>
      <c r="Q163" s="6">
        <v>166.4</v>
      </c>
      <c r="R163" s="6">
        <v>192.2</v>
      </c>
      <c r="S163" s="6">
        <v>169.9</v>
      </c>
      <c r="T163" s="6">
        <v>160.69999999999999</v>
      </c>
      <c r="U163" s="6">
        <v>168.5</v>
      </c>
      <c r="V163" s="6">
        <v>164.5</v>
      </c>
      <c r="W163" s="6">
        <v>164.2</v>
      </c>
      <c r="X163" s="6">
        <v>161.1</v>
      </c>
      <c r="Y163" s="6">
        <v>171.4</v>
      </c>
      <c r="Z163" s="6">
        <v>156.5</v>
      </c>
      <c r="AA163" s="6">
        <v>161.19999999999999</v>
      </c>
      <c r="AB163" s="6">
        <v>164.7</v>
      </c>
      <c r="AC163" s="6">
        <v>163</v>
      </c>
      <c r="AD163" s="6">
        <v>162.69999999999999</v>
      </c>
      <c r="AE163">
        <f t="shared" si="4"/>
        <v>166.33846153846147</v>
      </c>
    </row>
    <row r="164" spans="1:31" ht="13.8" x14ac:dyDescent="0.25">
      <c r="A164" s="3" t="s">
        <v>34</v>
      </c>
      <c r="B164" s="4">
        <v>2022</v>
      </c>
      <c r="C164" s="4" t="s">
        <v>35</v>
      </c>
      <c r="D164" s="9">
        <v>44593</v>
      </c>
      <c r="E164" s="4">
        <v>150</v>
      </c>
      <c r="F164" s="4">
        <v>200.6</v>
      </c>
      <c r="G164" s="4">
        <v>175.8</v>
      </c>
      <c r="H164" s="4">
        <v>160.69999999999999</v>
      </c>
      <c r="I164" s="4">
        <v>184.9</v>
      </c>
      <c r="J164" s="4">
        <v>153.69999999999999</v>
      </c>
      <c r="K164" s="4">
        <v>169.7</v>
      </c>
      <c r="L164" s="4">
        <v>163.69999999999999</v>
      </c>
      <c r="M164" s="4">
        <v>118.9</v>
      </c>
      <c r="N164" s="4">
        <v>174.3</v>
      </c>
      <c r="O164" s="4">
        <v>164.7</v>
      </c>
      <c r="P164" s="4">
        <v>178</v>
      </c>
      <c r="Q164" s="4">
        <v>166.2</v>
      </c>
      <c r="R164" s="4">
        <v>192.8</v>
      </c>
      <c r="S164" s="4">
        <v>170.8</v>
      </c>
      <c r="T164" s="4">
        <v>162.4</v>
      </c>
      <c r="U164" s="4">
        <v>169.6</v>
      </c>
      <c r="V164" s="4">
        <v>165.5</v>
      </c>
      <c r="W164" s="4">
        <v>165.7</v>
      </c>
      <c r="X164" s="4">
        <v>161.80000000000001</v>
      </c>
      <c r="Y164" s="4">
        <v>172.2</v>
      </c>
      <c r="Z164" s="4">
        <v>156.9</v>
      </c>
      <c r="AA164" s="4">
        <v>162.1</v>
      </c>
      <c r="AB164" s="4">
        <v>165.4</v>
      </c>
      <c r="AC164" s="4">
        <v>164.4</v>
      </c>
      <c r="AD164" s="4">
        <v>163.5</v>
      </c>
      <c r="AE164">
        <f t="shared" si="4"/>
        <v>166.70384615384617</v>
      </c>
    </row>
    <row r="165" spans="1:31" ht="13.8" x14ac:dyDescent="0.25">
      <c r="A165" s="5" t="s">
        <v>34</v>
      </c>
      <c r="B165" s="6">
        <v>2022</v>
      </c>
      <c r="C165" s="6" t="s">
        <v>36</v>
      </c>
      <c r="D165" s="10">
        <v>44621</v>
      </c>
      <c r="E165" s="6">
        <v>151.30000000000001</v>
      </c>
      <c r="F165" s="6">
        <v>210.7</v>
      </c>
      <c r="G165" s="6">
        <v>167.8</v>
      </c>
      <c r="H165" s="6">
        <v>162.19999999999999</v>
      </c>
      <c r="I165" s="6">
        <v>194.6</v>
      </c>
      <c r="J165" s="6">
        <v>157.6</v>
      </c>
      <c r="K165" s="6">
        <v>166.9</v>
      </c>
      <c r="L165" s="6">
        <v>163.9</v>
      </c>
      <c r="M165" s="6">
        <v>118.8</v>
      </c>
      <c r="N165" s="6">
        <v>177.4</v>
      </c>
      <c r="O165" s="6">
        <v>165.3</v>
      </c>
      <c r="P165" s="6">
        <v>179.3</v>
      </c>
      <c r="Q165" s="6">
        <v>168.4</v>
      </c>
      <c r="R165" s="6">
        <v>193.7</v>
      </c>
      <c r="S165" s="6">
        <v>172.1</v>
      </c>
      <c r="T165" s="6">
        <v>164.6</v>
      </c>
      <c r="U165" s="6">
        <v>171.1</v>
      </c>
      <c r="V165" s="6">
        <v>165.3</v>
      </c>
      <c r="W165" s="6">
        <v>167.2</v>
      </c>
      <c r="X165" s="6">
        <v>162.80000000000001</v>
      </c>
      <c r="Y165" s="6">
        <v>173</v>
      </c>
      <c r="Z165" s="6">
        <v>157.9</v>
      </c>
      <c r="AA165" s="6">
        <v>163.30000000000001</v>
      </c>
      <c r="AB165" s="6">
        <v>166</v>
      </c>
      <c r="AC165" s="6">
        <v>167.2</v>
      </c>
      <c r="AD165" s="6">
        <v>164.6</v>
      </c>
      <c r="AE165">
        <f t="shared" si="4"/>
        <v>168.19230769230774</v>
      </c>
    </row>
    <row r="166" spans="1:31" ht="13.8" x14ac:dyDescent="0.25">
      <c r="A166" s="3" t="s">
        <v>34</v>
      </c>
      <c r="B166" s="4">
        <v>2022</v>
      </c>
      <c r="C166" s="4" t="s">
        <v>37</v>
      </c>
      <c r="D166" s="9">
        <v>44652</v>
      </c>
      <c r="E166" s="4">
        <v>152.9</v>
      </c>
      <c r="F166" s="4">
        <v>211.8</v>
      </c>
      <c r="G166" s="4">
        <v>164.5</v>
      </c>
      <c r="H166" s="4">
        <v>163.9</v>
      </c>
      <c r="I166" s="4">
        <v>199.5</v>
      </c>
      <c r="J166" s="4">
        <v>172.6</v>
      </c>
      <c r="K166" s="4">
        <v>166.2</v>
      </c>
      <c r="L166" s="4">
        <v>164.7</v>
      </c>
      <c r="M166" s="4">
        <v>119</v>
      </c>
      <c r="N166" s="4">
        <v>181.3</v>
      </c>
      <c r="O166" s="4">
        <v>166.2</v>
      </c>
      <c r="P166" s="4">
        <v>180.9</v>
      </c>
      <c r="Q166" s="4">
        <v>170.8</v>
      </c>
      <c r="R166" s="4">
        <v>193.9</v>
      </c>
      <c r="S166" s="4">
        <v>173.9</v>
      </c>
      <c r="T166" s="4">
        <v>166.5</v>
      </c>
      <c r="U166" s="4">
        <v>172.8</v>
      </c>
      <c r="V166" s="4">
        <v>167</v>
      </c>
      <c r="W166" s="4">
        <v>172.2</v>
      </c>
      <c r="X166" s="4">
        <v>164</v>
      </c>
      <c r="Y166" s="4">
        <v>174</v>
      </c>
      <c r="Z166" s="4">
        <v>162.6</v>
      </c>
      <c r="AA166" s="4">
        <v>164.4</v>
      </c>
      <c r="AB166" s="4">
        <v>166.9</v>
      </c>
      <c r="AC166" s="4">
        <v>168.8</v>
      </c>
      <c r="AD166" s="4">
        <v>166.8</v>
      </c>
      <c r="AE166">
        <f t="shared" si="4"/>
        <v>170.31153846153848</v>
      </c>
    </row>
    <row r="167" spans="1:31" ht="13.8" x14ac:dyDescent="0.25">
      <c r="A167" s="5" t="s">
        <v>34</v>
      </c>
      <c r="B167" s="6">
        <v>2022</v>
      </c>
      <c r="C167" s="6" t="s">
        <v>38</v>
      </c>
      <c r="D167" s="10">
        <v>44682</v>
      </c>
      <c r="E167" s="6">
        <v>154.1</v>
      </c>
      <c r="F167" s="6">
        <v>217</v>
      </c>
      <c r="G167" s="6">
        <v>162.4</v>
      </c>
      <c r="H167" s="6">
        <v>164.9</v>
      </c>
      <c r="I167" s="6">
        <v>202.4</v>
      </c>
      <c r="J167" s="6">
        <v>171</v>
      </c>
      <c r="K167" s="6">
        <v>174.9</v>
      </c>
      <c r="L167" s="6">
        <v>164.7</v>
      </c>
      <c r="M167" s="6">
        <v>119.7</v>
      </c>
      <c r="N167" s="6">
        <v>184.9</v>
      </c>
      <c r="O167" s="6">
        <v>167.1</v>
      </c>
      <c r="P167" s="6">
        <v>182.5</v>
      </c>
      <c r="Q167" s="6">
        <v>173.3</v>
      </c>
      <c r="R167" s="6">
        <v>194.1</v>
      </c>
      <c r="S167" s="6">
        <v>175.6</v>
      </c>
      <c r="T167" s="6">
        <v>168.4</v>
      </c>
      <c r="U167" s="6">
        <v>174.6</v>
      </c>
      <c r="V167" s="6">
        <v>167.5</v>
      </c>
      <c r="W167" s="6">
        <v>174.6</v>
      </c>
      <c r="X167" s="6">
        <v>165.2</v>
      </c>
      <c r="Y167" s="6">
        <v>174.8</v>
      </c>
      <c r="Z167" s="6">
        <v>163</v>
      </c>
      <c r="AA167" s="6">
        <v>165.1</v>
      </c>
      <c r="AB167" s="6">
        <v>167.9</v>
      </c>
      <c r="AC167" s="6">
        <v>168.4</v>
      </c>
      <c r="AD167" s="6">
        <v>167.5</v>
      </c>
      <c r="AE167">
        <f t="shared" si="4"/>
        <v>171.75384615384613</v>
      </c>
    </row>
    <row r="168" spans="1:31" ht="13.8" x14ac:dyDescent="0.25">
      <c r="A168" s="3" t="s">
        <v>34</v>
      </c>
      <c r="B168" s="4">
        <v>2022</v>
      </c>
      <c r="C168" s="4" t="s">
        <v>39</v>
      </c>
      <c r="D168" s="9">
        <v>44713</v>
      </c>
      <c r="E168" s="4">
        <v>155</v>
      </c>
      <c r="F168" s="4">
        <v>219.4</v>
      </c>
      <c r="G168" s="4">
        <v>170.8</v>
      </c>
      <c r="H168" s="4">
        <v>165.8</v>
      </c>
      <c r="I168" s="4">
        <v>200.9</v>
      </c>
      <c r="J168" s="4">
        <v>169.7</v>
      </c>
      <c r="K168" s="4">
        <v>182.3</v>
      </c>
      <c r="L168" s="4">
        <v>164.3</v>
      </c>
      <c r="M168" s="4">
        <v>119.9</v>
      </c>
      <c r="N168" s="4">
        <v>187.1</v>
      </c>
      <c r="O168" s="4">
        <v>167.9</v>
      </c>
      <c r="P168" s="4">
        <v>183.9</v>
      </c>
      <c r="Q168" s="4">
        <v>174.9</v>
      </c>
      <c r="R168" s="4">
        <v>194.3</v>
      </c>
      <c r="S168" s="4">
        <v>177.1</v>
      </c>
      <c r="T168" s="4">
        <v>169.9</v>
      </c>
      <c r="U168" s="4">
        <v>176</v>
      </c>
      <c r="V168" s="4">
        <v>166.8</v>
      </c>
      <c r="W168" s="4">
        <v>176</v>
      </c>
      <c r="X168" s="4">
        <v>166.4</v>
      </c>
      <c r="Y168" s="4">
        <v>175.4</v>
      </c>
      <c r="Z168" s="4">
        <v>161.1</v>
      </c>
      <c r="AA168" s="4">
        <v>165.8</v>
      </c>
      <c r="AB168" s="4">
        <v>169</v>
      </c>
      <c r="AC168" s="4">
        <v>169.4</v>
      </c>
      <c r="AD168" s="4">
        <v>167.5</v>
      </c>
      <c r="AE168">
        <f t="shared" si="4"/>
        <v>172.94615384615386</v>
      </c>
    </row>
    <row r="169" spans="1:31" ht="13.8" x14ac:dyDescent="0.25">
      <c r="A169" s="5" t="s">
        <v>34</v>
      </c>
      <c r="B169" s="6">
        <v>2022</v>
      </c>
      <c r="C169" s="6" t="s">
        <v>40</v>
      </c>
      <c r="D169" s="10">
        <v>44743</v>
      </c>
      <c r="E169" s="6">
        <v>156.5</v>
      </c>
      <c r="F169" s="6">
        <v>213</v>
      </c>
      <c r="G169" s="6">
        <v>175.2</v>
      </c>
      <c r="H169" s="6">
        <v>166.6</v>
      </c>
      <c r="I169" s="6">
        <v>195.8</v>
      </c>
      <c r="J169" s="6">
        <v>174.2</v>
      </c>
      <c r="K169" s="6">
        <v>182.1</v>
      </c>
      <c r="L169" s="6">
        <v>164.3</v>
      </c>
      <c r="M169" s="6">
        <v>120</v>
      </c>
      <c r="N169" s="6">
        <v>190</v>
      </c>
      <c r="O169" s="6">
        <v>168.4</v>
      </c>
      <c r="P169" s="6">
        <v>185.2</v>
      </c>
      <c r="Q169" s="6">
        <v>175</v>
      </c>
      <c r="R169" s="6">
        <v>194.6</v>
      </c>
      <c r="S169" s="6">
        <v>178.3</v>
      </c>
      <c r="T169" s="6">
        <v>171.3</v>
      </c>
      <c r="U169" s="6">
        <v>177.3</v>
      </c>
      <c r="V169" s="6">
        <v>167.8</v>
      </c>
      <c r="W169" s="6">
        <v>179.6</v>
      </c>
      <c r="X169" s="6">
        <v>167.4</v>
      </c>
      <c r="Y169" s="6">
        <v>176.1</v>
      </c>
      <c r="Z169" s="6">
        <v>161.6</v>
      </c>
      <c r="AA169" s="6">
        <v>166.3</v>
      </c>
      <c r="AB169" s="6">
        <v>171.4</v>
      </c>
      <c r="AC169" s="6">
        <v>169.7</v>
      </c>
      <c r="AD169" s="6">
        <v>168.4</v>
      </c>
      <c r="AE169">
        <f t="shared" si="4"/>
        <v>173.69615384615386</v>
      </c>
    </row>
    <row r="170" spans="1:31" ht="13.8" x14ac:dyDescent="0.25">
      <c r="A170" s="3" t="s">
        <v>34</v>
      </c>
      <c r="B170" s="4">
        <v>2022</v>
      </c>
      <c r="C170" s="4" t="s">
        <v>41</v>
      </c>
      <c r="D170" s="9">
        <v>44774</v>
      </c>
      <c r="E170" s="4">
        <v>160.30000000000001</v>
      </c>
      <c r="F170" s="4">
        <v>206.5</v>
      </c>
      <c r="G170" s="4">
        <v>169.2</v>
      </c>
      <c r="H170" s="4">
        <v>168.1</v>
      </c>
      <c r="I170" s="4">
        <v>192.4</v>
      </c>
      <c r="J170" s="4">
        <v>172.9</v>
      </c>
      <c r="K170" s="4">
        <v>186.7</v>
      </c>
      <c r="L170" s="4">
        <v>167.2</v>
      </c>
      <c r="M170" s="4">
        <v>120.9</v>
      </c>
      <c r="N170" s="4">
        <v>193.6</v>
      </c>
      <c r="O170" s="4">
        <v>168.8</v>
      </c>
      <c r="P170" s="4">
        <v>186.3</v>
      </c>
      <c r="Q170" s="4">
        <v>176.3</v>
      </c>
      <c r="R170" s="4">
        <v>195</v>
      </c>
      <c r="S170" s="4">
        <v>179.5</v>
      </c>
      <c r="T170" s="4">
        <v>172.7</v>
      </c>
      <c r="U170" s="4">
        <v>178.5</v>
      </c>
      <c r="V170" s="4">
        <v>169</v>
      </c>
      <c r="W170" s="4">
        <v>178.8</v>
      </c>
      <c r="X170" s="4">
        <v>168.5</v>
      </c>
      <c r="Y170" s="4">
        <v>176.8</v>
      </c>
      <c r="Z170" s="4">
        <v>161.9</v>
      </c>
      <c r="AA170" s="4">
        <v>166.9</v>
      </c>
      <c r="AB170" s="4">
        <v>172.3</v>
      </c>
      <c r="AC170" s="4">
        <v>171.2</v>
      </c>
      <c r="AD170" s="4">
        <v>169.1</v>
      </c>
      <c r="AE170">
        <f t="shared" si="4"/>
        <v>174.20769230769233</v>
      </c>
    </row>
    <row r="171" spans="1:31" ht="13.8" x14ac:dyDescent="0.25">
      <c r="A171" s="5" t="s">
        <v>34</v>
      </c>
      <c r="B171" s="6">
        <v>2022</v>
      </c>
      <c r="C171" s="6" t="s">
        <v>42</v>
      </c>
      <c r="D171" s="10">
        <v>44805</v>
      </c>
      <c r="E171" s="6">
        <v>163.5</v>
      </c>
      <c r="F171" s="6">
        <v>209.2</v>
      </c>
      <c r="G171" s="6">
        <v>169.7</v>
      </c>
      <c r="H171" s="6">
        <v>169.7</v>
      </c>
      <c r="I171" s="6">
        <v>188.7</v>
      </c>
      <c r="J171" s="6">
        <v>165.7</v>
      </c>
      <c r="K171" s="6">
        <v>191.8</v>
      </c>
      <c r="L171" s="6">
        <v>169.1</v>
      </c>
      <c r="M171" s="6">
        <v>121.6</v>
      </c>
      <c r="N171" s="6">
        <v>197.3</v>
      </c>
      <c r="O171" s="6">
        <v>169.4</v>
      </c>
      <c r="P171" s="6">
        <v>187.4</v>
      </c>
      <c r="Q171" s="6">
        <v>177.8</v>
      </c>
      <c r="R171" s="6">
        <v>195.9</v>
      </c>
      <c r="S171" s="6">
        <v>180.9</v>
      </c>
      <c r="T171" s="6">
        <v>174.3</v>
      </c>
      <c r="U171" s="6">
        <v>179.9</v>
      </c>
      <c r="V171" s="6">
        <v>169.5</v>
      </c>
      <c r="W171" s="6">
        <v>179.5</v>
      </c>
      <c r="X171" s="6">
        <v>169.5</v>
      </c>
      <c r="Y171" s="6">
        <v>177.8</v>
      </c>
      <c r="Z171" s="6">
        <v>162.30000000000001</v>
      </c>
      <c r="AA171" s="6">
        <v>167.6</v>
      </c>
      <c r="AB171" s="6">
        <v>173.1</v>
      </c>
      <c r="AC171" s="6">
        <v>170.9</v>
      </c>
      <c r="AD171" s="6">
        <v>169.7</v>
      </c>
      <c r="AE171">
        <f t="shared" si="4"/>
        <v>175.06923076923078</v>
      </c>
    </row>
    <row r="172" spans="1:31" ht="13.8" x14ac:dyDescent="0.25">
      <c r="A172" s="3" t="s">
        <v>34</v>
      </c>
      <c r="B172" s="4">
        <v>2022</v>
      </c>
      <c r="C172" s="4" t="s">
        <v>43</v>
      </c>
      <c r="D172" s="9">
        <v>44835</v>
      </c>
      <c r="E172" s="4">
        <v>165.2</v>
      </c>
      <c r="F172" s="4">
        <v>210.9</v>
      </c>
      <c r="G172" s="4">
        <v>170.9</v>
      </c>
      <c r="H172" s="4">
        <v>170.9</v>
      </c>
      <c r="I172" s="4">
        <v>186.5</v>
      </c>
      <c r="J172" s="4">
        <v>163.80000000000001</v>
      </c>
      <c r="K172" s="4">
        <v>199.7</v>
      </c>
      <c r="L172" s="4">
        <v>169.8</v>
      </c>
      <c r="M172" s="4">
        <v>121.9</v>
      </c>
      <c r="N172" s="4">
        <v>199.9</v>
      </c>
      <c r="O172" s="4">
        <v>169.9</v>
      </c>
      <c r="P172" s="4">
        <v>188.3</v>
      </c>
      <c r="Q172" s="4">
        <v>179.6</v>
      </c>
      <c r="R172" s="4">
        <v>196.3</v>
      </c>
      <c r="S172" s="4">
        <v>181.9</v>
      </c>
      <c r="T172" s="4">
        <v>175.3</v>
      </c>
      <c r="U172" s="4">
        <v>181</v>
      </c>
      <c r="V172" s="4">
        <v>171.2</v>
      </c>
      <c r="W172" s="4">
        <v>180.5</v>
      </c>
      <c r="X172" s="4">
        <v>170.4</v>
      </c>
      <c r="Y172" s="4">
        <v>178.7</v>
      </c>
      <c r="Z172" s="4">
        <v>162.9</v>
      </c>
      <c r="AA172" s="4">
        <v>168.2</v>
      </c>
      <c r="AB172" s="4">
        <v>173.4</v>
      </c>
      <c r="AC172" s="4">
        <v>172.1</v>
      </c>
      <c r="AD172" s="4">
        <v>170.5</v>
      </c>
      <c r="AE172">
        <f t="shared" si="4"/>
        <v>176.14230769230772</v>
      </c>
    </row>
    <row r="173" spans="1:31" ht="13.8" x14ac:dyDescent="0.25">
      <c r="A173" s="5" t="s">
        <v>34</v>
      </c>
      <c r="B173" s="6">
        <v>2022</v>
      </c>
      <c r="C173" s="6" t="s">
        <v>45</v>
      </c>
      <c r="D173" s="10">
        <v>44866</v>
      </c>
      <c r="E173" s="6">
        <v>167.4</v>
      </c>
      <c r="F173" s="6">
        <v>209.4</v>
      </c>
      <c r="G173" s="6">
        <v>181.4</v>
      </c>
      <c r="H173" s="6">
        <v>172.3</v>
      </c>
      <c r="I173" s="6">
        <v>188.9</v>
      </c>
      <c r="J173" s="6">
        <v>160.69999999999999</v>
      </c>
      <c r="K173" s="6">
        <v>183.1</v>
      </c>
      <c r="L173" s="6">
        <v>170.5</v>
      </c>
      <c r="M173" s="6">
        <v>122.1</v>
      </c>
      <c r="N173" s="6">
        <v>202.8</v>
      </c>
      <c r="O173" s="6">
        <v>170.4</v>
      </c>
      <c r="P173" s="6">
        <v>189.5</v>
      </c>
      <c r="Q173" s="6">
        <v>178.3</v>
      </c>
      <c r="R173" s="6">
        <v>196.9</v>
      </c>
      <c r="S173" s="6">
        <v>183.1</v>
      </c>
      <c r="T173" s="6">
        <v>176.2</v>
      </c>
      <c r="U173" s="6">
        <v>182.1</v>
      </c>
      <c r="V173" s="6">
        <v>171.8</v>
      </c>
      <c r="W173" s="6">
        <v>181.3</v>
      </c>
      <c r="X173" s="6">
        <v>171.4</v>
      </c>
      <c r="Y173" s="6">
        <v>179.8</v>
      </c>
      <c r="Z173" s="6">
        <v>163</v>
      </c>
      <c r="AA173" s="6">
        <v>168.5</v>
      </c>
      <c r="AB173" s="6">
        <v>173.7</v>
      </c>
      <c r="AC173" s="6">
        <v>173.6</v>
      </c>
      <c r="AD173" s="6">
        <v>171.1</v>
      </c>
      <c r="AE173">
        <f t="shared" si="4"/>
        <v>176.51153846153849</v>
      </c>
    </row>
    <row r="174" spans="1:31" ht="13.8" x14ac:dyDescent="0.25">
      <c r="A174" s="3" t="s">
        <v>34</v>
      </c>
      <c r="B174" s="4">
        <v>2022</v>
      </c>
      <c r="C174" s="4" t="s">
        <v>46</v>
      </c>
      <c r="D174" s="9">
        <v>44896</v>
      </c>
      <c r="E174" s="4">
        <v>169.2</v>
      </c>
      <c r="F174" s="4">
        <v>209</v>
      </c>
      <c r="G174" s="4">
        <v>190.2</v>
      </c>
      <c r="H174" s="4">
        <v>173.6</v>
      </c>
      <c r="I174" s="4">
        <v>188.5</v>
      </c>
      <c r="J174" s="4">
        <v>158</v>
      </c>
      <c r="K174" s="4">
        <v>159.9</v>
      </c>
      <c r="L174" s="4">
        <v>170.8</v>
      </c>
      <c r="M174" s="4">
        <v>121.8</v>
      </c>
      <c r="N174" s="4">
        <v>205.2</v>
      </c>
      <c r="O174" s="4">
        <v>171</v>
      </c>
      <c r="P174" s="4">
        <v>190.3</v>
      </c>
      <c r="Q174" s="4">
        <v>175.9</v>
      </c>
      <c r="R174" s="4">
        <v>197.3</v>
      </c>
      <c r="S174" s="4">
        <v>184</v>
      </c>
      <c r="T174" s="4">
        <v>177</v>
      </c>
      <c r="U174" s="4">
        <v>183</v>
      </c>
      <c r="V174" s="4">
        <v>170.7</v>
      </c>
      <c r="W174" s="4">
        <v>182</v>
      </c>
      <c r="X174" s="4">
        <v>172.1</v>
      </c>
      <c r="Y174" s="4">
        <v>181.1</v>
      </c>
      <c r="Z174" s="4">
        <v>163.4</v>
      </c>
      <c r="AA174" s="4">
        <v>168.9</v>
      </c>
      <c r="AB174" s="4">
        <v>174.1</v>
      </c>
      <c r="AC174" s="4">
        <v>175.8</v>
      </c>
      <c r="AD174" s="4">
        <v>172</v>
      </c>
      <c r="AE174">
        <f t="shared" si="4"/>
        <v>176.33846153846156</v>
      </c>
    </row>
    <row r="175" spans="1:31" ht="13.8" x14ac:dyDescent="0.25">
      <c r="A175" s="3" t="s">
        <v>34</v>
      </c>
      <c r="B175" s="4">
        <v>2023</v>
      </c>
      <c r="C175" s="4" t="s">
        <v>31</v>
      </c>
      <c r="D175" s="9">
        <v>44927</v>
      </c>
      <c r="E175" s="4">
        <v>173.8</v>
      </c>
      <c r="F175" s="4">
        <v>210.7</v>
      </c>
      <c r="G175" s="4">
        <v>194.5</v>
      </c>
      <c r="H175" s="4">
        <v>174.6</v>
      </c>
      <c r="I175" s="4">
        <v>187.2</v>
      </c>
      <c r="J175" s="4">
        <v>158.30000000000001</v>
      </c>
      <c r="K175" s="4">
        <v>153.9</v>
      </c>
      <c r="L175" s="4">
        <v>170.9</v>
      </c>
      <c r="M175" s="4">
        <v>121.1</v>
      </c>
      <c r="N175" s="4">
        <v>208.4</v>
      </c>
      <c r="O175" s="4">
        <v>171.4</v>
      </c>
      <c r="P175" s="4">
        <v>191.2</v>
      </c>
      <c r="Q175" s="4">
        <v>176.7</v>
      </c>
      <c r="R175" s="4">
        <v>198.2</v>
      </c>
      <c r="S175" s="4">
        <v>184.9</v>
      </c>
      <c r="T175" s="4">
        <v>177.6</v>
      </c>
      <c r="U175" s="4">
        <v>183.8</v>
      </c>
      <c r="V175" s="4">
        <v>172.1</v>
      </c>
      <c r="W175" s="4">
        <v>182</v>
      </c>
      <c r="X175" s="4">
        <v>172.9</v>
      </c>
      <c r="Y175" s="4">
        <v>182.3</v>
      </c>
      <c r="Z175" s="4">
        <v>163.6</v>
      </c>
      <c r="AA175" s="4">
        <v>169.5</v>
      </c>
      <c r="AB175" s="4">
        <v>174.3</v>
      </c>
      <c r="AC175" s="4">
        <v>178.6</v>
      </c>
      <c r="AD175" s="4">
        <v>172.8</v>
      </c>
      <c r="AE175">
        <f t="shared" si="4"/>
        <v>177.12692307692308</v>
      </c>
    </row>
    <row r="176" spans="1:31" ht="13.8" x14ac:dyDescent="0.25">
      <c r="A176" s="5" t="s">
        <v>34</v>
      </c>
      <c r="B176" s="6">
        <v>2023</v>
      </c>
      <c r="C176" s="6" t="s">
        <v>35</v>
      </c>
      <c r="D176" s="10">
        <v>44958</v>
      </c>
      <c r="E176" s="6">
        <v>174.4</v>
      </c>
      <c r="F176" s="6">
        <v>207.7</v>
      </c>
      <c r="G176" s="6">
        <v>175.2</v>
      </c>
      <c r="H176" s="6">
        <v>177.3</v>
      </c>
      <c r="I176" s="6">
        <v>179.3</v>
      </c>
      <c r="J176" s="6">
        <v>169.5</v>
      </c>
      <c r="K176" s="6">
        <v>152.69999999999999</v>
      </c>
      <c r="L176" s="6">
        <v>171</v>
      </c>
      <c r="M176" s="6">
        <v>120</v>
      </c>
      <c r="N176" s="6">
        <v>209.7</v>
      </c>
      <c r="O176" s="6">
        <v>172.3</v>
      </c>
      <c r="P176" s="6">
        <v>193</v>
      </c>
      <c r="Q176" s="6">
        <v>177</v>
      </c>
      <c r="R176" s="6">
        <v>199.5</v>
      </c>
      <c r="S176" s="6">
        <v>186.2</v>
      </c>
      <c r="T176" s="6">
        <v>178.7</v>
      </c>
      <c r="U176" s="6">
        <v>185.1</v>
      </c>
      <c r="V176" s="6">
        <v>173.5</v>
      </c>
      <c r="W176" s="6">
        <v>182.1</v>
      </c>
      <c r="X176" s="6">
        <v>174.2</v>
      </c>
      <c r="Y176" s="6">
        <v>184.4</v>
      </c>
      <c r="Z176" s="6">
        <v>164.2</v>
      </c>
      <c r="AA176" s="6">
        <v>170.3</v>
      </c>
      <c r="AB176" s="6">
        <v>175</v>
      </c>
      <c r="AC176" s="6">
        <v>181</v>
      </c>
      <c r="AD176" s="6">
        <v>174.1</v>
      </c>
      <c r="AE176">
        <f t="shared" si="4"/>
        <v>177.2076923076923</v>
      </c>
    </row>
    <row r="177" spans="1:31" ht="13.8" x14ac:dyDescent="0.25">
      <c r="A177" s="3" t="s">
        <v>34</v>
      </c>
      <c r="B177" s="4">
        <v>2023</v>
      </c>
      <c r="C177" s="4" t="s">
        <v>36</v>
      </c>
      <c r="D177" s="9">
        <v>44986</v>
      </c>
      <c r="E177" s="4">
        <v>174.4</v>
      </c>
      <c r="F177" s="4">
        <v>207.7</v>
      </c>
      <c r="G177" s="4">
        <v>175.2</v>
      </c>
      <c r="H177" s="4">
        <v>177.3</v>
      </c>
      <c r="I177" s="4">
        <v>179.2</v>
      </c>
      <c r="J177" s="4">
        <v>169.5</v>
      </c>
      <c r="K177" s="4">
        <v>152.80000000000001</v>
      </c>
      <c r="L177" s="4">
        <v>171.1</v>
      </c>
      <c r="M177" s="4">
        <v>120</v>
      </c>
      <c r="N177" s="4">
        <v>209.7</v>
      </c>
      <c r="O177" s="4">
        <v>172.3</v>
      </c>
      <c r="P177" s="4">
        <v>193</v>
      </c>
      <c r="Q177" s="4">
        <v>177</v>
      </c>
      <c r="R177" s="4">
        <v>199.5</v>
      </c>
      <c r="S177" s="4">
        <v>186.1</v>
      </c>
      <c r="T177" s="4">
        <v>178.7</v>
      </c>
      <c r="U177" s="4">
        <v>185.1</v>
      </c>
      <c r="V177" s="4">
        <v>173.5</v>
      </c>
      <c r="W177" s="4">
        <v>181.9</v>
      </c>
      <c r="X177" s="4">
        <v>174.2</v>
      </c>
      <c r="Y177" s="4">
        <v>184.4</v>
      </c>
      <c r="Z177" s="4">
        <v>164.2</v>
      </c>
      <c r="AA177" s="4">
        <v>170.3</v>
      </c>
      <c r="AB177" s="4">
        <v>175</v>
      </c>
      <c r="AC177" s="4">
        <v>181</v>
      </c>
      <c r="AD177" s="4">
        <v>174.1</v>
      </c>
      <c r="AE177">
        <f t="shared" si="4"/>
        <v>177.2</v>
      </c>
    </row>
    <row r="178" spans="1:31" ht="13.8" x14ac:dyDescent="0.25">
      <c r="A178" s="5" t="s">
        <v>34</v>
      </c>
      <c r="B178" s="6">
        <v>2023</v>
      </c>
      <c r="C178" s="6" t="s">
        <v>37</v>
      </c>
      <c r="D178" s="10">
        <v>45017</v>
      </c>
      <c r="E178" s="6">
        <v>173.8</v>
      </c>
      <c r="F178" s="6">
        <v>209.3</v>
      </c>
      <c r="G178" s="6">
        <v>169.6</v>
      </c>
      <c r="H178" s="6">
        <v>178.4</v>
      </c>
      <c r="I178" s="6">
        <v>174.9</v>
      </c>
      <c r="J178" s="6">
        <v>176.3</v>
      </c>
      <c r="K178" s="6">
        <v>155.4</v>
      </c>
      <c r="L178" s="6">
        <v>173.4</v>
      </c>
      <c r="M178" s="6">
        <v>121.3</v>
      </c>
      <c r="N178" s="6">
        <v>212.9</v>
      </c>
      <c r="O178" s="6">
        <v>172.9</v>
      </c>
      <c r="P178" s="6">
        <v>193.5</v>
      </c>
      <c r="Q178" s="6">
        <v>177.9</v>
      </c>
      <c r="R178" s="6">
        <v>200.6</v>
      </c>
      <c r="S178" s="6">
        <v>186.9</v>
      </c>
      <c r="T178" s="6">
        <v>179.2</v>
      </c>
      <c r="U178" s="6">
        <v>185.7</v>
      </c>
      <c r="V178" s="6">
        <v>175.2</v>
      </c>
      <c r="W178" s="6">
        <v>181.7</v>
      </c>
      <c r="X178" s="6">
        <v>174.6</v>
      </c>
      <c r="Y178" s="6">
        <v>185</v>
      </c>
      <c r="Z178" s="6">
        <v>164.5</v>
      </c>
      <c r="AA178" s="6">
        <v>170.7</v>
      </c>
      <c r="AB178" s="6">
        <v>176.4</v>
      </c>
      <c r="AC178" s="6">
        <v>184</v>
      </c>
      <c r="AD178" s="6">
        <v>175</v>
      </c>
      <c r="AE178">
        <f t="shared" si="4"/>
        <v>178.04230769230767</v>
      </c>
    </row>
    <row r="179" spans="1:31" ht="13.8" x14ac:dyDescent="0.25">
      <c r="A179" s="3" t="s">
        <v>34</v>
      </c>
      <c r="B179" s="4">
        <v>2023</v>
      </c>
      <c r="C179" s="4" t="s">
        <v>38</v>
      </c>
      <c r="D179" s="9">
        <v>45047</v>
      </c>
      <c r="E179" s="4">
        <v>173.7</v>
      </c>
      <c r="F179" s="4">
        <v>214.3</v>
      </c>
      <c r="G179" s="4">
        <v>173.2</v>
      </c>
      <c r="H179" s="4">
        <v>179.5</v>
      </c>
      <c r="I179" s="4">
        <v>170</v>
      </c>
      <c r="J179" s="4">
        <v>172.2</v>
      </c>
      <c r="K179" s="4">
        <v>161</v>
      </c>
      <c r="L179" s="4">
        <v>175.6</v>
      </c>
      <c r="M179" s="4">
        <v>122.7</v>
      </c>
      <c r="N179" s="4">
        <v>218</v>
      </c>
      <c r="O179" s="4">
        <v>173.4</v>
      </c>
      <c r="P179" s="4">
        <v>194.2</v>
      </c>
      <c r="Q179" s="4">
        <v>179.1</v>
      </c>
      <c r="R179" s="4">
        <v>201</v>
      </c>
      <c r="S179" s="4">
        <v>187.3</v>
      </c>
      <c r="T179" s="4">
        <v>179.7</v>
      </c>
      <c r="U179" s="4">
        <v>186.2</v>
      </c>
      <c r="V179" s="4">
        <v>175.6</v>
      </c>
      <c r="W179" s="4">
        <v>182.8</v>
      </c>
      <c r="X179" s="4">
        <v>175.2</v>
      </c>
      <c r="Y179" s="4">
        <v>185.7</v>
      </c>
      <c r="Z179" s="4">
        <v>164.8</v>
      </c>
      <c r="AA179" s="4">
        <v>171.2</v>
      </c>
      <c r="AB179" s="4">
        <v>177.1</v>
      </c>
      <c r="AC179" s="4">
        <v>185.2</v>
      </c>
      <c r="AD179" s="4">
        <v>175.7</v>
      </c>
      <c r="AE179">
        <f t="shared" si="4"/>
        <v>179.01538461538459</v>
      </c>
    </row>
    <row r="180" spans="1:31" x14ac:dyDescent="0.3">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row>
    <row r="184" spans="1:31" ht="13.8" x14ac:dyDescent="0.25">
      <c r="A184">
        <v>108.4</v>
      </c>
      <c r="C184" t="s">
        <v>0</v>
      </c>
      <c r="D184" t="s">
        <v>1</v>
      </c>
      <c r="E184" t="s">
        <v>2</v>
      </c>
      <c r="F184" t="s">
        <v>53</v>
      </c>
    </row>
    <row r="185" spans="1:31" ht="13.8" x14ac:dyDescent="0.25">
      <c r="A185">
        <v>107.3</v>
      </c>
      <c r="C185" t="s">
        <v>34</v>
      </c>
      <c r="D185">
        <v>2013</v>
      </c>
      <c r="E185" t="s">
        <v>31</v>
      </c>
      <c r="F185">
        <v>104.97307692307692</v>
      </c>
    </row>
    <row r="186" spans="1:31" ht="13.8" x14ac:dyDescent="0.25">
      <c r="A186">
        <v>110</v>
      </c>
      <c r="C186" t="s">
        <v>34</v>
      </c>
      <c r="D186">
        <v>2013</v>
      </c>
      <c r="E186" t="s">
        <v>35</v>
      </c>
      <c r="F186">
        <v>105.62692307692308</v>
      </c>
    </row>
    <row r="187" spans="1:31" ht="13.8" x14ac:dyDescent="0.25">
      <c r="A187">
        <v>104.4</v>
      </c>
      <c r="C187" t="s">
        <v>34</v>
      </c>
      <c r="D187">
        <v>2013</v>
      </c>
      <c r="E187" t="s">
        <v>36</v>
      </c>
      <c r="F187">
        <v>105.79230769230769</v>
      </c>
    </row>
    <row r="188" spans="1:31" ht="13.8" x14ac:dyDescent="0.25">
      <c r="A188">
        <v>105.1</v>
      </c>
      <c r="C188" t="s">
        <v>34</v>
      </c>
      <c r="D188">
        <v>2013</v>
      </c>
      <c r="E188" t="s">
        <v>37</v>
      </c>
      <c r="F188">
        <v>106.1846153846154</v>
      </c>
    </row>
    <row r="189" spans="1:31" ht="13.8" x14ac:dyDescent="0.25">
      <c r="A189">
        <v>103.2</v>
      </c>
      <c r="C189" t="s">
        <v>34</v>
      </c>
      <c r="D189">
        <v>2013</v>
      </c>
      <c r="E189" t="s">
        <v>38</v>
      </c>
      <c r="F189">
        <v>106.83076923076925</v>
      </c>
    </row>
    <row r="190" spans="1:31" ht="13.8" x14ac:dyDescent="0.25">
      <c r="A190">
        <v>102.2</v>
      </c>
      <c r="C190" t="s">
        <v>34</v>
      </c>
      <c r="D190">
        <v>2013</v>
      </c>
      <c r="E190" t="s">
        <v>39</v>
      </c>
      <c r="F190">
        <v>108.76153846153846</v>
      </c>
    </row>
    <row r="191" spans="1:31" ht="13.8" x14ac:dyDescent="0.25">
      <c r="A191">
        <v>106</v>
      </c>
      <c r="C191" t="s">
        <v>34</v>
      </c>
      <c r="D191">
        <v>2013</v>
      </c>
      <c r="E191" t="s">
        <v>40</v>
      </c>
      <c r="F191">
        <v>110.18461538461537</v>
      </c>
    </row>
    <row r="192" spans="1:31" ht="13.8" x14ac:dyDescent="0.25">
      <c r="A192">
        <v>106.2</v>
      </c>
      <c r="C192" t="s">
        <v>34</v>
      </c>
      <c r="D192">
        <v>2013</v>
      </c>
      <c r="E192" t="s">
        <v>41</v>
      </c>
      <c r="F192">
        <v>111.2423076923077</v>
      </c>
    </row>
    <row r="193" spans="1:6" ht="13.8" x14ac:dyDescent="0.25">
      <c r="A193">
        <v>102.7</v>
      </c>
      <c r="C193" t="s">
        <v>34</v>
      </c>
      <c r="D193">
        <v>2013</v>
      </c>
      <c r="E193" t="s">
        <v>42</v>
      </c>
      <c r="F193">
        <v>112.30384615384615</v>
      </c>
    </row>
    <row r="194" spans="1:6" ht="13.8" x14ac:dyDescent="0.25">
      <c r="A194">
        <v>104.9</v>
      </c>
      <c r="C194" t="s">
        <v>34</v>
      </c>
      <c r="D194">
        <v>2013</v>
      </c>
      <c r="E194" t="s">
        <v>43</v>
      </c>
      <c r="F194">
        <v>113.27692307692311</v>
      </c>
    </row>
    <row r="195" spans="1:6" ht="13.8" x14ac:dyDescent="0.25">
      <c r="A195">
        <v>107.3</v>
      </c>
      <c r="C195" t="s">
        <v>34</v>
      </c>
      <c r="D195">
        <v>2013</v>
      </c>
      <c r="E195" t="s">
        <v>45</v>
      </c>
      <c r="F195">
        <v>114.69230769230768</v>
      </c>
    </row>
    <row r="196" spans="1:6" ht="13.8" x14ac:dyDescent="0.25">
      <c r="A196">
        <v>105.6</v>
      </c>
      <c r="C196" t="s">
        <v>34</v>
      </c>
      <c r="D196">
        <v>2013</v>
      </c>
      <c r="E196" t="s">
        <v>46</v>
      </c>
      <c r="F196">
        <v>113.70000000000002</v>
      </c>
    </row>
    <row r="197" spans="1:6" ht="13.8" x14ac:dyDescent="0.25">
      <c r="A197">
        <v>105.1</v>
      </c>
      <c r="C197" t="s">
        <v>34</v>
      </c>
      <c r="D197">
        <v>2014</v>
      </c>
      <c r="E197" t="s">
        <v>31</v>
      </c>
      <c r="F197">
        <v>113.14999999999996</v>
      </c>
    </row>
    <row r="198" spans="1:6" ht="13.8" x14ac:dyDescent="0.25">
      <c r="A198">
        <v>106.3</v>
      </c>
      <c r="C198" t="s">
        <v>34</v>
      </c>
      <c r="D198">
        <v>2014</v>
      </c>
      <c r="E198" t="s">
        <v>35</v>
      </c>
      <c r="F198">
        <v>113.13076923076923</v>
      </c>
    </row>
    <row r="199" spans="1:6" ht="13.8" x14ac:dyDescent="0.25">
      <c r="A199">
        <v>105.5</v>
      </c>
      <c r="C199" t="s">
        <v>34</v>
      </c>
      <c r="D199">
        <v>2014</v>
      </c>
      <c r="E199" t="s">
        <v>47</v>
      </c>
      <c r="F199">
        <v>113.64615384615384</v>
      </c>
    </row>
    <row r="200" spans="1:6" ht="13.8" x14ac:dyDescent="0.25">
      <c r="A200">
        <v>106.2</v>
      </c>
      <c r="C200" t="s">
        <v>34</v>
      </c>
      <c r="D200">
        <v>2014</v>
      </c>
      <c r="E200" t="s">
        <v>37</v>
      </c>
      <c r="F200">
        <v>114.4576923076923</v>
      </c>
    </row>
    <row r="201" spans="1:6" ht="13.8" x14ac:dyDescent="0.25">
      <c r="A201">
        <v>100.3</v>
      </c>
      <c r="C201" t="s">
        <v>34</v>
      </c>
      <c r="D201">
        <v>2014</v>
      </c>
      <c r="E201" t="s">
        <v>38</v>
      </c>
      <c r="F201">
        <v>115.20000000000003</v>
      </c>
    </row>
    <row r="202" spans="1:6" ht="13.8" x14ac:dyDescent="0.25">
      <c r="A202">
        <v>105.5</v>
      </c>
      <c r="C202" t="s">
        <v>34</v>
      </c>
      <c r="D202">
        <v>2014</v>
      </c>
      <c r="E202" t="s">
        <v>39</v>
      </c>
      <c r="F202">
        <v>116.03846153846156</v>
      </c>
    </row>
    <row r="203" spans="1:6" ht="13.8" x14ac:dyDescent="0.25">
      <c r="A203">
        <v>104.8</v>
      </c>
      <c r="C203" t="s">
        <v>34</v>
      </c>
      <c r="D203">
        <v>2014</v>
      </c>
      <c r="E203" t="s">
        <v>40</v>
      </c>
      <c r="F203">
        <v>118.12307692307692</v>
      </c>
    </row>
    <row r="204" spans="1:6" ht="13.8" x14ac:dyDescent="0.25">
      <c r="A204">
        <v>104</v>
      </c>
      <c r="C204" t="s">
        <v>34</v>
      </c>
      <c r="D204">
        <v>2014</v>
      </c>
      <c r="E204" t="s">
        <v>41</v>
      </c>
      <c r="F204">
        <v>119.08461538461538</v>
      </c>
    </row>
    <row r="205" spans="1:6" ht="13.8" x14ac:dyDescent="0.25">
      <c r="A205">
        <v>103.2</v>
      </c>
      <c r="C205" t="s">
        <v>34</v>
      </c>
      <c r="D205">
        <v>2014</v>
      </c>
      <c r="E205" t="s">
        <v>42</v>
      </c>
      <c r="F205">
        <v>118.92307692307689</v>
      </c>
    </row>
    <row r="206" spans="1:6" ht="13.8" x14ac:dyDescent="0.25">
      <c r="A206">
        <v>103.1</v>
      </c>
      <c r="C206" t="s">
        <v>34</v>
      </c>
      <c r="D206">
        <v>2014</v>
      </c>
      <c r="E206" t="s">
        <v>43</v>
      </c>
      <c r="F206">
        <v>119.0076923076923</v>
      </c>
    </row>
    <row r="207" spans="1:6" ht="13.8" x14ac:dyDescent="0.25">
      <c r="A207">
        <v>103.6</v>
      </c>
      <c r="C207" t="s">
        <v>34</v>
      </c>
      <c r="D207">
        <v>2014</v>
      </c>
      <c r="E207" t="s">
        <v>45</v>
      </c>
      <c r="F207">
        <v>119.17307692307693</v>
      </c>
    </row>
    <row r="208" spans="1:6" ht="13.8" x14ac:dyDescent="0.25">
      <c r="A208">
        <v>104.5</v>
      </c>
      <c r="C208" t="s">
        <v>34</v>
      </c>
      <c r="D208">
        <v>2014</v>
      </c>
      <c r="E208" t="s">
        <v>46</v>
      </c>
      <c r="F208">
        <v>118.83846153846153</v>
      </c>
    </row>
    <row r="209" spans="1:6" ht="13.8" x14ac:dyDescent="0.25">
      <c r="A209">
        <v>103.9</v>
      </c>
      <c r="C209" t="s">
        <v>34</v>
      </c>
      <c r="D209">
        <v>2015</v>
      </c>
      <c r="E209" t="s">
        <v>31</v>
      </c>
      <c r="F209">
        <v>118.98846153846154</v>
      </c>
    </row>
    <row r="210" spans="1:6" x14ac:dyDescent="0.3">
      <c r="A210" s="11">
        <f>SUM(A184:A209)</f>
        <v>2729.2999999999997</v>
      </c>
      <c r="C210" t="s">
        <v>34</v>
      </c>
      <c r="D210">
        <v>2015</v>
      </c>
      <c r="E210" t="s">
        <v>35</v>
      </c>
      <c r="F210">
        <v>119.27692307692304</v>
      </c>
    </row>
    <row r="211" spans="1:6" ht="13.8" x14ac:dyDescent="0.25">
      <c r="C211" t="s">
        <v>34</v>
      </c>
      <c r="D211">
        <v>2015</v>
      </c>
      <c r="E211" t="s">
        <v>36</v>
      </c>
      <c r="F211">
        <v>119.50769230769228</v>
      </c>
    </row>
    <row r="212" spans="1:6" ht="13.8" x14ac:dyDescent="0.25">
      <c r="C212" t="s">
        <v>34</v>
      </c>
      <c r="D212">
        <v>2015</v>
      </c>
      <c r="E212" t="s">
        <v>37</v>
      </c>
      <c r="F212">
        <v>120.02692307692305</v>
      </c>
    </row>
    <row r="213" spans="1:6" ht="13.8" x14ac:dyDescent="0.25">
      <c r="C213" t="s">
        <v>34</v>
      </c>
      <c r="D213">
        <v>2015</v>
      </c>
      <c r="E213" t="s">
        <v>38</v>
      </c>
      <c r="F213">
        <v>120.94230769230769</v>
      </c>
    </row>
    <row r="214" spans="1:6" ht="13.8" x14ac:dyDescent="0.25">
      <c r="C214" t="s">
        <v>34</v>
      </c>
      <c r="D214">
        <v>2015</v>
      </c>
      <c r="E214" t="s">
        <v>39</v>
      </c>
      <c r="F214">
        <v>122.61153846153849</v>
      </c>
    </row>
    <row r="215" spans="1:6" ht="13.8" x14ac:dyDescent="0.25">
      <c r="C215" t="s">
        <v>34</v>
      </c>
      <c r="D215">
        <v>2015</v>
      </c>
      <c r="E215" t="s">
        <v>40</v>
      </c>
      <c r="F215">
        <v>123.08461538461539</v>
      </c>
    </row>
    <row r="216" spans="1:6" ht="13.8" x14ac:dyDescent="0.25">
      <c r="C216" t="s">
        <v>34</v>
      </c>
      <c r="D216">
        <v>2015</v>
      </c>
      <c r="E216" t="s">
        <v>41</v>
      </c>
      <c r="F216">
        <v>124.01923076923077</v>
      </c>
    </row>
    <row r="217" spans="1:6" ht="13.8" x14ac:dyDescent="0.25">
      <c r="C217" t="s">
        <v>34</v>
      </c>
      <c r="D217">
        <v>2015</v>
      </c>
      <c r="E217" t="s">
        <v>42</v>
      </c>
      <c r="F217">
        <v>124.59230769230771</v>
      </c>
    </row>
    <row r="218" spans="1:6" ht="13.8" x14ac:dyDescent="0.25">
      <c r="C218" t="s">
        <v>34</v>
      </c>
      <c r="D218">
        <v>2015</v>
      </c>
      <c r="E218" t="s">
        <v>43</v>
      </c>
      <c r="F218">
        <v>125.61538461538463</v>
      </c>
    </row>
    <row r="219" spans="1:6" ht="13.8" x14ac:dyDescent="0.25">
      <c r="C219" t="s">
        <v>34</v>
      </c>
      <c r="D219">
        <v>2015</v>
      </c>
      <c r="E219" t="s">
        <v>45</v>
      </c>
      <c r="F219">
        <v>126.37692307692308</v>
      </c>
    </row>
    <row r="220" spans="1:6" ht="13.8" x14ac:dyDescent="0.25">
      <c r="C220" t="s">
        <v>34</v>
      </c>
      <c r="D220">
        <v>2015</v>
      </c>
      <c r="E220" t="s">
        <v>46</v>
      </c>
      <c r="F220">
        <v>126.26153846153846</v>
      </c>
    </row>
    <row r="221" spans="1:6" ht="13.8" x14ac:dyDescent="0.25">
      <c r="C221" t="s">
        <v>34</v>
      </c>
      <c r="D221">
        <v>2016</v>
      </c>
      <c r="E221" t="s">
        <v>31</v>
      </c>
      <c r="F221">
        <v>126.70384615384616</v>
      </c>
    </row>
    <row r="222" spans="1:6" ht="13.8" x14ac:dyDescent="0.25">
      <c r="C222" t="s">
        <v>34</v>
      </c>
      <c r="D222">
        <v>2016</v>
      </c>
      <c r="E222" t="s">
        <v>35</v>
      </c>
      <c r="F222">
        <v>126.51923076923077</v>
      </c>
    </row>
    <row r="223" spans="1:6" ht="13.8" x14ac:dyDescent="0.25">
      <c r="C223" t="s">
        <v>34</v>
      </c>
      <c r="D223">
        <v>2016</v>
      </c>
      <c r="E223" t="s">
        <v>36</v>
      </c>
      <c r="F223">
        <v>126.53461538461541</v>
      </c>
    </row>
    <row r="224" spans="1:6" ht="13.8" x14ac:dyDescent="0.25">
      <c r="C224" t="s">
        <v>34</v>
      </c>
      <c r="D224">
        <v>2016</v>
      </c>
      <c r="E224" t="s">
        <v>37</v>
      </c>
      <c r="F224">
        <v>127.81538461538459</v>
      </c>
    </row>
    <row r="225" spans="3:6" ht="13.8" x14ac:dyDescent="0.25">
      <c r="C225" t="s">
        <v>34</v>
      </c>
      <c r="D225">
        <v>2016</v>
      </c>
      <c r="E225" t="s">
        <v>38</v>
      </c>
      <c r="F225">
        <v>129.21538461538461</v>
      </c>
    </row>
    <row r="226" spans="3:6" ht="13.8" x14ac:dyDescent="0.25">
      <c r="C226" t="s">
        <v>34</v>
      </c>
      <c r="D226">
        <v>2016</v>
      </c>
      <c r="E226" t="s">
        <v>39</v>
      </c>
      <c r="F226">
        <v>130.66153846153844</v>
      </c>
    </row>
    <row r="227" spans="3:6" ht="13.8" x14ac:dyDescent="0.25">
      <c r="C227" t="s">
        <v>34</v>
      </c>
      <c r="D227">
        <v>2016</v>
      </c>
      <c r="E227" t="s">
        <v>40</v>
      </c>
      <c r="F227">
        <v>131.81923076923078</v>
      </c>
    </row>
    <row r="228" spans="3:6" ht="13.8" x14ac:dyDescent="0.25">
      <c r="C228" t="s">
        <v>34</v>
      </c>
      <c r="D228">
        <v>2016</v>
      </c>
      <c r="E228" t="s">
        <v>41</v>
      </c>
      <c r="F228">
        <v>131.83846153846153</v>
      </c>
    </row>
    <row r="229" spans="3:6" ht="13.8" x14ac:dyDescent="0.25">
      <c r="C229" t="s">
        <v>34</v>
      </c>
      <c r="D229">
        <v>2016</v>
      </c>
      <c r="E229" t="s">
        <v>42</v>
      </c>
      <c r="F229">
        <v>131.57307692307694</v>
      </c>
    </row>
    <row r="230" spans="3:6" ht="13.8" x14ac:dyDescent="0.25">
      <c r="C230" t="s">
        <v>34</v>
      </c>
      <c r="D230">
        <v>2016</v>
      </c>
      <c r="E230" t="s">
        <v>43</v>
      </c>
      <c r="F230">
        <v>131.99230769230766</v>
      </c>
    </row>
    <row r="231" spans="3:6" ht="13.8" x14ac:dyDescent="0.25">
      <c r="C231" t="s">
        <v>34</v>
      </c>
      <c r="D231">
        <v>2016</v>
      </c>
      <c r="E231" t="s">
        <v>45</v>
      </c>
      <c r="F231">
        <v>131.91923076923078</v>
      </c>
    </row>
    <row r="232" spans="3:6" ht="13.8" x14ac:dyDescent="0.25">
      <c r="C232" t="s">
        <v>34</v>
      </c>
      <c r="D232">
        <v>2016</v>
      </c>
      <c r="E232" t="s">
        <v>46</v>
      </c>
      <c r="F232">
        <v>131.33846153846153</v>
      </c>
    </row>
    <row r="233" spans="3:6" ht="13.8" x14ac:dyDescent="0.25">
      <c r="C233" t="s">
        <v>34</v>
      </c>
      <c r="D233">
        <v>2017</v>
      </c>
      <c r="E233" t="s">
        <v>31</v>
      </c>
      <c r="F233">
        <v>131.03846153846149</v>
      </c>
    </row>
    <row r="234" spans="3:6" ht="13.8" x14ac:dyDescent="0.25">
      <c r="C234" t="s">
        <v>34</v>
      </c>
      <c r="D234">
        <v>2017</v>
      </c>
      <c r="E234" t="s">
        <v>35</v>
      </c>
      <c r="F234">
        <v>131.07692307692309</v>
      </c>
    </row>
    <row r="235" spans="3:6" ht="13.8" x14ac:dyDescent="0.25">
      <c r="C235" t="s">
        <v>34</v>
      </c>
      <c r="D235">
        <v>2017</v>
      </c>
      <c r="E235" t="s">
        <v>36</v>
      </c>
      <c r="F235">
        <v>131.17307692307693</v>
      </c>
    </row>
    <row r="236" spans="3:6" ht="13.8" x14ac:dyDescent="0.25">
      <c r="C236" t="s">
        <v>34</v>
      </c>
      <c r="D236">
        <v>2017</v>
      </c>
      <c r="E236" t="s">
        <v>37</v>
      </c>
      <c r="F236">
        <v>131.31923076923076</v>
      </c>
    </row>
    <row r="237" spans="3:6" ht="13.8" x14ac:dyDescent="0.25">
      <c r="C237" t="s">
        <v>34</v>
      </c>
      <c r="D237">
        <v>2017</v>
      </c>
      <c r="E237" t="s">
        <v>38</v>
      </c>
      <c r="F237">
        <v>131.49615384615385</v>
      </c>
    </row>
    <row r="238" spans="3:6" ht="13.8" x14ac:dyDescent="0.25">
      <c r="C238" t="s">
        <v>34</v>
      </c>
      <c r="D238">
        <v>2017</v>
      </c>
      <c r="E238" t="s">
        <v>39</v>
      </c>
      <c r="F238">
        <v>132.13461538461542</v>
      </c>
    </row>
    <row r="239" spans="3:6" ht="13.8" x14ac:dyDescent="0.25">
      <c r="C239" t="s">
        <v>34</v>
      </c>
      <c r="D239">
        <v>2017</v>
      </c>
      <c r="E239" t="s">
        <v>40</v>
      </c>
      <c r="F239">
        <v>133.82692307692309</v>
      </c>
    </row>
    <row r="240" spans="3:6" ht="13.8" x14ac:dyDescent="0.25">
      <c r="C240" t="s">
        <v>34</v>
      </c>
      <c r="D240">
        <v>2017</v>
      </c>
      <c r="E240" t="s">
        <v>41</v>
      </c>
      <c r="F240">
        <v>134.88076923076926</v>
      </c>
    </row>
    <row r="241" spans="3:6" ht="13.8" x14ac:dyDescent="0.25">
      <c r="C241" t="s">
        <v>34</v>
      </c>
      <c r="D241">
        <v>2017</v>
      </c>
      <c r="E241" t="s">
        <v>42</v>
      </c>
      <c r="F241">
        <v>134.71923076923076</v>
      </c>
    </row>
    <row r="242" spans="3:6" ht="13.8" x14ac:dyDescent="0.25">
      <c r="C242" t="s">
        <v>34</v>
      </c>
      <c r="D242">
        <v>2017</v>
      </c>
      <c r="E242" t="s">
        <v>43</v>
      </c>
      <c r="F242">
        <v>135.40769230769232</v>
      </c>
    </row>
    <row r="243" spans="3:6" ht="13.8" x14ac:dyDescent="0.25">
      <c r="C243" t="s">
        <v>34</v>
      </c>
      <c r="D243">
        <v>2017</v>
      </c>
      <c r="E243" t="s">
        <v>45</v>
      </c>
      <c r="F243">
        <v>137.03461538461542</v>
      </c>
    </row>
    <row r="244" spans="3:6" ht="13.8" x14ac:dyDescent="0.25">
      <c r="C244" t="s">
        <v>34</v>
      </c>
      <c r="D244">
        <v>2017</v>
      </c>
      <c r="E244" t="s">
        <v>46</v>
      </c>
      <c r="F244">
        <v>136.69230769230765</v>
      </c>
    </row>
    <row r="245" spans="3:6" ht="13.8" x14ac:dyDescent="0.25">
      <c r="C245" t="s">
        <v>34</v>
      </c>
      <c r="D245">
        <v>2018</v>
      </c>
      <c r="E245" t="s">
        <v>31</v>
      </c>
      <c r="F245">
        <v>136.36538461538464</v>
      </c>
    </row>
    <row r="246" spans="3:6" ht="13.8" x14ac:dyDescent="0.25">
      <c r="C246" t="s">
        <v>34</v>
      </c>
      <c r="D246">
        <v>2018</v>
      </c>
      <c r="E246" t="s">
        <v>35</v>
      </c>
      <c r="F246">
        <v>135.79615384615383</v>
      </c>
    </row>
    <row r="247" spans="3:6" ht="13.8" x14ac:dyDescent="0.25">
      <c r="C247" t="s">
        <v>34</v>
      </c>
      <c r="D247">
        <v>2018</v>
      </c>
      <c r="E247" t="s">
        <v>36</v>
      </c>
      <c r="F247">
        <v>135.92307692307693</v>
      </c>
    </row>
    <row r="248" spans="3:6" ht="13.8" x14ac:dyDescent="0.25">
      <c r="C248" t="s">
        <v>34</v>
      </c>
      <c r="D248">
        <v>2018</v>
      </c>
      <c r="E248" t="s">
        <v>37</v>
      </c>
      <c r="F248">
        <v>136.39615384615385</v>
      </c>
    </row>
    <row r="249" spans="3:6" ht="13.8" x14ac:dyDescent="0.25">
      <c r="C249" t="s">
        <v>34</v>
      </c>
      <c r="D249">
        <v>2018</v>
      </c>
      <c r="E249" t="s">
        <v>38</v>
      </c>
      <c r="F249">
        <v>136.85</v>
      </c>
    </row>
    <row r="250" spans="3:6" ht="13.8" x14ac:dyDescent="0.25">
      <c r="C250" t="s">
        <v>34</v>
      </c>
      <c r="D250">
        <v>2018</v>
      </c>
      <c r="E250" t="s">
        <v>39</v>
      </c>
      <c r="F250">
        <v>137.63846153846151</v>
      </c>
    </row>
    <row r="251" spans="3:6" ht="13.8" x14ac:dyDescent="0.25">
      <c r="C251" t="s">
        <v>34</v>
      </c>
      <c r="D251">
        <v>2018</v>
      </c>
      <c r="E251" t="s">
        <v>40</v>
      </c>
      <c r="F251">
        <v>138.73846153846151</v>
      </c>
    </row>
    <row r="252" spans="3:6" ht="13.8" x14ac:dyDescent="0.25">
      <c r="C252" t="s">
        <v>34</v>
      </c>
      <c r="D252">
        <v>2018</v>
      </c>
      <c r="E252" t="s">
        <v>41</v>
      </c>
      <c r="F252">
        <v>139.20384615384617</v>
      </c>
    </row>
    <row r="253" spans="3:6" ht="13.8" x14ac:dyDescent="0.25">
      <c r="C253" t="s">
        <v>34</v>
      </c>
      <c r="D253">
        <v>2018</v>
      </c>
      <c r="E253" t="s">
        <v>42</v>
      </c>
      <c r="F253">
        <v>138.84615384615384</v>
      </c>
    </row>
    <row r="254" spans="3:6" ht="13.8" x14ac:dyDescent="0.25">
      <c r="C254" t="s">
        <v>34</v>
      </c>
      <c r="D254">
        <v>2018</v>
      </c>
      <c r="E254" t="s">
        <v>43</v>
      </c>
      <c r="F254">
        <v>139.51538461538465</v>
      </c>
    </row>
    <row r="255" spans="3:6" ht="13.8" x14ac:dyDescent="0.25">
      <c r="C255" t="s">
        <v>34</v>
      </c>
      <c r="D255">
        <v>2018</v>
      </c>
      <c r="E255" t="s">
        <v>45</v>
      </c>
      <c r="F255">
        <v>139.48076923076923</v>
      </c>
    </row>
    <row r="256" spans="3:6" ht="13.8" x14ac:dyDescent="0.25">
      <c r="C256" t="s">
        <v>34</v>
      </c>
      <c r="D256">
        <v>2018</v>
      </c>
      <c r="E256" t="s">
        <v>46</v>
      </c>
      <c r="F256">
        <v>139.11153846153846</v>
      </c>
    </row>
    <row r="257" spans="3:6" ht="13.8" x14ac:dyDescent="0.25">
      <c r="C257" t="s">
        <v>34</v>
      </c>
      <c r="D257">
        <v>2019</v>
      </c>
      <c r="E257" t="s">
        <v>31</v>
      </c>
      <c r="F257">
        <v>138.66923076923075</v>
      </c>
    </row>
    <row r="258" spans="3:6" ht="13.8" x14ac:dyDescent="0.25">
      <c r="C258" t="s">
        <v>34</v>
      </c>
      <c r="D258">
        <v>2019</v>
      </c>
      <c r="E258" t="s">
        <v>35</v>
      </c>
      <c r="F258">
        <v>138.97692307692307</v>
      </c>
    </row>
    <row r="259" spans="3:6" ht="13.8" x14ac:dyDescent="0.25">
      <c r="C259" t="s">
        <v>34</v>
      </c>
      <c r="D259">
        <v>2019</v>
      </c>
      <c r="E259" t="s">
        <v>36</v>
      </c>
      <c r="F259">
        <v>139.3576923076923</v>
      </c>
    </row>
    <row r="260" spans="3:6" ht="13.8" x14ac:dyDescent="0.25">
      <c r="C260" t="s">
        <v>34</v>
      </c>
      <c r="D260">
        <v>2019</v>
      </c>
      <c r="E260" t="s">
        <v>38</v>
      </c>
      <c r="F260">
        <v>140.78461538461539</v>
      </c>
    </row>
    <row r="261" spans="3:6" ht="13.8" x14ac:dyDescent="0.25">
      <c r="C261" t="s">
        <v>34</v>
      </c>
      <c r="D261">
        <v>2019</v>
      </c>
      <c r="E261" t="s">
        <v>39</v>
      </c>
      <c r="F261">
        <v>141.80000000000001</v>
      </c>
    </row>
    <row r="262" spans="3:6" ht="13.8" x14ac:dyDescent="0.25">
      <c r="C262" t="s">
        <v>34</v>
      </c>
      <c r="D262">
        <v>2019</v>
      </c>
      <c r="E262" t="s">
        <v>40</v>
      </c>
      <c r="F262">
        <v>142.96153846153845</v>
      </c>
    </row>
    <row r="263" spans="3:6" ht="13.8" x14ac:dyDescent="0.25">
      <c r="C263" t="s">
        <v>34</v>
      </c>
      <c r="D263">
        <v>2019</v>
      </c>
      <c r="E263" t="s">
        <v>41</v>
      </c>
      <c r="F263">
        <v>143.5846153846154</v>
      </c>
    </row>
    <row r="264" spans="3:6" ht="13.8" x14ac:dyDescent="0.25">
      <c r="C264" t="s">
        <v>34</v>
      </c>
      <c r="D264">
        <v>2019</v>
      </c>
      <c r="E264" t="s">
        <v>42</v>
      </c>
      <c r="F264">
        <v>144.22692307692301</v>
      </c>
    </row>
    <row r="265" spans="3:6" ht="13.8" x14ac:dyDescent="0.25">
      <c r="C265" t="s">
        <v>34</v>
      </c>
      <c r="D265">
        <v>2019</v>
      </c>
      <c r="E265" t="s">
        <v>43</v>
      </c>
      <c r="F265">
        <v>145.51923076923077</v>
      </c>
    </row>
    <row r="266" spans="3:6" ht="13.8" x14ac:dyDescent="0.25">
      <c r="C266" t="s">
        <v>34</v>
      </c>
      <c r="D266">
        <v>2019</v>
      </c>
      <c r="E266" t="s">
        <v>45</v>
      </c>
      <c r="F266">
        <v>146.73461538461541</v>
      </c>
    </row>
    <row r="267" spans="3:6" ht="13.8" x14ac:dyDescent="0.25">
      <c r="C267" t="s">
        <v>34</v>
      </c>
      <c r="D267">
        <v>2019</v>
      </c>
      <c r="E267" t="s">
        <v>46</v>
      </c>
      <c r="F267">
        <v>148.40769230769234</v>
      </c>
    </row>
    <row r="268" spans="3:6" ht="13.8" x14ac:dyDescent="0.25">
      <c r="C268" t="s">
        <v>34</v>
      </c>
      <c r="D268">
        <v>2020</v>
      </c>
      <c r="E268" t="s">
        <v>31</v>
      </c>
      <c r="F268">
        <v>148.54615384615383</v>
      </c>
    </row>
    <row r="269" spans="3:6" ht="13.8" x14ac:dyDescent="0.25">
      <c r="C269" t="s">
        <v>34</v>
      </c>
      <c r="D269">
        <v>2020</v>
      </c>
      <c r="E269" t="s">
        <v>35</v>
      </c>
      <c r="F269">
        <v>147.71153846153845</v>
      </c>
    </row>
    <row r="270" spans="3:6" ht="13.8" x14ac:dyDescent="0.25">
      <c r="C270" t="s">
        <v>34</v>
      </c>
      <c r="D270">
        <v>2020</v>
      </c>
      <c r="E270" t="s">
        <v>36</v>
      </c>
      <c r="F270">
        <v>147.31923076923078</v>
      </c>
    </row>
    <row r="271" spans="3:6" ht="13.8" x14ac:dyDescent="0.25">
      <c r="C271" t="s">
        <v>34</v>
      </c>
      <c r="D271">
        <v>2020</v>
      </c>
      <c r="E271" t="s">
        <v>37</v>
      </c>
      <c r="F271">
        <v>151.26384615384615</v>
      </c>
    </row>
    <row r="272" spans="3:6" ht="13.8" x14ac:dyDescent="0.25">
      <c r="C272" t="s">
        <v>34</v>
      </c>
      <c r="D272">
        <v>2020</v>
      </c>
      <c r="E272" t="s">
        <v>38</v>
      </c>
      <c r="F272">
        <v>152.30160839160837</v>
      </c>
    </row>
    <row r="273" spans="3:6" ht="13.8" x14ac:dyDescent="0.25">
      <c r="C273" t="s">
        <v>34</v>
      </c>
      <c r="D273">
        <v>2020</v>
      </c>
      <c r="E273" t="s">
        <v>39</v>
      </c>
      <c r="F273">
        <v>151.31923076923078</v>
      </c>
    </row>
    <row r="274" spans="3:6" ht="13.8" x14ac:dyDescent="0.25">
      <c r="C274" t="s">
        <v>34</v>
      </c>
      <c r="D274">
        <v>2020</v>
      </c>
      <c r="E274" t="s">
        <v>40</v>
      </c>
      <c r="F274">
        <v>151.31923076923078</v>
      </c>
    </row>
    <row r="275" spans="3:6" ht="13.8" x14ac:dyDescent="0.25">
      <c r="C275" t="s">
        <v>34</v>
      </c>
      <c r="D275">
        <v>2020</v>
      </c>
      <c r="E275" t="s">
        <v>41</v>
      </c>
      <c r="F275">
        <v>152.85384615384615</v>
      </c>
    </row>
    <row r="276" spans="3:6" ht="13.8" x14ac:dyDescent="0.25">
      <c r="C276" t="s">
        <v>34</v>
      </c>
      <c r="D276">
        <v>2020</v>
      </c>
      <c r="E276" t="s">
        <v>42</v>
      </c>
      <c r="F276">
        <v>153.71923076923079</v>
      </c>
    </row>
    <row r="277" spans="3:6" ht="13.8" x14ac:dyDescent="0.25">
      <c r="C277" t="s">
        <v>34</v>
      </c>
      <c r="D277">
        <v>2020</v>
      </c>
      <c r="E277" t="s">
        <v>43</v>
      </c>
      <c r="F277">
        <v>155.42692307692309</v>
      </c>
    </row>
    <row r="278" spans="3:6" ht="13.8" x14ac:dyDescent="0.25">
      <c r="C278" t="s">
        <v>34</v>
      </c>
      <c r="D278">
        <v>2020</v>
      </c>
      <c r="E278" t="s">
        <v>45</v>
      </c>
      <c r="F278">
        <v>157.51538461538462</v>
      </c>
    </row>
    <row r="279" spans="3:6" ht="13.8" x14ac:dyDescent="0.25">
      <c r="C279" t="s">
        <v>34</v>
      </c>
      <c r="D279">
        <v>2020</v>
      </c>
      <c r="E279" t="s">
        <v>46</v>
      </c>
      <c r="F279">
        <v>158.32307692307691</v>
      </c>
    </row>
    <row r="280" spans="3:6" ht="13.8" x14ac:dyDescent="0.25">
      <c r="C280" t="s">
        <v>34</v>
      </c>
      <c r="D280">
        <v>2021</v>
      </c>
      <c r="E280" t="s">
        <v>31</v>
      </c>
      <c r="F280">
        <v>157.42692307692306</v>
      </c>
    </row>
    <row r="281" spans="3:6" ht="13.8" x14ac:dyDescent="0.25">
      <c r="C281" t="s">
        <v>34</v>
      </c>
      <c r="D281">
        <v>2021</v>
      </c>
      <c r="E281" t="s">
        <v>35</v>
      </c>
      <c r="F281">
        <v>156.83461538461543</v>
      </c>
    </row>
    <row r="282" spans="3:6" ht="13.8" x14ac:dyDescent="0.25">
      <c r="C282" t="s">
        <v>34</v>
      </c>
      <c r="D282">
        <v>2021</v>
      </c>
      <c r="E282" t="s">
        <v>36</v>
      </c>
      <c r="F282">
        <v>157.09615384615384</v>
      </c>
    </row>
    <row r="283" spans="3:6" ht="13.8" x14ac:dyDescent="0.25">
      <c r="C283" t="s">
        <v>34</v>
      </c>
      <c r="D283">
        <v>2021</v>
      </c>
      <c r="E283" t="s">
        <v>37</v>
      </c>
      <c r="F283">
        <v>158.40384615384619</v>
      </c>
    </row>
    <row r="284" spans="3:6" ht="13.8" x14ac:dyDescent="0.25">
      <c r="C284" t="s">
        <v>34</v>
      </c>
      <c r="D284">
        <v>2021</v>
      </c>
      <c r="E284" t="s">
        <v>38</v>
      </c>
      <c r="F284">
        <v>161.3346153846154</v>
      </c>
    </row>
    <row r="285" spans="3:6" ht="13.8" x14ac:dyDescent="0.25">
      <c r="C285" t="s">
        <v>34</v>
      </c>
      <c r="D285">
        <v>2021</v>
      </c>
      <c r="E285" t="s">
        <v>39</v>
      </c>
      <c r="F285">
        <v>162.48076923076925</v>
      </c>
    </row>
    <row r="286" spans="3:6" ht="13.8" x14ac:dyDescent="0.25">
      <c r="C286" t="s">
        <v>34</v>
      </c>
      <c r="D286">
        <v>2021</v>
      </c>
      <c r="E286" t="s">
        <v>40</v>
      </c>
      <c r="F286">
        <v>163.50769230769231</v>
      </c>
    </row>
    <row r="287" spans="3:6" ht="13.8" x14ac:dyDescent="0.25">
      <c r="C287" t="s">
        <v>34</v>
      </c>
      <c r="D287">
        <v>2021</v>
      </c>
      <c r="E287" t="s">
        <v>41</v>
      </c>
      <c r="F287">
        <v>163.96538461538464</v>
      </c>
    </row>
    <row r="288" spans="3:6" ht="13.8" x14ac:dyDescent="0.25">
      <c r="C288" t="s">
        <v>34</v>
      </c>
      <c r="D288">
        <v>2021</v>
      </c>
      <c r="E288" t="s">
        <v>42</v>
      </c>
      <c r="F288">
        <v>163.97307692307689</v>
      </c>
    </row>
    <row r="289" spans="3:6" ht="13.8" x14ac:dyDescent="0.25">
      <c r="C289" t="s">
        <v>34</v>
      </c>
      <c r="D289">
        <v>2021</v>
      </c>
      <c r="E289" t="s">
        <v>43</v>
      </c>
      <c r="F289">
        <v>165.76153846153844</v>
      </c>
    </row>
    <row r="290" spans="3:6" ht="13.8" x14ac:dyDescent="0.25">
      <c r="C290" t="s">
        <v>34</v>
      </c>
      <c r="D290">
        <v>2021</v>
      </c>
      <c r="E290" t="s">
        <v>45</v>
      </c>
      <c r="F290">
        <v>166.81538461538463</v>
      </c>
    </row>
    <row r="291" spans="3:6" ht="13.8" x14ac:dyDescent="0.25">
      <c r="C291" t="s">
        <v>34</v>
      </c>
      <c r="D291">
        <v>2021</v>
      </c>
      <c r="E291" t="s">
        <v>46</v>
      </c>
      <c r="F291">
        <v>166.58076923076922</v>
      </c>
    </row>
    <row r="292" spans="3:6" ht="13.8" x14ac:dyDescent="0.25">
      <c r="C292" t="s">
        <v>34</v>
      </c>
      <c r="D292">
        <v>2022</v>
      </c>
      <c r="E292" t="s">
        <v>31</v>
      </c>
      <c r="F292">
        <v>166.33846153846147</v>
      </c>
    </row>
    <row r="293" spans="3:6" ht="13.8" x14ac:dyDescent="0.25">
      <c r="C293" t="s">
        <v>34</v>
      </c>
      <c r="D293">
        <v>2022</v>
      </c>
      <c r="E293" t="s">
        <v>35</v>
      </c>
      <c r="F293">
        <v>166.70384615384617</v>
      </c>
    </row>
    <row r="294" spans="3:6" ht="13.8" x14ac:dyDescent="0.25">
      <c r="C294" t="s">
        <v>34</v>
      </c>
      <c r="D294">
        <v>2022</v>
      </c>
      <c r="E294" t="s">
        <v>36</v>
      </c>
      <c r="F294">
        <v>168.19230769230774</v>
      </c>
    </row>
    <row r="295" spans="3:6" ht="13.8" x14ac:dyDescent="0.25">
      <c r="C295" t="s">
        <v>34</v>
      </c>
      <c r="D295">
        <v>2022</v>
      </c>
      <c r="E295" t="s">
        <v>37</v>
      </c>
      <c r="F295">
        <v>170.31153846153848</v>
      </c>
    </row>
    <row r="296" spans="3:6" ht="13.8" x14ac:dyDescent="0.25">
      <c r="C296" t="s">
        <v>34</v>
      </c>
      <c r="D296">
        <v>2022</v>
      </c>
      <c r="E296" t="s">
        <v>38</v>
      </c>
      <c r="F296">
        <v>171.75384615384613</v>
      </c>
    </row>
    <row r="297" spans="3:6" ht="13.8" x14ac:dyDescent="0.25">
      <c r="C297" t="s">
        <v>34</v>
      </c>
      <c r="D297">
        <v>2022</v>
      </c>
      <c r="E297" t="s">
        <v>39</v>
      </c>
      <c r="F297">
        <v>172.94615384615386</v>
      </c>
    </row>
    <row r="298" spans="3:6" ht="13.8" x14ac:dyDescent="0.25">
      <c r="C298" t="s">
        <v>34</v>
      </c>
      <c r="D298">
        <v>2022</v>
      </c>
      <c r="E298" t="s">
        <v>40</v>
      </c>
      <c r="F298">
        <v>173.69615384615386</v>
      </c>
    </row>
    <row r="299" spans="3:6" ht="13.8" x14ac:dyDescent="0.25">
      <c r="C299" t="s">
        <v>34</v>
      </c>
      <c r="D299">
        <v>2022</v>
      </c>
      <c r="E299" t="s">
        <v>41</v>
      </c>
      <c r="F299">
        <v>174.20769230769233</v>
      </c>
    </row>
    <row r="300" spans="3:6" ht="13.8" x14ac:dyDescent="0.25">
      <c r="C300" t="s">
        <v>34</v>
      </c>
      <c r="D300">
        <v>2022</v>
      </c>
      <c r="E300" t="s">
        <v>42</v>
      </c>
      <c r="F300">
        <v>175.06923076923078</v>
      </c>
    </row>
    <row r="301" spans="3:6" ht="13.8" x14ac:dyDescent="0.25">
      <c r="C301" t="s">
        <v>34</v>
      </c>
      <c r="D301">
        <v>2022</v>
      </c>
      <c r="E301" t="s">
        <v>43</v>
      </c>
      <c r="F301">
        <v>176.14230769230772</v>
      </c>
    </row>
    <row r="302" spans="3:6" ht="13.8" x14ac:dyDescent="0.25">
      <c r="C302" t="s">
        <v>34</v>
      </c>
      <c r="D302">
        <v>2022</v>
      </c>
      <c r="E302" t="s">
        <v>45</v>
      </c>
      <c r="F302">
        <v>176.51153846153849</v>
      </c>
    </row>
    <row r="303" spans="3:6" ht="13.8" x14ac:dyDescent="0.25">
      <c r="C303" t="s">
        <v>34</v>
      </c>
      <c r="D303">
        <v>2022</v>
      </c>
      <c r="E303" t="s">
        <v>46</v>
      </c>
      <c r="F303">
        <v>176.33846153846156</v>
      </c>
    </row>
    <row r="304" spans="3:6" ht="13.8" x14ac:dyDescent="0.25">
      <c r="C304" t="s">
        <v>34</v>
      </c>
      <c r="D304">
        <v>2023</v>
      </c>
      <c r="E304" t="s">
        <v>31</v>
      </c>
      <c r="F304">
        <v>177.12692307692308</v>
      </c>
    </row>
    <row r="305" spans="3:6" ht="13.8" x14ac:dyDescent="0.25">
      <c r="C305" t="s">
        <v>34</v>
      </c>
      <c r="D305">
        <v>2023</v>
      </c>
      <c r="E305" t="s">
        <v>35</v>
      </c>
      <c r="F305">
        <v>177.2076923076923</v>
      </c>
    </row>
    <row r="306" spans="3:6" ht="13.8" x14ac:dyDescent="0.25">
      <c r="C306" t="s">
        <v>34</v>
      </c>
      <c r="D306">
        <v>2023</v>
      </c>
      <c r="E306" t="s">
        <v>36</v>
      </c>
      <c r="F306">
        <v>177.2</v>
      </c>
    </row>
    <row r="307" spans="3:6" ht="13.8" x14ac:dyDescent="0.25">
      <c r="C307" t="s">
        <v>34</v>
      </c>
      <c r="D307">
        <v>2023</v>
      </c>
      <c r="E307" t="s">
        <v>37</v>
      </c>
      <c r="F307">
        <v>178.04230769230767</v>
      </c>
    </row>
    <row r="308" spans="3:6" ht="13.8" x14ac:dyDescent="0.25">
      <c r="C308" t="s">
        <v>34</v>
      </c>
      <c r="D308">
        <v>2023</v>
      </c>
      <c r="E308" t="s">
        <v>38</v>
      </c>
      <c r="F308">
        <v>179.01538461538459</v>
      </c>
    </row>
  </sheetData>
  <autoFilter ref="A55:AD179" xr:uid="{7E011E74-7FCD-4692-B047-8B23D33C7141}">
    <sortState xmlns:xlrd2="http://schemas.microsoft.com/office/spreadsheetml/2017/richdata2" ref="A56:AD179">
      <sortCondition ref="B55:B179"/>
    </sortState>
  </autoFilter>
  <dataConsolidate/>
  <pageMargins left="0.7" right="0.7" top="0.75" bottom="0.75" header="0.3" footer="0.3"/>
  <pageSetup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All_India_Index_Upto_April23 (1</vt:lpstr>
      <vt:lpstr>3rd</vt:lpstr>
      <vt:lpstr>1st</vt:lpstr>
      <vt:lpstr>4th</vt:lpstr>
      <vt:lpstr>Sheet4</vt:lpstr>
      <vt:lpstr>Sheet3</vt:lpstr>
      <vt:lpstr>Sheet10</vt:lpstr>
      <vt:lpstr>Sheet6</vt:lpstr>
      <vt:lpstr>Sheet8</vt:lpstr>
      <vt:lpstr>Sheet5</vt:lpstr>
      <vt:lpstr>Sheet9</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shaktivel kumar</cp:lastModifiedBy>
  <cp:lastPrinted>2026-04-06T15:36:15Z</cp:lastPrinted>
  <dcterms:created xsi:type="dcterms:W3CDTF">2026-03-24T18:29:02Z</dcterms:created>
  <dcterms:modified xsi:type="dcterms:W3CDTF">2026-10-07T15:52:35Z</dcterms:modified>
</cp:coreProperties>
</file>