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DADM_2022\AT3\"/>
    </mc:Choice>
  </mc:AlternateContent>
  <xr:revisionPtr revIDLastSave="0" documentId="13_ncr:1_{19060837-19B6-46AA-93D9-E7A3D7C1AA5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airwise" sheetId="10" r:id="rId1"/>
    <sheet name="Option Analysis" sheetId="13" r:id="rId2"/>
  </sheets>
  <definedNames>
    <definedName name="Description">#REF!</definedName>
    <definedName name="Focus">#REF!</definedName>
    <definedName name="FocusAre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3" l="1"/>
  <c r="H9" i="10"/>
  <c r="R3" i="13"/>
  <c r="P3" i="13"/>
  <c r="S3" i="13"/>
  <c r="O3" i="13"/>
  <c r="N3" i="13"/>
  <c r="M3" i="13"/>
  <c r="H6" i="10"/>
  <c r="H7" i="10"/>
  <c r="H8" i="10"/>
  <c r="H5" i="10"/>
  <c r="H10" i="10" l="1"/>
  <c r="I9" i="10" s="1"/>
  <c r="D11" i="13" l="1"/>
  <c r="I6" i="10"/>
  <c r="D8" i="13" s="1"/>
  <c r="I5" i="10"/>
  <c r="D7" i="13" s="1"/>
  <c r="R7" i="13" s="1"/>
  <c r="I8" i="10"/>
  <c r="D10" i="13" s="1"/>
  <c r="I7" i="10"/>
  <c r="D9" i="13" s="1"/>
  <c r="R11" i="13" l="1"/>
  <c r="Q11" i="13"/>
  <c r="Q8" i="13"/>
  <c r="R8" i="13"/>
  <c r="Q9" i="13"/>
  <c r="R9" i="13"/>
  <c r="R10" i="13"/>
  <c r="Q10" i="13"/>
  <c r="P10" i="13"/>
  <c r="M10" i="13"/>
  <c r="S10" i="13"/>
  <c r="O10" i="13"/>
  <c r="N10" i="13"/>
  <c r="M11" i="13"/>
  <c r="O11" i="13"/>
  <c r="S11" i="13"/>
  <c r="P11" i="13"/>
  <c r="N11" i="13"/>
  <c r="N9" i="13"/>
  <c r="M9" i="13"/>
  <c r="O9" i="13"/>
  <c r="P9" i="13"/>
  <c r="S9" i="13"/>
  <c r="Q7" i="13"/>
  <c r="S7" i="13"/>
  <c r="P7" i="13"/>
  <c r="N7" i="13"/>
  <c r="O7" i="13"/>
  <c r="M7" i="13"/>
  <c r="N8" i="13"/>
  <c r="S8" i="13"/>
  <c r="M8" i="13"/>
  <c r="P8" i="13"/>
  <c r="O8" i="13"/>
  <c r="I10" i="10"/>
  <c r="S13" i="13" l="1"/>
  <c r="N13" i="13"/>
  <c r="P13" i="13"/>
  <c r="Q13" i="13"/>
  <c r="M13" i="13"/>
  <c r="O13" i="13"/>
  <c r="R13" i="13"/>
  <c r="N14" i="13" l="1"/>
  <c r="O14" i="13"/>
  <c r="R14" i="13"/>
  <c r="M14" i="13"/>
  <c r="Q14" i="13"/>
  <c r="S14" i="13"/>
  <c r="P14" i="13"/>
</calcChain>
</file>

<file path=xl/sharedStrings.xml><?xml version="1.0" encoding="utf-8"?>
<sst xmlns="http://schemas.openxmlformats.org/spreadsheetml/2006/main" count="68" uniqueCount="31">
  <si>
    <t>PAIRED COMPARISON ANALYSIS TO DETERMINE CRITERIA WEIGHTING</t>
  </si>
  <si>
    <t>A</t>
  </si>
  <si>
    <t>B</t>
  </si>
  <si>
    <t>C</t>
  </si>
  <si>
    <t>D</t>
  </si>
  <si>
    <t>E</t>
  </si>
  <si>
    <t>NO.</t>
  </si>
  <si>
    <t>%</t>
  </si>
  <si>
    <t>OPTION EVALUATION - SCORING SUMMARY</t>
  </si>
  <si>
    <t>Suitability Rating (1 to 5) of each option (1 very low suitability to 5 very high suitability)</t>
  </si>
  <si>
    <t>Adjusted scores</t>
  </si>
  <si>
    <t>Comments</t>
  </si>
  <si>
    <t xml:space="preserve">  Selection Criteria</t>
  </si>
  <si>
    <t>Criteria Weighting</t>
  </si>
  <si>
    <t>Rating</t>
  </si>
  <si>
    <t>Score</t>
  </si>
  <si>
    <t xml:space="preserve">  TOTAL SCORE</t>
  </si>
  <si>
    <t xml:space="preserve">  RANK</t>
  </si>
  <si>
    <t>Current Path</t>
  </si>
  <si>
    <t>Technology products</t>
  </si>
  <si>
    <t>Cost</t>
  </si>
  <si>
    <t>Stability</t>
  </si>
  <si>
    <t>Existing Resources</t>
  </si>
  <si>
    <t>Market Demand</t>
  </si>
  <si>
    <t>Solar</t>
  </si>
  <si>
    <t>Geothermal</t>
  </si>
  <si>
    <t>Staff Concern</t>
  </si>
  <si>
    <t>Capital Raising</t>
  </si>
  <si>
    <t>Diversifying into commodities was considered but not included as it presented no positive aspects and therefore would have definitely come last</t>
  </si>
  <si>
    <t>Buying an organisation</t>
  </si>
  <si>
    <t>Mine Remediation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</si>
</sst>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sz val="10"/>
      <name val="Verdana"/>
      <family val="2"/>
    </font>
    <font>
      <sz val="8"/>
      <name val="Arial"/>
      <family val="2"/>
    </font>
    <font>
      <sz val="9"/>
      <name val="Verdana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indexed="12"/>
      <name val="Arial"/>
      <family val="2"/>
    </font>
    <font>
      <sz val="18"/>
      <name val="Verdana"/>
      <family val="2"/>
    </font>
    <font>
      <b/>
      <sz val="16"/>
      <name val="Arial"/>
      <family val="2"/>
    </font>
    <font>
      <b/>
      <sz val="11"/>
      <name val="Verdana"/>
      <family val="2"/>
    </font>
    <font>
      <b/>
      <sz val="11"/>
      <color indexed="10"/>
      <name val="Verdana"/>
      <family val="2"/>
    </font>
    <font>
      <sz val="11"/>
      <name val="Verdana"/>
      <family val="2"/>
    </font>
    <font>
      <sz val="11"/>
      <name val="Arial"/>
      <family val="2"/>
    </font>
    <font>
      <b/>
      <sz val="11"/>
      <color indexed="12"/>
      <name val="Verdana"/>
      <family val="2"/>
    </font>
    <font>
      <sz val="8"/>
      <name val="Verdana"/>
      <family val="2"/>
    </font>
    <font>
      <b/>
      <sz val="11"/>
      <color indexed="12"/>
      <name val="Calibri"/>
      <family val="2"/>
      <scheme val="minor"/>
    </font>
    <font>
      <b/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2" fontId="1" fillId="0" borderId="0" xfId="0" applyNumberFormat="1" applyFont="1" applyAlignment="1">
      <alignment horizontal="left" vertical="center"/>
    </xf>
    <xf numFmtId="2" fontId="3" fillId="0" borderId="0" xfId="0" applyNumberFormat="1" applyFont="1" applyAlignment="1">
      <alignment horizontal="left" vertical="center"/>
    </xf>
    <xf numFmtId="0" fontId="4" fillId="0" borderId="0" xfId="0" applyFont="1"/>
    <xf numFmtId="0" fontId="4" fillId="0" borderId="1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/>
      <protection locked="0"/>
    </xf>
    <xf numFmtId="0" fontId="4" fillId="0" borderId="9" xfId="0" applyFont="1" applyBorder="1" applyAlignment="1">
      <alignment horizontal="center" vertical="center"/>
    </xf>
    <xf numFmtId="9" fontId="4" fillId="0" borderId="3" xfId="0" applyNumberFormat="1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horizontal="left" vertical="center"/>
    </xf>
    <xf numFmtId="0" fontId="8" fillId="0" borderId="0" xfId="0" applyFont="1" applyAlignment="1">
      <alignment vertical="center"/>
    </xf>
    <xf numFmtId="2" fontId="9" fillId="0" borderId="0" xfId="0" applyNumberFormat="1" applyFont="1" applyAlignment="1">
      <alignment horizontal="center" vertical="center" wrapText="1"/>
    </xf>
    <xf numFmtId="9" fontId="10" fillId="0" borderId="0" xfId="0" applyNumberFormat="1" applyFont="1" applyFill="1" applyBorder="1" applyAlignment="1">
      <alignment horizontal="center" vertical="center"/>
    </xf>
    <xf numFmtId="2" fontId="1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left" vertical="center" wrapText="1"/>
    </xf>
    <xf numFmtId="9" fontId="1" fillId="0" borderId="0" xfId="0" applyNumberFormat="1" applyFont="1" applyAlignment="1">
      <alignment horizontal="center" vertical="center"/>
    </xf>
    <xf numFmtId="9" fontId="10" fillId="0" borderId="0" xfId="0" applyNumberFormat="1" applyFont="1" applyBorder="1" applyAlignment="1">
      <alignment horizontal="left" vertical="center"/>
    </xf>
    <xf numFmtId="2" fontId="11" fillId="0" borderId="1" xfId="0" applyNumberFormat="1" applyFont="1" applyBorder="1" applyAlignment="1">
      <alignment horizontal="center" vertical="center"/>
    </xf>
    <xf numFmtId="2" fontId="11" fillId="0" borderId="11" xfId="0" applyNumberFormat="1" applyFont="1" applyBorder="1" applyAlignment="1">
      <alignment horizontal="center" vertical="center"/>
    </xf>
    <xf numFmtId="9" fontId="10" fillId="3" borderId="11" xfId="0" applyNumberFormat="1" applyFont="1" applyFill="1" applyBorder="1" applyAlignment="1">
      <alignment horizontal="center" vertical="center"/>
    </xf>
    <xf numFmtId="1" fontId="13" fillId="2" borderId="1" xfId="0" applyNumberFormat="1" applyFont="1" applyFill="1" applyBorder="1" applyAlignment="1" applyProtection="1">
      <alignment horizontal="center" vertical="center"/>
      <protection locked="0"/>
    </xf>
    <xf numFmtId="2" fontId="9" fillId="3" borderId="11" xfId="0" applyNumberFormat="1" applyFont="1" applyFill="1" applyBorder="1" applyAlignment="1">
      <alignment horizontal="center" vertical="center"/>
    </xf>
    <xf numFmtId="2" fontId="9" fillId="4" borderId="4" xfId="0" applyNumberFormat="1" applyFont="1" applyFill="1" applyBorder="1" applyAlignment="1">
      <alignment horizontal="center" vertical="center"/>
    </xf>
    <xf numFmtId="1" fontId="9" fillId="4" borderId="4" xfId="0" applyNumberFormat="1" applyFont="1" applyFill="1" applyBorder="1" applyAlignment="1">
      <alignment horizontal="center" vertical="center"/>
    </xf>
    <xf numFmtId="1" fontId="9" fillId="4" borderId="1" xfId="0" applyNumberFormat="1" applyFont="1" applyFill="1" applyBorder="1" applyAlignment="1">
      <alignment horizontal="center" vertical="center"/>
    </xf>
    <xf numFmtId="2" fontId="11" fillId="0" borderId="0" xfId="0" applyNumberFormat="1" applyFont="1" applyAlignment="1">
      <alignment horizontal="left" vertical="center"/>
    </xf>
    <xf numFmtId="2" fontId="9" fillId="4" borderId="1" xfId="0" applyNumberFormat="1" applyFont="1" applyFill="1" applyBorder="1" applyAlignment="1">
      <alignment horizontal="center" vertical="center"/>
    </xf>
    <xf numFmtId="1" fontId="14" fillId="0" borderId="2" xfId="0" applyNumberFormat="1" applyFont="1" applyBorder="1" applyAlignment="1">
      <alignment horizontal="center" vertical="center" wrapText="1"/>
    </xf>
    <xf numFmtId="1" fontId="14" fillId="0" borderId="12" xfId="0" applyNumberFormat="1" applyFont="1" applyBorder="1" applyAlignment="1">
      <alignment horizontal="center" vertical="center" wrapText="1"/>
    </xf>
    <xf numFmtId="1" fontId="14" fillId="0" borderId="15" xfId="0" applyNumberFormat="1" applyFont="1" applyBorder="1" applyAlignment="1">
      <alignment horizontal="center" vertical="center" wrapText="1"/>
    </xf>
    <xf numFmtId="9" fontId="9" fillId="4" borderId="4" xfId="0" applyNumberFormat="1" applyFont="1" applyFill="1" applyBorder="1" applyAlignment="1">
      <alignment horizontal="left" vertical="center"/>
    </xf>
    <xf numFmtId="9" fontId="9" fillId="4" borderId="11" xfId="0" applyNumberFormat="1" applyFont="1" applyFill="1" applyBorder="1" applyAlignment="1">
      <alignment horizontal="left" vertical="center"/>
    </xf>
    <xf numFmtId="49" fontId="9" fillId="0" borderId="4" xfId="0" applyNumberFormat="1" applyFont="1" applyBorder="1" applyAlignment="1">
      <alignment horizontal="left" vertical="center"/>
    </xf>
    <xf numFmtId="49" fontId="9" fillId="0" borderId="10" xfId="0" applyNumberFormat="1" applyFont="1" applyBorder="1" applyAlignment="1">
      <alignment horizontal="left" vertical="center"/>
    </xf>
    <xf numFmtId="49" fontId="9" fillId="0" borderId="11" xfId="0" applyNumberFormat="1" applyFont="1" applyBorder="1" applyAlignment="1">
      <alignment horizontal="left" vertical="center"/>
    </xf>
    <xf numFmtId="2" fontId="11" fillId="0" borderId="4" xfId="0" applyNumberFormat="1" applyFont="1" applyBorder="1" applyAlignment="1">
      <alignment horizontal="center" vertical="center" wrapText="1"/>
    </xf>
    <xf numFmtId="2" fontId="11" fillId="0" borderId="10" xfId="0" applyNumberFormat="1" applyFont="1" applyBorder="1" applyAlignment="1">
      <alignment horizontal="center" vertical="center" wrapText="1"/>
    </xf>
    <xf numFmtId="2" fontId="11" fillId="0" borderId="11" xfId="0" applyNumberFormat="1" applyFont="1" applyBorder="1" applyAlignment="1">
      <alignment horizontal="center" vertical="center" wrapText="1"/>
    </xf>
    <xf numFmtId="2" fontId="14" fillId="0" borderId="2" xfId="0" applyNumberFormat="1" applyFont="1" applyBorder="1" applyAlignment="1">
      <alignment horizontal="center" vertical="center" wrapText="1"/>
    </xf>
    <xf numFmtId="2" fontId="14" fillId="0" borderId="12" xfId="0" applyNumberFormat="1" applyFont="1" applyBorder="1" applyAlignment="1">
      <alignment horizontal="center" vertical="center" wrapText="1"/>
    </xf>
    <xf numFmtId="2" fontId="14" fillId="0" borderId="15" xfId="0" applyNumberFormat="1" applyFont="1" applyBorder="1" applyAlignment="1">
      <alignment horizontal="center" vertical="center" wrapText="1"/>
    </xf>
    <xf numFmtId="1" fontId="11" fillId="0" borderId="2" xfId="0" applyNumberFormat="1" applyFont="1" applyBorder="1" applyAlignment="1">
      <alignment horizontal="center" vertical="center" wrapText="1"/>
    </xf>
    <xf numFmtId="1" fontId="11" fillId="0" borderId="12" xfId="0" applyNumberFormat="1" applyFont="1" applyBorder="1" applyAlignment="1">
      <alignment horizontal="center" vertical="center" wrapText="1"/>
    </xf>
    <xf numFmtId="1" fontId="11" fillId="0" borderId="15" xfId="0" applyNumberFormat="1" applyFont="1" applyBorder="1" applyAlignment="1">
      <alignment horizontal="center" vertical="center" wrapText="1"/>
    </xf>
    <xf numFmtId="2" fontId="9" fillId="0" borderId="5" xfId="0" applyNumberFormat="1" applyFont="1" applyBorder="1" applyAlignment="1">
      <alignment horizontal="left" vertical="center" wrapText="1"/>
    </xf>
    <xf numFmtId="2" fontId="9" fillId="0" borderId="13" xfId="0" applyNumberFormat="1" applyFont="1" applyBorder="1" applyAlignment="1">
      <alignment horizontal="left" vertical="center" wrapText="1"/>
    </xf>
    <xf numFmtId="2" fontId="9" fillId="0" borderId="14" xfId="0" applyNumberFormat="1" applyFont="1" applyBorder="1" applyAlignment="1">
      <alignment horizontal="left" vertical="center" wrapText="1"/>
    </xf>
    <xf numFmtId="2" fontId="9" fillId="0" borderId="16" xfId="0" applyNumberFormat="1" applyFont="1" applyBorder="1" applyAlignment="1">
      <alignment horizontal="left" vertical="center" wrapText="1"/>
    </xf>
    <xf numFmtId="2" fontId="9" fillId="0" borderId="17" xfId="0" applyNumberFormat="1" applyFont="1" applyBorder="1" applyAlignment="1">
      <alignment horizontal="left" vertical="center" wrapText="1"/>
    </xf>
    <xf numFmtId="2" fontId="9" fillId="0" borderId="18" xfId="0" applyNumberFormat="1" applyFont="1" applyBorder="1" applyAlignment="1">
      <alignment horizontal="left" vertical="center" wrapText="1"/>
    </xf>
    <xf numFmtId="9" fontId="11" fillId="0" borderId="2" xfId="0" applyNumberFormat="1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2" fontId="15" fillId="2" borderId="2" xfId="0" applyNumberFormat="1" applyFont="1" applyFill="1" applyBorder="1" applyAlignment="1" applyProtection="1">
      <alignment horizontal="center" vertical="center" wrapText="1"/>
      <protection locked="0"/>
    </xf>
    <xf numFmtId="2" fontId="15" fillId="2" borderId="12" xfId="0" applyNumberFormat="1" applyFont="1" applyFill="1" applyBorder="1" applyAlignment="1" applyProtection="1">
      <alignment horizontal="center" vertical="center" wrapText="1"/>
      <protection locked="0"/>
    </xf>
    <xf numFmtId="2" fontId="15" fillId="2" borderId="15" xfId="0" applyNumberFormat="1" applyFont="1" applyFill="1" applyBorder="1" applyAlignment="1" applyProtection="1">
      <alignment horizontal="center" vertical="center" wrapText="1"/>
      <protection locked="0"/>
    </xf>
    <xf numFmtId="2" fontId="16" fillId="0" borderId="2" xfId="0" applyNumberFormat="1" applyFont="1" applyBorder="1" applyAlignment="1">
      <alignment horizontal="center" vertical="center" wrapText="1"/>
    </xf>
    <xf numFmtId="1" fontId="16" fillId="0" borderId="2" xfId="0" applyNumberFormat="1" applyFont="1" applyBorder="1" applyAlignment="1">
      <alignment horizontal="center" vertical="center" wrapText="1"/>
    </xf>
    <xf numFmtId="2" fontId="16" fillId="0" borderId="12" xfId="0" applyNumberFormat="1" applyFont="1" applyBorder="1" applyAlignment="1">
      <alignment horizontal="center" vertical="center" wrapText="1"/>
    </xf>
    <xf numFmtId="1" fontId="16" fillId="0" borderId="12" xfId="0" applyNumberFormat="1" applyFont="1" applyBorder="1" applyAlignment="1">
      <alignment horizontal="center" vertical="center" wrapText="1"/>
    </xf>
    <xf numFmtId="2" fontId="16" fillId="0" borderId="15" xfId="0" applyNumberFormat="1" applyFont="1" applyBorder="1" applyAlignment="1">
      <alignment horizontal="center" vertical="center" wrapText="1"/>
    </xf>
    <xf numFmtId="1" fontId="16" fillId="0" borderId="1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"/>
  <sheetViews>
    <sheetView zoomScale="91" zoomScaleNormal="91" workbookViewId="0">
      <selection activeCell="C19" sqref="C19"/>
    </sheetView>
  </sheetViews>
  <sheetFormatPr defaultColWidth="8.7109375" defaultRowHeight="12" x14ac:dyDescent="0.2"/>
  <cols>
    <col min="1" max="1" width="8.7109375" style="3"/>
    <col min="2" max="2" width="19" style="3" customWidth="1"/>
    <col min="3" max="7" width="17.5703125" style="3" customWidth="1"/>
    <col min="8" max="16384" width="8.7109375" style="3"/>
  </cols>
  <sheetData>
    <row r="1" spans="1:9" ht="17.25" customHeight="1" x14ac:dyDescent="0.2">
      <c r="A1" s="2" t="s">
        <v>0</v>
      </c>
    </row>
    <row r="2" spans="1:9" ht="15.75" customHeight="1" x14ac:dyDescent="0.2"/>
    <row r="3" spans="1:9" ht="30" customHeight="1" thickBot="1" x14ac:dyDescent="0.25">
      <c r="A3" s="4"/>
      <c r="B3" s="5"/>
      <c r="C3" s="6" t="s">
        <v>1</v>
      </c>
      <c r="D3" s="6" t="s">
        <v>2</v>
      </c>
      <c r="E3" s="6" t="s">
        <v>3</v>
      </c>
      <c r="F3" s="7" t="s">
        <v>4</v>
      </c>
      <c r="G3" s="7" t="s">
        <v>5</v>
      </c>
      <c r="H3" s="8"/>
      <c r="I3" s="9"/>
    </row>
    <row r="4" spans="1:9" ht="30" customHeight="1" thickTop="1" thickBot="1" x14ac:dyDescent="0.25">
      <c r="A4" s="10"/>
      <c r="B4" s="11"/>
      <c r="C4" s="15" t="s">
        <v>20</v>
      </c>
      <c r="D4" s="15" t="s">
        <v>22</v>
      </c>
      <c r="E4" s="15" t="s">
        <v>23</v>
      </c>
      <c r="F4" s="15" t="s">
        <v>21</v>
      </c>
      <c r="G4" s="15" t="s">
        <v>26</v>
      </c>
      <c r="H4" s="12" t="s">
        <v>6</v>
      </c>
      <c r="I4" s="13" t="s">
        <v>7</v>
      </c>
    </row>
    <row r="5" spans="1:9" ht="30" customHeight="1" thickTop="1" thickBot="1" x14ac:dyDescent="0.25">
      <c r="A5" s="14" t="s">
        <v>1</v>
      </c>
      <c r="B5" s="15" t="s">
        <v>20</v>
      </c>
      <c r="C5" s="16"/>
      <c r="D5" s="17" t="s">
        <v>20</v>
      </c>
      <c r="E5" s="17" t="s">
        <v>23</v>
      </c>
      <c r="F5" s="17" t="s">
        <v>21</v>
      </c>
      <c r="G5" s="17" t="s">
        <v>26</v>
      </c>
      <c r="H5" s="18">
        <f>COUNTIF($C$5:$G$9,B5)</f>
        <v>1</v>
      </c>
      <c r="I5" s="19">
        <f>+H5/$H$10</f>
        <v>0.1</v>
      </c>
    </row>
    <row r="6" spans="1:9" ht="30" customHeight="1" thickTop="1" thickBot="1" x14ac:dyDescent="0.25">
      <c r="A6" s="7" t="s">
        <v>2</v>
      </c>
      <c r="B6" s="15" t="s">
        <v>22</v>
      </c>
      <c r="C6" s="20"/>
      <c r="D6" s="21"/>
      <c r="E6" s="17" t="s">
        <v>23</v>
      </c>
      <c r="F6" s="17" t="s">
        <v>21</v>
      </c>
      <c r="G6" s="17" t="s">
        <v>22</v>
      </c>
      <c r="H6" s="18">
        <f>COUNTIF($C$5:$G$9,B6)</f>
        <v>1</v>
      </c>
      <c r="I6" s="19">
        <f>+H6/$H$10</f>
        <v>0.1</v>
      </c>
    </row>
    <row r="7" spans="1:9" ht="30" customHeight="1" thickTop="1" thickBot="1" x14ac:dyDescent="0.25">
      <c r="A7" s="7" t="s">
        <v>3</v>
      </c>
      <c r="B7" s="15" t="s">
        <v>23</v>
      </c>
      <c r="C7" s="20"/>
      <c r="D7" s="21"/>
      <c r="E7" s="21"/>
      <c r="F7" s="17" t="s">
        <v>23</v>
      </c>
      <c r="G7" s="17" t="s">
        <v>23</v>
      </c>
      <c r="H7" s="18">
        <f>COUNTIF($C$5:$G$9,B7)</f>
        <v>4</v>
      </c>
      <c r="I7" s="19">
        <f>+H7/$H$10</f>
        <v>0.4</v>
      </c>
    </row>
    <row r="8" spans="1:9" ht="30" customHeight="1" thickTop="1" thickBot="1" x14ac:dyDescent="0.25">
      <c r="A8" s="7" t="s">
        <v>4</v>
      </c>
      <c r="B8" s="15" t="s">
        <v>21</v>
      </c>
      <c r="C8" s="20"/>
      <c r="D8" s="21"/>
      <c r="E8" s="21"/>
      <c r="F8" s="21"/>
      <c r="G8" s="17" t="s">
        <v>21</v>
      </c>
      <c r="H8" s="18">
        <f>COUNTIF($C$5:$G$9,B8)</f>
        <v>3</v>
      </c>
      <c r="I8" s="19">
        <f>+H8/$H$10</f>
        <v>0.3</v>
      </c>
    </row>
    <row r="9" spans="1:9" ht="30" customHeight="1" thickTop="1" x14ac:dyDescent="0.2">
      <c r="A9" s="7" t="s">
        <v>5</v>
      </c>
      <c r="B9" s="15" t="s">
        <v>26</v>
      </c>
      <c r="C9" s="20"/>
      <c r="D9" s="21"/>
      <c r="E9" s="21"/>
      <c r="F9" s="21"/>
      <c r="G9" s="21"/>
      <c r="H9" s="18">
        <f>COUNTIF($C$5:$G$9,B9)</f>
        <v>1</v>
      </c>
      <c r="I9" s="19">
        <f>+H9/$H$10</f>
        <v>0.1</v>
      </c>
    </row>
    <row r="10" spans="1:9" ht="29.25" customHeight="1" x14ac:dyDescent="0.2">
      <c r="H10" s="7">
        <f>+SUM(H5:H9)</f>
        <v>10</v>
      </c>
      <c r="I10" s="22">
        <f>+SUM(I5:I9)</f>
        <v>1.0000000000000002</v>
      </c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scale="8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4"/>
  <sheetViews>
    <sheetView tabSelected="1" workbookViewId="0">
      <selection activeCell="J11" sqref="J11"/>
    </sheetView>
  </sheetViews>
  <sheetFormatPr defaultRowHeight="12.75" x14ac:dyDescent="0.2"/>
  <cols>
    <col min="3" max="3" width="10.28515625" customWidth="1"/>
    <col min="4" max="4" width="10.5703125" bestFit="1" customWidth="1"/>
    <col min="5" max="11" width="11" customWidth="1"/>
    <col min="12" max="12" width="31.5703125" customWidth="1"/>
    <col min="13" max="13" width="15.5703125" customWidth="1"/>
    <col min="14" max="16" width="13.28515625" customWidth="1"/>
    <col min="17" max="18" width="15.28515625" customWidth="1"/>
    <col min="19" max="19" width="13.28515625" customWidth="1"/>
  </cols>
  <sheetData>
    <row r="1" spans="1:19" ht="22.5" x14ac:dyDescent="0.2">
      <c r="A1" s="23"/>
      <c r="B1" s="24"/>
      <c r="C1" s="25"/>
      <c r="D1" s="25"/>
      <c r="E1" s="25"/>
      <c r="F1" s="25"/>
      <c r="G1" s="25"/>
      <c r="H1" s="25"/>
      <c r="I1" s="25"/>
      <c r="J1" s="25"/>
      <c r="K1" s="25"/>
      <c r="L1" s="25"/>
      <c r="M1" s="26"/>
      <c r="N1" s="27"/>
      <c r="O1" s="27"/>
      <c r="P1" s="27"/>
      <c r="Q1" s="27"/>
      <c r="R1" s="27"/>
      <c r="S1" s="27"/>
    </row>
    <row r="2" spans="1:19" ht="44.1" customHeight="1" x14ac:dyDescent="0.2">
      <c r="A2" s="39" t="s">
        <v>8</v>
      </c>
      <c r="B2" s="1"/>
      <c r="C2" s="28"/>
      <c r="D2" s="29"/>
      <c r="E2" s="49" t="s">
        <v>9</v>
      </c>
      <c r="F2" s="50"/>
      <c r="G2" s="50"/>
      <c r="H2" s="50"/>
      <c r="I2" s="50"/>
      <c r="J2" s="50"/>
      <c r="K2" s="50"/>
      <c r="L2" s="51"/>
      <c r="M2" s="49" t="s">
        <v>10</v>
      </c>
      <c r="N2" s="50"/>
      <c r="O2" s="50"/>
      <c r="P2" s="50"/>
      <c r="Q2" s="50"/>
      <c r="R2" s="50"/>
      <c r="S2" s="51"/>
    </row>
    <row r="3" spans="1:19" ht="14.25" customHeight="1" x14ac:dyDescent="0.2">
      <c r="A3" s="1"/>
      <c r="B3" s="1"/>
      <c r="C3" s="28"/>
      <c r="D3" s="30"/>
      <c r="E3" s="52" t="s">
        <v>18</v>
      </c>
      <c r="F3" s="52" t="s">
        <v>25</v>
      </c>
      <c r="G3" s="52" t="s">
        <v>24</v>
      </c>
      <c r="H3" s="41" t="s">
        <v>19</v>
      </c>
      <c r="I3" s="41" t="s">
        <v>29</v>
      </c>
      <c r="J3" s="41" t="s">
        <v>30</v>
      </c>
      <c r="K3" s="41" t="s">
        <v>27</v>
      </c>
      <c r="L3" s="55" t="s">
        <v>11</v>
      </c>
      <c r="M3" s="69" t="str">
        <f t="shared" ref="M3:S3" si="0">E3</f>
        <v>Current Path</v>
      </c>
      <c r="N3" s="69" t="str">
        <f t="shared" si="0"/>
        <v>Geothermal</v>
      </c>
      <c r="O3" s="69" t="str">
        <f t="shared" si="0"/>
        <v>Solar</v>
      </c>
      <c r="P3" s="69" t="str">
        <f t="shared" si="0"/>
        <v>Technology products</v>
      </c>
      <c r="Q3" s="69" t="str">
        <f>I3</f>
        <v>Buying an organisation</v>
      </c>
      <c r="R3" s="69" t="str">
        <f t="shared" si="0"/>
        <v>Mine Remediation services</v>
      </c>
      <c r="S3" s="70" t="str">
        <f t="shared" si="0"/>
        <v>Capital Raising</v>
      </c>
    </row>
    <row r="4" spans="1:19" ht="12.75" customHeight="1" x14ac:dyDescent="0.2">
      <c r="A4" s="1"/>
      <c r="B4" s="1"/>
      <c r="C4" s="28"/>
      <c r="D4" s="29"/>
      <c r="E4" s="53"/>
      <c r="F4" s="53"/>
      <c r="G4" s="53"/>
      <c r="H4" s="42"/>
      <c r="I4" s="42"/>
      <c r="J4" s="42"/>
      <c r="K4" s="42"/>
      <c r="L4" s="56"/>
      <c r="M4" s="71"/>
      <c r="N4" s="71"/>
      <c r="O4" s="71"/>
      <c r="P4" s="71"/>
      <c r="Q4" s="71"/>
      <c r="R4" s="71"/>
      <c r="S4" s="72"/>
    </row>
    <row r="5" spans="1:19" ht="12.75" customHeight="1" x14ac:dyDescent="0.2">
      <c r="A5" s="58" t="s">
        <v>12</v>
      </c>
      <c r="B5" s="59"/>
      <c r="C5" s="60"/>
      <c r="D5" s="64" t="s">
        <v>13</v>
      </c>
      <c r="E5" s="54"/>
      <c r="F5" s="54"/>
      <c r="G5" s="54"/>
      <c r="H5" s="43"/>
      <c r="I5" s="43"/>
      <c r="J5" s="43"/>
      <c r="K5" s="43"/>
      <c r="L5" s="56"/>
      <c r="M5" s="73"/>
      <c r="N5" s="73"/>
      <c r="O5" s="73"/>
      <c r="P5" s="73"/>
      <c r="Q5" s="73"/>
      <c r="R5" s="73"/>
      <c r="S5" s="74"/>
    </row>
    <row r="6" spans="1:19" ht="14.25" x14ac:dyDescent="0.2">
      <c r="A6" s="61"/>
      <c r="B6" s="62"/>
      <c r="C6" s="63"/>
      <c r="D6" s="65"/>
      <c r="E6" s="31" t="s">
        <v>14</v>
      </c>
      <c r="F6" s="31" t="s">
        <v>14</v>
      </c>
      <c r="G6" s="31" t="s">
        <v>14</v>
      </c>
      <c r="H6" s="31" t="s">
        <v>14</v>
      </c>
      <c r="I6" s="31" t="s">
        <v>14</v>
      </c>
      <c r="J6" s="31" t="s">
        <v>14</v>
      </c>
      <c r="K6" s="31" t="s">
        <v>14</v>
      </c>
      <c r="L6" s="57"/>
      <c r="M6" s="31" t="s">
        <v>15</v>
      </c>
      <c r="N6" s="32" t="s">
        <v>15</v>
      </c>
      <c r="O6" s="31" t="s">
        <v>15</v>
      </c>
      <c r="P6" s="31" t="s">
        <v>15</v>
      </c>
      <c r="Q6" s="31" t="s">
        <v>15</v>
      </c>
      <c r="R6" s="31" t="s">
        <v>15</v>
      </c>
      <c r="S6" s="31" t="s">
        <v>15</v>
      </c>
    </row>
    <row r="7" spans="1:19" ht="14.25" x14ac:dyDescent="0.2">
      <c r="A7" s="46" t="s">
        <v>20</v>
      </c>
      <c r="B7" s="47"/>
      <c r="C7" s="48"/>
      <c r="D7" s="33">
        <f>Pairwise!I5</f>
        <v>0.1</v>
      </c>
      <c r="E7" s="34">
        <v>3</v>
      </c>
      <c r="F7" s="34">
        <v>1</v>
      </c>
      <c r="G7" s="34">
        <v>5</v>
      </c>
      <c r="H7" s="34">
        <v>4</v>
      </c>
      <c r="I7" s="34">
        <v>2</v>
      </c>
      <c r="J7" s="34">
        <v>4</v>
      </c>
      <c r="K7" s="34">
        <v>5</v>
      </c>
      <c r="L7" s="66" t="s">
        <v>28</v>
      </c>
      <c r="M7" s="35">
        <f t="shared" ref="M7:S7" si="1">IF(ISBLANK(E7),0,E7*$D7)</f>
        <v>0.30000000000000004</v>
      </c>
      <c r="N7" s="35">
        <f t="shared" si="1"/>
        <v>0.1</v>
      </c>
      <c r="O7" s="35">
        <f t="shared" si="1"/>
        <v>0.5</v>
      </c>
      <c r="P7" s="35">
        <f t="shared" si="1"/>
        <v>0.4</v>
      </c>
      <c r="Q7" s="35">
        <f t="shared" si="1"/>
        <v>0.2</v>
      </c>
      <c r="R7" s="35">
        <f t="shared" si="1"/>
        <v>0.4</v>
      </c>
      <c r="S7" s="35">
        <f t="shared" si="1"/>
        <v>0.5</v>
      </c>
    </row>
    <row r="8" spans="1:19" ht="14.25" x14ac:dyDescent="0.2">
      <c r="A8" s="46" t="s">
        <v>22</v>
      </c>
      <c r="B8" s="47"/>
      <c r="C8" s="48"/>
      <c r="D8" s="33">
        <f>Pairwise!I6</f>
        <v>0.1</v>
      </c>
      <c r="E8" s="34">
        <v>5</v>
      </c>
      <c r="F8" s="34">
        <v>4</v>
      </c>
      <c r="G8" s="34">
        <v>4</v>
      </c>
      <c r="H8" s="34">
        <v>5</v>
      </c>
      <c r="I8" s="34">
        <v>4</v>
      </c>
      <c r="J8" s="34">
        <v>5</v>
      </c>
      <c r="K8" s="34">
        <v>5</v>
      </c>
      <c r="L8" s="67"/>
      <c r="M8" s="35">
        <f t="shared" ref="M8:P11" si="2">IF(ISBLANK(E8),0,E8*$D8)</f>
        <v>0.5</v>
      </c>
      <c r="N8" s="35">
        <f t="shared" si="2"/>
        <v>0.4</v>
      </c>
      <c r="O8" s="35">
        <f t="shared" si="2"/>
        <v>0.4</v>
      </c>
      <c r="P8" s="35">
        <f t="shared" si="2"/>
        <v>0.5</v>
      </c>
      <c r="Q8" s="35">
        <f t="shared" ref="Q8:R11" si="3">IF(ISBLANK(I8),0,I8*$D8)</f>
        <v>0.4</v>
      </c>
      <c r="R8" s="35">
        <f t="shared" si="3"/>
        <v>0.5</v>
      </c>
      <c r="S8" s="35">
        <f t="shared" ref="S8:S11" si="4">IF(ISBLANK(K8),0,K8*$D8)</f>
        <v>0.5</v>
      </c>
    </row>
    <row r="9" spans="1:19" ht="14.25" x14ac:dyDescent="0.2">
      <c r="A9" s="46" t="s">
        <v>23</v>
      </c>
      <c r="B9" s="47"/>
      <c r="C9" s="48"/>
      <c r="D9" s="33">
        <f>Pairwise!I7</f>
        <v>0.4</v>
      </c>
      <c r="E9" s="34">
        <v>2</v>
      </c>
      <c r="F9" s="34">
        <v>4</v>
      </c>
      <c r="G9" s="34">
        <v>5</v>
      </c>
      <c r="H9" s="34">
        <v>5</v>
      </c>
      <c r="I9" s="34">
        <v>4</v>
      </c>
      <c r="J9" s="34">
        <v>5</v>
      </c>
      <c r="K9" s="34">
        <v>5</v>
      </c>
      <c r="L9" s="67"/>
      <c r="M9" s="35">
        <f t="shared" si="2"/>
        <v>0.8</v>
      </c>
      <c r="N9" s="35">
        <f t="shared" si="2"/>
        <v>1.6</v>
      </c>
      <c r="O9" s="35">
        <f t="shared" si="2"/>
        <v>2</v>
      </c>
      <c r="P9" s="35">
        <f t="shared" si="2"/>
        <v>2</v>
      </c>
      <c r="Q9" s="35">
        <f t="shared" si="3"/>
        <v>1.6</v>
      </c>
      <c r="R9" s="35">
        <f t="shared" si="3"/>
        <v>2</v>
      </c>
      <c r="S9" s="35">
        <f t="shared" si="4"/>
        <v>2</v>
      </c>
    </row>
    <row r="10" spans="1:19" ht="14.25" x14ac:dyDescent="0.2">
      <c r="A10" s="46" t="s">
        <v>21</v>
      </c>
      <c r="B10" s="47"/>
      <c r="C10" s="48"/>
      <c r="D10" s="33">
        <f>Pairwise!I8</f>
        <v>0.3</v>
      </c>
      <c r="E10" s="34">
        <v>1</v>
      </c>
      <c r="F10" s="34">
        <v>4</v>
      </c>
      <c r="G10" s="34">
        <v>1</v>
      </c>
      <c r="H10" s="34">
        <v>2</v>
      </c>
      <c r="I10" s="34">
        <v>4</v>
      </c>
      <c r="J10" s="34">
        <v>4</v>
      </c>
      <c r="K10" s="34">
        <v>2</v>
      </c>
      <c r="L10" s="67"/>
      <c r="M10" s="35">
        <f t="shared" si="2"/>
        <v>0.3</v>
      </c>
      <c r="N10" s="35">
        <f t="shared" si="2"/>
        <v>1.2</v>
      </c>
      <c r="O10" s="35">
        <f t="shared" si="2"/>
        <v>0.3</v>
      </c>
      <c r="P10" s="35">
        <f t="shared" si="2"/>
        <v>0.6</v>
      </c>
      <c r="Q10" s="35">
        <f t="shared" si="3"/>
        <v>1.2</v>
      </c>
      <c r="R10" s="35">
        <f t="shared" si="3"/>
        <v>1.2</v>
      </c>
      <c r="S10" s="35">
        <f t="shared" si="4"/>
        <v>0.6</v>
      </c>
    </row>
    <row r="11" spans="1:19" ht="14.25" x14ac:dyDescent="0.2">
      <c r="A11" s="46" t="s">
        <v>26</v>
      </c>
      <c r="B11" s="47"/>
      <c r="C11" s="48"/>
      <c r="D11" s="33">
        <f>Pairwise!I9</f>
        <v>0.1</v>
      </c>
      <c r="E11" s="34">
        <v>3</v>
      </c>
      <c r="F11" s="34">
        <v>4</v>
      </c>
      <c r="G11" s="34">
        <v>4</v>
      </c>
      <c r="H11" s="34">
        <v>3</v>
      </c>
      <c r="I11" s="34">
        <v>1</v>
      </c>
      <c r="J11" s="34">
        <v>3</v>
      </c>
      <c r="K11" s="34">
        <v>5</v>
      </c>
      <c r="L11" s="68"/>
      <c r="M11" s="35">
        <f t="shared" si="2"/>
        <v>0.30000000000000004</v>
      </c>
      <c r="N11" s="35">
        <f t="shared" si="2"/>
        <v>0.4</v>
      </c>
      <c r="O11" s="35">
        <f t="shared" si="2"/>
        <v>0.4</v>
      </c>
      <c r="P11" s="35">
        <f t="shared" si="2"/>
        <v>0.30000000000000004</v>
      </c>
      <c r="Q11" s="35">
        <f t="shared" si="3"/>
        <v>0.1</v>
      </c>
      <c r="R11" s="35">
        <f t="shared" si="3"/>
        <v>0.30000000000000004</v>
      </c>
      <c r="S11" s="35">
        <f t="shared" si="4"/>
        <v>0.5</v>
      </c>
    </row>
    <row r="13" spans="1:19" ht="14.25" x14ac:dyDescent="0.2">
      <c r="K13" s="44" t="s">
        <v>16</v>
      </c>
      <c r="L13" s="45"/>
      <c r="M13" s="36">
        <f t="shared" ref="M13:S13" si="5">SUM(M7:M11)</f>
        <v>2.2000000000000002</v>
      </c>
      <c r="N13" s="36">
        <f t="shared" si="5"/>
        <v>3.6999999999999997</v>
      </c>
      <c r="O13" s="36">
        <f t="shared" si="5"/>
        <v>3.5999999999999996</v>
      </c>
      <c r="P13" s="36">
        <f t="shared" si="5"/>
        <v>3.8</v>
      </c>
      <c r="Q13" s="36">
        <f t="shared" si="5"/>
        <v>3.5000000000000004</v>
      </c>
      <c r="R13" s="36">
        <f t="shared" si="5"/>
        <v>4.3999999999999995</v>
      </c>
      <c r="S13" s="40">
        <f t="shared" si="5"/>
        <v>4.0999999999999996</v>
      </c>
    </row>
    <row r="14" spans="1:19" ht="14.25" x14ac:dyDescent="0.2">
      <c r="K14" s="44" t="s">
        <v>17</v>
      </c>
      <c r="L14" s="45"/>
      <c r="M14" s="37">
        <f>RANK(M13,$M13:$S13,0)</f>
        <v>7</v>
      </c>
      <c r="N14" s="37">
        <f>RANK(N13,$M13:$S13,0)</f>
        <v>4</v>
      </c>
      <c r="O14" s="37">
        <f>RANK(O13,$M13:$S13,0)</f>
        <v>5</v>
      </c>
      <c r="P14" s="37">
        <f t="shared" ref="P14:R14" si="6">RANK(P13,$M13:$S13,0)</f>
        <v>3</v>
      </c>
      <c r="Q14" s="37">
        <f t="shared" si="6"/>
        <v>6</v>
      </c>
      <c r="R14" s="37">
        <f t="shared" si="6"/>
        <v>1</v>
      </c>
      <c r="S14" s="38">
        <f>RANK(S13,$M13:$S13,0)</f>
        <v>2</v>
      </c>
    </row>
  </sheetData>
  <mergeCells count="27">
    <mergeCell ref="A5:C6"/>
    <mergeCell ref="D5:D6"/>
    <mergeCell ref="A7:C7"/>
    <mergeCell ref="A8:C8"/>
    <mergeCell ref="L7:L11"/>
    <mergeCell ref="E2:L2"/>
    <mergeCell ref="M2:S2"/>
    <mergeCell ref="E3:E5"/>
    <mergeCell ref="F3:F5"/>
    <mergeCell ref="G3:G5"/>
    <mergeCell ref="K3:K5"/>
    <mergeCell ref="L3:L6"/>
    <mergeCell ref="M3:M5"/>
    <mergeCell ref="N3:N5"/>
    <mergeCell ref="O3:O5"/>
    <mergeCell ref="S3:S5"/>
    <mergeCell ref="K13:L13"/>
    <mergeCell ref="K14:L14"/>
    <mergeCell ref="A10:C10"/>
    <mergeCell ref="A11:C11"/>
    <mergeCell ref="A9:C9"/>
    <mergeCell ref="Q3:Q5"/>
    <mergeCell ref="R3:R5"/>
    <mergeCell ref="J3:J5"/>
    <mergeCell ref="H3:H5"/>
    <mergeCell ref="I3:I5"/>
    <mergeCell ref="P3:P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Pairwise</vt:lpstr>
      <vt:lpstr>Option Analysis</vt:lpstr>
    </vt:vector>
  </TitlesOfParts>
  <Manager/>
  <Company>Queensland Government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krbrown</dc:creator>
  <cp:keywords/>
  <dc:description/>
  <cp:lastModifiedBy>lenovo</cp:lastModifiedBy>
  <cp:revision/>
  <dcterms:created xsi:type="dcterms:W3CDTF">2006-03-02T22:07:48Z</dcterms:created>
  <dcterms:modified xsi:type="dcterms:W3CDTF">2022-10-22T04:23:24Z</dcterms:modified>
  <cp:category/>
  <cp:contentStatus/>
</cp:coreProperties>
</file>