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ocuments\"/>
    </mc:Choice>
  </mc:AlternateContent>
  <xr:revisionPtr revIDLastSave="0" documentId="8_{9D3FD22A-16E5-41C0-B311-0B071C30D108}" xr6:coauthVersionLast="44" xr6:coauthVersionMax="44" xr10:uidLastSave="{00000000-0000-0000-0000-000000000000}"/>
  <bookViews>
    <workbookView xWindow="-120" yWindow="-120" windowWidth="29040" windowHeight="15840" xr2:uid="{5568C430-EBCE-44BE-8FA1-613991E3DC49}"/>
  </bookViews>
  <sheets>
    <sheet name="FORMULA TAB 1" sheetId="1" r:id="rId1"/>
    <sheet name="FORMULA TAB 2" sheetId="3" r:id="rId2"/>
    <sheet name="GROUP" sheetId="4" r:id="rId3"/>
    <sheet name="FORECAST" sheetId="5" r:id="rId4"/>
    <sheet name="WHAT IF" sheetId="8" r:id="rId5"/>
    <sheet name="INSERT TAB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9" i="1" l="1"/>
  <c r="F130" i="1"/>
  <c r="F131" i="1"/>
  <c r="F132" i="1"/>
  <c r="F133" i="1"/>
  <c r="F134" i="1"/>
  <c r="F129" i="1"/>
  <c r="E129" i="1"/>
  <c r="E130" i="1"/>
  <c r="E131" i="1"/>
  <c r="E132" i="1"/>
  <c r="E133" i="1"/>
  <c r="E134" i="1"/>
  <c r="G117" i="1"/>
  <c r="G118" i="1"/>
  <c r="G119" i="1"/>
  <c r="G120" i="1"/>
  <c r="G121" i="1"/>
  <c r="G116" i="1"/>
  <c r="I93" i="1"/>
  <c r="I92" i="1"/>
  <c r="U61" i="1"/>
  <c r="U63" i="1"/>
  <c r="U65" i="1"/>
  <c r="U67" i="1"/>
  <c r="U69" i="1"/>
  <c r="U71" i="1"/>
  <c r="U73" i="1"/>
  <c r="U75" i="1"/>
  <c r="U77" i="1"/>
  <c r="U79" i="1"/>
  <c r="U81" i="1"/>
  <c r="T81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59" i="1"/>
  <c r="R60" i="1"/>
  <c r="U60" i="1" s="1"/>
  <c r="R61" i="1"/>
  <c r="R62" i="1"/>
  <c r="U62" i="1" s="1"/>
  <c r="R63" i="1"/>
  <c r="R64" i="1"/>
  <c r="U64" i="1" s="1"/>
  <c r="R65" i="1"/>
  <c r="R66" i="1"/>
  <c r="U66" i="1" s="1"/>
  <c r="R67" i="1"/>
  <c r="R68" i="1"/>
  <c r="U68" i="1" s="1"/>
  <c r="R69" i="1"/>
  <c r="R70" i="1"/>
  <c r="U70" i="1" s="1"/>
  <c r="R71" i="1"/>
  <c r="R72" i="1"/>
  <c r="U72" i="1" s="1"/>
  <c r="R73" i="1"/>
  <c r="R74" i="1"/>
  <c r="U74" i="1" s="1"/>
  <c r="R75" i="1"/>
  <c r="R76" i="1"/>
  <c r="U76" i="1" s="1"/>
  <c r="R77" i="1"/>
  <c r="R78" i="1"/>
  <c r="U78" i="1" s="1"/>
  <c r="R79" i="1"/>
  <c r="R80" i="1"/>
  <c r="U80" i="1" s="1"/>
  <c r="R81" i="1"/>
  <c r="R59" i="1"/>
  <c r="C47" i="1"/>
  <c r="C46" i="1"/>
  <c r="C45" i="1"/>
  <c r="C44" i="1"/>
  <c r="L12" i="1"/>
  <c r="K12" i="1"/>
  <c r="J12" i="1"/>
  <c r="I12" i="1"/>
  <c r="L11" i="1"/>
  <c r="K11" i="1"/>
  <c r="J11" i="1"/>
  <c r="I11" i="1"/>
  <c r="L10" i="1"/>
  <c r="K10" i="1"/>
  <c r="J10" i="1"/>
  <c r="I10" i="1"/>
  <c r="B7" i="8" l="1"/>
  <c r="C38" i="4"/>
  <c r="C29" i="4"/>
  <c r="C22" i="4"/>
  <c r="C14" i="4"/>
  <c r="C7" i="4"/>
  <c r="C39" i="4" s="1"/>
  <c r="H37" i="3" l="1"/>
  <c r="F176" i="1" l="1"/>
  <c r="F175" i="1"/>
  <c r="F174" i="1"/>
  <c r="F173" i="1"/>
  <c r="F172" i="1"/>
  <c r="F171" i="1"/>
  <c r="F128" i="1"/>
  <c r="E128" i="1"/>
</calcChain>
</file>

<file path=xl/sharedStrings.xml><?xml version="1.0" encoding="utf-8"?>
<sst xmlns="http://schemas.openxmlformats.org/spreadsheetml/2006/main" count="755" uniqueCount="312">
  <si>
    <t>VLOOKUP</t>
  </si>
  <si>
    <t>COMPONENTS OF COMPUTER</t>
  </si>
  <si>
    <t>PRODUCT ID</t>
  </si>
  <si>
    <t>PARTS</t>
  </si>
  <si>
    <t>CODE</t>
  </si>
  <si>
    <t>PRICE</t>
  </si>
  <si>
    <t>COMPANY</t>
  </si>
  <si>
    <t>MOUSE</t>
  </si>
  <si>
    <t>DELL</t>
  </si>
  <si>
    <t>KEYBOARD</t>
  </si>
  <si>
    <t>HP</t>
  </si>
  <si>
    <t>PRINTER</t>
  </si>
  <si>
    <t>TOSHIBA</t>
  </si>
  <si>
    <t>RAM</t>
  </si>
  <si>
    <t>SONY</t>
  </si>
  <si>
    <t>HARDDISK</t>
  </si>
  <si>
    <t>CD ROM</t>
  </si>
  <si>
    <t>FLOPPY</t>
  </si>
  <si>
    <t>IBM</t>
  </si>
  <si>
    <t>DVD</t>
  </si>
  <si>
    <t>SPEAKER</t>
  </si>
  <si>
    <t>AUDIONIC</t>
  </si>
  <si>
    <t>LCD</t>
  </si>
  <si>
    <t>MONITOR</t>
  </si>
  <si>
    <t>MOTHERBOARD</t>
  </si>
  <si>
    <t>SCANNER</t>
  </si>
  <si>
    <t>MICROPHONE</t>
  </si>
  <si>
    <t>WEBCAM</t>
  </si>
  <si>
    <t>USB</t>
  </si>
  <si>
    <t>DATA CABLE</t>
  </si>
  <si>
    <t>LED</t>
  </si>
  <si>
    <t>JOYSTICK</t>
  </si>
  <si>
    <t>COMPONENTS OF COMPUTER - VLOOKUP</t>
  </si>
  <si>
    <t>HLOOKUP</t>
  </si>
  <si>
    <t>COUNTIF</t>
  </si>
  <si>
    <t>FEES SHEET OF CLASS 10TH</t>
  </si>
  <si>
    <t>ROLL NO</t>
  </si>
  <si>
    <t>STUDENT NAME</t>
  </si>
  <si>
    <t>FEES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</si>
  <si>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</si>
  <si>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</si>
  <si>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</si>
  <si>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</si>
  <si>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</si>
  <si>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</si>
  <si>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</si>
  <si>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</si>
  <si>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</si>
  <si>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OCTOBER</t>
  </si>
  <si>
    <t>NOV</t>
  </si>
  <si>
    <t>DEC</t>
  </si>
  <si>
    <t>FEES REMAINED</t>
  </si>
  <si>
    <t>PAID FEES</t>
  </si>
  <si>
    <t>STATUS</t>
  </si>
  <si>
    <t>ABDULLAH</t>
  </si>
  <si>
    <t>P</t>
  </si>
  <si>
    <t>D</t>
  </si>
  <si>
    <t>ALI</t>
  </si>
  <si>
    <t>AHMED</t>
  </si>
  <si>
    <t>MUNAZZA</t>
  </si>
  <si>
    <t>HAMZA</t>
  </si>
  <si>
    <t>WARDA</t>
  </si>
  <si>
    <t>MALIK</t>
  </si>
  <si>
    <t>SIDDIQUI</t>
  </si>
  <si>
    <t>DUA</t>
  </si>
  <si>
    <t>ANIQA</t>
  </si>
  <si>
    <t>ALISHA</t>
  </si>
  <si>
    <t>BAREERA</t>
  </si>
  <si>
    <t>NOOR</t>
  </si>
  <si>
    <t>HOOR</t>
  </si>
  <si>
    <t>SONIA</t>
  </si>
  <si>
    <t>FATIMA</t>
  </si>
  <si>
    <t>HUZAIFA</t>
  </si>
  <si>
    <t>HUSSAIN</t>
  </si>
  <si>
    <t>HASSAAN</t>
  </si>
  <si>
    <t>MOIZ</t>
  </si>
  <si>
    <t>SAAD</t>
  </si>
  <si>
    <t>MEHMOOD</t>
  </si>
  <si>
    <t>TARIQ</t>
  </si>
  <si>
    <t>ITEMS SALES TABLE</t>
  </si>
  <si>
    <t>ITEM</t>
  </si>
  <si>
    <t>REGION</t>
  </si>
  <si>
    <t>SALES</t>
  </si>
  <si>
    <t>PANT</t>
  </si>
  <si>
    <t>USA</t>
  </si>
  <si>
    <t>SHIRT</t>
  </si>
  <si>
    <t>GERMANY</t>
  </si>
  <si>
    <t>SHOES</t>
  </si>
  <si>
    <t>FRANCE</t>
  </si>
  <si>
    <t>TIE</t>
  </si>
  <si>
    <t>PARIS</t>
  </si>
  <si>
    <t xml:space="preserve">SHOES </t>
  </si>
  <si>
    <t>SUMIF</t>
  </si>
  <si>
    <t>AVGIF</t>
  </si>
  <si>
    <t>SUMIF- AVGIF</t>
  </si>
  <si>
    <t>CONCATENATE</t>
  </si>
  <si>
    <t>BIO DATA</t>
  </si>
  <si>
    <t>SR. NO</t>
  </si>
  <si>
    <t>NAME</t>
  </si>
  <si>
    <t>FATHER'S NAME</t>
  </si>
  <si>
    <t>SURNAME</t>
  </si>
  <si>
    <t xml:space="preserve">COMPLETE NAME </t>
  </si>
  <si>
    <t>ADIL</t>
  </si>
  <si>
    <t>ANSARI</t>
  </si>
  <si>
    <t>YAHYA</t>
  </si>
  <si>
    <t>REHMAN</t>
  </si>
  <si>
    <t>QURESHI</t>
  </si>
  <si>
    <t>ABU BAKAR</t>
  </si>
  <si>
    <t>GHULAM MOHAMMAD</t>
  </si>
  <si>
    <t>ABDUL BASIT</t>
  </si>
  <si>
    <t>JAVED AHMED</t>
  </si>
  <si>
    <t>SHAIKH</t>
  </si>
  <si>
    <t>BILAL</t>
  </si>
  <si>
    <t>SALEEM AHMED</t>
  </si>
  <si>
    <t>KAIMKHANI</t>
  </si>
  <si>
    <t>FARIHA</t>
  </si>
  <si>
    <t>RAZA</t>
  </si>
  <si>
    <t>JOIYA</t>
  </si>
  <si>
    <t>IFERROR</t>
  </si>
  <si>
    <t>NUMERATOR</t>
  </si>
  <si>
    <t>DENOMINATOR</t>
  </si>
  <si>
    <t>NUMERATOR/DENOMINATOR</t>
  </si>
  <si>
    <t>NUMERATOR/DENOMINATOR IFERROR</t>
  </si>
  <si>
    <t>SUMPRODUCT</t>
  </si>
  <si>
    <t>DAILY SALES TABLE</t>
  </si>
  <si>
    <t>ITEMS</t>
  </si>
  <si>
    <t>SOLD</t>
  </si>
  <si>
    <t>PRICE OF 1</t>
  </si>
  <si>
    <t>SUM</t>
  </si>
  <si>
    <t>TV</t>
  </si>
  <si>
    <t>REFRIGERATOR</t>
  </si>
  <si>
    <t>SPEAKERS</t>
  </si>
  <si>
    <t>TAKE RECORDER</t>
  </si>
  <si>
    <t>TOTAL</t>
  </si>
  <si>
    <t>TOTAL SALES OF TODAY</t>
  </si>
  <si>
    <t>DATE &amp; EDATE</t>
  </si>
  <si>
    <t>EDATE</t>
  </si>
  <si>
    <t>PROVISIONAL TIME PERIOD</t>
  </si>
  <si>
    <t>SR.NO</t>
  </si>
  <si>
    <t>EMP NAME</t>
  </si>
  <si>
    <t>JOINING DATE</t>
  </si>
  <si>
    <t>MONTHS</t>
  </si>
  <si>
    <t>END DATE</t>
  </si>
  <si>
    <t>AMIR</t>
  </si>
  <si>
    <t>HASSAN</t>
  </si>
  <si>
    <t>AZHAR</t>
  </si>
  <si>
    <t>USMAN</t>
  </si>
  <si>
    <t>NOMAN</t>
  </si>
  <si>
    <t>SMALL &amp; LARGE</t>
  </si>
  <si>
    <t>LARGE &amp; SMALL FUNCTION</t>
  </si>
  <si>
    <t>TAKING VALUES</t>
  </si>
  <si>
    <t>NUMBERS</t>
  </si>
  <si>
    <t>POSITIONS</t>
  </si>
  <si>
    <t xml:space="preserve">LARGEST VALUES </t>
  </si>
  <si>
    <t>SMALLEST VALUES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</si>
  <si>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</si>
  <si>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</si>
  <si>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</si>
  <si>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</si>
  <si>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</si>
  <si>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</si>
  <si>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</si>
  <si>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</si>
  <si>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</si>
  <si>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FORECAST FUNCTION</t>
  </si>
  <si>
    <t>MONTH</t>
  </si>
  <si>
    <t>TYPE THE MONTH TO PREDICT</t>
  </si>
  <si>
    <t>PREDICTED RESULT IS</t>
  </si>
  <si>
    <t>SR NO</t>
  </si>
  <si>
    <t>YEAR</t>
  </si>
  <si>
    <t>TEAM MEMBER</t>
  </si>
  <si>
    <t>KNOWN RESULTS</t>
  </si>
  <si>
    <t>PERFORMANCE</t>
  </si>
  <si>
    <t>EMPLOYEE PAYROLL SHEET</t>
  </si>
  <si>
    <t>ALLOWANCES</t>
  </si>
  <si>
    <t>DESIGNATION</t>
  </si>
  <si>
    <t>BASIC PAY</t>
  </si>
  <si>
    <t>ATTENDANCE</t>
  </si>
  <si>
    <t>SALARY</t>
  </si>
  <si>
    <t>HOUSERENT (40%)</t>
  </si>
  <si>
    <t>CONVENCE ALLOWANCE (20%)</t>
  </si>
  <si>
    <t xml:space="preserve">MEDICAL ALLOWANCE (30%) </t>
  </si>
  <si>
    <t>GROSS PAY</t>
  </si>
  <si>
    <t>TAX (10%)</t>
  </si>
  <si>
    <t>GP FUND (8%)</t>
  </si>
  <si>
    <t>TOTAL DEDUCTION</t>
  </si>
  <si>
    <t>NET SALARY</t>
  </si>
  <si>
    <t>Manager</t>
  </si>
  <si>
    <t>UMER</t>
  </si>
  <si>
    <t>Accountant</t>
  </si>
  <si>
    <t>AHSAN</t>
  </si>
  <si>
    <t>P.A</t>
  </si>
  <si>
    <t>YASMEEN</t>
  </si>
  <si>
    <t>Assistant manager</t>
  </si>
  <si>
    <t>Head</t>
  </si>
  <si>
    <t>PMT</t>
  </si>
  <si>
    <t>ELECTRONICS</t>
  </si>
  <si>
    <t>AMOUNT</t>
  </si>
  <si>
    <t>DOWN PAYMENT</t>
  </si>
  <si>
    <t>NO. OF YEAR</t>
  </si>
  <si>
    <t>MARKUP</t>
  </si>
  <si>
    <t>MONTHLY PLAN</t>
  </si>
  <si>
    <t>LAPTOP</t>
  </si>
  <si>
    <t>PLAYSTATION</t>
  </si>
  <si>
    <t>Name</t>
  </si>
  <si>
    <t>City</t>
  </si>
  <si>
    <t>Sales</t>
  </si>
  <si>
    <t>Tazneela</t>
  </si>
  <si>
    <t>Karachi</t>
  </si>
  <si>
    <t>Maryam</t>
  </si>
  <si>
    <t>Ebad</t>
  </si>
  <si>
    <t>Malaika</t>
  </si>
  <si>
    <t>Maha Ali</t>
  </si>
  <si>
    <t>Karachi Total</t>
  </si>
  <si>
    <t>Alina</t>
  </si>
  <si>
    <t>Lahore</t>
  </si>
  <si>
    <t>Taba</t>
  </si>
  <si>
    <t>Sami</t>
  </si>
  <si>
    <t>Aliya</t>
  </si>
  <si>
    <t>Esha</t>
  </si>
  <si>
    <t>Asif</t>
  </si>
  <si>
    <t>Lahore Total</t>
  </si>
  <si>
    <t>Amad</t>
  </si>
  <si>
    <t>Quetta</t>
  </si>
  <si>
    <t>Warda</t>
  </si>
  <si>
    <t>Rania</t>
  </si>
  <si>
    <t>Ali</t>
  </si>
  <si>
    <t>Rizwan</t>
  </si>
  <si>
    <t>MahaM</t>
  </si>
  <si>
    <t>Kiran</t>
  </si>
  <si>
    <t>Quetta Total</t>
  </si>
  <si>
    <t>Samira</t>
  </si>
  <si>
    <t>Multan</t>
  </si>
  <si>
    <t>Abdullah</t>
  </si>
  <si>
    <t>Alisha</t>
  </si>
  <si>
    <t>Ayan</t>
  </si>
  <si>
    <t>Sumiya</t>
  </si>
  <si>
    <t>Wasey</t>
  </si>
  <si>
    <t>Multan Total</t>
  </si>
  <si>
    <t>Fizza</t>
  </si>
  <si>
    <t>Islamabad</t>
  </si>
  <si>
    <t>Kanwal</t>
  </si>
  <si>
    <t>Komal</t>
  </si>
  <si>
    <t>Sadaf</t>
  </si>
  <si>
    <t>Zeenat</t>
  </si>
  <si>
    <t>Awais</t>
  </si>
  <si>
    <t>Rafia</t>
  </si>
  <si>
    <t>Nasir</t>
  </si>
  <si>
    <t>Islamabad Total</t>
  </si>
  <si>
    <t>Grand Total</t>
  </si>
  <si>
    <t>Months</t>
  </si>
  <si>
    <t>Revenue</t>
  </si>
  <si>
    <t>CHARTS</t>
  </si>
  <si>
    <t>RESULTS OF ALI</t>
  </si>
  <si>
    <t>SUBJECT</t>
  </si>
  <si>
    <t>MARKS</t>
  </si>
  <si>
    <t>URDU</t>
  </si>
  <si>
    <t>MATHS</t>
  </si>
  <si>
    <t>PHYSICS</t>
  </si>
  <si>
    <t>CHEMISTRY</t>
  </si>
  <si>
    <t>ENGLISH</t>
  </si>
  <si>
    <t>SCIENCE</t>
  </si>
  <si>
    <t>Office Setup</t>
  </si>
  <si>
    <t>Furniture</t>
  </si>
  <si>
    <t>Budget</t>
  </si>
  <si>
    <t>Chair</t>
  </si>
  <si>
    <t>System</t>
  </si>
  <si>
    <t>Side Desk</t>
  </si>
  <si>
    <t>Table</t>
  </si>
  <si>
    <t>Max Budget</t>
  </si>
  <si>
    <t>PIVOT TABLE</t>
  </si>
  <si>
    <t>huzaifa</t>
  </si>
  <si>
    <t>english</t>
  </si>
  <si>
    <t>alia</t>
  </si>
  <si>
    <t>zuahair</t>
  </si>
  <si>
    <t>urdu</t>
  </si>
  <si>
    <t>imtiaz</t>
  </si>
  <si>
    <t>maths</t>
  </si>
  <si>
    <t>zainab</t>
  </si>
  <si>
    <t>shabana</t>
  </si>
  <si>
    <t>shagufta</t>
  </si>
  <si>
    <t>science</t>
  </si>
  <si>
    <t>SPARKLINES (LINES)</t>
  </si>
  <si>
    <t>SPARKLINES</t>
  </si>
  <si>
    <t>Departments</t>
  </si>
  <si>
    <t>January</t>
  </si>
  <si>
    <t>February</t>
  </si>
  <si>
    <t>March</t>
  </si>
  <si>
    <t>April</t>
  </si>
  <si>
    <t>May</t>
  </si>
  <si>
    <t>Electronics</t>
  </si>
  <si>
    <t>Grocery</t>
  </si>
  <si>
    <t>Garments</t>
  </si>
  <si>
    <t>Medical</t>
  </si>
  <si>
    <t>COLUMNS</t>
  </si>
  <si>
    <t>SLICER</t>
  </si>
  <si>
    <t>Product</t>
  </si>
  <si>
    <t xml:space="preserve">price </t>
  </si>
  <si>
    <t>city</t>
  </si>
  <si>
    <t>KARACHI</t>
  </si>
  <si>
    <t>RADIO</t>
  </si>
  <si>
    <t>LAHORE</t>
  </si>
  <si>
    <t>FRIDGE</t>
  </si>
  <si>
    <t>OVEN</t>
  </si>
  <si>
    <t>ISLAMABAD</t>
  </si>
  <si>
    <t>MULTAN</t>
  </si>
  <si>
    <t>AC</t>
  </si>
  <si>
    <t>MUREE</t>
  </si>
  <si>
    <t>FAISALABAD</t>
  </si>
  <si>
    <t>MOBILE</t>
  </si>
  <si>
    <t>NAWABSHAH</t>
  </si>
  <si>
    <t>DADUU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</si>
</sst>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 tint="0.249977111117893"/>
      </left>
      <right style="thin">
        <color indexed="64"/>
      </right>
      <top style="thick">
        <color theme="1" tint="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 tint="0.249977111117893"/>
      </top>
      <bottom style="thin">
        <color indexed="64"/>
      </bottom>
      <diagonal/>
    </border>
    <border>
      <left style="thick">
        <color theme="1" tint="0.249977111117893"/>
      </left>
      <right/>
      <top/>
      <bottom/>
      <diagonal/>
    </border>
    <border>
      <left style="thick">
        <color theme="1" tint="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 tint="0.249977111117893"/>
      </left>
      <right style="thin">
        <color indexed="64"/>
      </right>
      <top style="thin">
        <color indexed="64"/>
      </top>
      <bottom style="thick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 tint="0.249977111117893"/>
      </bottom>
      <diagonal/>
    </border>
    <border>
      <left style="thick">
        <color theme="1" tint="0.249977111117893"/>
      </left>
      <right style="thick">
        <color theme="1" tint="0.249977111117893"/>
      </right>
      <top/>
      <bottom style="thick">
        <color theme="1" tint="0.249977111117893"/>
      </bottom>
      <diagonal/>
    </border>
    <border>
      <left style="thick">
        <color theme="1" tint="0.249977111117893"/>
      </left>
      <right/>
      <top style="thick">
        <color theme="1" tint="0.249977111117893"/>
      </top>
      <bottom style="thick">
        <color theme="1" tint="0.249977111117893"/>
      </bottom>
      <diagonal/>
    </border>
    <border>
      <left style="thick">
        <color theme="1" tint="0.249977111117893"/>
      </left>
      <right style="thin">
        <color indexed="64"/>
      </right>
      <top style="thick">
        <color theme="1" tint="0.249977111117893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theme="1" tint="0.499984740745262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ck">
        <color theme="1" tint="0.249977111117893"/>
      </left>
      <right style="thick">
        <color theme="1" tint="0.249977111117893"/>
      </right>
      <top style="thick">
        <color theme="1" tint="0.249977111117893"/>
      </top>
      <bottom style="thick">
        <color theme="1" tint="0.249977111117893"/>
      </bottom>
      <diagonal/>
    </border>
    <border>
      <left style="double">
        <color theme="1" tint="0.249977111117893"/>
      </left>
      <right style="double">
        <color theme="1" tint="0.249977111117893"/>
      </right>
      <top style="double">
        <color theme="1" tint="0.249977111117893"/>
      </top>
      <bottom style="double">
        <color theme="1" tint="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8" fillId="17" borderId="0" applyNumberFormat="0" applyBorder="0" applyAlignment="0" applyProtection="0"/>
  </cellStyleXfs>
  <cellXfs count="1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9" borderId="3" xfId="0" applyFill="1" applyBorder="1"/>
    <xf numFmtId="0" fontId="0" fillId="9" borderId="1" xfId="0" applyFill="1" applyBorder="1"/>
    <xf numFmtId="0" fontId="10" fillId="0" borderId="0" xfId="0" applyFont="1" applyFill="1" applyAlignment="1">
      <alignment vertical="center"/>
    </xf>
    <xf numFmtId="0" fontId="7" fillId="0" borderId="0" xfId="0" applyFont="1" applyFill="1" applyAlignment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9" xfId="0" applyBorder="1"/>
    <xf numFmtId="0" fontId="0" fillId="0" borderId="3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164" fontId="0" fillId="0" borderId="23" xfId="0" applyNumberFormat="1" applyBorder="1"/>
    <xf numFmtId="0" fontId="0" fillId="0" borderId="24" xfId="0" applyBorder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7" fillId="6" borderId="2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 textRotation="90"/>
    </xf>
    <xf numFmtId="0" fontId="1" fillId="0" borderId="0" xfId="0" applyFont="1"/>
    <xf numFmtId="0" fontId="0" fillId="0" borderId="6" xfId="0" applyBorder="1"/>
    <xf numFmtId="0" fontId="1" fillId="0" borderId="1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/>
    <xf numFmtId="165" fontId="0" fillId="0" borderId="1" xfId="1" applyNumberFormat="1" applyFont="1" applyBorder="1"/>
    <xf numFmtId="8" fontId="0" fillId="0" borderId="1" xfId="1" applyNumberFormat="1" applyFont="1" applyBorder="1"/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19" fillId="18" borderId="0" xfId="0" applyFont="1" applyFill="1"/>
    <xf numFmtId="44" fontId="0" fillId="0" borderId="1" xfId="2" applyFont="1" applyBorder="1"/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9" borderId="6" xfId="0" applyFill="1" applyBorder="1"/>
    <xf numFmtId="0" fontId="0" fillId="9" borderId="7" xfId="0" applyFill="1" applyBorder="1"/>
    <xf numFmtId="0" fontId="10" fillId="1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3" xfId="0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12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7" fillId="17" borderId="0" xfId="3" applyFont="1" applyAlignment="1">
      <alignment horizontal="center"/>
    </xf>
    <xf numFmtId="0" fontId="18" fillId="17" borderId="0" xfId="3" applyAlignment="1">
      <alignment horizontal="center"/>
    </xf>
    <xf numFmtId="0" fontId="0" fillId="0" borderId="1" xfId="0" applyBorder="1" applyAlignment="1">
      <alignment horizontal="center"/>
    </xf>
    <xf numFmtId="0" fontId="2" fillId="13" borderId="0" xfId="0" applyFont="1" applyFill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3" fillId="17" borderId="0" xfId="3" applyFont="1" applyAlignment="1">
      <alignment horizontal="center"/>
    </xf>
    <xf numFmtId="0" fontId="2" fillId="17" borderId="0" xfId="3" applyFont="1" applyAlignment="1">
      <alignment horizontal="center"/>
    </xf>
    <xf numFmtId="0" fontId="20" fillId="18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F921-A5E2-425B-A17F-2D774BB824CA}">
  <dimension ref="A2:W201"/>
  <sheetViews>
    <sheetView tabSelected="1" topLeftCell="A52" zoomScale="73" zoomScaleNormal="73" workbookViewId="0">
      <selection activeCell="U60" sqref="U60"/>
    </sheetView>
  </sheetViews>
  <sheetFormatPr defaultRowHeight="15" x14ac:dyDescent="0.25"/>
  <cols>
    <col min="2" max="2" width="12.140625" customWidth="1"/>
    <col min="3" max="3" width="25" customWidth="1"/>
    <col min="4" max="4" width="16.42578125" customWidth="1"/>
    <col min="5" max="5" width="26.85546875" customWidth="1"/>
    <col min="6" max="6" width="46.28515625" customWidth="1"/>
    <col min="7" max="7" width="9.140625" customWidth="1"/>
    <col min="8" max="8" width="15.7109375" customWidth="1"/>
    <col min="9" max="9" width="31.5703125" customWidth="1"/>
    <col min="10" max="11" width="12.28515625" customWidth="1"/>
    <col min="12" max="12" width="12.5703125" customWidth="1"/>
    <col min="22" max="22" width="15.42578125" customWidth="1"/>
  </cols>
  <sheetData>
    <row r="2" spans="1:12" x14ac:dyDescent="0.25">
      <c r="A2" s="57" t="s">
        <v>0</v>
      </c>
      <c r="B2" s="57"/>
      <c r="C2" s="57"/>
      <c r="D2" s="57"/>
    </row>
    <row r="3" spans="1:12" x14ac:dyDescent="0.25">
      <c r="A3" s="57"/>
      <c r="B3" s="57"/>
      <c r="C3" s="57"/>
      <c r="D3" s="57"/>
    </row>
    <row r="4" spans="1:12" x14ac:dyDescent="0.25">
      <c r="A4" s="57"/>
      <c r="B4" s="57"/>
      <c r="C4" s="57"/>
      <c r="D4" s="57"/>
    </row>
    <row r="6" spans="1:12" x14ac:dyDescent="0.25">
      <c r="A6" s="58" t="s">
        <v>1</v>
      </c>
      <c r="B6" s="58"/>
      <c r="C6" s="58"/>
      <c r="D6" s="58"/>
      <c r="E6" s="58"/>
    </row>
    <row r="7" spans="1:12" x14ac:dyDescent="0.25">
      <c r="A7" s="58"/>
      <c r="B7" s="58"/>
      <c r="C7" s="58"/>
      <c r="D7" s="58"/>
      <c r="E7" s="58"/>
      <c r="H7" s="58" t="s">
        <v>32</v>
      </c>
      <c r="I7" s="58"/>
      <c r="J7" s="58"/>
      <c r="K7" s="58"/>
      <c r="L7" s="58"/>
    </row>
    <row r="8" spans="1:12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H8" s="58"/>
      <c r="I8" s="58"/>
      <c r="J8" s="58"/>
      <c r="K8" s="58"/>
      <c r="L8" s="58"/>
    </row>
    <row r="9" spans="1:12" x14ac:dyDescent="0.25">
      <c r="A9" s="2">
        <v>234</v>
      </c>
      <c r="B9" s="2" t="s">
        <v>7</v>
      </c>
      <c r="C9" s="2">
        <v>300</v>
      </c>
      <c r="D9" s="2">
        <v>200</v>
      </c>
      <c r="E9" s="2" t="s">
        <v>8</v>
      </c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</row>
    <row r="10" spans="1:12" x14ac:dyDescent="0.25">
      <c r="A10" s="2">
        <v>237</v>
      </c>
      <c r="B10" s="2" t="s">
        <v>9</v>
      </c>
      <c r="C10" s="2">
        <v>400</v>
      </c>
      <c r="D10" s="2">
        <v>300</v>
      </c>
      <c r="E10" s="2" t="s">
        <v>10</v>
      </c>
      <c r="H10" s="3">
        <v>270</v>
      </c>
      <c r="I10" s="3" t="str">
        <f>VLOOKUP(H10,A8:E28,2)</f>
        <v>MOTHERBOARD</v>
      </c>
      <c r="J10" s="3">
        <f>VLOOKUP(H10,A8:E28,3)</f>
        <v>1500</v>
      </c>
      <c r="K10" s="3">
        <f>VLOOKUP(H10,A9:E28,4)</f>
        <v>6000</v>
      </c>
      <c r="L10" s="3" t="str">
        <f>VLOOKUP(H10,A9:E28,5)</f>
        <v>SONY</v>
      </c>
    </row>
    <row r="11" spans="1:12" x14ac:dyDescent="0.25">
      <c r="A11" s="2">
        <v>240</v>
      </c>
      <c r="B11" s="2" t="s">
        <v>11</v>
      </c>
      <c r="C11" s="2">
        <v>500</v>
      </c>
      <c r="D11" s="2">
        <v>5000</v>
      </c>
      <c r="E11" s="2" t="s">
        <v>12</v>
      </c>
      <c r="H11" s="3">
        <v>258</v>
      </c>
      <c r="I11" s="3" t="str">
        <f>VLOOKUP(H11,A9:E28,2)</f>
        <v>DVD</v>
      </c>
      <c r="J11" s="3">
        <f>VLOOKUP(H11,A9:E28,3)</f>
        <v>1100</v>
      </c>
      <c r="K11" s="3">
        <f>VLOOKUP(H11,A9:E28,4)</f>
        <v>40</v>
      </c>
      <c r="L11" s="3" t="str">
        <f>VLOOKUP(H11,A9:E28,5)</f>
        <v>SONY</v>
      </c>
    </row>
    <row r="12" spans="1:12" x14ac:dyDescent="0.25">
      <c r="A12" s="2">
        <v>243</v>
      </c>
      <c r="B12" s="2" t="s">
        <v>13</v>
      </c>
      <c r="C12" s="2">
        <v>600</v>
      </c>
      <c r="D12" s="2">
        <v>1000</v>
      </c>
      <c r="E12" s="2" t="s">
        <v>14</v>
      </c>
      <c r="H12" s="3">
        <v>282</v>
      </c>
      <c r="I12" s="3" t="str">
        <f>VLOOKUP(H12,A9:E28,2)</f>
        <v>USB</v>
      </c>
      <c r="J12" s="3">
        <f>VLOOKUP(H12,A9:E28,3)</f>
        <v>1900</v>
      </c>
      <c r="K12" s="3">
        <f>VLOOKUP(H12,A9:E28,4)</f>
        <v>2000</v>
      </c>
      <c r="L12" s="3" t="str">
        <f>VLOOKUP(H1:H12,A9:E28,5)</f>
        <v>IBM</v>
      </c>
    </row>
    <row r="13" spans="1:12" x14ac:dyDescent="0.25">
      <c r="A13" s="2">
        <v>246</v>
      </c>
      <c r="B13" s="2" t="s">
        <v>15</v>
      </c>
      <c r="C13" s="2">
        <v>700</v>
      </c>
      <c r="D13" s="2">
        <v>1500</v>
      </c>
      <c r="E13" s="2" t="s">
        <v>8</v>
      </c>
    </row>
    <row r="14" spans="1:12" x14ac:dyDescent="0.25">
      <c r="A14" s="2">
        <v>249</v>
      </c>
      <c r="B14" s="2" t="s">
        <v>16</v>
      </c>
      <c r="C14" s="2">
        <v>800</v>
      </c>
      <c r="D14" s="2">
        <v>700</v>
      </c>
      <c r="E14" s="2" t="s">
        <v>10</v>
      </c>
    </row>
    <row r="15" spans="1:12" x14ac:dyDescent="0.25">
      <c r="A15" s="2">
        <v>252</v>
      </c>
      <c r="B15" s="2" t="s">
        <v>17</v>
      </c>
      <c r="C15" s="2">
        <v>900</v>
      </c>
      <c r="D15" s="2">
        <v>20</v>
      </c>
      <c r="E15" s="2" t="s">
        <v>12</v>
      </c>
    </row>
    <row r="16" spans="1:12" x14ac:dyDescent="0.25">
      <c r="A16" s="2">
        <v>255</v>
      </c>
      <c r="B16" s="2" t="s">
        <v>16</v>
      </c>
      <c r="C16" s="2">
        <v>1000</v>
      </c>
      <c r="D16" s="2">
        <v>30</v>
      </c>
      <c r="E16" s="2" t="s">
        <v>18</v>
      </c>
    </row>
    <row r="17" spans="1:5" x14ac:dyDescent="0.25">
      <c r="A17" s="2">
        <v>258</v>
      </c>
      <c r="B17" s="2" t="s">
        <v>19</v>
      </c>
      <c r="C17" s="2">
        <v>1100</v>
      </c>
      <c r="D17" s="2">
        <v>40</v>
      </c>
      <c r="E17" s="2" t="s">
        <v>14</v>
      </c>
    </row>
    <row r="18" spans="1:5" x14ac:dyDescent="0.25">
      <c r="A18" s="2">
        <v>261</v>
      </c>
      <c r="B18" s="2" t="s">
        <v>20</v>
      </c>
      <c r="C18" s="2">
        <v>1200</v>
      </c>
      <c r="D18" s="2">
        <v>2000</v>
      </c>
      <c r="E18" s="2" t="s">
        <v>21</v>
      </c>
    </row>
    <row r="19" spans="1:5" x14ac:dyDescent="0.25">
      <c r="A19" s="2">
        <v>264</v>
      </c>
      <c r="B19" s="2" t="s">
        <v>22</v>
      </c>
      <c r="C19" s="2">
        <v>1300</v>
      </c>
      <c r="D19" s="2">
        <v>4000</v>
      </c>
      <c r="E19" s="2" t="s">
        <v>8</v>
      </c>
    </row>
    <row r="20" spans="1:5" x14ac:dyDescent="0.25">
      <c r="A20" s="2">
        <v>267</v>
      </c>
      <c r="B20" s="2" t="s">
        <v>23</v>
      </c>
      <c r="C20" s="2">
        <v>1400</v>
      </c>
      <c r="D20" s="2">
        <v>2500</v>
      </c>
      <c r="E20" s="2" t="s">
        <v>10</v>
      </c>
    </row>
    <row r="21" spans="1:5" x14ac:dyDescent="0.25">
      <c r="A21" s="2">
        <v>270</v>
      </c>
      <c r="B21" s="2" t="s">
        <v>24</v>
      </c>
      <c r="C21" s="2">
        <v>1500</v>
      </c>
      <c r="D21" s="2">
        <v>6000</v>
      </c>
      <c r="E21" s="2" t="s">
        <v>14</v>
      </c>
    </row>
    <row r="22" spans="1:5" x14ac:dyDescent="0.25">
      <c r="A22" s="2">
        <v>273</v>
      </c>
      <c r="B22" s="2" t="s">
        <v>25</v>
      </c>
      <c r="C22" s="2">
        <v>1600</v>
      </c>
      <c r="D22" s="2">
        <v>3500</v>
      </c>
      <c r="E22" s="2" t="s">
        <v>12</v>
      </c>
    </row>
    <row r="23" spans="1:5" x14ac:dyDescent="0.25">
      <c r="A23" s="2">
        <v>276</v>
      </c>
      <c r="B23" s="2" t="s">
        <v>26</v>
      </c>
      <c r="C23" s="2">
        <v>1700</v>
      </c>
      <c r="D23" s="2">
        <v>1000</v>
      </c>
      <c r="E23" s="2" t="s">
        <v>8</v>
      </c>
    </row>
    <row r="24" spans="1:5" x14ac:dyDescent="0.25">
      <c r="A24" s="2">
        <v>279</v>
      </c>
      <c r="B24" s="2" t="s">
        <v>27</v>
      </c>
      <c r="C24" s="2">
        <v>1800</v>
      </c>
      <c r="D24" s="2">
        <v>1500</v>
      </c>
      <c r="E24" s="2" t="s">
        <v>10</v>
      </c>
    </row>
    <row r="25" spans="1:5" x14ac:dyDescent="0.25">
      <c r="A25" s="2">
        <v>282</v>
      </c>
      <c r="B25" s="2" t="s">
        <v>28</v>
      </c>
      <c r="C25" s="2">
        <v>1900</v>
      </c>
      <c r="D25" s="2">
        <v>2000</v>
      </c>
      <c r="E25" s="2" t="s">
        <v>18</v>
      </c>
    </row>
    <row r="26" spans="1:5" x14ac:dyDescent="0.25">
      <c r="A26" s="2">
        <v>285</v>
      </c>
      <c r="B26" s="2" t="s">
        <v>29</v>
      </c>
      <c r="C26" s="2">
        <v>2000</v>
      </c>
      <c r="D26" s="2">
        <v>600</v>
      </c>
      <c r="E26" s="2" t="s">
        <v>14</v>
      </c>
    </row>
    <row r="27" spans="1:5" x14ac:dyDescent="0.25">
      <c r="A27" s="2">
        <v>288</v>
      </c>
      <c r="B27" s="2" t="s">
        <v>30</v>
      </c>
      <c r="C27" s="2">
        <v>2100</v>
      </c>
      <c r="D27" s="2">
        <v>9000</v>
      </c>
      <c r="E27" s="2" t="s">
        <v>8</v>
      </c>
    </row>
    <row r="28" spans="1:5" x14ac:dyDescent="0.25">
      <c r="A28" s="2">
        <v>291</v>
      </c>
      <c r="B28" s="2" t="s">
        <v>31</v>
      </c>
      <c r="C28" s="2">
        <v>2200</v>
      </c>
      <c r="D28" s="2">
        <v>800</v>
      </c>
      <c r="E28" s="2" t="s">
        <v>10</v>
      </c>
    </row>
    <row r="31" spans="1:5" x14ac:dyDescent="0.25">
      <c r="A31" s="57" t="s">
        <v>33</v>
      </c>
      <c r="B31" s="57"/>
      <c r="C31" s="57"/>
      <c r="D31" s="57"/>
      <c r="E31" s="57"/>
    </row>
    <row r="32" spans="1:5" x14ac:dyDescent="0.25">
      <c r="A32" s="57"/>
      <c r="B32" s="57"/>
      <c r="C32" s="57"/>
      <c r="D32" s="57"/>
      <c r="E32" s="57"/>
    </row>
    <row r="33" spans="1:23" x14ac:dyDescent="0.25">
      <c r="A33" s="57"/>
      <c r="B33" s="57"/>
      <c r="C33" s="57"/>
      <c r="D33" s="57"/>
      <c r="E33" s="57"/>
    </row>
    <row r="34" spans="1:23" x14ac:dyDescent="0.25">
      <c r="A34" s="57"/>
      <c r="B34" s="57"/>
      <c r="C34" s="57"/>
      <c r="D34" s="57"/>
      <c r="E34" s="57"/>
    </row>
    <row r="36" spans="1:23" x14ac:dyDescent="0.25">
      <c r="A36" s="58" t="s">
        <v>1</v>
      </c>
      <c r="B36" s="58"/>
      <c r="C36" s="1" t="s">
        <v>2</v>
      </c>
      <c r="D36" s="4">
        <v>234</v>
      </c>
      <c r="E36" s="4">
        <v>237</v>
      </c>
      <c r="F36" s="4">
        <v>240</v>
      </c>
      <c r="G36" s="4">
        <v>243</v>
      </c>
      <c r="H36" s="4">
        <v>246</v>
      </c>
      <c r="I36" s="4">
        <v>249</v>
      </c>
      <c r="J36" s="4">
        <v>252</v>
      </c>
      <c r="K36" s="4">
        <v>255</v>
      </c>
      <c r="L36" s="4">
        <v>258</v>
      </c>
      <c r="M36" s="4">
        <v>261</v>
      </c>
      <c r="N36" s="4">
        <v>264</v>
      </c>
      <c r="O36" s="4">
        <v>267</v>
      </c>
      <c r="P36" s="4">
        <v>270</v>
      </c>
      <c r="Q36" s="4">
        <v>273</v>
      </c>
      <c r="R36" s="4">
        <v>276</v>
      </c>
      <c r="S36" s="4">
        <v>279</v>
      </c>
      <c r="T36" s="4">
        <v>282</v>
      </c>
      <c r="U36" s="4">
        <v>285</v>
      </c>
      <c r="V36" s="4">
        <v>288</v>
      </c>
      <c r="W36" s="4">
        <v>291</v>
      </c>
    </row>
    <row r="37" spans="1:23" x14ac:dyDescent="0.25">
      <c r="A37" s="58"/>
      <c r="B37" s="58"/>
      <c r="C37" s="1" t="s">
        <v>3</v>
      </c>
      <c r="D37" s="4" t="s">
        <v>7</v>
      </c>
      <c r="E37" s="4" t="s">
        <v>9</v>
      </c>
      <c r="F37" s="4" t="s">
        <v>11</v>
      </c>
      <c r="G37" s="4" t="s">
        <v>13</v>
      </c>
      <c r="H37" s="4" t="s">
        <v>15</v>
      </c>
      <c r="I37" s="4" t="s">
        <v>16</v>
      </c>
      <c r="J37" s="4" t="s">
        <v>17</v>
      </c>
      <c r="K37" s="4" t="s">
        <v>16</v>
      </c>
      <c r="L37" s="4" t="s">
        <v>19</v>
      </c>
      <c r="M37" s="4" t="s">
        <v>20</v>
      </c>
      <c r="N37" s="4" t="s">
        <v>22</v>
      </c>
      <c r="O37" s="4" t="s">
        <v>23</v>
      </c>
      <c r="P37" s="4" t="s">
        <v>24</v>
      </c>
      <c r="Q37" s="4" t="s">
        <v>25</v>
      </c>
      <c r="R37" s="4" t="s">
        <v>26</v>
      </c>
      <c r="S37" s="4" t="s">
        <v>27</v>
      </c>
      <c r="T37" s="4" t="s">
        <v>28</v>
      </c>
      <c r="U37" s="4" t="s">
        <v>29</v>
      </c>
      <c r="V37" s="4" t="s">
        <v>30</v>
      </c>
      <c r="W37" s="4" t="s">
        <v>31</v>
      </c>
    </row>
    <row r="38" spans="1:23" x14ac:dyDescent="0.25">
      <c r="A38" s="58"/>
      <c r="B38" s="58"/>
      <c r="C38" s="1" t="s">
        <v>4</v>
      </c>
      <c r="D38" s="4">
        <v>300</v>
      </c>
      <c r="E38" s="4">
        <v>400</v>
      </c>
      <c r="F38" s="4">
        <v>500</v>
      </c>
      <c r="G38" s="4">
        <v>600</v>
      </c>
      <c r="H38" s="4">
        <v>700</v>
      </c>
      <c r="I38" s="4">
        <v>800</v>
      </c>
      <c r="J38" s="4">
        <v>900</v>
      </c>
      <c r="K38" s="4">
        <v>1000</v>
      </c>
      <c r="L38" s="4">
        <v>1100</v>
      </c>
      <c r="M38" s="4">
        <v>1200</v>
      </c>
      <c r="N38" s="4">
        <v>1300</v>
      </c>
      <c r="O38" s="4">
        <v>1400</v>
      </c>
      <c r="P38" s="4">
        <v>1500</v>
      </c>
      <c r="Q38" s="4">
        <v>1600</v>
      </c>
      <c r="R38" s="4">
        <v>1700</v>
      </c>
      <c r="S38" s="4">
        <v>1800</v>
      </c>
      <c r="T38" s="4">
        <v>1900</v>
      </c>
      <c r="U38" s="4">
        <v>2000</v>
      </c>
      <c r="V38" s="4">
        <v>2100</v>
      </c>
      <c r="W38" s="4">
        <v>2200</v>
      </c>
    </row>
    <row r="39" spans="1:23" x14ac:dyDescent="0.25">
      <c r="A39" s="58"/>
      <c r="B39" s="58"/>
      <c r="C39" s="1" t="s">
        <v>5</v>
      </c>
      <c r="D39" s="4">
        <v>200</v>
      </c>
      <c r="E39" s="4">
        <v>300</v>
      </c>
      <c r="F39" s="4">
        <v>5000</v>
      </c>
      <c r="G39" s="4">
        <v>1000</v>
      </c>
      <c r="H39" s="4">
        <v>1500</v>
      </c>
      <c r="I39" s="4">
        <v>700</v>
      </c>
      <c r="J39" s="4">
        <v>20</v>
      </c>
      <c r="K39" s="4">
        <v>30</v>
      </c>
      <c r="L39" s="4">
        <v>40</v>
      </c>
      <c r="M39" s="4">
        <v>2000</v>
      </c>
      <c r="N39" s="4">
        <v>4000</v>
      </c>
      <c r="O39" s="4">
        <v>2500</v>
      </c>
      <c r="P39" s="4">
        <v>6000</v>
      </c>
      <c r="Q39" s="4">
        <v>3500</v>
      </c>
      <c r="R39" s="4">
        <v>1000</v>
      </c>
      <c r="S39" s="4">
        <v>1500</v>
      </c>
      <c r="T39" s="4">
        <v>2000</v>
      </c>
      <c r="U39" s="4">
        <v>600</v>
      </c>
      <c r="V39" s="4">
        <v>9000</v>
      </c>
      <c r="W39" s="4">
        <v>800</v>
      </c>
    </row>
    <row r="40" spans="1:23" x14ac:dyDescent="0.25">
      <c r="A40" s="58"/>
      <c r="B40" s="58"/>
      <c r="C40" s="1" t="s">
        <v>6</v>
      </c>
      <c r="D40" s="4" t="s">
        <v>8</v>
      </c>
      <c r="E40" s="4" t="s">
        <v>10</v>
      </c>
      <c r="F40" s="4" t="s">
        <v>12</v>
      </c>
      <c r="G40" s="4" t="s">
        <v>14</v>
      </c>
      <c r="H40" s="4" t="s">
        <v>8</v>
      </c>
      <c r="I40" s="4" t="s">
        <v>10</v>
      </c>
      <c r="J40" s="4" t="s">
        <v>12</v>
      </c>
      <c r="K40" s="4" t="s">
        <v>18</v>
      </c>
      <c r="L40" s="4" t="s">
        <v>14</v>
      </c>
      <c r="M40" s="4" t="s">
        <v>21</v>
      </c>
      <c r="N40" s="4" t="s">
        <v>8</v>
      </c>
      <c r="O40" s="4" t="s">
        <v>10</v>
      </c>
      <c r="P40" s="4" t="s">
        <v>14</v>
      </c>
      <c r="Q40" s="4" t="s">
        <v>12</v>
      </c>
      <c r="R40" s="4" t="s">
        <v>8</v>
      </c>
      <c r="S40" s="4" t="s">
        <v>10</v>
      </c>
      <c r="T40" s="4" t="s">
        <v>18</v>
      </c>
      <c r="U40" s="4" t="s">
        <v>14</v>
      </c>
      <c r="V40" s="4" t="s">
        <v>8</v>
      </c>
      <c r="W40" s="4" t="s">
        <v>10</v>
      </c>
    </row>
    <row r="42" spans="1:23" x14ac:dyDescent="0.25">
      <c r="B42" s="5"/>
    </row>
    <row r="43" spans="1:23" x14ac:dyDescent="0.25">
      <c r="B43" s="1" t="s">
        <v>2</v>
      </c>
      <c r="C43" s="4">
        <v>240</v>
      </c>
    </row>
    <row r="44" spans="1:23" x14ac:dyDescent="0.25">
      <c r="B44" s="1" t="s">
        <v>3</v>
      </c>
      <c r="C44" s="4" t="str">
        <f>HLOOKUP(C43,D36:W40,2)</f>
        <v>PRINTER</v>
      </c>
    </row>
    <row r="45" spans="1:23" x14ac:dyDescent="0.25">
      <c r="B45" s="1" t="s">
        <v>4</v>
      </c>
      <c r="C45" s="4">
        <f>HLOOKUP(C43,D36:W40,3)</f>
        <v>500</v>
      </c>
    </row>
    <row r="46" spans="1:23" x14ac:dyDescent="0.25">
      <c r="B46" s="1" t="s">
        <v>5</v>
      </c>
      <c r="C46" s="4">
        <f>HLOOKUP(C43,D36:W40,4)</f>
        <v>5000</v>
      </c>
    </row>
    <row r="47" spans="1:23" x14ac:dyDescent="0.25">
      <c r="B47" s="1" t="s">
        <v>6</v>
      </c>
      <c r="C47" s="4" t="str">
        <f>HLOOKUP(C43,D36:W40,5)</f>
        <v>TOSHIBA</v>
      </c>
    </row>
    <row r="49" spans="1:21" ht="15" customHeight="1" x14ac:dyDescent="0.45">
      <c r="A49" s="13"/>
      <c r="B49" s="13"/>
      <c r="C49" s="13"/>
      <c r="D49" s="13"/>
      <c r="E49" s="13"/>
      <c r="F49" s="13"/>
      <c r="G49" s="13"/>
      <c r="H49" s="13"/>
      <c r="I49" s="13"/>
    </row>
    <row r="50" spans="1:21" ht="15" customHeight="1" x14ac:dyDescent="0.45">
      <c r="A50" s="13"/>
      <c r="B50" s="13"/>
      <c r="C50" s="13"/>
      <c r="D50" s="13"/>
      <c r="E50" s="13"/>
      <c r="F50" s="13"/>
      <c r="G50" s="13"/>
      <c r="H50" s="13"/>
      <c r="I50" s="13"/>
    </row>
    <row r="51" spans="1:21" ht="15" customHeight="1" x14ac:dyDescent="0.45">
      <c r="A51" s="13"/>
      <c r="B51" s="13"/>
      <c r="C51" s="13"/>
      <c r="D51" s="13"/>
      <c r="E51" s="13"/>
      <c r="F51" s="13"/>
      <c r="G51" s="13"/>
      <c r="H51" s="13"/>
      <c r="I51" s="13"/>
    </row>
    <row r="53" spans="1:21" x14ac:dyDescent="0.25">
      <c r="D53" s="59" t="s">
        <v>34</v>
      </c>
      <c r="E53" s="60"/>
      <c r="F53" s="60"/>
      <c r="G53" s="60"/>
      <c r="H53" s="60"/>
      <c r="I53" s="60"/>
      <c r="J53" s="60"/>
    </row>
    <row r="54" spans="1:21" x14ac:dyDescent="0.25">
      <c r="D54" s="60"/>
      <c r="E54" s="60"/>
      <c r="F54" s="60"/>
      <c r="G54" s="60"/>
      <c r="H54" s="60"/>
      <c r="I54" s="60"/>
      <c r="J54" s="60"/>
    </row>
    <row r="55" spans="1:21" x14ac:dyDescent="0.25">
      <c r="A55" s="61" t="s">
        <v>35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</row>
    <row r="56" spans="1:2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</row>
    <row r="57" spans="1:21" x14ac:dyDescent="0.25">
      <c r="A57" s="63" t="s">
        <v>36</v>
      </c>
      <c r="B57" s="63"/>
      <c r="C57" s="63" t="s">
        <v>37</v>
      </c>
      <c r="D57" s="63"/>
      <c r="E57" s="63" t="s">
        <v>38</v>
      </c>
      <c r="F57" s="63" t="s">
        <v>39</v>
      </c>
      <c r="G57" s="63" t="s">
        <v>40</v>
      </c>
      <c r="H57" s="63" t="s">
        <v>41</v>
      </c>
      <c r="I57" s="63" t="s">
        <v>42</v>
      </c>
      <c r="J57" s="63" t="s">
        <v>43</v>
      </c>
      <c r="K57" s="63" t="s">
        <v>44</v>
      </c>
      <c r="L57" s="63" t="s">
        <v>45</v>
      </c>
      <c r="M57" s="63" t="s">
        <v>46</v>
      </c>
      <c r="N57" s="63" t="s">
        <v>47</v>
      </c>
      <c r="O57" s="63" t="s">
        <v>48</v>
      </c>
      <c r="P57" s="63" t="s">
        <v>49</v>
      </c>
      <c r="Q57" s="63" t="s">
        <v>50</v>
      </c>
      <c r="R57" s="63" t="s">
        <v>51</v>
      </c>
      <c r="S57" s="63"/>
      <c r="T57" s="63" t="s">
        <v>52</v>
      </c>
      <c r="U57" s="63" t="s">
        <v>53</v>
      </c>
    </row>
    <row r="58" spans="1:21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</row>
    <row r="59" spans="1:21" x14ac:dyDescent="0.25">
      <c r="A59" s="64">
        <v>784070</v>
      </c>
      <c r="B59" s="64"/>
      <c r="C59" s="64" t="s">
        <v>54</v>
      </c>
      <c r="D59" s="64"/>
      <c r="E59" s="3">
        <v>5500</v>
      </c>
      <c r="F59" s="3" t="s">
        <v>55</v>
      </c>
      <c r="G59" s="3" t="s">
        <v>55</v>
      </c>
      <c r="H59" s="3" t="s">
        <v>55</v>
      </c>
      <c r="I59" s="3" t="s">
        <v>55</v>
      </c>
      <c r="J59" s="3" t="s">
        <v>56</v>
      </c>
      <c r="K59" s="3" t="s">
        <v>56</v>
      </c>
      <c r="L59" s="3" t="s">
        <v>56</v>
      </c>
      <c r="M59" s="3" t="s">
        <v>56</v>
      </c>
      <c r="N59" s="3" t="s">
        <v>56</v>
      </c>
      <c r="O59" s="3" t="s">
        <v>56</v>
      </c>
      <c r="P59" s="3" t="s">
        <v>56</v>
      </c>
      <c r="Q59" s="3" t="s">
        <v>56</v>
      </c>
      <c r="R59" s="64">
        <f>COUNTIF(F59:Q59,"D")*E59</f>
        <v>44000</v>
      </c>
      <c r="S59" s="64"/>
      <c r="T59" s="3">
        <f>COUNTIF(F59:Q59,"P")*E59</f>
        <v>22000</v>
      </c>
      <c r="U59" s="3" t="str">
        <f>IF(R59=0,"NOT DEFAULTER","DEFAULTER")</f>
        <v>DEFAULTER</v>
      </c>
    </row>
    <row r="60" spans="1:21" x14ac:dyDescent="0.25">
      <c r="A60" s="64">
        <v>784071</v>
      </c>
      <c r="B60" s="64"/>
      <c r="C60" s="64" t="s">
        <v>57</v>
      </c>
      <c r="D60" s="64"/>
      <c r="E60" s="3">
        <v>5500</v>
      </c>
      <c r="F60" s="3" t="s">
        <v>55</v>
      </c>
      <c r="G60" s="3" t="s">
        <v>55</v>
      </c>
      <c r="H60" s="3" t="s">
        <v>55</v>
      </c>
      <c r="I60" s="3" t="s">
        <v>55</v>
      </c>
      <c r="J60" s="3" t="s">
        <v>55</v>
      </c>
      <c r="K60" s="3" t="s">
        <v>55</v>
      </c>
      <c r="L60" s="3" t="s">
        <v>55</v>
      </c>
      <c r="M60" s="3" t="s">
        <v>55</v>
      </c>
      <c r="N60" s="3" t="s">
        <v>55</v>
      </c>
      <c r="O60" s="3" t="s">
        <v>55</v>
      </c>
      <c r="P60" s="3" t="s">
        <v>55</v>
      </c>
      <c r="Q60" s="3" t="s">
        <v>55</v>
      </c>
      <c r="R60" s="64">
        <f t="shared" ref="R60:R81" si="0">COUNTIF(F60:Q60,"D")*E60</f>
        <v>0</v>
      </c>
      <c r="S60" s="64"/>
      <c r="T60" s="53">
        <f>COUNTIF(F60:Q60,"P")*E60</f>
        <v>66000</v>
      </c>
      <c r="U60" s="53" t="str">
        <f t="shared" ref="U60:U81" si="1">IF(R60=0,"NOT DEFAULTER","DEFAULTER")</f>
        <v>NOT DEFAULTER</v>
      </c>
    </row>
    <row r="61" spans="1:21" x14ac:dyDescent="0.25">
      <c r="A61" s="64">
        <v>784072</v>
      </c>
      <c r="B61" s="64"/>
      <c r="C61" s="64" t="s">
        <v>58</v>
      </c>
      <c r="D61" s="64"/>
      <c r="E61" s="3">
        <v>5500</v>
      </c>
      <c r="F61" s="3" t="s">
        <v>55</v>
      </c>
      <c r="G61" s="3" t="s">
        <v>55</v>
      </c>
      <c r="H61" s="3" t="s">
        <v>55</v>
      </c>
      <c r="I61" s="3" t="s">
        <v>55</v>
      </c>
      <c r="J61" s="3" t="s">
        <v>55</v>
      </c>
      <c r="K61" s="3" t="s">
        <v>55</v>
      </c>
      <c r="L61" s="3" t="s">
        <v>55</v>
      </c>
      <c r="M61" s="3" t="s">
        <v>55</v>
      </c>
      <c r="N61" s="3" t="s">
        <v>55</v>
      </c>
      <c r="O61" s="3" t="s">
        <v>55</v>
      </c>
      <c r="P61" s="3" t="s">
        <v>55</v>
      </c>
      <c r="Q61" s="3" t="s">
        <v>55</v>
      </c>
      <c r="R61" s="64">
        <f t="shared" si="0"/>
        <v>0</v>
      </c>
      <c r="S61" s="64"/>
      <c r="T61" s="53">
        <f>COUNTIF(F61:Q61,"P")*E61</f>
        <v>66000</v>
      </c>
      <c r="U61" s="53" t="str">
        <f t="shared" si="1"/>
        <v>NOT DEFAULTER</v>
      </c>
    </row>
    <row r="62" spans="1:21" x14ac:dyDescent="0.25">
      <c r="A62" s="64">
        <v>784073</v>
      </c>
      <c r="B62" s="64"/>
      <c r="C62" s="64" t="s">
        <v>59</v>
      </c>
      <c r="D62" s="64"/>
      <c r="E62" s="3">
        <v>5500</v>
      </c>
      <c r="F62" s="3" t="s">
        <v>55</v>
      </c>
      <c r="G62" s="3" t="s">
        <v>55</v>
      </c>
      <c r="H62" s="3" t="s">
        <v>55</v>
      </c>
      <c r="I62" s="3" t="s">
        <v>55</v>
      </c>
      <c r="J62" s="3" t="s">
        <v>55</v>
      </c>
      <c r="K62" s="3" t="s">
        <v>55</v>
      </c>
      <c r="L62" s="3" t="s">
        <v>55</v>
      </c>
      <c r="M62" s="3" t="s">
        <v>55</v>
      </c>
      <c r="N62" s="3" t="s">
        <v>55</v>
      </c>
      <c r="O62" s="3" t="s">
        <v>55</v>
      </c>
      <c r="P62" s="3" t="s">
        <v>55</v>
      </c>
      <c r="Q62" s="3" t="s">
        <v>55</v>
      </c>
      <c r="R62" s="64">
        <f t="shared" si="0"/>
        <v>0</v>
      </c>
      <c r="S62" s="64"/>
      <c r="T62" s="53">
        <f>COUNTIF(F62:Q62,"P")*E62</f>
        <v>66000</v>
      </c>
      <c r="U62" s="53" t="str">
        <f t="shared" si="1"/>
        <v>NOT DEFAULTER</v>
      </c>
    </row>
    <row r="63" spans="1:21" x14ac:dyDescent="0.25">
      <c r="A63" s="64">
        <v>784074</v>
      </c>
      <c r="B63" s="64"/>
      <c r="C63" s="64" t="s">
        <v>60</v>
      </c>
      <c r="D63" s="64"/>
      <c r="E63" s="3">
        <v>5500</v>
      </c>
      <c r="F63" s="3" t="s">
        <v>55</v>
      </c>
      <c r="G63" s="3" t="s">
        <v>55</v>
      </c>
      <c r="H63" s="3" t="s">
        <v>55</v>
      </c>
      <c r="I63" s="3" t="s">
        <v>55</v>
      </c>
      <c r="J63" s="3" t="s">
        <v>55</v>
      </c>
      <c r="K63" s="3" t="s">
        <v>55</v>
      </c>
      <c r="L63" s="3" t="s">
        <v>55</v>
      </c>
      <c r="M63" s="3" t="s">
        <v>55</v>
      </c>
      <c r="N63" s="3" t="s">
        <v>55</v>
      </c>
      <c r="O63" s="3" t="s">
        <v>55</v>
      </c>
      <c r="P63" s="3" t="s">
        <v>55</v>
      </c>
      <c r="Q63" s="3" t="s">
        <v>55</v>
      </c>
      <c r="R63" s="64">
        <f t="shared" si="0"/>
        <v>0</v>
      </c>
      <c r="S63" s="64"/>
      <c r="T63" s="53">
        <f>COUNTIF(F63:Q63,"P")*E63</f>
        <v>66000</v>
      </c>
      <c r="U63" s="53" t="str">
        <f t="shared" si="1"/>
        <v>NOT DEFAULTER</v>
      </c>
    </row>
    <row r="64" spans="1:21" x14ac:dyDescent="0.25">
      <c r="A64" s="64">
        <v>784075</v>
      </c>
      <c r="B64" s="64"/>
      <c r="C64" s="64" t="s">
        <v>61</v>
      </c>
      <c r="D64" s="64"/>
      <c r="E64" s="3">
        <v>5500</v>
      </c>
      <c r="F64" s="3" t="s">
        <v>55</v>
      </c>
      <c r="G64" s="3" t="s">
        <v>55</v>
      </c>
      <c r="H64" s="3" t="s">
        <v>55</v>
      </c>
      <c r="I64" s="3" t="s">
        <v>55</v>
      </c>
      <c r="J64" s="3" t="s">
        <v>55</v>
      </c>
      <c r="K64" s="3" t="s">
        <v>55</v>
      </c>
      <c r="L64" s="3" t="s">
        <v>55</v>
      </c>
      <c r="M64" s="3" t="s">
        <v>55</v>
      </c>
      <c r="N64" s="3" t="s">
        <v>55</v>
      </c>
      <c r="O64" s="3" t="s">
        <v>55</v>
      </c>
      <c r="P64" s="3" t="s">
        <v>55</v>
      </c>
      <c r="Q64" s="3" t="s">
        <v>55</v>
      </c>
      <c r="R64" s="64">
        <f t="shared" si="0"/>
        <v>0</v>
      </c>
      <c r="S64" s="64"/>
      <c r="T64" s="53">
        <f>COUNTIF(F64:Q64,"P")*E64</f>
        <v>66000</v>
      </c>
      <c r="U64" s="53" t="str">
        <f t="shared" si="1"/>
        <v>NOT DEFAULTER</v>
      </c>
    </row>
    <row r="65" spans="1:21" x14ac:dyDescent="0.25">
      <c r="A65" s="64">
        <v>784076</v>
      </c>
      <c r="B65" s="64"/>
      <c r="C65" s="64" t="s">
        <v>62</v>
      </c>
      <c r="D65" s="64"/>
      <c r="E65" s="3">
        <v>5500</v>
      </c>
      <c r="F65" s="3" t="s">
        <v>55</v>
      </c>
      <c r="G65" s="3" t="s">
        <v>55</v>
      </c>
      <c r="H65" s="3" t="s">
        <v>55</v>
      </c>
      <c r="I65" s="3" t="s">
        <v>55</v>
      </c>
      <c r="J65" s="3" t="s">
        <v>55</v>
      </c>
      <c r="K65" s="3" t="s">
        <v>55</v>
      </c>
      <c r="L65" s="3" t="s">
        <v>55</v>
      </c>
      <c r="M65" s="3" t="s">
        <v>55</v>
      </c>
      <c r="N65" s="3" t="s">
        <v>55</v>
      </c>
      <c r="O65" s="3" t="s">
        <v>55</v>
      </c>
      <c r="P65" s="3" t="s">
        <v>56</v>
      </c>
      <c r="Q65" s="3" t="s">
        <v>56</v>
      </c>
      <c r="R65" s="64">
        <f t="shared" si="0"/>
        <v>11000</v>
      </c>
      <c r="S65" s="64"/>
      <c r="T65" s="53">
        <f>COUNTIF(F65:Q65,"P")*E65</f>
        <v>55000</v>
      </c>
      <c r="U65" s="53" t="str">
        <f t="shared" si="1"/>
        <v>DEFAULTER</v>
      </c>
    </row>
    <row r="66" spans="1:21" x14ac:dyDescent="0.25">
      <c r="A66" s="64">
        <v>784077</v>
      </c>
      <c r="B66" s="64"/>
      <c r="C66" s="64" t="s">
        <v>63</v>
      </c>
      <c r="D66" s="64"/>
      <c r="E66" s="3">
        <v>5500</v>
      </c>
      <c r="F66" s="3" t="s">
        <v>55</v>
      </c>
      <c r="G66" s="3" t="s">
        <v>55</v>
      </c>
      <c r="H66" s="3" t="s">
        <v>55</v>
      </c>
      <c r="I66" s="3" t="s">
        <v>55</v>
      </c>
      <c r="J66" s="3" t="s">
        <v>55</v>
      </c>
      <c r="K66" s="3" t="s">
        <v>55</v>
      </c>
      <c r="L66" s="3" t="s">
        <v>55</v>
      </c>
      <c r="M66" s="3" t="s">
        <v>55</v>
      </c>
      <c r="N66" s="3" t="s">
        <v>55</v>
      </c>
      <c r="O66" s="3" t="s">
        <v>55</v>
      </c>
      <c r="P66" s="3" t="s">
        <v>55</v>
      </c>
      <c r="Q66" s="3" t="s">
        <v>55</v>
      </c>
      <c r="R66" s="64">
        <f t="shared" si="0"/>
        <v>0</v>
      </c>
      <c r="S66" s="64"/>
      <c r="T66" s="53">
        <f>COUNTIF(F66:Q66,"P")*E66</f>
        <v>66000</v>
      </c>
      <c r="U66" s="53" t="str">
        <f t="shared" si="1"/>
        <v>NOT DEFAULTER</v>
      </c>
    </row>
    <row r="67" spans="1:21" x14ac:dyDescent="0.25">
      <c r="A67" s="64">
        <v>784078</v>
      </c>
      <c r="B67" s="64"/>
      <c r="C67" s="64" t="s">
        <v>64</v>
      </c>
      <c r="D67" s="64"/>
      <c r="E67" s="3">
        <v>5500</v>
      </c>
      <c r="F67" s="3" t="s">
        <v>55</v>
      </c>
      <c r="G67" s="3" t="s">
        <v>55</v>
      </c>
      <c r="H67" s="3" t="s">
        <v>55</v>
      </c>
      <c r="I67" s="3" t="s">
        <v>55</v>
      </c>
      <c r="J67" s="3" t="s">
        <v>55</v>
      </c>
      <c r="K67" s="3" t="s">
        <v>55</v>
      </c>
      <c r="L67" s="3" t="s">
        <v>55</v>
      </c>
      <c r="M67" s="3" t="s">
        <v>55</v>
      </c>
      <c r="N67" s="3" t="s">
        <v>55</v>
      </c>
      <c r="O67" s="3" t="s">
        <v>55</v>
      </c>
      <c r="P67" s="3" t="s">
        <v>55</v>
      </c>
      <c r="Q67" s="3" t="s">
        <v>55</v>
      </c>
      <c r="R67" s="64">
        <f t="shared" si="0"/>
        <v>0</v>
      </c>
      <c r="S67" s="64"/>
      <c r="T67" s="53">
        <f>COUNTIF(F67:Q67,"P")*E67</f>
        <v>66000</v>
      </c>
      <c r="U67" s="53" t="str">
        <f t="shared" si="1"/>
        <v>NOT DEFAULTER</v>
      </c>
    </row>
    <row r="68" spans="1:21" x14ac:dyDescent="0.25">
      <c r="A68" s="64">
        <v>784079</v>
      </c>
      <c r="B68" s="64"/>
      <c r="C68" s="64" t="s">
        <v>65</v>
      </c>
      <c r="D68" s="64"/>
      <c r="E68" s="3">
        <v>5500</v>
      </c>
      <c r="F68" s="3" t="s">
        <v>55</v>
      </c>
      <c r="G68" s="3" t="s">
        <v>55</v>
      </c>
      <c r="H68" s="3" t="s">
        <v>55</v>
      </c>
      <c r="I68" s="3" t="s">
        <v>55</v>
      </c>
      <c r="J68" s="3" t="s">
        <v>55</v>
      </c>
      <c r="K68" s="3" t="s">
        <v>55</v>
      </c>
      <c r="L68" s="3" t="s">
        <v>55</v>
      </c>
      <c r="M68" s="3" t="s">
        <v>55</v>
      </c>
      <c r="N68" s="3" t="s">
        <v>55</v>
      </c>
      <c r="O68" s="3" t="s">
        <v>55</v>
      </c>
      <c r="P68" s="3" t="s">
        <v>55</v>
      </c>
      <c r="Q68" s="3" t="s">
        <v>55</v>
      </c>
      <c r="R68" s="64">
        <f t="shared" si="0"/>
        <v>0</v>
      </c>
      <c r="S68" s="64"/>
      <c r="T68" s="53">
        <f>COUNTIF(F68:Q68,"P")*E68</f>
        <v>66000</v>
      </c>
      <c r="U68" s="53" t="str">
        <f t="shared" si="1"/>
        <v>NOT DEFAULTER</v>
      </c>
    </row>
    <row r="69" spans="1:21" x14ac:dyDescent="0.25">
      <c r="A69" s="64">
        <v>784080</v>
      </c>
      <c r="B69" s="64"/>
      <c r="C69" s="64" t="s">
        <v>66</v>
      </c>
      <c r="D69" s="64"/>
      <c r="E69" s="3">
        <v>5500</v>
      </c>
      <c r="F69" s="3" t="s">
        <v>55</v>
      </c>
      <c r="G69" s="3" t="s">
        <v>55</v>
      </c>
      <c r="H69" s="3" t="s">
        <v>55</v>
      </c>
      <c r="I69" s="3" t="s">
        <v>55</v>
      </c>
      <c r="J69" s="3" t="s">
        <v>55</v>
      </c>
      <c r="K69" s="3" t="s">
        <v>55</v>
      </c>
      <c r="L69" s="3" t="s">
        <v>55</v>
      </c>
      <c r="M69" s="3" t="s">
        <v>55</v>
      </c>
      <c r="N69" s="3" t="s">
        <v>55</v>
      </c>
      <c r="O69" s="3" t="s">
        <v>56</v>
      </c>
      <c r="P69" s="3" t="s">
        <v>55</v>
      </c>
      <c r="Q69" s="3" t="s">
        <v>55</v>
      </c>
      <c r="R69" s="64">
        <f t="shared" si="0"/>
        <v>5500</v>
      </c>
      <c r="S69" s="64"/>
      <c r="T69" s="53">
        <f>COUNTIF(F69:Q69,"P")*E69</f>
        <v>60500</v>
      </c>
      <c r="U69" s="53" t="str">
        <f t="shared" si="1"/>
        <v>DEFAULTER</v>
      </c>
    </row>
    <row r="70" spans="1:21" x14ac:dyDescent="0.25">
      <c r="A70" s="64">
        <v>784081</v>
      </c>
      <c r="B70" s="64"/>
      <c r="C70" s="64" t="s">
        <v>67</v>
      </c>
      <c r="D70" s="64"/>
      <c r="E70" s="3">
        <v>5500</v>
      </c>
      <c r="F70" s="3" t="s">
        <v>55</v>
      </c>
      <c r="G70" s="3" t="s">
        <v>55</v>
      </c>
      <c r="H70" s="3" t="s">
        <v>55</v>
      </c>
      <c r="I70" s="3" t="s">
        <v>55</v>
      </c>
      <c r="J70" s="3" t="s">
        <v>55</v>
      </c>
      <c r="K70" s="3" t="s">
        <v>55</v>
      </c>
      <c r="L70" s="3" t="s">
        <v>55</v>
      </c>
      <c r="M70" s="3" t="s">
        <v>55</v>
      </c>
      <c r="N70" s="3" t="s">
        <v>55</v>
      </c>
      <c r="O70" s="3" t="s">
        <v>55</v>
      </c>
      <c r="P70" s="3" t="s">
        <v>55</v>
      </c>
      <c r="Q70" s="3" t="s">
        <v>55</v>
      </c>
      <c r="R70" s="64">
        <f t="shared" si="0"/>
        <v>0</v>
      </c>
      <c r="S70" s="64"/>
      <c r="T70" s="53">
        <f>COUNTIF(F70:Q70,"P")*E70</f>
        <v>66000</v>
      </c>
      <c r="U70" s="53" t="str">
        <f t="shared" si="1"/>
        <v>NOT DEFAULTER</v>
      </c>
    </row>
    <row r="71" spans="1:21" x14ac:dyDescent="0.25">
      <c r="A71" s="64">
        <v>784082</v>
      </c>
      <c r="B71" s="64"/>
      <c r="C71" s="64" t="s">
        <v>68</v>
      </c>
      <c r="D71" s="64"/>
      <c r="E71" s="3">
        <v>5500</v>
      </c>
      <c r="F71" s="3" t="s">
        <v>55</v>
      </c>
      <c r="G71" s="3" t="s">
        <v>55</v>
      </c>
      <c r="H71" s="3" t="s">
        <v>55</v>
      </c>
      <c r="I71" s="3" t="s">
        <v>55</v>
      </c>
      <c r="J71" s="3" t="s">
        <v>55</v>
      </c>
      <c r="K71" s="3" t="s">
        <v>55</v>
      </c>
      <c r="L71" s="3" t="s">
        <v>55</v>
      </c>
      <c r="M71" s="3" t="s">
        <v>55</v>
      </c>
      <c r="N71" s="3" t="s">
        <v>55</v>
      </c>
      <c r="O71" s="3" t="s">
        <v>55</v>
      </c>
      <c r="P71" s="3" t="s">
        <v>55</v>
      </c>
      <c r="Q71" s="3" t="s">
        <v>55</v>
      </c>
      <c r="R71" s="64">
        <f t="shared" si="0"/>
        <v>0</v>
      </c>
      <c r="S71" s="64"/>
      <c r="T71" s="53">
        <f>COUNTIF(F71:Q71,"P")*E71</f>
        <v>66000</v>
      </c>
      <c r="U71" s="53" t="str">
        <f t="shared" si="1"/>
        <v>NOT DEFAULTER</v>
      </c>
    </row>
    <row r="72" spans="1:21" x14ac:dyDescent="0.25">
      <c r="A72" s="64">
        <v>784083</v>
      </c>
      <c r="B72" s="64"/>
      <c r="C72" s="64" t="s">
        <v>69</v>
      </c>
      <c r="D72" s="64"/>
      <c r="E72" s="3">
        <v>5500</v>
      </c>
      <c r="F72" s="3" t="s">
        <v>55</v>
      </c>
      <c r="G72" s="3" t="s">
        <v>55</v>
      </c>
      <c r="H72" s="3" t="s">
        <v>55</v>
      </c>
      <c r="I72" s="3" t="s">
        <v>55</v>
      </c>
      <c r="J72" s="3" t="s">
        <v>55</v>
      </c>
      <c r="K72" s="3" t="s">
        <v>55</v>
      </c>
      <c r="L72" s="3" t="s">
        <v>55</v>
      </c>
      <c r="M72" s="3" t="s">
        <v>55</v>
      </c>
      <c r="N72" s="3" t="s">
        <v>56</v>
      </c>
      <c r="O72" s="3" t="s">
        <v>56</v>
      </c>
      <c r="P72" s="3" t="s">
        <v>56</v>
      </c>
      <c r="Q72" s="3" t="s">
        <v>56</v>
      </c>
      <c r="R72" s="64">
        <f t="shared" si="0"/>
        <v>22000</v>
      </c>
      <c r="S72" s="64"/>
      <c r="T72" s="53">
        <f>COUNTIF(F72:Q72,"P")*E72</f>
        <v>44000</v>
      </c>
      <c r="U72" s="53" t="str">
        <f t="shared" si="1"/>
        <v>DEFAULTER</v>
      </c>
    </row>
    <row r="73" spans="1:21" x14ac:dyDescent="0.25">
      <c r="A73" s="64">
        <v>784084</v>
      </c>
      <c r="B73" s="64"/>
      <c r="C73" s="64" t="s">
        <v>70</v>
      </c>
      <c r="D73" s="64"/>
      <c r="E73" s="3">
        <v>5500</v>
      </c>
      <c r="F73" s="3" t="s">
        <v>55</v>
      </c>
      <c r="G73" s="3" t="s">
        <v>55</v>
      </c>
      <c r="H73" s="3" t="s">
        <v>55</v>
      </c>
      <c r="I73" s="3" t="s">
        <v>55</v>
      </c>
      <c r="J73" s="3" t="s">
        <v>55</v>
      </c>
      <c r="K73" s="3" t="s">
        <v>55</v>
      </c>
      <c r="L73" s="3" t="s">
        <v>55</v>
      </c>
      <c r="M73" s="3" t="s">
        <v>55</v>
      </c>
      <c r="N73" s="3" t="s">
        <v>55</v>
      </c>
      <c r="O73" s="3" t="s">
        <v>55</v>
      </c>
      <c r="P73" s="3" t="s">
        <v>55</v>
      </c>
      <c r="Q73" s="3" t="s">
        <v>55</v>
      </c>
      <c r="R73" s="64">
        <f t="shared" si="0"/>
        <v>0</v>
      </c>
      <c r="S73" s="64"/>
      <c r="T73" s="53">
        <f>COUNTIF(F73:Q73,"P")*E73</f>
        <v>66000</v>
      </c>
      <c r="U73" s="53" t="str">
        <f t="shared" si="1"/>
        <v>NOT DEFAULTER</v>
      </c>
    </row>
    <row r="74" spans="1:21" x14ac:dyDescent="0.25">
      <c r="A74" s="64">
        <v>784085</v>
      </c>
      <c r="B74" s="64"/>
      <c r="C74" s="64" t="s">
        <v>71</v>
      </c>
      <c r="D74" s="64"/>
      <c r="E74" s="3">
        <v>5500</v>
      </c>
      <c r="F74" s="3" t="s">
        <v>55</v>
      </c>
      <c r="G74" s="3" t="s">
        <v>55</v>
      </c>
      <c r="H74" s="3" t="s">
        <v>55</v>
      </c>
      <c r="I74" s="3" t="s">
        <v>55</v>
      </c>
      <c r="J74" s="3" t="s">
        <v>55</v>
      </c>
      <c r="K74" s="3" t="s">
        <v>55</v>
      </c>
      <c r="L74" s="3" t="s">
        <v>55</v>
      </c>
      <c r="M74" s="3" t="s">
        <v>55</v>
      </c>
      <c r="N74" s="3" t="s">
        <v>55</v>
      </c>
      <c r="O74" s="3" t="s">
        <v>55</v>
      </c>
      <c r="P74" s="3" t="s">
        <v>55</v>
      </c>
      <c r="Q74" s="3" t="s">
        <v>55</v>
      </c>
      <c r="R74" s="64">
        <f t="shared" si="0"/>
        <v>0</v>
      </c>
      <c r="S74" s="64"/>
      <c r="T74" s="53">
        <f>COUNTIF(F74:Q74,"P")*E74</f>
        <v>66000</v>
      </c>
      <c r="U74" s="53" t="str">
        <f t="shared" si="1"/>
        <v>NOT DEFAULTER</v>
      </c>
    </row>
    <row r="75" spans="1:21" x14ac:dyDescent="0.25">
      <c r="A75" s="64">
        <v>784086</v>
      </c>
      <c r="B75" s="64"/>
      <c r="C75" s="64" t="s">
        <v>72</v>
      </c>
      <c r="D75" s="64"/>
      <c r="E75" s="3">
        <v>5500</v>
      </c>
      <c r="F75" s="3" t="s">
        <v>55</v>
      </c>
      <c r="G75" s="3" t="s">
        <v>55</v>
      </c>
      <c r="H75" s="3" t="s">
        <v>55</v>
      </c>
      <c r="I75" s="3" t="s">
        <v>55</v>
      </c>
      <c r="J75" s="3" t="s">
        <v>55</v>
      </c>
      <c r="K75" s="3" t="s">
        <v>55</v>
      </c>
      <c r="L75" s="3" t="s">
        <v>55</v>
      </c>
      <c r="M75" s="3" t="s">
        <v>55</v>
      </c>
      <c r="N75" s="3" t="s">
        <v>55</v>
      </c>
      <c r="O75" s="3" t="s">
        <v>55</v>
      </c>
      <c r="P75" s="3" t="s">
        <v>55</v>
      </c>
      <c r="Q75" s="3" t="s">
        <v>55</v>
      </c>
      <c r="R75" s="64">
        <f t="shared" si="0"/>
        <v>0</v>
      </c>
      <c r="S75" s="64"/>
      <c r="T75" s="53">
        <f>COUNTIF(F75:Q75,"P")*E75</f>
        <v>66000</v>
      </c>
      <c r="U75" s="53" t="str">
        <f t="shared" si="1"/>
        <v>NOT DEFAULTER</v>
      </c>
    </row>
    <row r="76" spans="1:21" x14ac:dyDescent="0.25">
      <c r="A76" s="64">
        <v>784087</v>
      </c>
      <c r="B76" s="64"/>
      <c r="C76" s="64" t="s">
        <v>73</v>
      </c>
      <c r="D76" s="64"/>
      <c r="E76" s="3">
        <v>5500</v>
      </c>
      <c r="F76" s="3" t="s">
        <v>55</v>
      </c>
      <c r="G76" s="3" t="s">
        <v>55</v>
      </c>
      <c r="H76" s="3" t="s">
        <v>55</v>
      </c>
      <c r="I76" s="3" t="s">
        <v>55</v>
      </c>
      <c r="J76" s="3" t="s">
        <v>55</v>
      </c>
      <c r="K76" s="3" t="s">
        <v>55</v>
      </c>
      <c r="L76" s="3" t="s">
        <v>55</v>
      </c>
      <c r="M76" s="3" t="s">
        <v>55</v>
      </c>
      <c r="N76" s="3" t="s">
        <v>55</v>
      </c>
      <c r="O76" s="3" t="s">
        <v>55</v>
      </c>
      <c r="P76" s="3" t="s">
        <v>55</v>
      </c>
      <c r="Q76" s="3" t="s">
        <v>55</v>
      </c>
      <c r="R76" s="64">
        <f t="shared" si="0"/>
        <v>0</v>
      </c>
      <c r="S76" s="64"/>
      <c r="T76" s="53">
        <f>COUNTIF(F76:Q76,"P")*E76</f>
        <v>66000</v>
      </c>
      <c r="U76" s="53" t="str">
        <f t="shared" si="1"/>
        <v>NOT DEFAULTER</v>
      </c>
    </row>
    <row r="77" spans="1:21" x14ac:dyDescent="0.25">
      <c r="A77" s="64">
        <v>784088</v>
      </c>
      <c r="B77" s="64"/>
      <c r="C77" s="64" t="s">
        <v>74</v>
      </c>
      <c r="D77" s="64"/>
      <c r="E77" s="3">
        <v>5500</v>
      </c>
      <c r="F77" s="3" t="s">
        <v>55</v>
      </c>
      <c r="G77" s="3" t="s">
        <v>55</v>
      </c>
      <c r="H77" s="3" t="s">
        <v>55</v>
      </c>
      <c r="I77" s="3" t="s">
        <v>55</v>
      </c>
      <c r="J77" s="3" t="s">
        <v>55</v>
      </c>
      <c r="K77" s="3" t="s">
        <v>55</v>
      </c>
      <c r="L77" s="3" t="s">
        <v>55</v>
      </c>
      <c r="M77" s="3" t="s">
        <v>55</v>
      </c>
      <c r="N77" s="3" t="s">
        <v>55</v>
      </c>
      <c r="O77" s="3" t="s">
        <v>55</v>
      </c>
      <c r="P77" s="3" t="s">
        <v>55</v>
      </c>
      <c r="Q77" s="3" t="s">
        <v>55</v>
      </c>
      <c r="R77" s="64">
        <f t="shared" si="0"/>
        <v>0</v>
      </c>
      <c r="S77" s="64"/>
      <c r="T77" s="53">
        <f>COUNTIF(F77:Q77,"P")*E77</f>
        <v>66000</v>
      </c>
      <c r="U77" s="53" t="str">
        <f t="shared" si="1"/>
        <v>NOT DEFAULTER</v>
      </c>
    </row>
    <row r="78" spans="1:21" x14ac:dyDescent="0.25">
      <c r="A78" s="64">
        <v>784089</v>
      </c>
      <c r="B78" s="64"/>
      <c r="C78" s="64" t="s">
        <v>75</v>
      </c>
      <c r="D78" s="64"/>
      <c r="E78" s="3">
        <v>5500</v>
      </c>
      <c r="F78" s="3" t="s">
        <v>55</v>
      </c>
      <c r="G78" s="3" t="s">
        <v>55</v>
      </c>
      <c r="H78" s="3" t="s">
        <v>55</v>
      </c>
      <c r="I78" s="3" t="s">
        <v>55</v>
      </c>
      <c r="J78" s="3" t="s">
        <v>55</v>
      </c>
      <c r="K78" s="3" t="s">
        <v>55</v>
      </c>
      <c r="L78" s="3" t="s">
        <v>55</v>
      </c>
      <c r="M78" s="3" t="s">
        <v>55</v>
      </c>
      <c r="N78" s="3" t="s">
        <v>55</v>
      </c>
      <c r="O78" s="3" t="s">
        <v>55</v>
      </c>
      <c r="P78" s="3" t="s">
        <v>56</v>
      </c>
      <c r="Q78" s="3" t="s">
        <v>56</v>
      </c>
      <c r="R78" s="64">
        <f t="shared" si="0"/>
        <v>11000</v>
      </c>
      <c r="S78" s="64"/>
      <c r="T78" s="53">
        <f>COUNTIF(F78:Q78,"P")*E78</f>
        <v>55000</v>
      </c>
      <c r="U78" s="53" t="str">
        <f t="shared" si="1"/>
        <v>DEFAULTER</v>
      </c>
    </row>
    <row r="79" spans="1:21" x14ac:dyDescent="0.25">
      <c r="A79" s="64">
        <v>784090</v>
      </c>
      <c r="B79" s="64"/>
      <c r="C79" s="64" t="s">
        <v>76</v>
      </c>
      <c r="D79" s="64"/>
      <c r="E79" s="3">
        <v>5500</v>
      </c>
      <c r="F79" s="3" t="s">
        <v>55</v>
      </c>
      <c r="G79" s="3" t="s">
        <v>55</v>
      </c>
      <c r="H79" s="3" t="s">
        <v>55</v>
      </c>
      <c r="I79" s="3" t="s">
        <v>55</v>
      </c>
      <c r="J79" s="3" t="s">
        <v>55</v>
      </c>
      <c r="K79" s="3" t="s">
        <v>55</v>
      </c>
      <c r="L79" s="3" t="s">
        <v>55</v>
      </c>
      <c r="M79" s="3" t="s">
        <v>55</v>
      </c>
      <c r="N79" s="3" t="s">
        <v>55</v>
      </c>
      <c r="O79" s="3" t="s">
        <v>55</v>
      </c>
      <c r="P79" s="3" t="s">
        <v>55</v>
      </c>
      <c r="Q79" s="3" t="s">
        <v>55</v>
      </c>
      <c r="R79" s="64">
        <f t="shared" si="0"/>
        <v>0</v>
      </c>
      <c r="S79" s="64"/>
      <c r="T79" s="53">
        <f>COUNTIF(F79:Q79,"P")*E79</f>
        <v>66000</v>
      </c>
      <c r="U79" s="53" t="str">
        <f t="shared" si="1"/>
        <v>NOT DEFAULTER</v>
      </c>
    </row>
    <row r="80" spans="1:21" x14ac:dyDescent="0.25">
      <c r="A80" s="64">
        <v>784091</v>
      </c>
      <c r="B80" s="64"/>
      <c r="C80" s="64" t="s">
        <v>77</v>
      </c>
      <c r="D80" s="64"/>
      <c r="E80" s="3">
        <v>5500</v>
      </c>
      <c r="F80" s="3" t="s">
        <v>55</v>
      </c>
      <c r="G80" s="3" t="s">
        <v>55</v>
      </c>
      <c r="H80" s="3" t="s">
        <v>55</v>
      </c>
      <c r="I80" s="3" t="s">
        <v>55</v>
      </c>
      <c r="J80" s="3" t="s">
        <v>55</v>
      </c>
      <c r="K80" s="3" t="s">
        <v>55</v>
      </c>
      <c r="L80" s="3" t="s">
        <v>55</v>
      </c>
      <c r="M80" s="3" t="s">
        <v>55</v>
      </c>
      <c r="N80" s="3" t="s">
        <v>55</v>
      </c>
      <c r="O80" s="3" t="s">
        <v>55</v>
      </c>
      <c r="P80" s="3" t="s">
        <v>55</v>
      </c>
      <c r="Q80" s="3" t="s">
        <v>55</v>
      </c>
      <c r="R80" s="64">
        <f t="shared" si="0"/>
        <v>0</v>
      </c>
      <c r="S80" s="64"/>
      <c r="T80" s="53">
        <f>COUNTIF(F80:Q80,"P")*E80</f>
        <v>66000</v>
      </c>
      <c r="U80" s="53" t="str">
        <f t="shared" si="1"/>
        <v>NOT DEFAULTER</v>
      </c>
    </row>
    <row r="81" spans="1:21" x14ac:dyDescent="0.25">
      <c r="A81" s="64">
        <v>784092</v>
      </c>
      <c r="B81" s="64"/>
      <c r="C81" s="64" t="s">
        <v>78</v>
      </c>
      <c r="D81" s="64"/>
      <c r="E81" s="3">
        <v>5500</v>
      </c>
      <c r="F81" s="3" t="s">
        <v>55</v>
      </c>
      <c r="G81" s="3" t="s">
        <v>55</v>
      </c>
      <c r="H81" s="3" t="s">
        <v>55</v>
      </c>
      <c r="I81" s="3" t="s">
        <v>55</v>
      </c>
      <c r="J81" s="3" t="s">
        <v>55</v>
      </c>
      <c r="K81" s="3" t="s">
        <v>55</v>
      </c>
      <c r="L81" s="3" t="s">
        <v>55</v>
      </c>
      <c r="M81" s="3" t="s">
        <v>55</v>
      </c>
      <c r="N81" s="3" t="s">
        <v>55</v>
      </c>
      <c r="O81" s="3" t="s">
        <v>55</v>
      </c>
      <c r="P81" s="3" t="s">
        <v>55</v>
      </c>
      <c r="Q81" s="3" t="s">
        <v>55</v>
      </c>
      <c r="R81" s="64">
        <f t="shared" si="0"/>
        <v>0</v>
      </c>
      <c r="S81" s="64"/>
      <c r="T81" s="53">
        <f>COUNTIF(F81:Q81,"P")*E81</f>
        <v>66000</v>
      </c>
      <c r="U81" s="53" t="str">
        <f t="shared" si="1"/>
        <v>NOT DEFAULTER</v>
      </c>
    </row>
    <row r="85" spans="1:21" x14ac:dyDescent="0.25">
      <c r="C85" s="70" t="s">
        <v>94</v>
      </c>
      <c r="D85" s="70"/>
      <c r="E85" s="70"/>
      <c r="F85" s="70"/>
      <c r="G85" s="70"/>
    </row>
    <row r="86" spans="1:21" x14ac:dyDescent="0.25">
      <c r="C86" s="70"/>
      <c r="D86" s="70"/>
      <c r="E86" s="70"/>
      <c r="F86" s="70"/>
      <c r="G86" s="70"/>
    </row>
    <row r="87" spans="1:21" x14ac:dyDescent="0.25">
      <c r="C87" s="70"/>
      <c r="D87" s="70"/>
      <c r="E87" s="70"/>
      <c r="F87" s="70"/>
      <c r="G87" s="70"/>
    </row>
    <row r="89" spans="1:21" x14ac:dyDescent="0.25">
      <c r="C89" s="69" t="s">
        <v>79</v>
      </c>
      <c r="D89" s="69"/>
      <c r="E89" s="69"/>
    </row>
    <row r="90" spans="1:21" x14ac:dyDescent="0.25">
      <c r="C90" s="69"/>
      <c r="D90" s="69"/>
      <c r="E90" s="69"/>
    </row>
    <row r="91" spans="1:21" x14ac:dyDescent="0.25">
      <c r="C91" s="7" t="s">
        <v>80</v>
      </c>
      <c r="D91" s="7" t="s">
        <v>81</v>
      </c>
      <c r="E91" s="7" t="s">
        <v>82</v>
      </c>
    </row>
    <row r="92" spans="1:21" x14ac:dyDescent="0.25">
      <c r="C92" s="8" t="s">
        <v>83</v>
      </c>
      <c r="D92" s="8" t="s">
        <v>84</v>
      </c>
      <c r="E92" s="8">
        <v>3000</v>
      </c>
      <c r="G92" s="8" t="s">
        <v>92</v>
      </c>
      <c r="H92" s="9" t="s">
        <v>83</v>
      </c>
      <c r="I92" s="9">
        <f>SUMIF(C91:E105,E92)</f>
        <v>3000</v>
      </c>
    </row>
    <row r="93" spans="1:21" x14ac:dyDescent="0.25">
      <c r="C93" s="8" t="s">
        <v>85</v>
      </c>
      <c r="D93" s="8" t="s">
        <v>86</v>
      </c>
      <c r="E93" s="8">
        <v>4000</v>
      </c>
      <c r="G93" s="8" t="s">
        <v>93</v>
      </c>
      <c r="H93" s="9" t="s">
        <v>85</v>
      </c>
      <c r="I93" s="9">
        <f>AVERAGEIF(C92:E105,E93)</f>
        <v>4000</v>
      </c>
    </row>
    <row r="94" spans="1:21" x14ac:dyDescent="0.25">
      <c r="C94" s="8" t="s">
        <v>87</v>
      </c>
      <c r="D94" s="8" t="s">
        <v>88</v>
      </c>
      <c r="E94" s="8">
        <v>400</v>
      </c>
    </row>
    <row r="95" spans="1:21" x14ac:dyDescent="0.25">
      <c r="C95" s="8" t="s">
        <v>89</v>
      </c>
      <c r="D95" s="8" t="s">
        <v>90</v>
      </c>
      <c r="E95" s="8">
        <v>3489</v>
      </c>
    </row>
    <row r="96" spans="1:21" x14ac:dyDescent="0.25">
      <c r="C96" s="8" t="s">
        <v>83</v>
      </c>
      <c r="D96" s="8" t="s">
        <v>84</v>
      </c>
      <c r="E96" s="8">
        <v>5444</v>
      </c>
    </row>
    <row r="97" spans="3:6" x14ac:dyDescent="0.25">
      <c r="C97" s="8" t="s">
        <v>85</v>
      </c>
      <c r="D97" s="8" t="s">
        <v>86</v>
      </c>
      <c r="E97" s="8">
        <v>8900</v>
      </c>
    </row>
    <row r="98" spans="3:6" x14ac:dyDescent="0.25">
      <c r="C98" s="8" t="s">
        <v>91</v>
      </c>
      <c r="D98" s="8" t="s">
        <v>88</v>
      </c>
      <c r="E98" s="8">
        <v>3400</v>
      </c>
    </row>
    <row r="99" spans="3:6" x14ac:dyDescent="0.25">
      <c r="C99" s="8" t="s">
        <v>89</v>
      </c>
      <c r="D99" s="8" t="s">
        <v>90</v>
      </c>
      <c r="E99" s="8">
        <v>2345</v>
      </c>
    </row>
    <row r="100" spans="3:6" x14ac:dyDescent="0.25">
      <c r="C100" s="8" t="s">
        <v>83</v>
      </c>
      <c r="D100" s="8" t="s">
        <v>84</v>
      </c>
      <c r="E100" s="8">
        <v>6547</v>
      </c>
    </row>
    <row r="101" spans="3:6" x14ac:dyDescent="0.25">
      <c r="C101" s="8" t="s">
        <v>85</v>
      </c>
      <c r="D101" s="8" t="s">
        <v>86</v>
      </c>
      <c r="E101" s="8">
        <v>4563</v>
      </c>
    </row>
    <row r="102" spans="3:6" x14ac:dyDescent="0.25">
      <c r="C102" s="8" t="s">
        <v>91</v>
      </c>
      <c r="D102" s="8" t="s">
        <v>88</v>
      </c>
      <c r="E102" s="8">
        <v>1234</v>
      </c>
    </row>
    <row r="103" spans="3:6" x14ac:dyDescent="0.25">
      <c r="C103" s="8" t="s">
        <v>89</v>
      </c>
      <c r="D103" s="8" t="s">
        <v>90</v>
      </c>
      <c r="E103" s="8">
        <v>5432</v>
      </c>
    </row>
    <row r="104" spans="3:6" x14ac:dyDescent="0.25">
      <c r="C104" s="8" t="s">
        <v>83</v>
      </c>
      <c r="D104" s="8" t="s">
        <v>84</v>
      </c>
      <c r="E104" s="8">
        <v>7800</v>
      </c>
    </row>
    <row r="105" spans="3:6" x14ac:dyDescent="0.25">
      <c r="C105" s="8" t="s">
        <v>85</v>
      </c>
      <c r="D105" s="8" t="s">
        <v>86</v>
      </c>
      <c r="E105" s="8">
        <v>5467</v>
      </c>
    </row>
    <row r="109" spans="3:6" x14ac:dyDescent="0.25">
      <c r="C109" s="68" t="s">
        <v>95</v>
      </c>
      <c r="D109" s="68"/>
      <c r="E109" s="68"/>
      <c r="F109" s="68"/>
    </row>
    <row r="110" spans="3:6" x14ac:dyDescent="0.25">
      <c r="C110" s="68"/>
      <c r="D110" s="68"/>
      <c r="E110" s="68"/>
      <c r="F110" s="68"/>
    </row>
    <row r="111" spans="3:6" x14ac:dyDescent="0.25">
      <c r="C111" s="68"/>
      <c r="D111" s="68"/>
      <c r="E111" s="68"/>
      <c r="F111" s="68"/>
    </row>
    <row r="113" spans="3:8" x14ac:dyDescent="0.25">
      <c r="C113" s="71" t="s">
        <v>96</v>
      </c>
      <c r="D113" s="71"/>
      <c r="E113" s="71"/>
      <c r="F113" s="71"/>
      <c r="G113" s="71"/>
      <c r="H113" s="71"/>
    </row>
    <row r="114" spans="3:8" x14ac:dyDescent="0.25">
      <c r="C114" s="71"/>
      <c r="D114" s="71"/>
      <c r="E114" s="71"/>
      <c r="F114" s="71"/>
      <c r="G114" s="71"/>
      <c r="H114" s="71"/>
    </row>
    <row r="115" spans="3:8" x14ac:dyDescent="0.25">
      <c r="C115" s="10" t="s">
        <v>97</v>
      </c>
      <c r="D115" s="10" t="s">
        <v>98</v>
      </c>
      <c r="E115" s="10" t="s">
        <v>99</v>
      </c>
      <c r="F115" s="10" t="s">
        <v>100</v>
      </c>
      <c r="G115" s="72" t="s">
        <v>101</v>
      </c>
      <c r="H115" s="73"/>
    </row>
    <row r="116" spans="3:8" x14ac:dyDescent="0.25">
      <c r="C116" s="11">
        <v>1</v>
      </c>
      <c r="D116" s="11" t="s">
        <v>102</v>
      </c>
      <c r="E116" s="11" t="s">
        <v>77</v>
      </c>
      <c r="F116" s="11" t="s">
        <v>103</v>
      </c>
      <c r="G116" s="65" t="str">
        <f>CONCATENATE(D116," ", E116," ", F116)</f>
        <v>ADIL MEHMOOD ANSARI</v>
      </c>
      <c r="H116" s="66"/>
    </row>
    <row r="117" spans="3:8" x14ac:dyDescent="0.25">
      <c r="C117" s="11">
        <v>2</v>
      </c>
      <c r="D117" s="11" t="s">
        <v>104</v>
      </c>
      <c r="E117" s="11" t="s">
        <v>105</v>
      </c>
      <c r="F117" s="11" t="s">
        <v>106</v>
      </c>
      <c r="G117" s="65" t="str">
        <f t="shared" ref="G117:G121" si="2">CONCATENATE(D117," ", E117," ", F117)</f>
        <v>YAHYA REHMAN QURESHI</v>
      </c>
      <c r="H117" s="66"/>
    </row>
    <row r="118" spans="3:8" x14ac:dyDescent="0.25">
      <c r="C118" s="11">
        <v>3</v>
      </c>
      <c r="D118" s="11" t="s">
        <v>107</v>
      </c>
      <c r="E118" s="11" t="s">
        <v>108</v>
      </c>
      <c r="F118" s="11" t="s">
        <v>106</v>
      </c>
      <c r="G118" s="65" t="str">
        <f t="shared" si="2"/>
        <v>ABU BAKAR GHULAM MOHAMMAD QURESHI</v>
      </c>
      <c r="H118" s="66"/>
    </row>
    <row r="119" spans="3:8" x14ac:dyDescent="0.25">
      <c r="C119" s="11">
        <v>4</v>
      </c>
      <c r="D119" s="11" t="s">
        <v>109</v>
      </c>
      <c r="E119" s="11" t="s">
        <v>110</v>
      </c>
      <c r="F119" s="11" t="s">
        <v>111</v>
      </c>
      <c r="G119" s="65" t="str">
        <f t="shared" si="2"/>
        <v>ABDUL BASIT JAVED AHMED SHAIKH</v>
      </c>
      <c r="H119" s="66"/>
    </row>
    <row r="120" spans="3:8" x14ac:dyDescent="0.25">
      <c r="C120" s="11">
        <v>5</v>
      </c>
      <c r="D120" s="11" t="s">
        <v>112</v>
      </c>
      <c r="E120" s="11" t="s">
        <v>113</v>
      </c>
      <c r="F120" s="11" t="s">
        <v>114</v>
      </c>
      <c r="G120" s="65" t="str">
        <f t="shared" si="2"/>
        <v>BILAL SALEEM AHMED KAIMKHANI</v>
      </c>
      <c r="H120" s="66"/>
    </row>
    <row r="121" spans="3:8" x14ac:dyDescent="0.25">
      <c r="C121" s="11">
        <v>6</v>
      </c>
      <c r="D121" s="11" t="s">
        <v>115</v>
      </c>
      <c r="E121" s="11" t="s">
        <v>116</v>
      </c>
      <c r="F121" s="11" t="s">
        <v>117</v>
      </c>
      <c r="G121" s="65" t="str">
        <f t="shared" si="2"/>
        <v>FARIHA RAZA JOIYA</v>
      </c>
      <c r="H121" s="66"/>
    </row>
    <row r="124" spans="3:8" x14ac:dyDescent="0.25">
      <c r="C124" s="67" t="s">
        <v>118</v>
      </c>
      <c r="D124" s="67"/>
      <c r="E124" s="67"/>
      <c r="F124" s="67"/>
    </row>
    <row r="125" spans="3:8" x14ac:dyDescent="0.25">
      <c r="C125" s="67"/>
      <c r="D125" s="67"/>
      <c r="E125" s="67"/>
      <c r="F125" s="67"/>
    </row>
    <row r="126" spans="3:8" x14ac:dyDescent="0.25">
      <c r="C126" s="67"/>
      <c r="D126" s="67"/>
      <c r="E126" s="67"/>
      <c r="F126" s="67"/>
    </row>
    <row r="127" spans="3:8" x14ac:dyDescent="0.25">
      <c r="C127" s="3" t="s">
        <v>119</v>
      </c>
      <c r="D127" s="3" t="s">
        <v>120</v>
      </c>
      <c r="E127" s="3" t="s">
        <v>121</v>
      </c>
      <c r="F127" s="3" t="s">
        <v>122</v>
      </c>
    </row>
    <row r="128" spans="3:8" x14ac:dyDescent="0.25">
      <c r="C128" s="3">
        <v>35</v>
      </c>
      <c r="D128" s="3">
        <v>12</v>
      </c>
      <c r="E128" s="3">
        <f>C128/D128</f>
        <v>2.9166666666666665</v>
      </c>
      <c r="F128" s="3">
        <f>IFERROR(C128/D128,"YOU CANNOT DIVIDE A NUMBER BY ZERO")</f>
        <v>2.9166666666666665</v>
      </c>
    </row>
    <row r="129" spans="2:6" ht="15" customHeight="1" x14ac:dyDescent="0.25">
      <c r="C129" s="3">
        <v>45</v>
      </c>
      <c r="D129" s="3">
        <v>34</v>
      </c>
      <c r="E129" s="53">
        <f t="shared" ref="E129:E134" si="3">C129/D129</f>
        <v>1.3235294117647058</v>
      </c>
      <c r="F129" s="3">
        <f>IFERROR(C129/D129,"YOU CANNOT DIVIDE A NUMBER BY 0")</f>
        <v>1.3235294117647058</v>
      </c>
    </row>
    <row r="130" spans="2:6" ht="15" customHeight="1" x14ac:dyDescent="0.25">
      <c r="C130" s="3">
        <v>12</v>
      </c>
      <c r="D130" s="3">
        <v>8</v>
      </c>
      <c r="E130" s="53">
        <f t="shared" si="3"/>
        <v>1.5</v>
      </c>
      <c r="F130" s="53">
        <f t="shared" ref="F130:F134" si="4">IFERROR(C130/D130,"YOU CANNOT DIVIDE A NUMBER BY 0")</f>
        <v>1.5</v>
      </c>
    </row>
    <row r="131" spans="2:6" ht="15" customHeight="1" x14ac:dyDescent="0.25">
      <c r="C131" s="3">
        <v>45</v>
      </c>
      <c r="D131" s="3">
        <v>0</v>
      </c>
      <c r="E131" s="53" t="e">
        <f t="shared" si="3"/>
        <v>#DIV/0!</v>
      </c>
      <c r="F131" s="53" t="str">
        <f t="shared" si="4"/>
        <v>YOU CANNOT DIVIDE A NUMBER BY 0</v>
      </c>
    </row>
    <row r="132" spans="2:6" ht="15" customHeight="1" x14ac:dyDescent="0.25">
      <c r="C132" s="3">
        <v>23</v>
      </c>
      <c r="D132" s="3">
        <v>7</v>
      </c>
      <c r="E132" s="53">
        <f t="shared" si="3"/>
        <v>3.2857142857142856</v>
      </c>
      <c r="F132" s="53">
        <f t="shared" si="4"/>
        <v>3.2857142857142856</v>
      </c>
    </row>
    <row r="133" spans="2:6" ht="15" customHeight="1" x14ac:dyDescent="0.25">
      <c r="C133" s="3">
        <v>23</v>
      </c>
      <c r="D133" s="3">
        <v>0</v>
      </c>
      <c r="E133" s="53" t="e">
        <f t="shared" si="3"/>
        <v>#DIV/0!</v>
      </c>
      <c r="F133" s="53" t="str">
        <f t="shared" si="4"/>
        <v>YOU CANNOT DIVIDE A NUMBER BY 0</v>
      </c>
    </row>
    <row r="134" spans="2:6" ht="15" customHeight="1" x14ac:dyDescent="0.25">
      <c r="C134" s="3"/>
      <c r="D134" s="3"/>
      <c r="E134" s="53" t="e">
        <f t="shared" si="3"/>
        <v>#DIV/0!</v>
      </c>
      <c r="F134" s="53" t="str">
        <f t="shared" si="4"/>
        <v>YOU CANNOT DIVIDE A NUMBER BY 0</v>
      </c>
    </row>
    <row r="135" spans="2:6" ht="15" customHeight="1" x14ac:dyDescent="0.25"/>
    <row r="136" spans="2:6" ht="15" customHeight="1" x14ac:dyDescent="0.25">
      <c r="C136" s="12"/>
      <c r="D136" s="12"/>
      <c r="E136" s="12"/>
      <c r="F136" s="12"/>
    </row>
    <row r="137" spans="2:6" ht="15" customHeight="1" x14ac:dyDescent="0.25">
      <c r="C137" s="12"/>
      <c r="D137" s="12"/>
      <c r="E137" s="12"/>
      <c r="F137" s="12"/>
    </row>
    <row r="138" spans="2:6" ht="15" customHeight="1" x14ac:dyDescent="0.25">
      <c r="B138" s="68" t="s">
        <v>123</v>
      </c>
      <c r="C138" s="68"/>
      <c r="D138" s="68"/>
      <c r="E138" s="12"/>
      <c r="F138" s="12"/>
    </row>
    <row r="139" spans="2:6" ht="15" customHeight="1" x14ac:dyDescent="0.25">
      <c r="B139" s="68"/>
      <c r="C139" s="68"/>
      <c r="D139" s="68"/>
      <c r="E139" s="12"/>
      <c r="F139" s="12"/>
    </row>
    <row r="140" spans="2:6" ht="15" customHeight="1" x14ac:dyDescent="0.25">
      <c r="B140" s="68"/>
      <c r="C140" s="68"/>
      <c r="D140" s="68"/>
      <c r="E140" s="12"/>
      <c r="F140" s="12"/>
    </row>
    <row r="141" spans="2:6" ht="15" customHeight="1" x14ac:dyDescent="0.25">
      <c r="C141" s="12"/>
      <c r="D141" s="12"/>
      <c r="E141" s="12"/>
      <c r="F141" s="12"/>
    </row>
    <row r="142" spans="2:6" ht="15.75" thickBot="1" x14ac:dyDescent="0.3"/>
    <row r="143" spans="2:6" ht="15.75" thickTop="1" x14ac:dyDescent="0.25">
      <c r="C143" s="76" t="s">
        <v>124</v>
      </c>
      <c r="D143" s="77"/>
      <c r="E143" s="77"/>
      <c r="F143" s="14"/>
    </row>
    <row r="144" spans="2:6" x14ac:dyDescent="0.25">
      <c r="C144" s="78"/>
      <c r="D144" s="79"/>
      <c r="E144" s="79"/>
      <c r="F144" s="14"/>
    </row>
    <row r="145" spans="3:6" ht="15.75" thickBot="1" x14ac:dyDescent="0.3">
      <c r="C145" s="80"/>
      <c r="D145" s="81"/>
      <c r="E145" s="81"/>
      <c r="F145" s="14"/>
    </row>
    <row r="146" spans="3:6" ht="16.5" thickTop="1" thickBot="1" x14ac:dyDescent="0.3">
      <c r="C146" s="15" t="s">
        <v>125</v>
      </c>
      <c r="D146" s="16" t="s">
        <v>126</v>
      </c>
      <c r="E146" s="17" t="s">
        <v>127</v>
      </c>
      <c r="F146" s="18" t="s">
        <v>128</v>
      </c>
    </row>
    <row r="147" spans="3:6" ht="16.5" thickTop="1" thickBot="1" x14ac:dyDescent="0.3">
      <c r="C147" s="19" t="s">
        <v>129</v>
      </c>
      <c r="D147" s="20">
        <v>3</v>
      </c>
      <c r="E147" s="19">
        <v>25000</v>
      </c>
      <c r="F147" s="18"/>
    </row>
    <row r="148" spans="3:6" ht="16.5" thickTop="1" thickBot="1" x14ac:dyDescent="0.3">
      <c r="C148" s="3" t="s">
        <v>130</v>
      </c>
      <c r="D148" s="3">
        <v>2</v>
      </c>
      <c r="E148" s="3">
        <v>30000</v>
      </c>
      <c r="F148" s="18"/>
    </row>
    <row r="149" spans="3:6" ht="16.5" thickTop="1" thickBot="1" x14ac:dyDescent="0.3">
      <c r="C149" s="3" t="s">
        <v>22</v>
      </c>
      <c r="D149" s="3">
        <v>3</v>
      </c>
      <c r="E149" s="3">
        <v>15000</v>
      </c>
      <c r="F149" s="18"/>
    </row>
    <row r="150" spans="3:6" ht="16.5" thickTop="1" thickBot="1" x14ac:dyDescent="0.3">
      <c r="C150" s="3" t="s">
        <v>30</v>
      </c>
      <c r="D150" s="3">
        <v>4</v>
      </c>
      <c r="E150" s="3">
        <v>10000</v>
      </c>
      <c r="F150" s="18"/>
    </row>
    <row r="151" spans="3:6" ht="16.5" thickTop="1" thickBot="1" x14ac:dyDescent="0.3">
      <c r="C151" s="3" t="s">
        <v>131</v>
      </c>
      <c r="D151" s="3">
        <v>2</v>
      </c>
      <c r="E151" s="3">
        <v>8000</v>
      </c>
      <c r="F151" s="18"/>
    </row>
    <row r="152" spans="3:6" ht="16.5" thickTop="1" thickBot="1" x14ac:dyDescent="0.3">
      <c r="C152" s="3" t="s">
        <v>132</v>
      </c>
      <c r="D152" s="3">
        <v>3</v>
      </c>
      <c r="E152" s="3">
        <v>12500</v>
      </c>
      <c r="F152" s="18"/>
    </row>
    <row r="153" spans="3:6" ht="16.5" thickTop="1" thickBot="1" x14ac:dyDescent="0.3"/>
    <row r="154" spans="3:6" ht="16.5" thickTop="1" thickBot="1" x14ac:dyDescent="0.3">
      <c r="C154" s="18" t="s">
        <v>133</v>
      </c>
      <c r="F154" s="18"/>
    </row>
    <row r="155" spans="3:6" ht="15.75" thickTop="1" x14ac:dyDescent="0.25"/>
    <row r="157" spans="3:6" ht="15.75" thickBot="1" x14ac:dyDescent="0.3"/>
    <row r="158" spans="3:6" ht="16.5" thickTop="1" thickBot="1" x14ac:dyDescent="0.3">
      <c r="C158" s="21" t="s">
        <v>134</v>
      </c>
      <c r="D158" s="82"/>
      <c r="E158" s="83"/>
      <c r="F158" s="84"/>
    </row>
    <row r="159" spans="3:6" ht="15.75" thickTop="1" x14ac:dyDescent="0.25">
      <c r="D159" s="22"/>
      <c r="E159" s="22"/>
      <c r="F159" s="22"/>
    </row>
    <row r="162" spans="3:9" x14ac:dyDescent="0.25">
      <c r="C162" s="68" t="s">
        <v>135</v>
      </c>
      <c r="D162" s="68"/>
    </row>
    <row r="163" spans="3:9" x14ac:dyDescent="0.25">
      <c r="C163" s="68"/>
      <c r="D163" s="68"/>
    </row>
    <row r="164" spans="3:9" x14ac:dyDescent="0.25">
      <c r="C164" s="68"/>
      <c r="D164" s="68"/>
    </row>
    <row r="167" spans="3:9" ht="15.75" thickBot="1" x14ac:dyDescent="0.3">
      <c r="E167" s="85" t="s">
        <v>136</v>
      </c>
      <c r="F167" s="85"/>
      <c r="G167" s="85"/>
    </row>
    <row r="168" spans="3:9" ht="16.5" thickTop="1" thickBot="1" x14ac:dyDescent="0.3">
      <c r="C168" s="86" t="s">
        <v>137</v>
      </c>
      <c r="D168" s="86"/>
      <c r="E168" s="86"/>
      <c r="F168" s="86"/>
      <c r="G168" s="86"/>
      <c r="H168" s="86"/>
      <c r="I168" s="86"/>
    </row>
    <row r="169" spans="3:9" ht="16.5" thickTop="1" thickBot="1" x14ac:dyDescent="0.3">
      <c r="C169" s="86"/>
      <c r="D169" s="86"/>
      <c r="E169" s="86"/>
      <c r="F169" s="86"/>
      <c r="G169" s="86"/>
      <c r="H169" s="86"/>
      <c r="I169" s="86"/>
    </row>
    <row r="170" spans="3:9" ht="16.5" thickTop="1" thickBot="1" x14ac:dyDescent="0.3">
      <c r="C170" s="23" t="s">
        <v>138</v>
      </c>
      <c r="D170" s="74" t="s">
        <v>139</v>
      </c>
      <c r="E170" s="74"/>
      <c r="F170" s="74" t="s">
        <v>140</v>
      </c>
      <c r="G170" s="74"/>
      <c r="H170" s="23" t="s">
        <v>141</v>
      </c>
      <c r="I170" s="23" t="s">
        <v>142</v>
      </c>
    </row>
    <row r="171" spans="3:9" ht="16.5" thickTop="1" thickBot="1" x14ac:dyDescent="0.3">
      <c r="C171" s="23">
        <v>1</v>
      </c>
      <c r="D171" s="74" t="s">
        <v>57</v>
      </c>
      <c r="E171" s="74"/>
      <c r="F171" s="75">
        <f>DATE(2012,4,12)</f>
        <v>41011</v>
      </c>
      <c r="G171" s="74"/>
      <c r="H171" s="23">
        <v>3</v>
      </c>
      <c r="I171" s="24"/>
    </row>
    <row r="172" spans="3:9" ht="16.5" thickTop="1" thickBot="1" x14ac:dyDescent="0.3">
      <c r="C172" s="23">
        <v>2</v>
      </c>
      <c r="D172" s="74" t="s">
        <v>143</v>
      </c>
      <c r="E172" s="74"/>
      <c r="F172" s="75">
        <f>DATE(2015,8,7)</f>
        <v>42223</v>
      </c>
      <c r="G172" s="74"/>
      <c r="H172" s="23">
        <v>5</v>
      </c>
      <c r="I172" s="24"/>
    </row>
    <row r="173" spans="3:9" ht="16.5" thickTop="1" thickBot="1" x14ac:dyDescent="0.3">
      <c r="C173" s="23">
        <v>3</v>
      </c>
      <c r="D173" s="74" t="s">
        <v>144</v>
      </c>
      <c r="E173" s="74"/>
      <c r="F173" s="75">
        <f>DATE(2015,6,5)</f>
        <v>42160</v>
      </c>
      <c r="G173" s="74"/>
      <c r="H173" s="23">
        <v>4</v>
      </c>
      <c r="I173" s="24"/>
    </row>
    <row r="174" spans="3:9" ht="16.5" thickTop="1" thickBot="1" x14ac:dyDescent="0.3">
      <c r="C174" s="23">
        <v>4</v>
      </c>
      <c r="D174" s="74" t="s">
        <v>145</v>
      </c>
      <c r="E174" s="74"/>
      <c r="F174" s="75">
        <f>DATE(2010,2,4)</f>
        <v>40213</v>
      </c>
      <c r="G174" s="74"/>
      <c r="H174" s="23">
        <v>5</v>
      </c>
      <c r="I174" s="24"/>
    </row>
    <row r="175" spans="3:9" ht="16.5" thickTop="1" thickBot="1" x14ac:dyDescent="0.3">
      <c r="C175" s="23">
        <v>5</v>
      </c>
      <c r="D175" s="74" t="s">
        <v>146</v>
      </c>
      <c r="E175" s="74"/>
      <c r="F175" s="75">
        <f>DATE(2016,12,4)</f>
        <v>42708</v>
      </c>
      <c r="G175" s="74"/>
      <c r="H175" s="23">
        <v>3</v>
      </c>
      <c r="I175" s="24"/>
    </row>
    <row r="176" spans="3:9" ht="16.5" thickTop="1" thickBot="1" x14ac:dyDescent="0.3">
      <c r="C176" s="23">
        <v>6</v>
      </c>
      <c r="D176" s="74" t="s">
        <v>147</v>
      </c>
      <c r="E176" s="74"/>
      <c r="F176" s="75">
        <f>DATE(2013,11,9)</f>
        <v>41587</v>
      </c>
      <c r="G176" s="74"/>
      <c r="H176" s="23">
        <v>7</v>
      </c>
      <c r="I176" s="24"/>
    </row>
    <row r="177" spans="1:10" ht="15.75" thickTop="1" x14ac:dyDescent="0.25"/>
    <row r="180" spans="1:10" x14ac:dyDescent="0.25">
      <c r="C180" s="87" t="s">
        <v>148</v>
      </c>
    </row>
    <row r="181" spans="1:10" x14ac:dyDescent="0.25">
      <c r="C181" s="87"/>
    </row>
    <row r="182" spans="1:10" x14ac:dyDescent="0.25">
      <c r="C182" s="87"/>
    </row>
    <row r="183" spans="1:10" x14ac:dyDescent="0.25">
      <c r="C183" s="87"/>
    </row>
    <row r="185" spans="1:10" x14ac:dyDescent="0.25">
      <c r="A185" s="88" t="s">
        <v>149</v>
      </c>
      <c r="B185" s="88"/>
      <c r="C185" s="88"/>
      <c r="D185" s="88"/>
      <c r="E185" s="88"/>
      <c r="F185" s="88"/>
      <c r="G185" s="88"/>
      <c r="H185" s="88"/>
      <c r="I185" s="88"/>
      <c r="J185" s="88"/>
    </row>
    <row r="186" spans="1:10" x14ac:dyDescent="0.25">
      <c r="A186" s="88"/>
      <c r="B186" s="88"/>
      <c r="C186" s="88"/>
      <c r="D186" s="88"/>
      <c r="E186" s="88"/>
      <c r="F186" s="88"/>
      <c r="G186" s="88"/>
      <c r="H186" s="88"/>
      <c r="I186" s="88"/>
      <c r="J186" s="88"/>
    </row>
    <row r="188" spans="1:10" ht="15.75" thickBot="1" x14ac:dyDescent="0.3"/>
    <row r="189" spans="1:10" ht="16.5" thickTop="1" thickBot="1" x14ac:dyDescent="0.3">
      <c r="B189" s="89" t="s">
        <v>150</v>
      </c>
      <c r="C189" s="89"/>
      <c r="D189" s="89"/>
      <c r="E189" s="89"/>
      <c r="F189" s="89"/>
    </row>
    <row r="190" spans="1:10" ht="16.5" thickTop="1" thickBot="1" x14ac:dyDescent="0.3">
      <c r="B190" s="89"/>
      <c r="C190" s="89"/>
      <c r="D190" s="89"/>
      <c r="E190" s="89"/>
      <c r="F190" s="89"/>
    </row>
    <row r="191" spans="1:10" ht="16.5" thickTop="1" thickBot="1" x14ac:dyDescent="0.3">
      <c r="B191" s="25" t="s">
        <v>138</v>
      </c>
      <c r="C191" s="25" t="s">
        <v>151</v>
      </c>
      <c r="D191" s="25" t="s">
        <v>152</v>
      </c>
      <c r="E191" s="25" t="s">
        <v>153</v>
      </c>
      <c r="F191" s="25" t="s">
        <v>154</v>
      </c>
    </row>
    <row r="192" spans="1:10" ht="16.5" thickTop="1" thickBot="1" x14ac:dyDescent="0.3">
      <c r="B192" s="25">
        <v>1</v>
      </c>
      <c r="C192" s="25">
        <v>500</v>
      </c>
      <c r="D192" s="25" t="s">
        <v>155</v>
      </c>
      <c r="E192" s="25"/>
      <c r="F192" s="25"/>
    </row>
    <row r="193" spans="2:6" ht="16.5" thickTop="1" thickBot="1" x14ac:dyDescent="0.3">
      <c r="B193" s="25">
        <v>2</v>
      </c>
      <c r="C193" s="25">
        <v>600</v>
      </c>
      <c r="D193" s="25" t="s">
        <v>156</v>
      </c>
      <c r="E193" s="25"/>
      <c r="F193" s="25"/>
    </row>
    <row r="194" spans="2:6" ht="16.5" thickTop="1" thickBot="1" x14ac:dyDescent="0.3">
      <c r="B194" s="25">
        <v>3</v>
      </c>
      <c r="C194" s="25">
        <v>700</v>
      </c>
      <c r="D194" s="25" t="s">
        <v>157</v>
      </c>
      <c r="E194" s="25"/>
      <c r="F194" s="25"/>
    </row>
    <row r="195" spans="2:6" ht="16.5" thickTop="1" thickBot="1" x14ac:dyDescent="0.3">
      <c r="B195" s="25">
        <v>4</v>
      </c>
      <c r="C195" s="25">
        <v>800</v>
      </c>
      <c r="D195" s="25" t="s">
        <v>158</v>
      </c>
      <c r="E195" s="25"/>
      <c r="F195" s="25"/>
    </row>
    <row r="196" spans="2:6" ht="16.5" thickTop="1" thickBot="1" x14ac:dyDescent="0.3">
      <c r="B196" s="25">
        <v>5</v>
      </c>
      <c r="C196" s="25">
        <v>900</v>
      </c>
      <c r="D196" s="25" t="s">
        <v>159</v>
      </c>
      <c r="E196" s="25"/>
      <c r="F196" s="25"/>
    </row>
    <row r="197" spans="2:6" ht="16.5" thickTop="1" thickBot="1" x14ac:dyDescent="0.3">
      <c r="B197" s="25">
        <v>6</v>
      </c>
      <c r="C197" s="25">
        <v>1000</v>
      </c>
      <c r="D197" s="25" t="s">
        <v>160</v>
      </c>
      <c r="E197" s="25"/>
      <c r="F197" s="25"/>
    </row>
    <row r="198" spans="2:6" ht="16.5" thickTop="1" thickBot="1" x14ac:dyDescent="0.3">
      <c r="B198" s="25">
        <v>7</v>
      </c>
      <c r="C198" s="25">
        <v>1100</v>
      </c>
      <c r="D198" s="25" t="s">
        <v>161</v>
      </c>
      <c r="E198" s="25"/>
      <c r="F198" s="25"/>
    </row>
    <row r="199" spans="2:6" ht="16.5" thickTop="1" thickBot="1" x14ac:dyDescent="0.3">
      <c r="B199" s="25">
        <v>8</v>
      </c>
      <c r="C199" s="25">
        <v>1200</v>
      </c>
      <c r="D199" s="25" t="s">
        <v>162</v>
      </c>
      <c r="E199" s="25"/>
      <c r="F199" s="25"/>
    </row>
    <row r="200" spans="2:6" ht="16.5" thickTop="1" thickBot="1" x14ac:dyDescent="0.3">
      <c r="B200" s="25">
        <v>9</v>
      </c>
      <c r="C200" s="25">
        <v>1300</v>
      </c>
      <c r="D200" s="25" t="s">
        <v>163</v>
      </c>
      <c r="E200" s="25"/>
      <c r="F200" s="25"/>
    </row>
    <row r="201" spans="2:6" ht="15.75" thickTop="1" x14ac:dyDescent="0.25"/>
  </sheetData>
  <mergeCells count="129">
    <mergeCell ref="C180:C183"/>
    <mergeCell ref="A185:J186"/>
    <mergeCell ref="B189:F190"/>
    <mergeCell ref="D174:E174"/>
    <mergeCell ref="F174:G174"/>
    <mergeCell ref="D175:E175"/>
    <mergeCell ref="F175:G175"/>
    <mergeCell ref="D176:E176"/>
    <mergeCell ref="F176:G176"/>
    <mergeCell ref="D171:E171"/>
    <mergeCell ref="F171:G171"/>
    <mergeCell ref="D172:E172"/>
    <mergeCell ref="F172:G172"/>
    <mergeCell ref="D173:E173"/>
    <mergeCell ref="F173:G173"/>
    <mergeCell ref="C143:E145"/>
    <mergeCell ref="D158:F158"/>
    <mergeCell ref="C162:D164"/>
    <mergeCell ref="E167:G167"/>
    <mergeCell ref="C168:I169"/>
    <mergeCell ref="D170:E170"/>
    <mergeCell ref="F170:G170"/>
    <mergeCell ref="G117:H117"/>
    <mergeCell ref="G118:H118"/>
    <mergeCell ref="G119:H119"/>
    <mergeCell ref="G120:H120"/>
    <mergeCell ref="G121:H121"/>
    <mergeCell ref="C124:F126"/>
    <mergeCell ref="B138:D140"/>
    <mergeCell ref="C89:E90"/>
    <mergeCell ref="C85:G87"/>
    <mergeCell ref="C109:F111"/>
    <mergeCell ref="C113:H114"/>
    <mergeCell ref="G115:H115"/>
    <mergeCell ref="G116:H116"/>
    <mergeCell ref="A80:B80"/>
    <mergeCell ref="C80:D80"/>
    <mergeCell ref="R80:S80"/>
    <mergeCell ref="A81:B81"/>
    <mergeCell ref="C81:D81"/>
    <mergeCell ref="R81:S81"/>
    <mergeCell ref="A78:B78"/>
    <mergeCell ref="C78:D78"/>
    <mergeCell ref="R78:S78"/>
    <mergeCell ref="A79:B79"/>
    <mergeCell ref="C79:D79"/>
    <mergeCell ref="R79:S79"/>
    <mergeCell ref="A76:B76"/>
    <mergeCell ref="C76:D76"/>
    <mergeCell ref="R76:S76"/>
    <mergeCell ref="A77:B77"/>
    <mergeCell ref="C77:D77"/>
    <mergeCell ref="R77:S77"/>
    <mergeCell ref="A74:B74"/>
    <mergeCell ref="C74:D74"/>
    <mergeCell ref="R74:S74"/>
    <mergeCell ref="A75:B75"/>
    <mergeCell ref="C75:D75"/>
    <mergeCell ref="R75:S75"/>
    <mergeCell ref="A72:B72"/>
    <mergeCell ref="C72:D72"/>
    <mergeCell ref="R72:S72"/>
    <mergeCell ref="A73:B73"/>
    <mergeCell ref="C73:D73"/>
    <mergeCell ref="R73:S73"/>
    <mergeCell ref="A70:B70"/>
    <mergeCell ref="C70:D70"/>
    <mergeCell ref="R70:S70"/>
    <mergeCell ref="A71:B71"/>
    <mergeCell ref="C71:D71"/>
    <mergeCell ref="R71:S71"/>
    <mergeCell ref="A68:B68"/>
    <mergeCell ref="C68:D68"/>
    <mergeCell ref="R68:S68"/>
    <mergeCell ref="A69:B69"/>
    <mergeCell ref="C69:D69"/>
    <mergeCell ref="R69:S69"/>
    <mergeCell ref="A66:B66"/>
    <mergeCell ref="C66:D66"/>
    <mergeCell ref="R66:S66"/>
    <mergeCell ref="A67:B67"/>
    <mergeCell ref="C67:D67"/>
    <mergeCell ref="R67:S67"/>
    <mergeCell ref="A64:B64"/>
    <mergeCell ref="C64:D64"/>
    <mergeCell ref="R64:S64"/>
    <mergeCell ref="A65:B65"/>
    <mergeCell ref="C65:D65"/>
    <mergeCell ref="R65:S65"/>
    <mergeCell ref="A62:B62"/>
    <mergeCell ref="C62:D62"/>
    <mergeCell ref="R62:S62"/>
    <mergeCell ref="A63:B63"/>
    <mergeCell ref="C63:D63"/>
    <mergeCell ref="R63:S63"/>
    <mergeCell ref="A60:B60"/>
    <mergeCell ref="C60:D60"/>
    <mergeCell ref="R60:S60"/>
    <mergeCell ref="A61:B61"/>
    <mergeCell ref="C61:D61"/>
    <mergeCell ref="R61:S61"/>
    <mergeCell ref="Q57:Q58"/>
    <mergeCell ref="R57:S58"/>
    <mergeCell ref="T57:T58"/>
    <mergeCell ref="U57:U58"/>
    <mergeCell ref="A59:B59"/>
    <mergeCell ref="C59:D59"/>
    <mergeCell ref="R59:S59"/>
    <mergeCell ref="K57:K58"/>
    <mergeCell ref="L57:L58"/>
    <mergeCell ref="M57:M58"/>
    <mergeCell ref="N57:N58"/>
    <mergeCell ref="O57:O58"/>
    <mergeCell ref="P57:P58"/>
    <mergeCell ref="A2:D4"/>
    <mergeCell ref="A6:E7"/>
    <mergeCell ref="H7:L8"/>
    <mergeCell ref="A31:E34"/>
    <mergeCell ref="A36:B40"/>
    <mergeCell ref="D53:J54"/>
    <mergeCell ref="A55:P56"/>
    <mergeCell ref="A57:B58"/>
    <mergeCell ref="C57:D58"/>
    <mergeCell ref="E57:E58"/>
    <mergeCell ref="F57:F58"/>
    <mergeCell ref="G57:G58"/>
    <mergeCell ref="H57:H58"/>
    <mergeCell ref="I57:I58"/>
    <mergeCell ref="J57:J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964-8B69-45A9-926B-36C6CB4F12B5}">
  <dimension ref="B3:AA45"/>
  <sheetViews>
    <sheetView topLeftCell="H4" zoomScale="90" zoomScaleNormal="90" workbookViewId="0">
      <selection activeCell="K42" sqref="K42"/>
    </sheetView>
  </sheetViews>
  <sheetFormatPr defaultRowHeight="15" x14ac:dyDescent="0.25"/>
  <cols>
    <col min="2" max="2" width="9.140625" customWidth="1"/>
    <col min="3" max="3" width="15.140625" customWidth="1"/>
    <col min="4" max="4" width="16.28515625" customWidth="1"/>
    <col min="5" max="5" width="16" customWidth="1"/>
    <col min="6" max="6" width="15.42578125" customWidth="1"/>
    <col min="7" max="7" width="13.140625" customWidth="1"/>
    <col min="8" max="8" width="14.7109375" customWidth="1"/>
    <col min="11" max="11" width="18.5703125" customWidth="1"/>
    <col min="12" max="12" width="24.42578125" customWidth="1"/>
    <col min="13" max="13" width="16" customWidth="1"/>
    <col min="14" max="14" width="23.5703125" customWidth="1"/>
    <col min="15" max="15" width="19.140625" customWidth="1"/>
    <col min="16" max="16" width="13.42578125" customWidth="1"/>
    <col min="17" max="17" width="22" customWidth="1"/>
    <col min="18" max="18" width="23.28515625" customWidth="1"/>
    <col min="19" max="19" width="19.42578125" customWidth="1"/>
    <col min="20" max="21" width="13.28515625" customWidth="1"/>
    <col min="22" max="22" width="23.140625" customWidth="1"/>
    <col min="23" max="23" width="15.85546875" customWidth="1"/>
  </cols>
  <sheetData>
    <row r="3" spans="2:27" x14ac:dyDescent="0.25">
      <c r="B3" s="100" t="s">
        <v>164</v>
      </c>
      <c r="C3" s="100"/>
      <c r="D3" s="100"/>
      <c r="E3" s="100"/>
      <c r="F3" s="100"/>
    </row>
    <row r="4" spans="2:27" x14ac:dyDescent="0.25">
      <c r="B4" s="100"/>
      <c r="C4" s="100"/>
      <c r="D4" s="100"/>
      <c r="E4" s="100"/>
      <c r="F4" s="100"/>
    </row>
    <row r="5" spans="2:27" x14ac:dyDescent="0.25">
      <c r="B5" s="100"/>
      <c r="C5" s="100"/>
      <c r="D5" s="100"/>
      <c r="E5" s="100"/>
      <c r="F5" s="100"/>
      <c r="N5" s="90" t="s">
        <v>173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x14ac:dyDescent="0.25"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2:27" ht="28.5" customHeight="1" x14ac:dyDescent="0.25">
      <c r="B7" s="6" t="s">
        <v>165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N7" s="29"/>
      <c r="O7" s="29"/>
      <c r="P7" s="92" t="s">
        <v>174</v>
      </c>
      <c r="Q7" s="92"/>
      <c r="R7" s="92"/>
      <c r="S7" s="29"/>
      <c r="T7" s="29"/>
      <c r="U7" s="29"/>
      <c r="V7" s="29"/>
      <c r="W7" s="29"/>
      <c r="X7" s="29"/>
      <c r="Y7" s="30"/>
      <c r="Z7" s="30"/>
      <c r="AA7" s="30"/>
    </row>
    <row r="8" spans="2:27" ht="58.5" customHeight="1" x14ac:dyDescent="0.25">
      <c r="B8" s="6" t="s">
        <v>82</v>
      </c>
      <c r="C8" s="27">
        <v>12000</v>
      </c>
      <c r="D8" s="27">
        <v>12750</v>
      </c>
      <c r="E8" s="27">
        <v>13180</v>
      </c>
      <c r="F8" s="27">
        <v>13760</v>
      </c>
      <c r="G8" s="27">
        <v>14005</v>
      </c>
      <c r="H8" s="27">
        <v>14230</v>
      </c>
      <c r="K8" s="36" t="s">
        <v>139</v>
      </c>
      <c r="L8" s="37" t="s">
        <v>175</v>
      </c>
      <c r="M8" s="36" t="s">
        <v>176</v>
      </c>
      <c r="N8" s="37" t="s">
        <v>177</v>
      </c>
      <c r="O8" s="36" t="s">
        <v>178</v>
      </c>
      <c r="P8" s="37" t="s">
        <v>179</v>
      </c>
      <c r="Q8" s="37" t="s">
        <v>180</v>
      </c>
      <c r="R8" s="37" t="s">
        <v>181</v>
      </c>
      <c r="S8" s="37" t="s">
        <v>182</v>
      </c>
      <c r="T8" s="37" t="s">
        <v>183</v>
      </c>
      <c r="U8" s="37" t="s">
        <v>184</v>
      </c>
      <c r="V8" s="37" t="s">
        <v>185</v>
      </c>
      <c r="W8" s="37" t="s">
        <v>186</v>
      </c>
      <c r="X8" s="31"/>
      <c r="Y8" s="32"/>
      <c r="Z8" s="32"/>
      <c r="AA8" s="32"/>
    </row>
    <row r="9" spans="2:27" x14ac:dyDescent="0.25">
      <c r="K9" s="6" t="s">
        <v>57</v>
      </c>
      <c r="L9" s="6" t="s">
        <v>187</v>
      </c>
      <c r="M9" s="6">
        <v>20000</v>
      </c>
      <c r="N9" s="6">
        <v>30</v>
      </c>
      <c r="O9" s="6"/>
      <c r="P9" s="6"/>
      <c r="Q9" s="6"/>
      <c r="R9" s="6"/>
      <c r="S9" s="6"/>
      <c r="T9" s="6"/>
      <c r="U9" s="6"/>
      <c r="V9" s="6"/>
      <c r="W9" s="6"/>
      <c r="X9" s="33"/>
      <c r="Y9" s="32"/>
      <c r="Z9" s="32"/>
      <c r="AA9" s="32"/>
    </row>
    <row r="10" spans="2:27" x14ac:dyDescent="0.25">
      <c r="K10" s="6" t="s">
        <v>188</v>
      </c>
      <c r="L10" s="6" t="s">
        <v>189</v>
      </c>
      <c r="M10" s="6">
        <v>18700</v>
      </c>
      <c r="N10" s="6">
        <v>28</v>
      </c>
      <c r="O10" s="6"/>
      <c r="P10" s="6"/>
      <c r="Q10" s="6"/>
      <c r="R10" s="6"/>
      <c r="S10" s="6"/>
      <c r="T10" s="6"/>
      <c r="U10" s="6"/>
      <c r="V10" s="6"/>
      <c r="W10" s="6"/>
      <c r="X10" s="33"/>
      <c r="Y10" s="32"/>
      <c r="Z10" s="32"/>
      <c r="AA10" s="32"/>
    </row>
    <row r="11" spans="2:27" x14ac:dyDescent="0.25">
      <c r="K11" s="6" t="s">
        <v>190</v>
      </c>
      <c r="L11" s="6" t="s">
        <v>191</v>
      </c>
      <c r="M11" s="6">
        <v>15000</v>
      </c>
      <c r="N11" s="6">
        <v>25</v>
      </c>
      <c r="O11" s="6"/>
      <c r="P11" s="6"/>
      <c r="Q11" s="6"/>
      <c r="R11" s="6"/>
      <c r="S11" s="6"/>
      <c r="T11" s="6"/>
      <c r="U11" s="6"/>
      <c r="V11" s="6"/>
      <c r="W11" s="6"/>
      <c r="X11" s="33"/>
      <c r="Y11" s="32"/>
      <c r="Z11" s="32"/>
      <c r="AA11" s="32"/>
    </row>
    <row r="12" spans="2:27" x14ac:dyDescent="0.25">
      <c r="B12" s="97" t="s">
        <v>166</v>
      </c>
      <c r="C12" s="98"/>
      <c r="D12" s="98"/>
      <c r="E12" s="98"/>
      <c r="F12" s="99"/>
      <c r="G12" s="6">
        <v>12</v>
      </c>
      <c r="K12" s="6" t="s">
        <v>192</v>
      </c>
      <c r="L12" s="6" t="s">
        <v>193</v>
      </c>
      <c r="M12" s="6">
        <v>13000</v>
      </c>
      <c r="N12" s="6">
        <v>29</v>
      </c>
      <c r="O12" s="6"/>
      <c r="P12" s="6"/>
      <c r="Q12" s="6"/>
      <c r="R12" s="6"/>
      <c r="S12" s="6"/>
      <c r="T12" s="6"/>
      <c r="U12" s="6"/>
      <c r="V12" s="6"/>
      <c r="W12" s="6"/>
      <c r="X12" s="33"/>
      <c r="Y12" s="32"/>
      <c r="Z12" s="32"/>
      <c r="AA12" s="32"/>
    </row>
    <row r="13" spans="2:27" x14ac:dyDescent="0.25">
      <c r="B13" s="97" t="s">
        <v>167</v>
      </c>
      <c r="C13" s="98"/>
      <c r="D13" s="98"/>
      <c r="E13" s="98"/>
      <c r="F13" s="99"/>
      <c r="G13" s="6"/>
      <c r="K13" s="6" t="s">
        <v>146</v>
      </c>
      <c r="L13" s="6" t="s">
        <v>194</v>
      </c>
      <c r="M13" s="6">
        <v>10000</v>
      </c>
      <c r="N13" s="6">
        <v>27</v>
      </c>
      <c r="O13" s="6"/>
      <c r="P13" s="6"/>
      <c r="Q13" s="6"/>
      <c r="R13" s="6"/>
      <c r="S13" s="6"/>
      <c r="T13" s="6"/>
      <c r="U13" s="6"/>
      <c r="V13" s="6"/>
      <c r="W13" s="6"/>
      <c r="X13" s="33"/>
      <c r="Y13" s="32"/>
      <c r="Z13" s="32"/>
      <c r="AA13" s="32"/>
    </row>
    <row r="14" spans="2:27" x14ac:dyDescent="0.25"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5"/>
      <c r="Y14" s="32"/>
      <c r="Z14" s="32"/>
      <c r="AA14" s="32"/>
    </row>
    <row r="15" spans="2:27" x14ac:dyDescent="0.25"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5"/>
      <c r="Y15" s="32"/>
      <c r="Z15" s="32"/>
      <c r="AA15" s="32"/>
    </row>
    <row r="16" spans="2:27" x14ac:dyDescent="0.25">
      <c r="B16" s="6" t="s">
        <v>168</v>
      </c>
      <c r="C16" s="97" t="s">
        <v>169</v>
      </c>
      <c r="D16" s="99"/>
      <c r="E16" s="6" t="s">
        <v>170</v>
      </c>
      <c r="F16" s="6" t="s">
        <v>171</v>
      </c>
    </row>
    <row r="17" spans="2:7" x14ac:dyDescent="0.25">
      <c r="B17" s="6">
        <v>1</v>
      </c>
      <c r="C17" s="95">
        <v>2005</v>
      </c>
      <c r="D17" s="96"/>
      <c r="E17" s="6">
        <v>10</v>
      </c>
      <c r="F17" s="27">
        <v>20000</v>
      </c>
    </row>
    <row r="18" spans="2:7" x14ac:dyDescent="0.25">
      <c r="B18" s="6">
        <v>2</v>
      </c>
      <c r="C18" s="95">
        <v>2006</v>
      </c>
      <c r="D18" s="96"/>
      <c r="E18" s="6">
        <v>15</v>
      </c>
      <c r="F18" s="27">
        <v>22300</v>
      </c>
    </row>
    <row r="19" spans="2:7" x14ac:dyDescent="0.25">
      <c r="B19" s="6">
        <v>3</v>
      </c>
      <c r="C19" s="95">
        <v>2007</v>
      </c>
      <c r="D19" s="96"/>
      <c r="E19" s="6">
        <v>20</v>
      </c>
      <c r="F19" s="28">
        <v>22430</v>
      </c>
    </row>
    <row r="20" spans="2:7" x14ac:dyDescent="0.25">
      <c r="B20" s="6">
        <v>4</v>
      </c>
      <c r="C20" s="95">
        <v>2008</v>
      </c>
      <c r="D20" s="96"/>
      <c r="E20" s="6">
        <v>25</v>
      </c>
      <c r="F20" s="27">
        <v>27000</v>
      </c>
    </row>
    <row r="21" spans="2:7" x14ac:dyDescent="0.25">
      <c r="B21" s="6">
        <v>5</v>
      </c>
      <c r="C21" s="95">
        <v>2009</v>
      </c>
      <c r="D21" s="96"/>
      <c r="E21" s="6">
        <v>30</v>
      </c>
      <c r="F21" s="27">
        <v>28600</v>
      </c>
    </row>
    <row r="22" spans="2:7" x14ac:dyDescent="0.25">
      <c r="B22" s="6">
        <v>6</v>
      </c>
      <c r="C22" s="95">
        <v>2010</v>
      </c>
      <c r="D22" s="96"/>
      <c r="E22" s="6">
        <v>35</v>
      </c>
      <c r="F22" s="27">
        <v>30000</v>
      </c>
    </row>
    <row r="25" spans="2:7" x14ac:dyDescent="0.25">
      <c r="B25" s="97" t="s">
        <v>170</v>
      </c>
      <c r="C25" s="98"/>
      <c r="D25" s="98"/>
      <c r="E25" s="99"/>
      <c r="F25" s="6">
        <v>50</v>
      </c>
    </row>
    <row r="26" spans="2:7" x14ac:dyDescent="0.25">
      <c r="B26" s="97" t="s">
        <v>172</v>
      </c>
      <c r="C26" s="98"/>
      <c r="D26" s="98"/>
      <c r="E26" s="99"/>
      <c r="F26" s="6"/>
    </row>
    <row r="32" spans="2:7" x14ac:dyDescent="0.25">
      <c r="C32" s="93" t="s">
        <v>195</v>
      </c>
      <c r="D32" s="93"/>
      <c r="E32" s="93"/>
      <c r="F32" s="93"/>
      <c r="G32" s="93"/>
    </row>
    <row r="33" spans="2:8" x14ac:dyDescent="0.25">
      <c r="C33" s="93"/>
      <c r="D33" s="93"/>
      <c r="E33" s="93"/>
      <c r="F33" s="93"/>
      <c r="G33" s="93"/>
    </row>
    <row r="35" spans="2:8" x14ac:dyDescent="0.25">
      <c r="B35" s="94" t="s">
        <v>196</v>
      </c>
      <c r="C35" s="94"/>
      <c r="D35" s="94"/>
      <c r="E35" s="94"/>
      <c r="F35" s="94"/>
      <c r="G35" s="94"/>
      <c r="H35" s="94"/>
    </row>
    <row r="36" spans="2:8" x14ac:dyDescent="0.25">
      <c r="B36" s="11" t="s">
        <v>138</v>
      </c>
      <c r="C36" s="11" t="s">
        <v>80</v>
      </c>
      <c r="D36" s="11" t="s">
        <v>197</v>
      </c>
      <c r="E36" s="11" t="s">
        <v>198</v>
      </c>
      <c r="F36" s="11" t="s">
        <v>199</v>
      </c>
      <c r="G36" s="11" t="s">
        <v>200</v>
      </c>
      <c r="H36" s="11" t="s">
        <v>201</v>
      </c>
    </row>
    <row r="37" spans="2:8" x14ac:dyDescent="0.25">
      <c r="B37" s="6">
        <v>1</v>
      </c>
      <c r="C37" s="6" t="s">
        <v>129</v>
      </c>
      <c r="D37" s="6">
        <v>50000</v>
      </c>
      <c r="E37" s="6">
        <v>10000</v>
      </c>
      <c r="F37" s="6">
        <v>3</v>
      </c>
      <c r="G37" s="38">
        <v>0.08</v>
      </c>
      <c r="H37" s="40">
        <f>PMT(G37/12,F37*12,D37-E37)</f>
        <v>-1253.4546184572339</v>
      </c>
    </row>
    <row r="38" spans="2:8" x14ac:dyDescent="0.25">
      <c r="B38" s="6">
        <v>2</v>
      </c>
      <c r="C38" s="6" t="s">
        <v>30</v>
      </c>
      <c r="D38" s="6">
        <v>30000</v>
      </c>
      <c r="E38" s="6">
        <v>5000</v>
      </c>
      <c r="F38" s="6">
        <v>4</v>
      </c>
      <c r="G38" s="38">
        <v>0.09</v>
      </c>
      <c r="H38" s="39"/>
    </row>
    <row r="39" spans="2:8" x14ac:dyDescent="0.25">
      <c r="B39" s="6">
        <v>3</v>
      </c>
      <c r="C39" s="6" t="s">
        <v>22</v>
      </c>
      <c r="D39" s="6">
        <v>25000</v>
      </c>
      <c r="E39" s="6">
        <v>4000</v>
      </c>
      <c r="F39" s="6">
        <v>1</v>
      </c>
      <c r="G39" s="38">
        <v>7.0000000000000007E-2</v>
      </c>
      <c r="H39" s="39"/>
    </row>
    <row r="40" spans="2:8" x14ac:dyDescent="0.25">
      <c r="B40" s="6">
        <v>4</v>
      </c>
      <c r="C40" s="6" t="s">
        <v>23</v>
      </c>
      <c r="D40" s="6">
        <v>8000</v>
      </c>
      <c r="E40" s="6">
        <v>1000</v>
      </c>
      <c r="F40" s="6">
        <v>1</v>
      </c>
      <c r="G40" s="38">
        <v>0.05</v>
      </c>
      <c r="H40" s="39"/>
    </row>
    <row r="41" spans="2:8" x14ac:dyDescent="0.25">
      <c r="B41" s="6">
        <v>5</v>
      </c>
      <c r="C41" s="6" t="s">
        <v>202</v>
      </c>
      <c r="D41" s="6">
        <v>55000</v>
      </c>
      <c r="E41" s="6">
        <v>9000</v>
      </c>
      <c r="F41" s="6">
        <v>3</v>
      </c>
      <c r="G41" s="38">
        <v>0.2</v>
      </c>
      <c r="H41" s="39"/>
    </row>
    <row r="42" spans="2:8" x14ac:dyDescent="0.25">
      <c r="B42" s="6">
        <v>6</v>
      </c>
      <c r="C42" s="6" t="s">
        <v>20</v>
      </c>
      <c r="D42" s="6">
        <v>40000</v>
      </c>
      <c r="E42" s="6">
        <v>5000</v>
      </c>
      <c r="F42" s="6">
        <v>2</v>
      </c>
      <c r="G42" s="38">
        <v>0.1</v>
      </c>
      <c r="H42" s="39"/>
    </row>
    <row r="43" spans="2:8" x14ac:dyDescent="0.25">
      <c r="B43" s="6">
        <v>7</v>
      </c>
      <c r="C43" s="6" t="s">
        <v>203</v>
      </c>
      <c r="D43" s="6">
        <v>35000</v>
      </c>
      <c r="E43" s="6">
        <v>10000</v>
      </c>
      <c r="F43" s="6">
        <v>3</v>
      </c>
      <c r="G43" s="38">
        <v>0.15</v>
      </c>
      <c r="H43" s="39"/>
    </row>
    <row r="44" spans="2:8" x14ac:dyDescent="0.25">
      <c r="B44" s="6">
        <v>8</v>
      </c>
      <c r="C44" s="6" t="s">
        <v>130</v>
      </c>
      <c r="D44" s="6">
        <v>70000</v>
      </c>
      <c r="E44" s="6">
        <v>7000</v>
      </c>
      <c r="F44" s="6">
        <v>3</v>
      </c>
      <c r="G44" s="38">
        <v>0.15</v>
      </c>
      <c r="H44" s="39"/>
    </row>
    <row r="45" spans="2:8" x14ac:dyDescent="0.25">
      <c r="B45" s="6">
        <v>9</v>
      </c>
      <c r="C45" s="6"/>
      <c r="D45" s="6"/>
      <c r="E45" s="6"/>
      <c r="F45" s="6"/>
      <c r="G45" s="6"/>
      <c r="H45" s="6"/>
    </row>
  </sheetData>
  <mergeCells count="16">
    <mergeCell ref="N5:AA6"/>
    <mergeCell ref="P7:R7"/>
    <mergeCell ref="C32:G33"/>
    <mergeCell ref="B35:H35"/>
    <mergeCell ref="C19:D19"/>
    <mergeCell ref="C20:D20"/>
    <mergeCell ref="C21:D21"/>
    <mergeCell ref="C22:D22"/>
    <mergeCell ref="B25:E25"/>
    <mergeCell ref="B26:E26"/>
    <mergeCell ref="B3:F5"/>
    <mergeCell ref="B12:F12"/>
    <mergeCell ref="B13:F13"/>
    <mergeCell ref="C16:D16"/>
    <mergeCell ref="C17:D17"/>
    <mergeCell ref="C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728C-BE9C-43BD-8DD5-D5BE9D794D25}">
  <dimension ref="A1:C39"/>
  <sheetViews>
    <sheetView workbookViewId="0">
      <selection activeCell="J12" sqref="J12"/>
    </sheetView>
  </sheetViews>
  <sheetFormatPr defaultRowHeight="15" x14ac:dyDescent="0.25"/>
  <sheetData>
    <row r="1" spans="1:3" ht="18.75" x14ac:dyDescent="0.25">
      <c r="A1" s="41" t="s">
        <v>204</v>
      </c>
      <c r="B1" s="41" t="s">
        <v>205</v>
      </c>
      <c r="C1" s="41" t="s">
        <v>206</v>
      </c>
    </row>
    <row r="2" spans="1:3" ht="18.75" x14ac:dyDescent="0.25">
      <c r="A2" s="42" t="s">
        <v>207</v>
      </c>
      <c r="B2" s="42" t="s">
        <v>208</v>
      </c>
      <c r="C2" s="42">
        <v>2500</v>
      </c>
    </row>
    <row r="3" spans="1:3" ht="18.75" x14ac:dyDescent="0.25">
      <c r="A3" s="42" t="s">
        <v>209</v>
      </c>
      <c r="B3" s="42" t="s">
        <v>208</v>
      </c>
      <c r="C3" s="42">
        <v>3500</v>
      </c>
    </row>
    <row r="4" spans="1:3" ht="18.75" x14ac:dyDescent="0.25">
      <c r="A4" s="42" t="s">
        <v>210</v>
      </c>
      <c r="B4" s="42" t="s">
        <v>208</v>
      </c>
      <c r="C4" s="42">
        <v>4500</v>
      </c>
    </row>
    <row r="5" spans="1:3" ht="18.75" x14ac:dyDescent="0.25">
      <c r="A5" s="42" t="s">
        <v>211</v>
      </c>
      <c r="B5" s="42" t="s">
        <v>208</v>
      </c>
      <c r="C5" s="42">
        <v>5500</v>
      </c>
    </row>
    <row r="6" spans="1:3" ht="18.75" x14ac:dyDescent="0.25">
      <c r="A6" s="42" t="s">
        <v>212</v>
      </c>
      <c r="B6" s="42" t="s">
        <v>208</v>
      </c>
      <c r="C6" s="42">
        <v>6500</v>
      </c>
    </row>
    <row r="7" spans="1:3" ht="18.75" x14ac:dyDescent="0.25">
      <c r="A7" s="42"/>
      <c r="B7" s="43" t="s">
        <v>213</v>
      </c>
      <c r="C7" s="42">
        <f>SUBTOTAL(9,C2:C6)</f>
        <v>22500</v>
      </c>
    </row>
    <row r="8" spans="1:3" ht="18.75" x14ac:dyDescent="0.25">
      <c r="A8" s="42" t="s">
        <v>214</v>
      </c>
      <c r="B8" s="42" t="s">
        <v>215</v>
      </c>
      <c r="C8" s="42">
        <v>7500</v>
      </c>
    </row>
    <row r="9" spans="1:3" ht="18.75" x14ac:dyDescent="0.25">
      <c r="A9" s="42" t="s">
        <v>216</v>
      </c>
      <c r="B9" s="42" t="s">
        <v>215</v>
      </c>
      <c r="C9" s="42">
        <v>8500</v>
      </c>
    </row>
    <row r="10" spans="1:3" ht="18.75" x14ac:dyDescent="0.25">
      <c r="A10" s="42" t="s">
        <v>217</v>
      </c>
      <c r="B10" s="42" t="s">
        <v>215</v>
      </c>
      <c r="C10" s="42">
        <v>9500</v>
      </c>
    </row>
    <row r="11" spans="1:3" ht="18.75" x14ac:dyDescent="0.25">
      <c r="A11" s="42" t="s">
        <v>218</v>
      </c>
      <c r="B11" s="42" t="s">
        <v>215</v>
      </c>
      <c r="C11" s="42">
        <v>10500</v>
      </c>
    </row>
    <row r="12" spans="1:3" ht="18.75" x14ac:dyDescent="0.25">
      <c r="A12" s="42" t="s">
        <v>219</v>
      </c>
      <c r="B12" s="42" t="s">
        <v>215</v>
      </c>
      <c r="C12" s="42">
        <v>11500</v>
      </c>
    </row>
    <row r="13" spans="1:3" ht="18.75" x14ac:dyDescent="0.25">
      <c r="A13" s="42" t="s">
        <v>220</v>
      </c>
      <c r="B13" s="42" t="s">
        <v>215</v>
      </c>
      <c r="C13" s="42">
        <v>12500</v>
      </c>
    </row>
    <row r="14" spans="1:3" ht="18.75" x14ac:dyDescent="0.25">
      <c r="A14" s="42"/>
      <c r="B14" s="43" t="s">
        <v>221</v>
      </c>
      <c r="C14" s="42">
        <f>SUBTOTAL(9,C8:C13)</f>
        <v>60000</v>
      </c>
    </row>
    <row r="15" spans="1:3" ht="18.75" x14ac:dyDescent="0.25">
      <c r="A15" s="42" t="s">
        <v>222</v>
      </c>
      <c r="B15" s="42" t="s">
        <v>223</v>
      </c>
      <c r="C15" s="42">
        <v>13500</v>
      </c>
    </row>
    <row r="16" spans="1:3" ht="18.75" x14ac:dyDescent="0.25">
      <c r="A16" s="42" t="s">
        <v>224</v>
      </c>
      <c r="B16" s="42" t="s">
        <v>223</v>
      </c>
      <c r="C16" s="42">
        <v>14500</v>
      </c>
    </row>
    <row r="17" spans="1:3" ht="18.75" x14ac:dyDescent="0.25">
      <c r="A17" s="42" t="s">
        <v>225</v>
      </c>
      <c r="B17" s="42" t="s">
        <v>223</v>
      </c>
      <c r="C17" s="42">
        <v>15500</v>
      </c>
    </row>
    <row r="18" spans="1:3" ht="18.75" x14ac:dyDescent="0.25">
      <c r="A18" s="42" t="s">
        <v>226</v>
      </c>
      <c r="B18" s="42" t="s">
        <v>223</v>
      </c>
      <c r="C18" s="42">
        <v>16500</v>
      </c>
    </row>
    <row r="19" spans="1:3" ht="18.75" x14ac:dyDescent="0.25">
      <c r="A19" s="42" t="s">
        <v>227</v>
      </c>
      <c r="B19" s="42" t="s">
        <v>223</v>
      </c>
      <c r="C19" s="42">
        <v>17500</v>
      </c>
    </row>
    <row r="20" spans="1:3" ht="18.75" x14ac:dyDescent="0.25">
      <c r="A20" s="42" t="s">
        <v>228</v>
      </c>
      <c r="B20" s="42" t="s">
        <v>223</v>
      </c>
      <c r="C20" s="42">
        <v>2500</v>
      </c>
    </row>
    <row r="21" spans="1:3" ht="18.75" x14ac:dyDescent="0.25">
      <c r="A21" s="42" t="s">
        <v>229</v>
      </c>
      <c r="B21" s="42" t="s">
        <v>223</v>
      </c>
      <c r="C21" s="42">
        <v>3500</v>
      </c>
    </row>
    <row r="22" spans="1:3" ht="18.75" x14ac:dyDescent="0.25">
      <c r="A22" s="42"/>
      <c r="B22" s="43" t="s">
        <v>230</v>
      </c>
      <c r="C22" s="42">
        <f>SUBTOTAL(9,C15:C21)</f>
        <v>83500</v>
      </c>
    </row>
    <row r="23" spans="1:3" ht="18.75" x14ac:dyDescent="0.25">
      <c r="A23" s="42" t="s">
        <v>231</v>
      </c>
      <c r="B23" s="42" t="s">
        <v>232</v>
      </c>
      <c r="C23" s="42">
        <v>4500</v>
      </c>
    </row>
    <row r="24" spans="1:3" ht="18.75" x14ac:dyDescent="0.25">
      <c r="A24" s="42" t="s">
        <v>233</v>
      </c>
      <c r="B24" s="42" t="s">
        <v>232</v>
      </c>
      <c r="C24" s="42">
        <v>5500</v>
      </c>
    </row>
    <row r="25" spans="1:3" ht="18.75" x14ac:dyDescent="0.25">
      <c r="A25" s="42" t="s">
        <v>234</v>
      </c>
      <c r="B25" s="42" t="s">
        <v>232</v>
      </c>
      <c r="C25" s="42">
        <v>6500</v>
      </c>
    </row>
    <row r="26" spans="1:3" ht="18.75" x14ac:dyDescent="0.25">
      <c r="A26" s="42" t="s">
        <v>235</v>
      </c>
      <c r="B26" s="42" t="s">
        <v>232</v>
      </c>
      <c r="C26" s="42">
        <v>7500</v>
      </c>
    </row>
    <row r="27" spans="1:3" ht="18.75" x14ac:dyDescent="0.25">
      <c r="A27" s="42" t="s">
        <v>236</v>
      </c>
      <c r="B27" s="42" t="s">
        <v>232</v>
      </c>
      <c r="C27" s="42">
        <v>8500</v>
      </c>
    </row>
    <row r="28" spans="1:3" ht="18.75" x14ac:dyDescent="0.25">
      <c r="A28" s="42" t="s">
        <v>237</v>
      </c>
      <c r="B28" s="42" t="s">
        <v>232</v>
      </c>
      <c r="C28" s="42">
        <v>9500</v>
      </c>
    </row>
    <row r="29" spans="1:3" ht="18.75" x14ac:dyDescent="0.25">
      <c r="A29" s="42"/>
      <c r="B29" s="43" t="s">
        <v>238</v>
      </c>
      <c r="C29" s="42">
        <f>SUBTOTAL(9,C23:C28)</f>
        <v>42000</v>
      </c>
    </row>
    <row r="30" spans="1:3" ht="18.75" x14ac:dyDescent="0.25">
      <c r="A30" s="42" t="s">
        <v>239</v>
      </c>
      <c r="B30" s="42" t="s">
        <v>240</v>
      </c>
      <c r="C30" s="42">
        <v>10500</v>
      </c>
    </row>
    <row r="31" spans="1:3" ht="18.75" x14ac:dyDescent="0.25">
      <c r="A31" s="42" t="s">
        <v>241</v>
      </c>
      <c r="B31" s="42" t="s">
        <v>240</v>
      </c>
      <c r="C31" s="42">
        <v>11500</v>
      </c>
    </row>
    <row r="32" spans="1:3" ht="18.75" x14ac:dyDescent="0.25">
      <c r="A32" s="42" t="s">
        <v>242</v>
      </c>
      <c r="B32" s="42" t="s">
        <v>240</v>
      </c>
      <c r="C32" s="42">
        <v>12500</v>
      </c>
    </row>
    <row r="33" spans="1:3" ht="18.75" x14ac:dyDescent="0.25">
      <c r="A33" s="42" t="s">
        <v>243</v>
      </c>
      <c r="B33" s="42" t="s">
        <v>240</v>
      </c>
      <c r="C33" s="42">
        <v>13500</v>
      </c>
    </row>
    <row r="34" spans="1:3" ht="18.75" x14ac:dyDescent="0.25">
      <c r="A34" s="42" t="s">
        <v>244</v>
      </c>
      <c r="B34" s="42" t="s">
        <v>240</v>
      </c>
      <c r="C34" s="42">
        <v>14500</v>
      </c>
    </row>
    <row r="35" spans="1:3" ht="18.75" x14ac:dyDescent="0.25">
      <c r="A35" s="42" t="s">
        <v>245</v>
      </c>
      <c r="B35" s="42" t="s">
        <v>240</v>
      </c>
      <c r="C35" s="42">
        <v>15500</v>
      </c>
    </row>
    <row r="36" spans="1:3" ht="18.75" x14ac:dyDescent="0.25">
      <c r="A36" s="42" t="s">
        <v>246</v>
      </c>
      <c r="B36" s="42" t="s">
        <v>240</v>
      </c>
      <c r="C36" s="42">
        <v>16500</v>
      </c>
    </row>
    <row r="37" spans="1:3" ht="18.75" x14ac:dyDescent="0.25">
      <c r="A37" s="42" t="s">
        <v>247</v>
      </c>
      <c r="B37" s="42" t="s">
        <v>240</v>
      </c>
      <c r="C37" s="42">
        <v>17500</v>
      </c>
    </row>
    <row r="38" spans="1:3" ht="18.75" x14ac:dyDescent="0.25">
      <c r="A38" s="44"/>
      <c r="B38" s="45" t="s">
        <v>248</v>
      </c>
      <c r="C38" s="44">
        <f>SUBTOTAL(9,C30:C37)</f>
        <v>112000</v>
      </c>
    </row>
    <row r="39" spans="1:3" ht="18.75" x14ac:dyDescent="0.25">
      <c r="A39" s="44"/>
      <c r="B39" s="45" t="s">
        <v>249</v>
      </c>
      <c r="C39" s="44">
        <f>SUBTOTAL(9,C2:C37)</f>
        <v>320000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C24-9DCA-4541-ABE8-4728A1667F38}">
  <dimension ref="A1:B13"/>
  <sheetViews>
    <sheetView workbookViewId="0">
      <selection activeCell="G23" sqref="G23"/>
    </sheetView>
  </sheetViews>
  <sheetFormatPr defaultRowHeight="15" x14ac:dyDescent="0.25"/>
  <sheetData>
    <row r="1" spans="1:2" ht="15.75" x14ac:dyDescent="0.25">
      <c r="A1" s="46" t="s">
        <v>250</v>
      </c>
      <c r="B1" s="46" t="s">
        <v>251</v>
      </c>
    </row>
    <row r="2" spans="1:2" ht="15.75" x14ac:dyDescent="0.25">
      <c r="A2" s="47">
        <v>1</v>
      </c>
      <c r="B2" s="47">
        <v>45000</v>
      </c>
    </row>
    <row r="3" spans="1:2" ht="15.75" x14ac:dyDescent="0.25">
      <c r="A3" s="47">
        <v>2</v>
      </c>
      <c r="B3" s="47">
        <v>55000</v>
      </c>
    </row>
    <row r="4" spans="1:2" ht="15.75" x14ac:dyDescent="0.25">
      <c r="A4" s="47">
        <v>3</v>
      </c>
      <c r="B4" s="47">
        <v>65000</v>
      </c>
    </row>
    <row r="5" spans="1:2" ht="15.75" x14ac:dyDescent="0.25">
      <c r="A5" s="47">
        <v>4</v>
      </c>
      <c r="B5" s="47">
        <v>75000</v>
      </c>
    </row>
    <row r="6" spans="1:2" ht="15.75" x14ac:dyDescent="0.25">
      <c r="A6" s="47">
        <v>5</v>
      </c>
      <c r="B6" s="47">
        <v>85000</v>
      </c>
    </row>
    <row r="7" spans="1:2" ht="15.75" x14ac:dyDescent="0.25">
      <c r="A7" s="47">
        <v>6</v>
      </c>
      <c r="B7" s="47">
        <v>95000</v>
      </c>
    </row>
    <row r="8" spans="1:2" ht="15.75" x14ac:dyDescent="0.25">
      <c r="A8" s="47">
        <v>7</v>
      </c>
      <c r="B8" s="47">
        <v>65000</v>
      </c>
    </row>
    <row r="9" spans="1:2" ht="15.75" x14ac:dyDescent="0.25">
      <c r="A9" s="47">
        <v>8</v>
      </c>
      <c r="B9" s="47">
        <v>34000</v>
      </c>
    </row>
    <row r="10" spans="1:2" ht="15.75" x14ac:dyDescent="0.25">
      <c r="A10" s="47">
        <v>9</v>
      </c>
      <c r="B10" s="47">
        <v>25000</v>
      </c>
    </row>
    <row r="11" spans="1:2" ht="15.75" x14ac:dyDescent="0.25">
      <c r="A11" s="47">
        <v>10</v>
      </c>
      <c r="B11" s="47">
        <v>85000</v>
      </c>
    </row>
    <row r="12" spans="1:2" ht="15.75" x14ac:dyDescent="0.25">
      <c r="A12" s="47">
        <v>11</v>
      </c>
      <c r="B12" s="47">
        <v>95000</v>
      </c>
    </row>
    <row r="13" spans="1:2" ht="15.75" x14ac:dyDescent="0.25">
      <c r="A13" s="47">
        <v>12</v>
      </c>
      <c r="B13" s="47">
        <v>34000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8466-6170-4EB3-A4B0-47F5B3080EF7}">
  <dimension ref="A1:B7"/>
  <sheetViews>
    <sheetView workbookViewId="0">
      <selection activeCell="G10" sqref="G10"/>
    </sheetView>
  </sheetViews>
  <sheetFormatPr defaultRowHeight="15" x14ac:dyDescent="0.25"/>
  <cols>
    <col min="1" max="1" width="18.28515625" customWidth="1"/>
    <col min="2" max="2" width="25.7109375" customWidth="1"/>
  </cols>
  <sheetData>
    <row r="1" spans="1:2" ht="21" x14ac:dyDescent="0.35">
      <c r="A1" s="101" t="s">
        <v>262</v>
      </c>
      <c r="B1" s="101"/>
    </row>
    <row r="2" spans="1:2" ht="21" x14ac:dyDescent="0.35">
      <c r="A2" s="48" t="s">
        <v>263</v>
      </c>
      <c r="B2" s="48" t="s">
        <v>264</v>
      </c>
    </row>
    <row r="3" spans="1:2" ht="21" x14ac:dyDescent="0.35">
      <c r="A3" s="49" t="s">
        <v>265</v>
      </c>
      <c r="B3" s="50">
        <v>30000</v>
      </c>
    </row>
    <row r="4" spans="1:2" ht="21" x14ac:dyDescent="0.35">
      <c r="A4" s="49" t="s">
        <v>266</v>
      </c>
      <c r="B4" s="50">
        <v>20000</v>
      </c>
    </row>
    <row r="5" spans="1:2" ht="21" x14ac:dyDescent="0.35">
      <c r="A5" s="49" t="s">
        <v>267</v>
      </c>
      <c r="B5" s="51">
        <v>8000</v>
      </c>
    </row>
    <row r="6" spans="1:2" ht="21" x14ac:dyDescent="0.35">
      <c r="A6" s="49" t="s">
        <v>268</v>
      </c>
      <c r="B6" s="50">
        <v>15000</v>
      </c>
    </row>
    <row r="7" spans="1:2" ht="21" x14ac:dyDescent="0.35">
      <c r="A7" s="49" t="s">
        <v>269</v>
      </c>
      <c r="B7" s="50">
        <f>SUM(B3:B6)</f>
        <v>73000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BD32-C27E-423A-B20C-D77C13D07C01}">
  <dimension ref="A1:I73"/>
  <sheetViews>
    <sheetView workbookViewId="0">
      <selection activeCell="N43" sqref="N43"/>
    </sheetView>
  </sheetViews>
  <sheetFormatPr defaultRowHeight="15" x14ac:dyDescent="0.25"/>
  <cols>
    <col min="3" max="3" width="19.42578125" customWidth="1"/>
    <col min="4" max="4" width="18" customWidth="1"/>
    <col min="5" max="5" width="18.28515625" customWidth="1"/>
    <col min="6" max="6" width="17" customWidth="1"/>
    <col min="7" max="7" width="20" customWidth="1"/>
    <col min="8" max="8" width="18.85546875" customWidth="1"/>
    <col min="9" max="9" width="21.140625" customWidth="1"/>
  </cols>
  <sheetData>
    <row r="1" spans="1:4" x14ac:dyDescent="0.25">
      <c r="A1" s="105" t="s">
        <v>252</v>
      </c>
      <c r="B1" s="105"/>
      <c r="C1" s="105"/>
      <c r="D1" s="105"/>
    </row>
    <row r="2" spans="1:4" x14ac:dyDescent="0.25">
      <c r="A2" s="105"/>
      <c r="B2" s="105"/>
      <c r="C2" s="105"/>
      <c r="D2" s="105"/>
    </row>
    <row r="4" spans="1:4" x14ac:dyDescent="0.25">
      <c r="A4" s="106" t="s">
        <v>253</v>
      </c>
      <c r="B4" s="106"/>
      <c r="C4" s="106"/>
    </row>
    <row r="5" spans="1:4" x14ac:dyDescent="0.25">
      <c r="A5" s="106"/>
      <c r="B5" s="106"/>
      <c r="C5" s="106"/>
    </row>
    <row r="6" spans="1:4" x14ac:dyDescent="0.25">
      <c r="A6" s="26" t="s">
        <v>168</v>
      </c>
      <c r="B6" s="26" t="s">
        <v>254</v>
      </c>
      <c r="C6" s="26" t="s">
        <v>255</v>
      </c>
    </row>
    <row r="7" spans="1:4" x14ac:dyDescent="0.25">
      <c r="A7" s="26">
        <v>1</v>
      </c>
      <c r="B7" s="26" t="s">
        <v>256</v>
      </c>
      <c r="C7" s="26">
        <v>56</v>
      </c>
    </row>
    <row r="8" spans="1:4" x14ac:dyDescent="0.25">
      <c r="A8" s="26">
        <v>2</v>
      </c>
      <c r="B8" s="26" t="s">
        <v>257</v>
      </c>
      <c r="C8" s="26">
        <v>78</v>
      </c>
    </row>
    <row r="9" spans="1:4" x14ac:dyDescent="0.25">
      <c r="A9" s="26">
        <v>3</v>
      </c>
      <c r="B9" s="26" t="s">
        <v>258</v>
      </c>
      <c r="C9" s="26">
        <v>99</v>
      </c>
    </row>
    <row r="10" spans="1:4" x14ac:dyDescent="0.25">
      <c r="A10" s="26">
        <v>4</v>
      </c>
      <c r="B10" s="26" t="s">
        <v>259</v>
      </c>
      <c r="C10" s="26">
        <v>67</v>
      </c>
    </row>
    <row r="11" spans="1:4" x14ac:dyDescent="0.25">
      <c r="A11" s="26">
        <v>5</v>
      </c>
      <c r="B11" s="26" t="s">
        <v>260</v>
      </c>
      <c r="C11" s="26">
        <v>77</v>
      </c>
    </row>
    <row r="12" spans="1:4" x14ac:dyDescent="0.25">
      <c r="A12" s="26">
        <v>6</v>
      </c>
      <c r="B12" s="26" t="s">
        <v>261</v>
      </c>
      <c r="C12" s="26">
        <v>46</v>
      </c>
    </row>
    <row r="16" spans="1:4" x14ac:dyDescent="0.25">
      <c r="B16" s="107" t="s">
        <v>270</v>
      </c>
      <c r="C16" s="103"/>
      <c r="D16" s="103"/>
    </row>
    <row r="17" spans="2:6" x14ac:dyDescent="0.25">
      <c r="B17" s="103"/>
      <c r="C17" s="103"/>
      <c r="D17" s="103"/>
    </row>
    <row r="19" spans="2:6" x14ac:dyDescent="0.25">
      <c r="C19" t="s">
        <v>271</v>
      </c>
      <c r="D19" t="s">
        <v>272</v>
      </c>
      <c r="E19">
        <v>97</v>
      </c>
    </row>
    <row r="20" spans="2:6" x14ac:dyDescent="0.25">
      <c r="C20" t="s">
        <v>273</v>
      </c>
      <c r="D20" t="s">
        <v>272</v>
      </c>
      <c r="E20">
        <v>90</v>
      </c>
    </row>
    <row r="21" spans="2:6" x14ac:dyDescent="0.25">
      <c r="C21" t="s">
        <v>274</v>
      </c>
      <c r="D21" t="s">
        <v>272</v>
      </c>
      <c r="E21">
        <v>4</v>
      </c>
    </row>
    <row r="22" spans="2:6" x14ac:dyDescent="0.25">
      <c r="C22" t="s">
        <v>271</v>
      </c>
      <c r="D22" t="s">
        <v>275</v>
      </c>
      <c r="E22">
        <v>80</v>
      </c>
    </row>
    <row r="23" spans="2:6" x14ac:dyDescent="0.25">
      <c r="C23" t="s">
        <v>276</v>
      </c>
      <c r="D23" t="s">
        <v>277</v>
      </c>
      <c r="E23">
        <v>77</v>
      </c>
    </row>
    <row r="24" spans="2:6" x14ac:dyDescent="0.25">
      <c r="C24" t="s">
        <v>271</v>
      </c>
      <c r="D24" t="s">
        <v>277</v>
      </c>
      <c r="E24">
        <v>54</v>
      </c>
    </row>
    <row r="25" spans="2:6" x14ac:dyDescent="0.25">
      <c r="C25" t="s">
        <v>278</v>
      </c>
      <c r="D25" t="s">
        <v>275</v>
      </c>
      <c r="E25">
        <v>71</v>
      </c>
    </row>
    <row r="26" spans="2:6" x14ac:dyDescent="0.25">
      <c r="C26" t="s">
        <v>279</v>
      </c>
      <c r="D26" t="s">
        <v>272</v>
      </c>
      <c r="E26">
        <v>74</v>
      </c>
    </row>
    <row r="27" spans="2:6" x14ac:dyDescent="0.25">
      <c r="C27" t="s">
        <v>280</v>
      </c>
      <c r="D27" t="s">
        <v>281</v>
      </c>
      <c r="E27">
        <v>89</v>
      </c>
    </row>
    <row r="28" spans="2:6" x14ac:dyDescent="0.25">
      <c r="C28" t="s">
        <v>276</v>
      </c>
      <c r="D28" t="s">
        <v>272</v>
      </c>
      <c r="E28">
        <v>0</v>
      </c>
    </row>
    <row r="29" spans="2:6" x14ac:dyDescent="0.25">
      <c r="C29" t="s">
        <v>273</v>
      </c>
      <c r="D29" t="s">
        <v>281</v>
      </c>
      <c r="E29">
        <v>65</v>
      </c>
    </row>
    <row r="32" spans="2:6" x14ac:dyDescent="0.25">
      <c r="C32" s="108" t="s">
        <v>282</v>
      </c>
      <c r="D32" s="103"/>
      <c r="E32" s="103"/>
      <c r="F32" s="103"/>
    </row>
    <row r="33" spans="3:9" x14ac:dyDescent="0.25">
      <c r="C33" s="103"/>
      <c r="D33" s="103"/>
      <c r="E33" s="103"/>
      <c r="F33" s="103"/>
    </row>
    <row r="35" spans="3:9" x14ac:dyDescent="0.25">
      <c r="C35" s="54"/>
      <c r="D35" s="54"/>
      <c r="E35" s="54"/>
      <c r="F35" s="54"/>
      <c r="G35" s="54"/>
      <c r="H35" s="54"/>
      <c r="I35" s="109" t="s">
        <v>283</v>
      </c>
    </row>
    <row r="36" spans="3:9" x14ac:dyDescent="0.25">
      <c r="C36" s="54" t="s">
        <v>284</v>
      </c>
      <c r="D36" s="54" t="s">
        <v>285</v>
      </c>
      <c r="E36" s="54" t="s">
        <v>286</v>
      </c>
      <c r="F36" s="54" t="s">
        <v>287</v>
      </c>
      <c r="G36" s="54" t="s">
        <v>288</v>
      </c>
      <c r="H36" s="54" t="s">
        <v>289</v>
      </c>
      <c r="I36" s="109"/>
    </row>
    <row r="37" spans="3:9" x14ac:dyDescent="0.25">
      <c r="C37" s="52" t="s">
        <v>290</v>
      </c>
      <c r="D37" s="55">
        <v>45000</v>
      </c>
      <c r="E37" s="55">
        <v>12000</v>
      </c>
      <c r="F37" s="55">
        <v>33000</v>
      </c>
      <c r="G37" s="55">
        <v>85000</v>
      </c>
      <c r="H37" s="55">
        <v>45000</v>
      </c>
      <c r="I37" s="52"/>
    </row>
    <row r="38" spans="3:9" x14ac:dyDescent="0.25">
      <c r="C38" s="52" t="s">
        <v>291</v>
      </c>
      <c r="D38" s="55">
        <v>65000</v>
      </c>
      <c r="E38" s="55">
        <v>15000</v>
      </c>
      <c r="F38" s="55">
        <v>50000</v>
      </c>
      <c r="G38" s="55">
        <v>65000</v>
      </c>
      <c r="H38" s="55">
        <v>85000</v>
      </c>
      <c r="I38" s="52"/>
    </row>
    <row r="39" spans="3:9" x14ac:dyDescent="0.25">
      <c r="C39" s="52" t="s">
        <v>292</v>
      </c>
      <c r="D39" s="55">
        <v>85000</v>
      </c>
      <c r="E39" s="55">
        <v>10000</v>
      </c>
      <c r="F39" s="55">
        <v>10000</v>
      </c>
      <c r="G39" s="55">
        <v>33000</v>
      </c>
      <c r="H39" s="55">
        <v>99999</v>
      </c>
      <c r="I39" s="52"/>
    </row>
    <row r="40" spans="3:9" x14ac:dyDescent="0.25">
      <c r="C40" s="52" t="s">
        <v>293</v>
      </c>
      <c r="D40" s="55">
        <v>45000</v>
      </c>
      <c r="E40" s="55">
        <v>8000</v>
      </c>
      <c r="F40" s="55">
        <v>37000</v>
      </c>
      <c r="G40" s="55">
        <v>45000</v>
      </c>
      <c r="H40" s="55">
        <v>65000</v>
      </c>
      <c r="I40" s="52"/>
    </row>
    <row r="43" spans="3:9" x14ac:dyDescent="0.25">
      <c r="D43" s="104"/>
      <c r="E43" s="104"/>
      <c r="F43" s="104"/>
      <c r="G43" s="104"/>
      <c r="H43" s="104"/>
    </row>
    <row r="44" spans="3:9" x14ac:dyDescent="0.25">
      <c r="D44" s="104"/>
      <c r="E44" s="104"/>
      <c r="F44" s="104"/>
      <c r="G44" s="104"/>
      <c r="H44" s="104"/>
      <c r="I44" s="102" t="s">
        <v>294</v>
      </c>
    </row>
    <row r="45" spans="3:9" x14ac:dyDescent="0.25">
      <c r="D45" s="104"/>
      <c r="E45" s="104"/>
      <c r="F45" s="104"/>
      <c r="G45" s="104"/>
      <c r="H45" s="104"/>
      <c r="I45" s="103"/>
    </row>
    <row r="46" spans="3:9" x14ac:dyDescent="0.25">
      <c r="D46" s="104"/>
      <c r="E46" s="104"/>
      <c r="F46" s="104"/>
      <c r="G46" s="104"/>
      <c r="H46" s="104"/>
      <c r="I46" s="103"/>
    </row>
    <row r="47" spans="3:9" x14ac:dyDescent="0.25">
      <c r="C47" s="54" t="s">
        <v>284</v>
      </c>
      <c r="D47" s="54" t="s">
        <v>285</v>
      </c>
      <c r="E47" s="54" t="s">
        <v>286</v>
      </c>
      <c r="F47" s="54" t="s">
        <v>287</v>
      </c>
      <c r="G47" s="54" t="s">
        <v>288</v>
      </c>
      <c r="H47" s="54" t="s">
        <v>289</v>
      </c>
      <c r="I47" s="103"/>
    </row>
    <row r="48" spans="3:9" x14ac:dyDescent="0.25">
      <c r="C48" s="52" t="s">
        <v>290</v>
      </c>
      <c r="D48" s="55">
        <v>45000</v>
      </c>
      <c r="E48" s="55">
        <v>12000</v>
      </c>
      <c r="F48" s="55">
        <v>33000</v>
      </c>
      <c r="G48" s="55">
        <v>85000</v>
      </c>
      <c r="H48" s="55">
        <v>45000</v>
      </c>
      <c r="I48" s="103"/>
    </row>
    <row r="49" spans="3:9" x14ac:dyDescent="0.25">
      <c r="C49" s="52" t="s">
        <v>291</v>
      </c>
      <c r="D49" s="55">
        <v>65000</v>
      </c>
      <c r="E49" s="55">
        <v>15000</v>
      </c>
      <c r="F49" s="55">
        <v>50000</v>
      </c>
      <c r="G49" s="55">
        <v>65000</v>
      </c>
      <c r="H49" s="55">
        <v>85000</v>
      </c>
      <c r="I49" s="103"/>
    </row>
    <row r="50" spans="3:9" x14ac:dyDescent="0.25">
      <c r="C50" s="52" t="s">
        <v>292</v>
      </c>
      <c r="D50" s="55">
        <v>85000</v>
      </c>
      <c r="E50" s="55">
        <v>10000</v>
      </c>
      <c r="F50" s="55">
        <v>10000</v>
      </c>
      <c r="G50" s="55">
        <v>33000</v>
      </c>
      <c r="H50" s="55">
        <v>99999</v>
      </c>
    </row>
    <row r="51" spans="3:9" x14ac:dyDescent="0.25">
      <c r="C51" s="52" t="s">
        <v>293</v>
      </c>
      <c r="D51" s="55">
        <v>45000</v>
      </c>
      <c r="E51" s="55">
        <v>8000</v>
      </c>
      <c r="F51" s="55">
        <v>37000</v>
      </c>
      <c r="G51" s="55">
        <v>45000</v>
      </c>
      <c r="H51" s="55">
        <v>65000</v>
      </c>
    </row>
    <row r="57" spans="3:9" x14ac:dyDescent="0.25">
      <c r="C57" s="102" t="s">
        <v>295</v>
      </c>
      <c r="D57" s="103"/>
      <c r="E57" s="103"/>
      <c r="F57" s="103"/>
    </row>
    <row r="58" spans="3:9" x14ac:dyDescent="0.25">
      <c r="C58" s="103"/>
      <c r="D58" s="103"/>
      <c r="E58" s="103"/>
      <c r="F58" s="103"/>
    </row>
    <row r="59" spans="3:9" x14ac:dyDescent="0.25">
      <c r="C59" s="103"/>
      <c r="D59" s="103"/>
      <c r="E59" s="103"/>
      <c r="F59" s="103"/>
    </row>
    <row r="62" spans="3:9" x14ac:dyDescent="0.25">
      <c r="C62" s="56" t="s">
        <v>296</v>
      </c>
      <c r="D62" s="56" t="s">
        <v>297</v>
      </c>
      <c r="E62" s="56" t="s">
        <v>298</v>
      </c>
    </row>
    <row r="63" spans="3:9" x14ac:dyDescent="0.25">
      <c r="C63" s="56" t="s">
        <v>129</v>
      </c>
      <c r="D63" s="56">
        <v>22000</v>
      </c>
      <c r="E63" s="56" t="s">
        <v>299</v>
      </c>
    </row>
    <row r="64" spans="3:9" x14ac:dyDescent="0.25">
      <c r="C64" s="56" t="s">
        <v>300</v>
      </c>
      <c r="D64" s="56">
        <v>5000</v>
      </c>
      <c r="E64" s="56" t="s">
        <v>301</v>
      </c>
    </row>
    <row r="65" spans="3:5" x14ac:dyDescent="0.25">
      <c r="C65" s="56" t="s">
        <v>302</v>
      </c>
      <c r="D65" s="56">
        <v>52000</v>
      </c>
      <c r="E65" s="56" t="s">
        <v>299</v>
      </c>
    </row>
    <row r="66" spans="3:5" x14ac:dyDescent="0.25">
      <c r="C66" s="56" t="s">
        <v>303</v>
      </c>
      <c r="D66" s="56">
        <v>20000</v>
      </c>
      <c r="E66" s="56" t="s">
        <v>304</v>
      </c>
    </row>
    <row r="67" spans="3:5" x14ac:dyDescent="0.25">
      <c r="C67" s="56" t="s">
        <v>129</v>
      </c>
      <c r="D67" s="56">
        <v>22000</v>
      </c>
      <c r="E67" s="56" t="s">
        <v>301</v>
      </c>
    </row>
    <row r="68" spans="3:5" x14ac:dyDescent="0.25">
      <c r="C68" s="56" t="s">
        <v>303</v>
      </c>
      <c r="D68" s="56">
        <v>20000</v>
      </c>
      <c r="E68" s="56" t="s">
        <v>305</v>
      </c>
    </row>
    <row r="69" spans="3:5" x14ac:dyDescent="0.25">
      <c r="C69" s="56" t="s">
        <v>306</v>
      </c>
      <c r="D69" s="56">
        <v>95000</v>
      </c>
      <c r="E69" s="56" t="s">
        <v>307</v>
      </c>
    </row>
    <row r="70" spans="3:5" x14ac:dyDescent="0.25">
      <c r="C70" s="56" t="s">
        <v>300</v>
      </c>
      <c r="D70" s="56">
        <v>5000</v>
      </c>
      <c r="E70" s="56" t="s">
        <v>308</v>
      </c>
    </row>
    <row r="71" spans="3:5" x14ac:dyDescent="0.25">
      <c r="C71" s="56" t="s">
        <v>309</v>
      </c>
      <c r="D71" s="56">
        <v>36000</v>
      </c>
      <c r="E71" s="56" t="s">
        <v>299</v>
      </c>
    </row>
    <row r="72" spans="3:5" x14ac:dyDescent="0.25">
      <c r="C72" s="56" t="s">
        <v>202</v>
      </c>
      <c r="D72" s="56">
        <v>75000</v>
      </c>
      <c r="E72" s="56" t="s">
        <v>310</v>
      </c>
    </row>
    <row r="73" spans="3:5" x14ac:dyDescent="0.25">
      <c r="C73" s="56" t="s">
        <v>302</v>
      </c>
      <c r="D73" s="56">
        <v>52000</v>
      </c>
      <c r="E73" s="56" t="s">
        <v>311</v>
      </c>
    </row>
  </sheetData>
  <mergeCells count="12">
    <mergeCell ref="A1:D2"/>
    <mergeCell ref="A4:C5"/>
    <mergeCell ref="B16:D17"/>
    <mergeCell ref="C32:F33"/>
    <mergeCell ref="I35:I36"/>
    <mergeCell ref="I44:I49"/>
    <mergeCell ref="C57:F59"/>
    <mergeCell ref="D43:D46"/>
    <mergeCell ref="E43:E46"/>
    <mergeCell ref="F43:F46"/>
    <mergeCell ref="G43:G46"/>
    <mergeCell ref="H43:H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 TAB 1</vt:lpstr>
      <vt:lpstr>FORMULA TAB 2</vt:lpstr>
      <vt:lpstr>GROUP</vt:lpstr>
      <vt:lpstr>FORECAST</vt:lpstr>
      <vt:lpstr>WHAT IF</vt:lpstr>
      <vt:lpstr>INSERT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Mughal</dc:creator>
  <cp:lastModifiedBy>asp</cp:lastModifiedBy>
  <dcterms:created xsi:type="dcterms:W3CDTF">2024-06-03T11:27:12Z</dcterms:created>
  <dcterms:modified xsi:type="dcterms:W3CDTF">2024-06-10T08:10:02Z</dcterms:modified>
</cp:coreProperties>
</file>