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olors1.xml" ContentType="application/vnd.ms-office.chartcolorstyle+xml"/>
  <Override PartName="/xl/charts/colors2.xml" ContentType="application/vnd.ms-office.chartcolorstyle+xml"/>
  <Override PartName="/xl/charts/colors3.xml" ContentType="application/vnd.ms-office.chartcolorstyle+xml"/>
  <Override PartName="/xl/charts/colors4.xml" ContentType="application/vnd.ms-office.chartcolorstyle+xml"/>
  <Override PartName="/xl/charts/style1.xml" ContentType="application/vnd.ms-office.chartstyle+xml"/>
  <Override PartName="/xl/charts/style2.xml" ContentType="application/vnd.ms-office.chartstyle+xml"/>
  <Override PartName="/xl/charts/style3.xml" ContentType="application/vnd.ms-office.chartstyle+xml"/>
  <Override PartName="/xl/charts/style4.xml" ContentType="application/vnd.ms-office.chartstyle+xml"/>
  <Override PartName="/xl/drawings/drawing1.xml" ContentType="application/vnd.openxmlformats-officedocument.drawing+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5795" windowHeight="7815" activeTab="1"/>
  </bookViews>
  <sheets>
    <sheet name="Sheet1" sheetId="1" r:id="rId1"/>
    <sheet name="Sheet2" sheetId="2" r:id="rId2"/>
  </sheets>
  <externalReferences>
    <externalReference r:id="rId3"/>
    <externalReference r:id="rId4"/>
  </externalReferences>
  <calcPr calcId="144525"/>
</workbook>
</file>

<file path=xl/sharedStrings.xml><?xml version="1.0" encoding="utf-8"?>
<sst xmlns="http://schemas.openxmlformats.org/spreadsheetml/2006/main" count="79" uniqueCount="34">
  <si>
    <t>IRIS SPECIES (Classify iris plants into three species in this classic dataset)</t>
  </si>
  <si>
    <t>The Iris dataset was used in R.A. Fisher's classic 1936 paper, The Use of Multiple Measurements in Taxonomic Problems, and can also be found on the UCI Machine Learning Repository. It includes three iris species with 50 samples each as well as some properties about each flower. One flower species is linearly separable from the other two, but the other two are not linearly separable from each other.
The columns in this dataset are:
Id, SepalLengthCm, SepalWidthCm, PetalLengthCm, PetalWidthCm, Species, Sepal Width vs. Sepal Length</t>
  </si>
  <si>
    <t>Id</t>
  </si>
  <si>
    <t>SepalLengthCm</t>
  </si>
  <si>
    <t>SepalWidthCm</t>
  </si>
  <si>
    <t>PetalLengthCm</t>
  </si>
  <si>
    <t>PetalWidthCm</t>
  </si>
  <si>
    <t>Species</t>
  </si>
  <si>
    <t>X1 = (B - C)</t>
  </si>
  <si>
    <t>X2 = (X1)^2</t>
  </si>
  <si>
    <t>X1 = (C-D)</t>
  </si>
  <si>
    <t>X1=D-E</t>
  </si>
  <si>
    <t>X2=(X1)^2</t>
  </si>
  <si>
    <t>X1=ABS(B-C)</t>
  </si>
  <si>
    <t>X1=ABS(C-D)</t>
  </si>
  <si>
    <t>X1=ABS(D-E)</t>
  </si>
  <si>
    <t>X2=Q^5</t>
  </si>
  <si>
    <t>X2=S^5</t>
  </si>
  <si>
    <t>X2=U^5</t>
  </si>
  <si>
    <t>RANK</t>
  </si>
  <si>
    <t>EUCLEDIAN DISTANCE</t>
  </si>
  <si>
    <t>Classification is based on k</t>
  </si>
  <si>
    <t>Label</t>
  </si>
  <si>
    <t>Standardize Data</t>
  </si>
  <si>
    <t>Iris-setosa</t>
  </si>
  <si>
    <t>Distance</t>
  </si>
  <si>
    <t>KNN</t>
  </si>
  <si>
    <t>PCA</t>
  </si>
  <si>
    <t>Measures</t>
  </si>
  <si>
    <t>Mean</t>
  </si>
  <si>
    <t>Standard Deviation</t>
  </si>
  <si>
    <t>Euclidean Distance</t>
  </si>
  <si>
    <t>Manhattan Distance</t>
  </si>
  <si>
    <t xml:space="preserve">Minkowski Distance </t>
  </si>
</sst>
</file>

<file path=xl/styles.xml><?xml version="1.0" encoding="utf-8"?>
<styleSheet xmlns="http://schemas.openxmlformats.org/spreadsheetml/2006/main">
  <numFmts count="4">
    <numFmt numFmtId="42" formatCode="_(&quot;$&quot;* #,##0_);_(&quot;$&quot;* \(#,##0\);_(&quot;$&quot;* &quot;-&quot;_);_(@_)"/>
    <numFmt numFmtId="176" formatCode="_ * #,##0_ ;_ * \-#,##0_ ;_ * &quot;-&quot;_ ;_ @_ "/>
    <numFmt numFmtId="177" formatCode="_ * #,##0.00_ ;_ * \-#,##0.00_ ;_ * &quot;-&quot;??_ ;_ @_ "/>
    <numFmt numFmtId="44" formatCode="_(&quot;$&quot;* #,##0.00_);_(&quot;$&quot;* \(#,##0.00\);_(&quot;$&quot;* &quot;-&quot;??_);_(@_)"/>
  </numFmts>
  <fonts count="23">
    <font>
      <sz val="11"/>
      <color theme="1"/>
      <name val="Calibri"/>
      <charset val="134"/>
      <scheme val="minor"/>
    </font>
    <font>
      <sz val="24"/>
      <color theme="1"/>
      <name val="Calibri"/>
      <charset val="134"/>
      <scheme val="minor"/>
    </font>
    <font>
      <sz val="11"/>
      <color indexed="8"/>
      <name val="Calibri"/>
      <charset val="134"/>
      <scheme val="minor"/>
    </font>
    <font>
      <sz val="48"/>
      <color theme="1"/>
      <name val="Calibri"/>
      <charset val="134"/>
      <scheme val="minor"/>
    </font>
    <font>
      <sz val="11"/>
      <color theme="1"/>
      <name val="Calibri"/>
      <charset val="0"/>
      <scheme val="minor"/>
    </font>
    <font>
      <sz val="11"/>
      <color theme="0"/>
      <name val="Calibri"/>
      <charset val="0"/>
      <scheme val="minor"/>
    </font>
    <font>
      <u/>
      <sz val="11"/>
      <color rgb="FF0000FF"/>
      <name val="Calibri"/>
      <charset val="0"/>
      <scheme val="minor"/>
    </font>
    <font>
      <b/>
      <sz val="11"/>
      <color rgb="FF3F3F3F"/>
      <name val="Calibri"/>
      <charset val="0"/>
      <scheme val="minor"/>
    </font>
    <font>
      <b/>
      <sz val="13"/>
      <color theme="3"/>
      <name val="Calibri"/>
      <charset val="134"/>
      <scheme val="minor"/>
    </font>
    <font>
      <u/>
      <sz val="11"/>
      <color rgb="FF800080"/>
      <name val="Calibri"/>
      <charset val="0"/>
      <scheme val="minor"/>
    </font>
    <font>
      <b/>
      <sz val="11"/>
      <color rgb="FFFFFFFF"/>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1"/>
      <color theme="3"/>
      <name val="Calibri"/>
      <charset val="134"/>
      <scheme val="minor"/>
    </font>
    <font>
      <sz val="11"/>
      <color rgb="FF006100"/>
      <name val="Calibri"/>
      <charset val="0"/>
      <scheme val="minor"/>
    </font>
    <font>
      <sz val="11"/>
      <color rgb="FF3F3F76"/>
      <name val="Calibri"/>
      <charset val="0"/>
      <scheme val="minor"/>
    </font>
    <font>
      <b/>
      <sz val="11"/>
      <color rgb="FFFA7D00"/>
      <name val="Calibri"/>
      <charset val="0"/>
      <scheme val="minor"/>
    </font>
    <font>
      <sz val="11"/>
      <color rgb="FF9C6500"/>
      <name val="Calibri"/>
      <charset val="0"/>
      <scheme val="minor"/>
    </font>
    <font>
      <sz val="11"/>
      <color rgb="FFFA7D00"/>
      <name val="Calibri"/>
      <charset val="0"/>
      <scheme val="minor"/>
    </font>
    <font>
      <b/>
      <sz val="11"/>
      <color theme="1"/>
      <name val="Calibri"/>
      <charset val="0"/>
      <scheme val="minor"/>
    </font>
    <font>
      <sz val="11"/>
      <color rgb="FF9C0006"/>
      <name val="Calibri"/>
      <charset val="0"/>
      <scheme val="minor"/>
    </font>
  </fonts>
  <fills count="36">
    <fill>
      <patternFill patternType="none"/>
    </fill>
    <fill>
      <patternFill patternType="gray125"/>
    </fill>
    <fill>
      <patternFill patternType="solid">
        <fgColor theme="7" tint="0.4"/>
        <bgColor indexed="64"/>
      </patternFill>
    </fill>
    <fill>
      <patternFill patternType="solid">
        <fgColor theme="5" tint="-0.5"/>
        <bgColor indexed="64"/>
      </patternFill>
    </fill>
    <fill>
      <patternFill patternType="solid">
        <fgColor theme="9" tint="-0.249977111117893"/>
        <bgColor indexed="64"/>
      </patternFill>
    </fill>
    <fill>
      <patternFill patternType="solid">
        <fgColor theme="9" tint="0.799981688894314"/>
        <bgColor indexed="64"/>
      </patternFill>
    </fill>
    <fill>
      <patternFill patternType="solid">
        <fgColor theme="6" tint="0.399975585192419"/>
        <bgColor indexed="64"/>
      </patternFill>
    </fill>
    <fill>
      <patternFill patternType="solid">
        <fgColor rgb="FFF2F2F2"/>
        <bgColor indexed="64"/>
      </patternFill>
    </fill>
    <fill>
      <patternFill patternType="solid">
        <fgColor theme="4" tint="0.599993896298105"/>
        <bgColor indexed="64"/>
      </patternFill>
    </fill>
    <fill>
      <patternFill patternType="solid">
        <fgColor theme="9"/>
        <bgColor indexed="64"/>
      </patternFill>
    </fill>
    <fill>
      <patternFill patternType="solid">
        <fgColor theme="8" tint="0.399975585192419"/>
        <bgColor indexed="64"/>
      </patternFill>
    </fill>
    <fill>
      <patternFill patternType="solid">
        <fgColor theme="5"/>
        <bgColor indexed="64"/>
      </patternFill>
    </fill>
    <fill>
      <patternFill patternType="solid">
        <fgColor theme="7" tint="0.399975585192419"/>
        <bgColor indexed="64"/>
      </patternFill>
    </fill>
    <fill>
      <patternFill patternType="solid">
        <fgColor rgb="FFA5A5A5"/>
        <bgColor indexed="64"/>
      </patternFill>
    </fill>
    <fill>
      <patternFill patternType="solid">
        <fgColor rgb="FFFFFFCC"/>
        <bgColor indexed="64"/>
      </patternFill>
    </fill>
    <fill>
      <patternFill patternType="solid">
        <fgColor theme="8" tint="0.599993896298105"/>
        <bgColor indexed="64"/>
      </patternFill>
    </fill>
    <fill>
      <patternFill patternType="solid">
        <fgColor theme="6"/>
        <bgColor indexed="64"/>
      </patternFill>
    </fill>
    <fill>
      <patternFill patternType="solid">
        <fgColor theme="4" tint="0.399975585192419"/>
        <bgColor indexed="64"/>
      </patternFill>
    </fill>
    <fill>
      <patternFill patternType="solid">
        <fgColor theme="6" tint="0.599993896298105"/>
        <bgColor indexed="64"/>
      </patternFill>
    </fill>
    <fill>
      <patternFill patternType="solid">
        <fgColor theme="9" tint="0.399975585192419"/>
        <bgColor indexed="64"/>
      </patternFill>
    </fill>
    <fill>
      <patternFill patternType="solid">
        <fgColor theme="7" tint="0.799981688894314"/>
        <bgColor indexed="64"/>
      </patternFill>
    </fill>
    <fill>
      <patternFill patternType="solid">
        <fgColor theme="5" tint="0.399975585192419"/>
        <bgColor indexed="64"/>
      </patternFill>
    </fill>
    <fill>
      <patternFill patternType="solid">
        <fgColor theme="5" tint="0.599993896298105"/>
        <bgColor indexed="64"/>
      </patternFill>
    </fill>
    <fill>
      <patternFill patternType="solid">
        <fgColor rgb="FFC6EFCE"/>
        <bgColor indexed="64"/>
      </patternFill>
    </fill>
    <fill>
      <patternFill patternType="solid">
        <fgColor rgb="FFFFCC99"/>
        <bgColor indexed="64"/>
      </patternFill>
    </fill>
    <fill>
      <patternFill patternType="solid">
        <fgColor theme="4" tint="0.799981688894314"/>
        <bgColor indexed="64"/>
      </patternFill>
    </fill>
    <fill>
      <patternFill patternType="solid">
        <fgColor rgb="FFFFEB9C"/>
        <bgColor indexed="64"/>
      </patternFill>
    </fill>
    <fill>
      <patternFill patternType="solid">
        <fgColor theme="4"/>
        <bgColor indexed="64"/>
      </patternFill>
    </fill>
    <fill>
      <patternFill patternType="solid">
        <fgColor rgb="FFFFC7CE"/>
        <bgColor indexed="64"/>
      </patternFill>
    </fill>
    <fill>
      <patternFill patternType="solid">
        <fgColor theme="8" tint="0.799981688894314"/>
        <bgColor indexed="64"/>
      </patternFill>
    </fill>
    <fill>
      <patternFill patternType="solid">
        <fgColor theme="5" tint="0.799981688894314"/>
        <bgColor indexed="64"/>
      </patternFill>
    </fill>
    <fill>
      <patternFill patternType="solid">
        <fgColor theme="6" tint="0.799981688894314"/>
        <bgColor indexed="64"/>
      </patternFill>
    </fill>
    <fill>
      <patternFill patternType="solid">
        <fgColor theme="7"/>
        <bgColor indexed="64"/>
      </patternFill>
    </fill>
    <fill>
      <patternFill patternType="solid">
        <fgColor theme="9" tint="0.599993896298105"/>
        <bgColor indexed="64"/>
      </patternFill>
    </fill>
    <fill>
      <patternFill patternType="solid">
        <fgColor theme="8"/>
        <bgColor indexed="64"/>
      </patternFill>
    </fill>
    <fill>
      <patternFill patternType="solid">
        <fgColor theme="7" tint="0.599993896298105"/>
        <bgColor indexed="64"/>
      </patternFill>
    </fill>
  </fills>
  <borders count="9">
    <border>
      <left/>
      <right/>
      <top/>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0" fontId="4" fillId="8" borderId="0" applyNumberFormat="0" applyBorder="0" applyAlignment="0" applyProtection="0">
      <alignment vertical="center"/>
    </xf>
    <xf numFmtId="177" fontId="0" fillId="0" borderId="0" applyFont="0" applyFill="0" applyBorder="0" applyAlignment="0" applyProtection="0">
      <alignment vertical="center"/>
    </xf>
    <xf numFmtId="176" fontId="0" fillId="0" borderId="0" applyFont="0" applyFill="0" applyBorder="0" applyAlignment="0" applyProtection="0">
      <alignment vertical="center"/>
    </xf>
    <xf numFmtId="42"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0" fontId="6" fillId="0" borderId="0" applyNumberFormat="0" applyFill="0" applyBorder="0" applyAlignment="0" applyProtection="0">
      <alignment vertical="center"/>
    </xf>
    <xf numFmtId="0" fontId="5" fillId="12" borderId="0" applyNumberFormat="0" applyBorder="0" applyAlignment="0" applyProtection="0">
      <alignment vertical="center"/>
    </xf>
    <xf numFmtId="0" fontId="9" fillId="0" borderId="0" applyNumberFormat="0" applyFill="0" applyBorder="0" applyAlignment="0" applyProtection="0">
      <alignment vertical="center"/>
    </xf>
    <xf numFmtId="0" fontId="10" fillId="13" borderId="3" applyNumberFormat="0" applyAlignment="0" applyProtection="0">
      <alignment vertical="center"/>
    </xf>
    <xf numFmtId="0" fontId="8" fillId="0" borderId="2" applyNumberFormat="0" applyFill="0" applyAlignment="0" applyProtection="0">
      <alignment vertical="center"/>
    </xf>
    <xf numFmtId="0" fontId="0" fillId="14" borderId="4" applyNumberFormat="0" applyFont="0" applyAlignment="0" applyProtection="0">
      <alignment vertical="center"/>
    </xf>
    <xf numFmtId="0" fontId="4" fillId="18" borderId="0" applyNumberFormat="0" applyBorder="0" applyAlignment="0" applyProtection="0">
      <alignment vertical="center"/>
    </xf>
    <xf numFmtId="0" fontId="11" fillId="0" borderId="0" applyNumberFormat="0" applyFill="0" applyBorder="0" applyAlignment="0" applyProtection="0">
      <alignment vertical="center"/>
    </xf>
    <xf numFmtId="0" fontId="4" fillId="22" borderId="0" applyNumberFormat="0" applyBorder="0" applyAlignment="0" applyProtection="0">
      <alignment vertical="center"/>
    </xf>
    <xf numFmtId="0" fontId="12"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2" applyNumberFormat="0" applyFill="0" applyAlignment="0" applyProtection="0">
      <alignment vertical="center"/>
    </xf>
    <xf numFmtId="0" fontId="15" fillId="0" borderId="5" applyNumberFormat="0" applyFill="0" applyAlignment="0" applyProtection="0">
      <alignment vertical="center"/>
    </xf>
    <xf numFmtId="0" fontId="15" fillId="0" borderId="0" applyNumberFormat="0" applyFill="0" applyBorder="0" applyAlignment="0" applyProtection="0">
      <alignment vertical="center"/>
    </xf>
    <xf numFmtId="0" fontId="17" fillId="24" borderId="6" applyNumberFormat="0" applyAlignment="0" applyProtection="0">
      <alignment vertical="center"/>
    </xf>
    <xf numFmtId="0" fontId="5" fillId="6" borderId="0" applyNumberFormat="0" applyBorder="0" applyAlignment="0" applyProtection="0">
      <alignment vertical="center"/>
    </xf>
    <xf numFmtId="0" fontId="16" fillId="23" borderId="0" applyNumberFormat="0" applyBorder="0" applyAlignment="0" applyProtection="0">
      <alignment vertical="center"/>
    </xf>
    <xf numFmtId="0" fontId="7" fillId="7" borderId="1" applyNumberFormat="0" applyAlignment="0" applyProtection="0">
      <alignment vertical="center"/>
    </xf>
    <xf numFmtId="0" fontId="4" fillId="25" borderId="0" applyNumberFormat="0" applyBorder="0" applyAlignment="0" applyProtection="0">
      <alignment vertical="center"/>
    </xf>
    <xf numFmtId="0" fontId="18" fillId="7" borderId="6" applyNumberFormat="0" applyAlignment="0" applyProtection="0">
      <alignment vertical="center"/>
    </xf>
    <xf numFmtId="0" fontId="20" fillId="0" borderId="7" applyNumberFormat="0" applyFill="0" applyAlignment="0" applyProtection="0">
      <alignment vertical="center"/>
    </xf>
    <xf numFmtId="0" fontId="21" fillId="0" borderId="8" applyNumberFormat="0" applyFill="0" applyAlignment="0" applyProtection="0">
      <alignment vertical="center"/>
    </xf>
    <xf numFmtId="0" fontId="22" fillId="28" borderId="0" applyNumberFormat="0" applyBorder="0" applyAlignment="0" applyProtection="0">
      <alignment vertical="center"/>
    </xf>
    <xf numFmtId="0" fontId="19" fillId="26" borderId="0" applyNumberFormat="0" applyBorder="0" applyAlignment="0" applyProtection="0">
      <alignment vertical="center"/>
    </xf>
    <xf numFmtId="0" fontId="5" fillId="27" borderId="0" applyNumberFormat="0" applyBorder="0" applyAlignment="0" applyProtection="0">
      <alignment vertical="center"/>
    </xf>
    <xf numFmtId="0" fontId="4" fillId="29" borderId="0" applyNumberFormat="0" applyBorder="0" applyAlignment="0" applyProtection="0">
      <alignment vertical="center"/>
    </xf>
    <xf numFmtId="0" fontId="5" fillId="17" borderId="0" applyNumberFormat="0" applyBorder="0" applyAlignment="0" applyProtection="0">
      <alignment vertical="center"/>
    </xf>
    <xf numFmtId="0" fontId="5" fillId="11" borderId="0" applyNumberFormat="0" applyBorder="0" applyAlignment="0" applyProtection="0">
      <alignment vertical="center"/>
    </xf>
    <xf numFmtId="0" fontId="4" fillId="30" borderId="0" applyNumberFormat="0" applyBorder="0" applyAlignment="0" applyProtection="0">
      <alignment vertical="center"/>
    </xf>
    <xf numFmtId="0" fontId="4" fillId="5" borderId="0" applyNumberFormat="0" applyBorder="0" applyAlignment="0" applyProtection="0">
      <alignment vertical="center"/>
    </xf>
    <xf numFmtId="0" fontId="5" fillId="21" borderId="0" applyNumberFormat="0" applyBorder="0" applyAlignment="0" applyProtection="0">
      <alignment vertical="center"/>
    </xf>
    <xf numFmtId="0" fontId="5" fillId="16" borderId="0" applyNumberFormat="0" applyBorder="0" applyAlignment="0" applyProtection="0">
      <alignment vertical="center"/>
    </xf>
    <xf numFmtId="0" fontId="4" fillId="31" borderId="0" applyNumberFormat="0" applyBorder="0" applyAlignment="0" applyProtection="0">
      <alignment vertical="center"/>
    </xf>
    <xf numFmtId="0" fontId="5" fillId="32" borderId="0" applyNumberFormat="0" applyBorder="0" applyAlignment="0" applyProtection="0">
      <alignment vertical="center"/>
    </xf>
    <xf numFmtId="0" fontId="4" fillId="20" borderId="0" applyNumberFormat="0" applyBorder="0" applyAlignment="0" applyProtection="0">
      <alignment vertical="center"/>
    </xf>
    <xf numFmtId="0" fontId="4" fillId="35" borderId="0" applyNumberFormat="0" applyBorder="0" applyAlignment="0" applyProtection="0">
      <alignment vertical="center"/>
    </xf>
    <xf numFmtId="0" fontId="5" fillId="34" borderId="0" applyNumberFormat="0" applyBorder="0" applyAlignment="0" applyProtection="0">
      <alignment vertical="center"/>
    </xf>
    <xf numFmtId="0" fontId="4" fillId="15" borderId="0" applyNumberFormat="0" applyBorder="0" applyAlignment="0" applyProtection="0">
      <alignment vertical="center"/>
    </xf>
    <xf numFmtId="0" fontId="5" fillId="10" borderId="0" applyNumberFormat="0" applyBorder="0" applyAlignment="0" applyProtection="0">
      <alignment vertical="center"/>
    </xf>
    <xf numFmtId="0" fontId="5" fillId="9" borderId="0" applyNumberFormat="0" applyBorder="0" applyAlignment="0" applyProtection="0">
      <alignment vertical="center"/>
    </xf>
    <xf numFmtId="0" fontId="4" fillId="33" borderId="0" applyNumberFormat="0" applyBorder="0" applyAlignment="0" applyProtection="0">
      <alignment vertical="center"/>
    </xf>
    <xf numFmtId="0" fontId="5" fillId="19" borderId="0" applyNumberFormat="0" applyBorder="0" applyAlignment="0" applyProtection="0">
      <alignment vertical="center"/>
    </xf>
  </cellStyleXfs>
  <cellXfs count="9">
    <xf numFmtId="0" fontId="0" fillId="0" borderId="0" xfId="0">
      <alignment vertical="center"/>
    </xf>
    <xf numFmtId="0" fontId="1" fillId="0" borderId="0" xfId="0" applyFont="1" applyAlignment="1">
      <alignment horizontal="center" vertical="center"/>
    </xf>
    <xf numFmtId="0" fontId="0" fillId="0" borderId="0" xfId="0" applyAlignment="1">
      <alignment horizontal="center" vertical="center"/>
    </xf>
    <xf numFmtId="0" fontId="0" fillId="2" borderId="0" xfId="0" applyFill="1" applyAlignment="1">
      <alignment horizontal="center" vertical="center"/>
    </xf>
    <xf numFmtId="0" fontId="0" fillId="3" borderId="0" xfId="0" applyFill="1" applyAlignment="1">
      <alignment horizontal="center" vertical="center"/>
    </xf>
    <xf numFmtId="0" fontId="2" fillId="4" borderId="0" xfId="0" applyFont="1" applyFill="1" applyAlignment="1">
      <alignment horizontal="center"/>
    </xf>
    <xf numFmtId="0" fontId="3" fillId="0" borderId="0" xfId="0" applyFont="1" applyAlignment="1">
      <alignment horizontal="center" vertical="center"/>
    </xf>
    <xf numFmtId="0" fontId="0" fillId="0" borderId="0" xfId="0" applyAlignment="1">
      <alignment horizontal="center" vertical="center"/>
    </xf>
    <xf numFmtId="0" fontId="0" fillId="0" borderId="0" xfId="0" applyAlignment="1">
      <alignment horizontal="center" vertical="center" wrapText="1"/>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Hyperlink" xfId="7" builtinId="8"/>
    <cellStyle name="60% - Accent4" xfId="8" builtinId="44"/>
    <cellStyle name="Followed Hyperlink" xfId="9" builtinId="9"/>
    <cellStyle name="Check Cell" xfId="10" builtinId="23"/>
    <cellStyle name="Heading 2" xfId="11" builtinId="17"/>
    <cellStyle name="Note" xfId="12" builtinId="10"/>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2.xml"/><Relationship Id="rId3"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0" vertOverflow="ellipsis" vert="horz" wrap="square" anchor="ctr" anchorCtr="1"/>
        <a:lstStyle/>
        <a:p>
          <a:pPr>
            <a:defRPr lang="en-US"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p>
      </c:txPr>
    </c:title>
    <c:autoTitleDeleted val="0"/>
    <c:plotArea>
      <c:layout/>
      <c:barChart>
        <c:barDir val="col"/>
        <c:grouping val="stacked"/>
        <c:varyColors val="0"/>
        <c:ser>
          <c:idx val="0"/>
          <c:order val="0"/>
          <c:tx>
            <c:strRef>
              <c:f>[1]Sheet1!$A$54</c:f>
              <c:strCache>
                <c:ptCount val="1"/>
                <c:pt idx="0">
                  <c:v>Euclidean Distance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delete val="1"/>
          </c:dLbls>
          <c:val>
            <c:numRef>
              <c:f>[2]Sheet1!$B$54:$D$54</c:f>
              <c:numCache>
                <c:formatCode>General</c:formatCode>
                <c:ptCount val="3"/>
                <c:pt idx="0">
                  <c:v>279.871301494097</c:v>
                </c:pt>
                <c:pt idx="1">
                  <c:v>775.032050240504</c:v>
                </c:pt>
                <c:pt idx="2">
                  <c:v>1524.7075588453</c:v>
                </c:pt>
              </c:numCache>
            </c:numRef>
          </c:val>
        </c:ser>
        <c:dLbls>
          <c:showLegendKey val="0"/>
          <c:showVal val="0"/>
          <c:showCatName val="0"/>
          <c:showSerName val="0"/>
          <c:showPercent val="0"/>
          <c:showBubbleSize val="0"/>
        </c:dLbls>
        <c:gapWidth val="150"/>
        <c:overlap val="100"/>
        <c:axId val="475872106"/>
        <c:axId val="600300109"/>
      </c:barChart>
      <c:catAx>
        <c:axId val="475872106"/>
        <c:scaling>
          <c:orientation val="minMax"/>
        </c:scaling>
        <c:delete val="0"/>
        <c:axPos val="b"/>
        <c:majorTickMark val="none"/>
        <c:minorTickMark val="none"/>
        <c:tickLblPos val="nextTo"/>
        <c:spPr>
          <a:noFill/>
          <a:ln w="12700" cap="flat" cmpd="sng" algn="ctr">
            <a:solidFill>
              <a:schemeClr val="lt1">
                <a:lumMod val="95000"/>
                <a:alpha val="54000"/>
              </a:schemeClr>
            </a:solidFill>
            <a:round/>
          </a:ln>
          <a:effectLst/>
        </c:spPr>
        <c:txPr>
          <a:bodyPr rot="-60000000" spcFirstLastPara="0" vertOverflow="ellipsis" vert="horz" wrap="square" anchor="ctr" anchorCtr="1"/>
          <a:lstStyle/>
          <a:p>
            <a:pPr>
              <a:defRPr lang="en-US" sz="900" b="0" i="0" u="none" strike="noStrike" kern="1200" baseline="0">
                <a:solidFill>
                  <a:schemeClr val="lt1">
                    <a:lumMod val="85000"/>
                  </a:schemeClr>
                </a:solidFill>
                <a:latin typeface="+mn-lt"/>
                <a:ea typeface="+mn-ea"/>
                <a:cs typeface="+mn-cs"/>
              </a:defRPr>
            </a:pPr>
          </a:p>
        </c:txPr>
        <c:crossAx val="600300109"/>
        <c:crosses val="autoZero"/>
        <c:auto val="1"/>
        <c:lblAlgn val="ctr"/>
        <c:lblOffset val="100"/>
        <c:noMultiLvlLbl val="0"/>
      </c:catAx>
      <c:valAx>
        <c:axId val="600300109"/>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en-US" sz="900" b="0" i="0" u="none" strike="noStrike" kern="1200" baseline="0">
                <a:solidFill>
                  <a:schemeClr val="lt1">
                    <a:lumMod val="85000"/>
                  </a:schemeClr>
                </a:solidFill>
                <a:latin typeface="+mn-lt"/>
                <a:ea typeface="+mn-ea"/>
                <a:cs typeface="+mn-cs"/>
              </a:defRPr>
            </a:pPr>
          </a:p>
        </c:txPr>
        <c:crossAx val="475872106"/>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gradFill>
    <a:ln>
      <a:noFill/>
    </a:ln>
    <a:effectLst/>
  </c:spPr>
  <c:txPr>
    <a:bodyPr/>
    <a:lstStyle/>
    <a:p>
      <a:pPr>
        <a:defRPr lang="en-US"/>
      </a:pPr>
    </a:p>
  </c:txPr>
  <c:externalData r:id="rId1">
    <c:autoUpdate val="0"/>
  </c:externalData>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0" vertOverflow="ellipsis" vert="horz" wrap="square" anchor="ctr" anchorCtr="1"/>
        <a:lstStyle/>
        <a:p>
          <a:pPr>
            <a:defRPr lang="en-US"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p>
      </c:txPr>
    </c:title>
    <c:autoTitleDeleted val="0"/>
    <c:plotArea>
      <c:layout/>
      <c:barChart>
        <c:barDir val="col"/>
        <c:grouping val="stacked"/>
        <c:varyColors val="0"/>
        <c:ser>
          <c:idx val="0"/>
          <c:order val="0"/>
          <c:tx>
            <c:strRef>
              <c:f>[1]Sheet1!$A$55</c:f>
              <c:strCache>
                <c:ptCount val="1"/>
                <c:pt idx="0">
                  <c:v>Manhattan Distance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delete val="1"/>
          </c:dLbls>
          <c:val>
            <c:numRef>
              <c:f>[2]Sheet1!$B$55:$D$55</c:f>
              <c:numCache>
                <c:formatCode>General</c:formatCode>
                <c:ptCount val="3"/>
                <c:pt idx="0">
                  <c:v>913.059999999999</c:v>
                </c:pt>
                <c:pt idx="1">
                  <c:v>4972.13</c:v>
                </c:pt>
                <c:pt idx="2">
                  <c:v>10582</c:v>
                </c:pt>
              </c:numCache>
            </c:numRef>
          </c:val>
        </c:ser>
        <c:dLbls>
          <c:showLegendKey val="0"/>
          <c:showVal val="0"/>
          <c:showCatName val="0"/>
          <c:showSerName val="0"/>
          <c:showPercent val="0"/>
          <c:showBubbleSize val="0"/>
        </c:dLbls>
        <c:gapWidth val="150"/>
        <c:overlap val="100"/>
        <c:axId val="884127009"/>
        <c:axId val="566063007"/>
      </c:barChart>
      <c:catAx>
        <c:axId val="884127009"/>
        <c:scaling>
          <c:orientation val="minMax"/>
        </c:scaling>
        <c:delete val="0"/>
        <c:axPos val="b"/>
        <c:majorTickMark val="none"/>
        <c:minorTickMark val="none"/>
        <c:tickLblPos val="nextTo"/>
        <c:spPr>
          <a:noFill/>
          <a:ln w="12700" cap="flat" cmpd="sng" algn="ctr">
            <a:solidFill>
              <a:schemeClr val="lt1">
                <a:lumMod val="95000"/>
                <a:alpha val="54000"/>
              </a:schemeClr>
            </a:solidFill>
            <a:round/>
          </a:ln>
          <a:effectLst/>
        </c:spPr>
        <c:txPr>
          <a:bodyPr rot="-60000000" spcFirstLastPara="0" vertOverflow="ellipsis" vert="horz" wrap="square" anchor="ctr" anchorCtr="1"/>
          <a:lstStyle/>
          <a:p>
            <a:pPr>
              <a:defRPr lang="en-US" sz="900" b="0" i="0" u="none" strike="noStrike" kern="1200" baseline="0">
                <a:solidFill>
                  <a:schemeClr val="lt1">
                    <a:lumMod val="85000"/>
                  </a:schemeClr>
                </a:solidFill>
                <a:latin typeface="+mn-lt"/>
                <a:ea typeface="+mn-ea"/>
                <a:cs typeface="+mn-cs"/>
              </a:defRPr>
            </a:pPr>
          </a:p>
        </c:txPr>
        <c:crossAx val="566063007"/>
        <c:crosses val="autoZero"/>
        <c:auto val="1"/>
        <c:lblAlgn val="ctr"/>
        <c:lblOffset val="100"/>
        <c:noMultiLvlLbl val="0"/>
      </c:catAx>
      <c:valAx>
        <c:axId val="566063007"/>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en-US" sz="900" b="0" i="0" u="none" strike="noStrike" kern="1200" baseline="0">
                <a:solidFill>
                  <a:schemeClr val="lt1">
                    <a:lumMod val="85000"/>
                  </a:schemeClr>
                </a:solidFill>
                <a:latin typeface="+mn-lt"/>
                <a:ea typeface="+mn-ea"/>
                <a:cs typeface="+mn-cs"/>
              </a:defRPr>
            </a:pPr>
          </a:p>
        </c:txPr>
        <c:crossAx val="884127009"/>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gradFill>
    <a:ln>
      <a:noFill/>
    </a:ln>
    <a:effectLst/>
  </c:spPr>
  <c:txPr>
    <a:bodyPr/>
    <a:lstStyle/>
    <a:p>
      <a:pPr>
        <a:defRPr lang="en-US"/>
      </a:pPr>
    </a:p>
  </c:txPr>
  <c:externalData r:id="rId1">
    <c:autoUpdate val="0"/>
  </c:externalData>
</c:chartSpace>
</file>

<file path=xl/charts/chart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0" vertOverflow="ellipsis" vert="horz" wrap="square" anchor="ctr" anchorCtr="1"/>
        <a:lstStyle/>
        <a:p>
          <a:pPr>
            <a:defRPr lang="en-US"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p>
      </c:txPr>
    </c:title>
    <c:autoTitleDeleted val="0"/>
    <c:plotArea>
      <c:layout/>
      <c:barChart>
        <c:barDir val="col"/>
        <c:grouping val="stacked"/>
        <c:varyColors val="0"/>
        <c:ser>
          <c:idx val="0"/>
          <c:order val="0"/>
          <c:tx>
            <c:strRef>
              <c:f>[1]Sheet1!$A$56</c:f>
              <c:strCache>
                <c:ptCount val="1"/>
                <c:pt idx="0">
                  <c:v>Minkowski Distance </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delete val="1"/>
          </c:dLbls>
          <c:val>
            <c:numRef>
              <c:f>[2]Sheet1!$B$56:$D$56</c:f>
              <c:numCache>
                <c:formatCode>General</c:formatCode>
                <c:ptCount val="3"/>
                <c:pt idx="0">
                  <c:v>181.282438559136</c:v>
                </c:pt>
                <c:pt idx="1">
                  <c:v>280.876067095861</c:v>
                </c:pt>
                <c:pt idx="2">
                  <c:v>485.027906734152</c:v>
                </c:pt>
              </c:numCache>
            </c:numRef>
          </c:val>
        </c:ser>
        <c:dLbls>
          <c:showLegendKey val="0"/>
          <c:showVal val="0"/>
          <c:showCatName val="0"/>
          <c:showSerName val="0"/>
          <c:showPercent val="0"/>
          <c:showBubbleSize val="0"/>
        </c:dLbls>
        <c:gapWidth val="150"/>
        <c:overlap val="100"/>
        <c:axId val="735805011"/>
        <c:axId val="292954220"/>
      </c:barChart>
      <c:catAx>
        <c:axId val="735805011"/>
        <c:scaling>
          <c:orientation val="minMax"/>
        </c:scaling>
        <c:delete val="0"/>
        <c:axPos val="b"/>
        <c:majorTickMark val="none"/>
        <c:minorTickMark val="none"/>
        <c:tickLblPos val="nextTo"/>
        <c:spPr>
          <a:noFill/>
          <a:ln w="12700" cap="flat" cmpd="sng" algn="ctr">
            <a:solidFill>
              <a:schemeClr val="lt1">
                <a:lumMod val="95000"/>
                <a:alpha val="54000"/>
              </a:schemeClr>
            </a:solidFill>
            <a:round/>
          </a:ln>
          <a:effectLst/>
        </c:spPr>
        <c:txPr>
          <a:bodyPr rot="-60000000" spcFirstLastPara="0" vertOverflow="ellipsis" vert="horz" wrap="square" anchor="ctr" anchorCtr="1"/>
          <a:lstStyle/>
          <a:p>
            <a:pPr>
              <a:defRPr lang="en-US" sz="900" b="0" i="0" u="none" strike="noStrike" kern="1200" baseline="0">
                <a:solidFill>
                  <a:schemeClr val="lt1">
                    <a:lumMod val="85000"/>
                  </a:schemeClr>
                </a:solidFill>
                <a:latin typeface="+mn-lt"/>
                <a:ea typeface="+mn-ea"/>
                <a:cs typeface="+mn-cs"/>
              </a:defRPr>
            </a:pPr>
          </a:p>
        </c:txPr>
        <c:crossAx val="292954220"/>
        <c:crosses val="autoZero"/>
        <c:auto val="1"/>
        <c:lblAlgn val="ctr"/>
        <c:lblOffset val="100"/>
        <c:noMultiLvlLbl val="0"/>
      </c:catAx>
      <c:valAx>
        <c:axId val="29295422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en-US" sz="900" b="0" i="0" u="none" strike="noStrike" kern="1200" baseline="0">
                <a:solidFill>
                  <a:schemeClr val="lt1">
                    <a:lumMod val="85000"/>
                  </a:schemeClr>
                </a:solidFill>
                <a:latin typeface="+mn-lt"/>
                <a:ea typeface="+mn-ea"/>
                <a:cs typeface="+mn-cs"/>
              </a:defRPr>
            </a:pPr>
          </a:p>
        </c:txPr>
        <c:crossAx val="735805011"/>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gradFill>
    <a:ln>
      <a:noFill/>
    </a:ln>
    <a:effectLst/>
  </c:spPr>
  <c:txPr>
    <a:bodyPr/>
    <a:lstStyle/>
    <a:p>
      <a:pPr>
        <a:defRPr lang="en-US"/>
      </a:pPr>
    </a:p>
  </c:txPr>
  <c:externalData r:id="rId1">
    <c:autoUpdate val="0"/>
  </c:externalData>
</c:chartSpace>
</file>

<file path=xl/charts/chart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6888888888889"/>
          <c:y val="0.211805555555556"/>
          <c:w val="0.831513888888889"/>
          <c:h val="0.570694444444445"/>
        </c:manualLayout>
      </c:layout>
      <c:scatterChart>
        <c:scatterStyle val="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dLbls>
            <c:dLbl>
              <c:idx val="0"/>
              <c:layout/>
              <c:dLblPos val="r"/>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dLbl>
              <c:idx val="1"/>
              <c:layout/>
              <c:dLblPos val="r"/>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dLbl>
              <c:idx val="2"/>
              <c:layout/>
              <c:dLblPos val="r"/>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dLbl>
              <c:idx val="3"/>
              <c:layout/>
              <c:dLblPos val="r"/>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dLbl>
              <c:idx val="4"/>
              <c:layout/>
              <c:dLblPos val="b"/>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dLbl>
              <c:idx val="5"/>
              <c:layout/>
              <c:dLblPos val="l"/>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dLbl>
              <c:idx val="6"/>
              <c:layout/>
              <c:dLblPos val="r"/>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dLbl>
              <c:idx val="7"/>
              <c:layout/>
              <c:dLblPos val="t"/>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dLbl>
              <c:idx val="8"/>
              <c:layout/>
              <c:dLblPos val="r"/>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dLbl>
              <c:idx val="9"/>
              <c:layout/>
              <c:dLblPos val="r"/>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dLbl>
              <c:idx val="10"/>
              <c:layout/>
              <c:dLblPos val="r"/>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dLbl>
              <c:idx val="11"/>
              <c:layout/>
              <c:dLblPos val="r"/>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dLbl>
              <c:idx val="12"/>
              <c:layout/>
              <c:dLblPos val="r"/>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dLbl>
              <c:idx val="13"/>
              <c:layout/>
              <c:dLblPos val="l"/>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dLbl>
              <c:idx val="14"/>
              <c:layout/>
              <c:dLblPos val="r"/>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dLbl>
              <c:idx val="15"/>
              <c:layout/>
              <c:dLblPos val="r"/>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dLbl>
              <c:idx val="16"/>
              <c:layout/>
              <c:dLblPos val="r"/>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dLbl>
              <c:idx val="17"/>
              <c:layout/>
              <c:dLblPos val="l"/>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dLbl>
              <c:idx val="18"/>
              <c:layout/>
              <c:dLblPos val="r"/>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dLbl>
              <c:idx val="19"/>
              <c:layout/>
              <c:dLblPos val="r"/>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spPr>
              <a:noFill/>
              <a:ln>
                <a:noFill/>
              </a:ln>
              <a:effectLst/>
            </c:spPr>
            <c:txPr>
              <a:bodyPr rot="0" spcFirstLastPara="0" vertOverflow="ellipsis" vert="horz" wrap="square" lIns="38100" tIns="19050" rIns="38100" bIns="19050" anchor="ctr" anchorCtr="1"/>
              <a:lstStyle/>
              <a:p>
                <a:pPr>
                  <a:defRPr lang="en-US" sz="900" b="0" i="0" u="none" strike="noStrike" kern="1200" baseline="0">
                    <a:solidFill>
                      <a:schemeClr val="tx1">
                        <a:lumMod val="75000"/>
                        <a:lumOff val="25000"/>
                      </a:schemeClr>
                    </a:solidFill>
                    <a:latin typeface="+mn-lt"/>
                    <a:ea typeface="+mn-ea"/>
                    <a:cs typeface="+mn-cs"/>
                  </a:defRPr>
                </a:pPr>
              </a:p>
            </c:txPr>
            <c:dLblPos val="r"/>
            <c:showLegendKey val="0"/>
            <c:showVal val="0"/>
            <c:showCatName val="0"/>
            <c:showSerName val="0"/>
            <c:showPercent val="0"/>
            <c:showBubbleSize val="0"/>
            <c:showLeaderLines val="0"/>
            <c:extLst>
              <c:ext xmlns:c15="http://schemas.microsoft.com/office/drawing/2012/chart" uri="{CE6537A1-D6FC-4f65-9D91-7224C49458BB}">
                <c15:layout/>
                <c15:showDataLabelsRange val="1"/>
                <c15:showLeaderLines val="0"/>
                <c15:leaderLines>
                  <c:spPr>
                    <a:ln w="9525" cap="flat" cmpd="sng" algn="ctr">
                      <a:solidFill>
                        <a:schemeClr val="tx1">
                          <a:lumMod val="35000"/>
                          <a:lumOff val="65000"/>
                        </a:schemeClr>
                      </a:solidFill>
                      <a:round/>
                    </a:ln>
                    <a:effectLst/>
                  </c:spPr>
                </c15:leaderLines>
              </c:ext>
            </c:extLst>
          </c:dLbls>
          <c:xVal>
            <c:numRef>
              <c:f>Sheet2!$B$2:$B$21</c:f>
              <c:numCache>
                <c:formatCode>General</c:formatCode>
                <c:ptCount val="20"/>
                <c:pt idx="0">
                  <c:v>396.9</c:v>
                </c:pt>
                <c:pt idx="1">
                  <c:v>395.56</c:v>
                </c:pt>
                <c:pt idx="2">
                  <c:v>393.97</c:v>
                </c:pt>
                <c:pt idx="3">
                  <c:v>396.9</c:v>
                </c:pt>
                <c:pt idx="4">
                  <c:v>396.9</c:v>
                </c:pt>
                <c:pt idx="5">
                  <c:v>396.9</c:v>
                </c:pt>
                <c:pt idx="6">
                  <c:v>395.93</c:v>
                </c:pt>
                <c:pt idx="7">
                  <c:v>396.9</c:v>
                </c:pt>
                <c:pt idx="8">
                  <c:v>392.9</c:v>
                </c:pt>
                <c:pt idx="9">
                  <c:v>390.68</c:v>
                </c:pt>
                <c:pt idx="10">
                  <c:v>396.9</c:v>
                </c:pt>
                <c:pt idx="11">
                  <c:v>395.11</c:v>
                </c:pt>
                <c:pt idx="12">
                  <c:v>398.08</c:v>
                </c:pt>
                <c:pt idx="13">
                  <c:v>396.9</c:v>
                </c:pt>
                <c:pt idx="14">
                  <c:v>395.58</c:v>
                </c:pt>
                <c:pt idx="15">
                  <c:v>393.24</c:v>
                </c:pt>
                <c:pt idx="16">
                  <c:v>396.9</c:v>
                </c:pt>
                <c:pt idx="17">
                  <c:v>396.9</c:v>
                </c:pt>
                <c:pt idx="18">
                  <c:v>396.21</c:v>
                </c:pt>
                <c:pt idx="19">
                  <c:v>396.9</c:v>
                </c:pt>
              </c:numCache>
            </c:numRef>
          </c:xVal>
          <c:yVal>
            <c:numRef>
              <c:f>Sheet2!$C$2:$C$21</c:f>
              <c:numCache>
                <c:formatCode>General</c:formatCode>
                <c:ptCount val="20"/>
                <c:pt idx="0">
                  <c:v>396.9</c:v>
                </c:pt>
                <c:pt idx="1">
                  <c:v>396.9</c:v>
                </c:pt>
                <c:pt idx="2">
                  <c:v>392.83</c:v>
                </c:pt>
                <c:pt idx="3">
                  <c:v>394.63</c:v>
                </c:pt>
                <c:pt idx="4">
                  <c:v>396.9</c:v>
                </c:pt>
                <c:pt idx="5">
                  <c:v>394.12</c:v>
                </c:pt>
                <c:pt idx="6">
                  <c:v>395.6</c:v>
                </c:pt>
                <c:pt idx="7">
                  <c:v>396.9</c:v>
                </c:pt>
                <c:pt idx="8">
                  <c:v>386.63</c:v>
                </c:pt>
                <c:pt idx="9">
                  <c:v>386.71</c:v>
                </c:pt>
                <c:pt idx="10">
                  <c:v>392.52</c:v>
                </c:pt>
                <c:pt idx="11">
                  <c:v>396.9</c:v>
                </c:pt>
                <c:pt idx="12">
                  <c:v>390.5</c:v>
                </c:pt>
                <c:pt idx="13">
                  <c:v>396.9</c:v>
                </c:pt>
                <c:pt idx="14">
                  <c:v>380.02</c:v>
                </c:pt>
                <c:pt idx="15">
                  <c:v>395.62</c:v>
                </c:pt>
                <c:pt idx="16">
                  <c:v>386.85</c:v>
                </c:pt>
                <c:pt idx="17">
                  <c:v>386.75</c:v>
                </c:pt>
                <c:pt idx="18">
                  <c:v>388.99</c:v>
                </c:pt>
                <c:pt idx="19">
                  <c:v>390.95</c:v>
                </c:pt>
              </c:numCache>
            </c:numRef>
          </c:yVal>
          <c:smooth val="0"/>
          <c:extLst>
            <c:ext xmlns:c15="http://schemas.microsoft.com/office/drawing/2012/chart" uri="{02D57815-91ED-43cb-92C2-25804820EDAC}">
              <c15:datalabelsRange>
                <c15:f>Sheet2!$A$2:$A$21</c15:f>
                <c15:dlblRangeCache>
                  <c:ptCount val="2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15:dlblRangeCache>
              </c15:datalabelsRange>
            </c:ext>
          </c:extLst>
        </c:ser>
        <c:ser>
          <c:idx val="1"/>
          <c:order val="1"/>
          <c:spPr>
            <a:ln w="19050" cap="rnd">
              <a:noFill/>
              <a:round/>
            </a:ln>
            <a:effectLst/>
          </c:spPr>
          <c:marker>
            <c:symbol val="circle"/>
            <c:size val="5"/>
            <c:spPr>
              <a:solidFill>
                <a:schemeClr val="accent2"/>
              </a:solidFill>
              <a:ln w="9525">
                <a:solidFill>
                  <a:schemeClr val="accent2"/>
                </a:solidFill>
              </a:ln>
              <a:effectLst/>
            </c:spPr>
          </c:marker>
          <c:dLbls>
            <c:delete val="1"/>
          </c:dLbls>
          <c:xVal>
            <c:numRef>
              <c:f>Sheet2!$B$13</c:f>
              <c:numCache>
                <c:formatCode>General</c:formatCode>
                <c:ptCount val="1"/>
                <c:pt idx="0">
                  <c:v>395.11</c:v>
                </c:pt>
              </c:numCache>
            </c:numRef>
          </c:xVal>
          <c:yVal>
            <c:numRef>
              <c:f>Sheet2!$C$13</c:f>
              <c:numCache>
                <c:formatCode>General</c:formatCode>
                <c:ptCount val="1"/>
                <c:pt idx="0">
                  <c:v>396.9</c:v>
                </c:pt>
              </c:numCache>
            </c:numRef>
          </c:yVal>
          <c:smooth val="0"/>
        </c:ser>
        <c:dLbls>
          <c:showLegendKey val="0"/>
          <c:showVal val="0"/>
          <c:showCatName val="0"/>
          <c:showSerName val="0"/>
          <c:showPercent val="0"/>
          <c:showBubbleSize val="0"/>
        </c:dLbls>
        <c:axId val="957454417"/>
        <c:axId val="797402204"/>
      </c:scatterChart>
      <c:valAx>
        <c:axId val="957454417"/>
        <c:scaling>
          <c:orientation val="minMax"/>
        </c:scaling>
        <c:delete val="0"/>
        <c:axPos val="b"/>
        <c:title>
          <c:tx>
            <c:rich>
              <a:bodyPr rot="0" spcFirstLastPara="0" vertOverflow="ellipsis" vert="horz" wrap="square" anchor="ctr" anchorCtr="1"/>
              <a:lstStyle/>
              <a:p>
                <a:pPr defTabSz="914400">
                  <a:defRPr lang="en-US" sz="1000" b="0" i="0" u="none" strike="noStrike" kern="1200" baseline="0">
                    <a:solidFill>
                      <a:schemeClr val="tx1">
                        <a:lumMod val="65000"/>
                        <a:lumOff val="35000"/>
                      </a:schemeClr>
                    </a:solidFill>
                    <a:latin typeface="+mn-lt"/>
                    <a:ea typeface="+mn-ea"/>
                    <a:cs typeface="+mn-cs"/>
                  </a:defRPr>
                </a:pPr>
                <a:r>
                  <a:t>SepalWidthCm</a:t>
                </a:r>
              </a:p>
            </c:rich>
          </c:tx>
          <c:layout/>
          <c:overlay val="0"/>
          <c:spPr>
            <a:noFill/>
            <a:ln>
              <a:noFill/>
            </a:ln>
            <a:effectLst/>
          </c:sp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797402204"/>
        <c:crosses val="autoZero"/>
        <c:crossBetween val="midCat"/>
      </c:valAx>
      <c:valAx>
        <c:axId val="797402204"/>
        <c:scaling>
          <c:orientation val="minMax"/>
        </c:scaling>
        <c:delete val="0"/>
        <c:axPos val="l"/>
        <c:title>
          <c:tx>
            <c:rich>
              <a:bodyPr rot="-5400000" spcFirstLastPara="0" vertOverflow="ellipsis" vert="horz" wrap="square" anchor="ctr" anchorCtr="1"/>
              <a:lstStyle/>
              <a:p>
                <a:pPr defTabSz="914400">
                  <a:defRPr lang="en-US" sz="1000" b="0" i="0" u="none" strike="noStrike" kern="1200" baseline="0">
                    <a:solidFill>
                      <a:schemeClr val="tx1">
                        <a:lumMod val="65000"/>
                        <a:lumOff val="35000"/>
                      </a:schemeClr>
                    </a:solidFill>
                    <a:latin typeface="+mn-lt"/>
                    <a:ea typeface="+mn-ea"/>
                    <a:cs typeface="+mn-cs"/>
                  </a:defRPr>
                </a:pPr>
                <a:r>
                  <a:t>SepalLengthCm</a:t>
                </a:r>
              </a:p>
            </c:rich>
          </c:tx>
          <c:layout/>
          <c:overlay val="0"/>
          <c:spPr>
            <a:noFill/>
            <a:ln>
              <a:noFill/>
            </a:ln>
            <a:effectLst/>
          </c:sp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957454417"/>
        <c:crosses val="autoZero"/>
        <c:crossBetween val="midCat"/>
        <c:majorUnit val="2"/>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a:pP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4" Type="http://schemas.openxmlformats.org/officeDocument/2006/relationships/chart" Target="../charts/chart4.xml"/><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0</xdr:col>
      <xdr:colOff>635</xdr:colOff>
      <xdr:row>40</xdr:row>
      <xdr:rowOff>19050</xdr:rowOff>
    </xdr:from>
    <xdr:to>
      <xdr:col>4</xdr:col>
      <xdr:colOff>67310</xdr:colOff>
      <xdr:row>54</xdr:row>
      <xdr:rowOff>95250</xdr:rowOff>
    </xdr:to>
    <xdr:graphicFrame>
      <xdr:nvGraphicFramePr>
        <xdr:cNvPr id="2" name="Chart 1"/>
        <xdr:cNvGraphicFramePr/>
      </xdr:nvGraphicFramePr>
      <xdr:xfrm>
        <a:off x="635" y="7639050"/>
        <a:ext cx="4572000" cy="27432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104775</xdr:colOff>
      <xdr:row>40</xdr:row>
      <xdr:rowOff>34925</xdr:rowOff>
    </xdr:from>
    <xdr:to>
      <xdr:col>11</xdr:col>
      <xdr:colOff>542925</xdr:colOff>
      <xdr:row>54</xdr:row>
      <xdr:rowOff>111125</xdr:rowOff>
    </xdr:to>
    <xdr:graphicFrame>
      <xdr:nvGraphicFramePr>
        <xdr:cNvPr id="3" name="Chart 2"/>
        <xdr:cNvGraphicFramePr/>
      </xdr:nvGraphicFramePr>
      <xdr:xfrm>
        <a:off x="5610225" y="7654925"/>
        <a:ext cx="5410200" cy="27432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190500</xdr:colOff>
      <xdr:row>55</xdr:row>
      <xdr:rowOff>0</xdr:rowOff>
    </xdr:from>
    <xdr:to>
      <xdr:col>7</xdr:col>
      <xdr:colOff>371475</xdr:colOff>
      <xdr:row>69</xdr:row>
      <xdr:rowOff>76200</xdr:rowOff>
    </xdr:to>
    <xdr:graphicFrame>
      <xdr:nvGraphicFramePr>
        <xdr:cNvPr id="4" name="Chart 3"/>
        <xdr:cNvGraphicFramePr/>
      </xdr:nvGraphicFramePr>
      <xdr:xfrm>
        <a:off x="2638425" y="10477500"/>
        <a:ext cx="5410200" cy="274320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24</xdr:col>
      <xdr:colOff>333375</xdr:colOff>
      <xdr:row>23</xdr:row>
      <xdr:rowOff>15875</xdr:rowOff>
    </xdr:from>
    <xdr:to>
      <xdr:col>31</xdr:col>
      <xdr:colOff>577850</xdr:colOff>
      <xdr:row>37</xdr:row>
      <xdr:rowOff>92075</xdr:rowOff>
    </xdr:to>
    <xdr:graphicFrame>
      <xdr:nvGraphicFramePr>
        <xdr:cNvPr id="7" name="Chart 6"/>
        <xdr:cNvGraphicFramePr/>
      </xdr:nvGraphicFramePr>
      <xdr:xfrm>
        <a:off x="19478625" y="4397375"/>
        <a:ext cx="8731250" cy="274320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ELL\Downloads\Iris.csv"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Iris.20210115113457536.csv"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Iris_moekYr"/>
      <sheetName val="Sheet1"/>
    </sheetNames>
    <sheetDataSet>
      <sheetData sheetId="0"/>
      <sheetData sheetId="1">
        <row r="54">
          <cell r="A54" t="str">
            <v>Euclidean Distance</v>
          </cell>
        </row>
        <row r="55">
          <cell r="A55" t="str">
            <v>Manhattan Distance</v>
          </cell>
        </row>
        <row r="56">
          <cell r="A56" t="str">
            <v>Minkowski Distance </v>
          </cell>
        </row>
      </sheetData>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Sheet1"/>
    </sheetNames>
    <sheetDataSet>
      <sheetData sheetId="0" refreshError="1"/>
    </sheetDataSet>
  </externalBook>
</externalLink>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C1:R11"/>
  <sheetViews>
    <sheetView workbookViewId="0">
      <selection activeCell="M17" sqref="M17"/>
    </sheetView>
  </sheetViews>
  <sheetFormatPr defaultColWidth="9.14285714285714" defaultRowHeight="15"/>
  <sheetData>
    <row r="1" spans="6:12">
      <c r="F1" s="2" t="s">
        <v>0</v>
      </c>
      <c r="G1" s="2"/>
      <c r="H1" s="2"/>
      <c r="I1" s="2"/>
      <c r="J1" s="2"/>
      <c r="K1" s="2"/>
      <c r="L1" s="2"/>
    </row>
    <row r="5" spans="3:18">
      <c r="C5" s="8" t="s">
        <v>1</v>
      </c>
      <c r="D5" s="8"/>
      <c r="E5" s="8"/>
      <c r="F5" s="8"/>
      <c r="G5" s="8"/>
      <c r="H5" s="8"/>
      <c r="I5" s="8"/>
      <c r="J5" s="8"/>
      <c r="K5" s="8"/>
      <c r="L5" s="8"/>
      <c r="M5" s="8"/>
      <c r="N5" s="8"/>
      <c r="O5" s="8"/>
      <c r="P5" s="8"/>
      <c r="Q5" s="8"/>
      <c r="R5" s="8"/>
    </row>
    <row r="6" spans="3:18">
      <c r="C6" s="8"/>
      <c r="D6" s="8"/>
      <c r="E6" s="8"/>
      <c r="F6" s="8"/>
      <c r="G6" s="8"/>
      <c r="H6" s="8"/>
      <c r="I6" s="8"/>
      <c r="J6" s="8"/>
      <c r="K6" s="8"/>
      <c r="L6" s="8"/>
      <c r="M6" s="8"/>
      <c r="N6" s="8"/>
      <c r="O6" s="8"/>
      <c r="P6" s="8"/>
      <c r="Q6" s="8"/>
      <c r="R6" s="8"/>
    </row>
    <row r="7" spans="3:18">
      <c r="C7" s="8"/>
      <c r="D7" s="8"/>
      <c r="E7" s="8"/>
      <c r="F7" s="8"/>
      <c r="G7" s="8"/>
      <c r="H7" s="8"/>
      <c r="I7" s="8"/>
      <c r="J7" s="8"/>
      <c r="K7" s="8"/>
      <c r="L7" s="8"/>
      <c r="M7" s="8"/>
      <c r="N7" s="8"/>
      <c r="O7" s="8"/>
      <c r="P7" s="8"/>
      <c r="Q7" s="8"/>
      <c r="R7" s="8"/>
    </row>
    <row r="8" spans="3:18">
      <c r="C8" s="8"/>
      <c r="D8" s="8"/>
      <c r="E8" s="8"/>
      <c r="F8" s="8"/>
      <c r="G8" s="8"/>
      <c r="H8" s="8"/>
      <c r="I8" s="8"/>
      <c r="J8" s="8"/>
      <c r="K8" s="8"/>
      <c r="L8" s="8"/>
      <c r="M8" s="8"/>
      <c r="N8" s="8"/>
      <c r="O8" s="8"/>
      <c r="P8" s="8"/>
      <c r="Q8" s="8"/>
      <c r="R8" s="8"/>
    </row>
    <row r="9" spans="3:18">
      <c r="C9" s="8"/>
      <c r="D9" s="8"/>
      <c r="E9" s="8"/>
      <c r="F9" s="8"/>
      <c r="G9" s="8"/>
      <c r="H9" s="8"/>
      <c r="I9" s="8"/>
      <c r="J9" s="8"/>
      <c r="K9" s="8"/>
      <c r="L9" s="8"/>
      <c r="M9" s="8"/>
      <c r="N9" s="8"/>
      <c r="O9" s="8"/>
      <c r="P9" s="8"/>
      <c r="Q9" s="8"/>
      <c r="R9" s="8"/>
    </row>
    <row r="10" spans="3:18">
      <c r="C10" s="8"/>
      <c r="D10" s="8"/>
      <c r="E10" s="8"/>
      <c r="F10" s="8"/>
      <c r="G10" s="8"/>
      <c r="H10" s="8"/>
      <c r="I10" s="8"/>
      <c r="J10" s="8"/>
      <c r="K10" s="8"/>
      <c r="L10" s="8"/>
      <c r="M10" s="8"/>
      <c r="N10" s="8"/>
      <c r="O10" s="8"/>
      <c r="P10" s="8"/>
      <c r="Q10" s="8"/>
      <c r="R10" s="8"/>
    </row>
    <row r="11" spans="3:18">
      <c r="C11" s="8"/>
      <c r="D11" s="8"/>
      <c r="E11" s="8"/>
      <c r="F11" s="8"/>
      <c r="G11" s="8"/>
      <c r="H11" s="8"/>
      <c r="I11" s="8"/>
      <c r="J11" s="8"/>
      <c r="K11" s="8"/>
      <c r="L11" s="8"/>
      <c r="M11" s="8"/>
      <c r="N11" s="8"/>
      <c r="O11" s="8"/>
      <c r="P11" s="8"/>
      <c r="Q11" s="8"/>
      <c r="R11" s="8"/>
    </row>
  </sheetData>
  <mergeCells count="2">
    <mergeCell ref="F1:L1"/>
    <mergeCell ref="C5:R11"/>
  </mergeCell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O28"/>
  <sheetViews>
    <sheetView tabSelected="1" topLeftCell="A56" workbookViewId="0">
      <selection activeCell="F78" sqref="F78"/>
    </sheetView>
  </sheetViews>
  <sheetFormatPr defaultColWidth="9.14285714285714" defaultRowHeight="15"/>
  <cols>
    <col min="1" max="1" width="20.7142857142857" customWidth="1"/>
    <col min="2" max="2" width="16" customWidth="1"/>
    <col min="3" max="3" width="15.2857142857143" customWidth="1"/>
    <col min="4" max="4" width="15.5714285714286" customWidth="1"/>
    <col min="5" max="5" width="15" customWidth="1"/>
    <col min="6" max="6" width="10.8571428571429" customWidth="1"/>
    <col min="7" max="7" width="21.7142857142857" customWidth="1"/>
    <col min="8" max="8" width="11" customWidth="1"/>
    <col min="9" max="9" width="11.7142857142857" customWidth="1"/>
    <col min="11" max="11" width="10.1428571428571" customWidth="1"/>
    <col min="12" max="12" width="11.7142857142857" customWidth="1"/>
    <col min="15" max="15" width="10.2857142857143" customWidth="1"/>
    <col min="23" max="25" width="12.8571428571429" customWidth="1"/>
    <col min="26" max="26" width="31.2857142857143" customWidth="1"/>
    <col min="28" max="28" width="21.8571428571429" customWidth="1"/>
    <col min="29" max="29" width="10.8571428571429" customWidth="1"/>
    <col min="30" max="30" width="12.1428571428571" customWidth="1"/>
    <col min="31" max="31" width="29.1428571428571" customWidth="1"/>
    <col min="32" max="32" width="10.8571428571429" customWidth="1"/>
    <col min="33" max="33" width="25.7142857142857" customWidth="1"/>
    <col min="34" max="34" width="19.4285714285714" customWidth="1"/>
    <col min="35" max="35" width="16" customWidth="1"/>
    <col min="36" max="36" width="15.2857142857143" customWidth="1"/>
    <col min="37" max="37" width="15.5714285714286" customWidth="1"/>
    <col min="38" max="41" width="12.8571428571429"/>
  </cols>
  <sheetData>
    <row r="1" spans="1:41">
      <c r="A1" t="s">
        <v>2</v>
      </c>
      <c r="B1" t="s">
        <v>3</v>
      </c>
      <c r="C1" t="s">
        <v>4</v>
      </c>
      <c r="D1" t="s">
        <v>5</v>
      </c>
      <c r="E1" t="s">
        <v>6</v>
      </c>
      <c r="F1" t="s">
        <v>7</v>
      </c>
      <c r="H1" t="s">
        <v>8</v>
      </c>
      <c r="I1" t="s">
        <v>9</v>
      </c>
      <c r="K1" t="s">
        <v>10</v>
      </c>
      <c r="L1" t="s">
        <v>9</v>
      </c>
      <c r="N1" t="s">
        <v>11</v>
      </c>
      <c r="O1" t="s">
        <v>12</v>
      </c>
      <c r="Q1" t="s">
        <v>13</v>
      </c>
      <c r="S1" t="s">
        <v>14</v>
      </c>
      <c r="U1" t="s">
        <v>15</v>
      </c>
      <c r="W1" t="s">
        <v>16</v>
      </c>
      <c r="X1" t="s">
        <v>17</v>
      </c>
      <c r="Y1" t="s">
        <v>18</v>
      </c>
      <c r="AA1" t="s">
        <v>19</v>
      </c>
      <c r="AB1" t="s">
        <v>20</v>
      </c>
      <c r="AC1" t="s">
        <v>7</v>
      </c>
      <c r="AE1" t="s">
        <v>21</v>
      </c>
      <c r="AF1" t="s">
        <v>22</v>
      </c>
      <c r="AH1" t="s">
        <v>2</v>
      </c>
      <c r="AI1" t="s">
        <v>3</v>
      </c>
      <c r="AJ1" t="s">
        <v>4</v>
      </c>
      <c r="AK1" t="s">
        <v>5</v>
      </c>
      <c r="AM1" s="7" t="s">
        <v>23</v>
      </c>
      <c r="AN1" s="7"/>
      <c r="AO1" s="7"/>
    </row>
    <row r="2" spans="1:41">
      <c r="A2">
        <v>1</v>
      </c>
      <c r="B2">
        <v>396.9</v>
      </c>
      <c r="C2">
        <v>396.9</v>
      </c>
      <c r="D2">
        <v>296</v>
      </c>
      <c r="E2">
        <v>65.2</v>
      </c>
      <c r="F2" t="s">
        <v>24</v>
      </c>
      <c r="H2">
        <f t="shared" ref="H2:H21" si="0">(B2-C2)</f>
        <v>0</v>
      </c>
      <c r="I2">
        <f t="shared" ref="I2:I21" si="1">(H2)^2</f>
        <v>0</v>
      </c>
      <c r="K2">
        <f t="shared" ref="K2:K21" si="2">(C2-D2)</f>
        <v>100.9</v>
      </c>
      <c r="L2">
        <f t="shared" ref="L2:L21" si="3">(K2)^2</f>
        <v>10180.81</v>
      </c>
      <c r="N2">
        <f t="shared" ref="N2:N21" si="4">(D2-E2)</f>
        <v>230.8</v>
      </c>
      <c r="O2">
        <f t="shared" ref="O2:O21" si="5">(N2)^2</f>
        <v>53268.64</v>
      </c>
      <c r="Q2">
        <f t="shared" ref="Q2:Q21" si="6">ABS(B2-C2)</f>
        <v>0</v>
      </c>
      <c r="S2">
        <f t="shared" ref="S2:S21" si="7">ABS(C2-D2)</f>
        <v>100.9</v>
      </c>
      <c r="U2">
        <f t="shared" ref="U2:U21" si="8">ABS(D2-E2)</f>
        <v>230.8</v>
      </c>
      <c r="W2">
        <f t="shared" ref="W2:W21" si="9">(Q2)^5</f>
        <v>0</v>
      </c>
      <c r="X2">
        <f t="shared" ref="X2:X21" si="10">(S2)^5</f>
        <v>10458173228.6405</v>
      </c>
      <c r="Y2">
        <f t="shared" ref="Y2:Y21" si="11">(U2)^5</f>
        <v>654906080119.368</v>
      </c>
      <c r="AA2">
        <f>RANK(AB2,$AB$2:$AB$21,1)</f>
        <v>9</v>
      </c>
      <c r="AB2">
        <f>SQRT((B2-$B$12)^2+(C2-$C$12)^2)</f>
        <v>4.38</v>
      </c>
      <c r="AC2" t="s">
        <v>24</v>
      </c>
      <c r="AE2">
        <v>1</v>
      </c>
      <c r="AF2" t="str">
        <f>VLOOKUP(AE2,$AA$2:$AC$21,3,FALSE)</f>
        <v>Iris-setosa</v>
      </c>
      <c r="AH2">
        <v>1</v>
      </c>
      <c r="AI2">
        <v>396.9</v>
      </c>
      <c r="AJ2">
        <v>396.9</v>
      </c>
      <c r="AK2">
        <v>296</v>
      </c>
      <c r="AM2">
        <f>AI2-AI23/AI24</f>
        <v>178.81902573527</v>
      </c>
      <c r="AN2">
        <f>AJ2-AJ23/AJ24</f>
        <v>316.173348779265</v>
      </c>
      <c r="AO2">
        <f>AK2-AK23/AK24</f>
        <v>287.808968144</v>
      </c>
    </row>
    <row r="3" spans="1:41">
      <c r="A3">
        <v>2</v>
      </c>
      <c r="B3">
        <v>395.56</v>
      </c>
      <c r="C3">
        <v>396.9</v>
      </c>
      <c r="D3">
        <v>242</v>
      </c>
      <c r="E3">
        <v>78.9</v>
      </c>
      <c r="F3" t="s">
        <v>24</v>
      </c>
      <c r="H3">
        <f t="shared" si="0"/>
        <v>-1.33999999999997</v>
      </c>
      <c r="I3">
        <f t="shared" si="1"/>
        <v>1.79559999999993</v>
      </c>
      <c r="K3">
        <f t="shared" si="2"/>
        <v>154.9</v>
      </c>
      <c r="L3">
        <f t="shared" si="3"/>
        <v>23994.01</v>
      </c>
      <c r="N3">
        <f t="shared" si="4"/>
        <v>163.1</v>
      </c>
      <c r="O3">
        <f t="shared" si="5"/>
        <v>26601.61</v>
      </c>
      <c r="Q3">
        <f t="shared" si="6"/>
        <v>1.33999999999997</v>
      </c>
      <c r="S3">
        <f t="shared" si="7"/>
        <v>154.9</v>
      </c>
      <c r="U3">
        <f t="shared" si="8"/>
        <v>163.1</v>
      </c>
      <c r="W3">
        <f t="shared" si="9"/>
        <v>4.3204003423996</v>
      </c>
      <c r="X3">
        <f t="shared" si="10"/>
        <v>89177868709.8274</v>
      </c>
      <c r="Y3">
        <f t="shared" si="11"/>
        <v>115417006263.971</v>
      </c>
      <c r="AA3">
        <f t="shared" ref="AA3:AA21" si="12">RANK(AB3,$AB$2:$AB$21,1)</f>
        <v>13</v>
      </c>
      <c r="AB3">
        <f t="shared" ref="AB3:AB21" si="13">SQRT((B3-$B$12)^2+(C3-$C$12)^2)</f>
        <v>4.5803929962395</v>
      </c>
      <c r="AC3" t="s">
        <v>24</v>
      </c>
      <c r="AE3">
        <v>2</v>
      </c>
      <c r="AF3" t="str">
        <f>VLOOKUP(AE3,$AA$2:$AC$21,3,FALSE)</f>
        <v>Iris-setosa</v>
      </c>
      <c r="AH3">
        <v>2</v>
      </c>
      <c r="AI3">
        <v>395.56</v>
      </c>
      <c r="AJ3">
        <v>396.9</v>
      </c>
      <c r="AK3">
        <v>242</v>
      </c>
      <c r="AM3">
        <f>AI3-AI23/AI24</f>
        <v>177.47902573527</v>
      </c>
      <c r="AN3">
        <f>AJ3-AJ23/AJ24</f>
        <v>316.173348779265</v>
      </c>
      <c r="AO3">
        <f>AK3-AK23/AK24</f>
        <v>233.808968144</v>
      </c>
    </row>
    <row r="4" spans="1:41">
      <c r="A4">
        <v>3</v>
      </c>
      <c r="B4">
        <v>393.97</v>
      </c>
      <c r="C4">
        <v>392.83</v>
      </c>
      <c r="D4">
        <v>242</v>
      </c>
      <c r="E4">
        <v>61.1</v>
      </c>
      <c r="F4" t="s">
        <v>24</v>
      </c>
      <c r="H4">
        <f t="shared" si="0"/>
        <v>1.14000000000004</v>
      </c>
      <c r="I4">
        <f t="shared" si="1"/>
        <v>1.2996000000001</v>
      </c>
      <c r="K4">
        <f t="shared" si="2"/>
        <v>150.83</v>
      </c>
      <c r="L4">
        <f t="shared" si="3"/>
        <v>22749.6889</v>
      </c>
      <c r="N4">
        <f t="shared" si="4"/>
        <v>180.9</v>
      </c>
      <c r="O4">
        <f t="shared" si="5"/>
        <v>32724.81</v>
      </c>
      <c r="Q4">
        <f t="shared" si="6"/>
        <v>1.14000000000004</v>
      </c>
      <c r="S4">
        <f t="shared" si="7"/>
        <v>150.83</v>
      </c>
      <c r="U4">
        <f t="shared" si="8"/>
        <v>180.9</v>
      </c>
      <c r="W4">
        <f t="shared" si="9"/>
        <v>1.92541458240036</v>
      </c>
      <c r="X4">
        <f t="shared" si="10"/>
        <v>78061816883.4063</v>
      </c>
      <c r="Y4">
        <f t="shared" si="11"/>
        <v>193728195987.081</v>
      </c>
      <c r="AA4">
        <f t="shared" si="12"/>
        <v>6</v>
      </c>
      <c r="AB4">
        <f t="shared" si="13"/>
        <v>2.94635367870181</v>
      </c>
      <c r="AC4" t="s">
        <v>24</v>
      </c>
      <c r="AE4">
        <v>3</v>
      </c>
      <c r="AF4" t="str">
        <f>VLOOKUP(AE4,$AA$2:$AC$21,3,FALSE)</f>
        <v>Iris-setosa</v>
      </c>
      <c r="AH4">
        <v>3</v>
      </c>
      <c r="AI4">
        <v>393.97</v>
      </c>
      <c r="AJ4">
        <v>392.83</v>
      </c>
      <c r="AK4">
        <v>242</v>
      </c>
      <c r="AM4">
        <f>AI4-AI23/AI24</f>
        <v>175.88902573527</v>
      </c>
      <c r="AN4">
        <f>AJ4-AJ23/AJ24</f>
        <v>312.103348779265</v>
      </c>
      <c r="AO4">
        <f>AK4-AK23/AK24</f>
        <v>233.808968144</v>
      </c>
    </row>
    <row r="5" spans="1:41">
      <c r="A5">
        <v>4</v>
      </c>
      <c r="B5">
        <v>396.9</v>
      </c>
      <c r="C5">
        <v>394.63</v>
      </c>
      <c r="D5">
        <v>222</v>
      </c>
      <c r="E5">
        <v>45.8</v>
      </c>
      <c r="F5" t="s">
        <v>24</v>
      </c>
      <c r="H5">
        <f t="shared" si="0"/>
        <v>2.26999999999998</v>
      </c>
      <c r="I5">
        <f t="shared" si="1"/>
        <v>5.15289999999992</v>
      </c>
      <c r="K5">
        <f t="shared" si="2"/>
        <v>172.63</v>
      </c>
      <c r="L5">
        <f t="shared" si="3"/>
        <v>29801.1169</v>
      </c>
      <c r="N5">
        <f t="shared" si="4"/>
        <v>176.2</v>
      </c>
      <c r="O5">
        <f t="shared" si="5"/>
        <v>31046.44</v>
      </c>
      <c r="Q5">
        <f t="shared" si="6"/>
        <v>2.26999999999998</v>
      </c>
      <c r="S5">
        <f t="shared" si="7"/>
        <v>172.63</v>
      </c>
      <c r="U5">
        <f t="shared" si="8"/>
        <v>176.2</v>
      </c>
      <c r="W5">
        <f t="shared" si="9"/>
        <v>60.2738989906976</v>
      </c>
      <c r="X5">
        <f t="shared" si="10"/>
        <v>153313836917.991</v>
      </c>
      <c r="Y5">
        <f t="shared" si="11"/>
        <v>169835909141.888</v>
      </c>
      <c r="AA5">
        <f t="shared" si="12"/>
        <v>4</v>
      </c>
      <c r="AB5">
        <f t="shared" si="13"/>
        <v>2.11000000000001</v>
      </c>
      <c r="AC5" t="s">
        <v>24</v>
      </c>
      <c r="AH5">
        <v>4</v>
      </c>
      <c r="AI5">
        <v>396.9</v>
      </c>
      <c r="AJ5">
        <v>394.63</v>
      </c>
      <c r="AK5">
        <v>222</v>
      </c>
      <c r="AM5">
        <f>AI5-AI23/AI24</f>
        <v>178.81902573527</v>
      </c>
      <c r="AN5">
        <f>AJ5-AJ23/AJ24</f>
        <v>313.903348779265</v>
      </c>
      <c r="AO5">
        <f>AK5-AK23/AK24</f>
        <v>213.808968144</v>
      </c>
    </row>
    <row r="6" spans="1:41">
      <c r="A6">
        <v>5</v>
      </c>
      <c r="B6">
        <v>396.9</v>
      </c>
      <c r="C6">
        <v>396.9</v>
      </c>
      <c r="D6">
        <v>222</v>
      </c>
      <c r="E6">
        <v>54.2</v>
      </c>
      <c r="F6" t="s">
        <v>24</v>
      </c>
      <c r="H6">
        <f t="shared" si="0"/>
        <v>0</v>
      </c>
      <c r="I6">
        <f t="shared" si="1"/>
        <v>0</v>
      </c>
      <c r="K6">
        <f t="shared" si="2"/>
        <v>174.9</v>
      </c>
      <c r="L6">
        <f t="shared" si="3"/>
        <v>30590.01</v>
      </c>
      <c r="N6">
        <f t="shared" si="4"/>
        <v>167.8</v>
      </c>
      <c r="O6">
        <f t="shared" si="5"/>
        <v>28156.84</v>
      </c>
      <c r="Q6">
        <f t="shared" si="6"/>
        <v>0</v>
      </c>
      <c r="S6">
        <f t="shared" si="7"/>
        <v>174.9</v>
      </c>
      <c r="U6">
        <f t="shared" si="8"/>
        <v>167.8</v>
      </c>
      <c r="W6">
        <f t="shared" si="9"/>
        <v>0</v>
      </c>
      <c r="X6">
        <f t="shared" si="10"/>
        <v>163662449693.837</v>
      </c>
      <c r="Y6">
        <f t="shared" si="11"/>
        <v>133033121788.224</v>
      </c>
      <c r="AA6">
        <f t="shared" si="12"/>
        <v>9</v>
      </c>
      <c r="AB6">
        <f t="shared" si="13"/>
        <v>4.38</v>
      </c>
      <c r="AC6" t="s">
        <v>24</v>
      </c>
      <c r="AH6">
        <v>5</v>
      </c>
      <c r="AI6">
        <v>396.9</v>
      </c>
      <c r="AJ6">
        <v>396.9</v>
      </c>
      <c r="AK6">
        <v>222</v>
      </c>
      <c r="AM6">
        <f>AI6-AI23/AI24</f>
        <v>178.81902573527</v>
      </c>
      <c r="AN6">
        <f>AJ6-AJ23/AJ24</f>
        <v>316.173348779265</v>
      </c>
      <c r="AO6">
        <f>AK6-AK23/AK24</f>
        <v>213.808968144</v>
      </c>
    </row>
    <row r="7" spans="1:41">
      <c r="A7">
        <v>6</v>
      </c>
      <c r="B7">
        <v>396.9</v>
      </c>
      <c r="C7">
        <v>394.12</v>
      </c>
      <c r="D7">
        <v>222</v>
      </c>
      <c r="E7">
        <v>58.7</v>
      </c>
      <c r="F7" t="s">
        <v>24</v>
      </c>
      <c r="H7">
        <f t="shared" si="0"/>
        <v>2.77999999999997</v>
      </c>
      <c r="I7">
        <f t="shared" si="1"/>
        <v>7.72839999999985</v>
      </c>
      <c r="K7">
        <f t="shared" si="2"/>
        <v>172.12</v>
      </c>
      <c r="L7">
        <f t="shared" si="3"/>
        <v>29625.2944</v>
      </c>
      <c r="N7">
        <f t="shared" si="4"/>
        <v>163.3</v>
      </c>
      <c r="O7">
        <f t="shared" si="5"/>
        <v>26666.89</v>
      </c>
      <c r="Q7">
        <f t="shared" si="6"/>
        <v>2.77999999999997</v>
      </c>
      <c r="S7">
        <f t="shared" si="7"/>
        <v>172.12</v>
      </c>
      <c r="U7">
        <f t="shared" si="8"/>
        <v>163.3</v>
      </c>
      <c r="W7">
        <f t="shared" si="9"/>
        <v>166.044303036792</v>
      </c>
      <c r="X7">
        <f t="shared" si="10"/>
        <v>151062506713.502</v>
      </c>
      <c r="Y7">
        <f t="shared" si="11"/>
        <v>116126389537.034</v>
      </c>
      <c r="AA7">
        <f t="shared" si="12"/>
        <v>3</v>
      </c>
      <c r="AB7">
        <f t="shared" si="13"/>
        <v>1.60000000000002</v>
      </c>
      <c r="AC7" t="s">
        <v>24</v>
      </c>
      <c r="AH7">
        <v>6</v>
      </c>
      <c r="AI7">
        <v>396.9</v>
      </c>
      <c r="AJ7">
        <v>394.12</v>
      </c>
      <c r="AK7">
        <v>222</v>
      </c>
      <c r="AM7">
        <f>AI7-AI23/AI24</f>
        <v>178.81902573527</v>
      </c>
      <c r="AN7">
        <f>AJ7-AJ23/AJ24</f>
        <v>313.393348779265</v>
      </c>
      <c r="AO7">
        <f>AK7-AK23/AK24</f>
        <v>213.808968144</v>
      </c>
    </row>
    <row r="8" spans="1:41">
      <c r="A8">
        <v>7</v>
      </c>
      <c r="B8">
        <v>395.93</v>
      </c>
      <c r="C8">
        <v>395.6</v>
      </c>
      <c r="D8">
        <v>311</v>
      </c>
      <c r="E8">
        <v>66.6</v>
      </c>
      <c r="F8" t="s">
        <v>24</v>
      </c>
      <c r="G8" s="1" t="s">
        <v>25</v>
      </c>
      <c r="H8">
        <f t="shared" si="0"/>
        <v>0.329999999999984</v>
      </c>
      <c r="I8">
        <f t="shared" si="1"/>
        <v>0.108899999999989</v>
      </c>
      <c r="K8">
        <f t="shared" si="2"/>
        <v>84.6</v>
      </c>
      <c r="L8">
        <f t="shared" si="3"/>
        <v>7157.16</v>
      </c>
      <c r="N8">
        <f t="shared" si="4"/>
        <v>244.4</v>
      </c>
      <c r="O8">
        <f t="shared" si="5"/>
        <v>59731.36</v>
      </c>
      <c r="Q8">
        <f t="shared" si="6"/>
        <v>0.329999999999984</v>
      </c>
      <c r="S8">
        <f t="shared" si="7"/>
        <v>84.6</v>
      </c>
      <c r="U8">
        <f t="shared" si="8"/>
        <v>244.4</v>
      </c>
      <c r="W8">
        <f t="shared" si="9"/>
        <v>0.00391353929999906</v>
      </c>
      <c r="X8">
        <f t="shared" si="10"/>
        <v>4333629861.86977</v>
      </c>
      <c r="Y8">
        <f t="shared" si="11"/>
        <v>871978963804.682</v>
      </c>
      <c r="Z8" s="6" t="s">
        <v>26</v>
      </c>
      <c r="AA8">
        <f t="shared" si="12"/>
        <v>7</v>
      </c>
      <c r="AB8">
        <f t="shared" si="13"/>
        <v>3.22913301057733</v>
      </c>
      <c r="AC8" t="s">
        <v>24</v>
      </c>
      <c r="AG8" s="6" t="s">
        <v>27</v>
      </c>
      <c r="AH8">
        <v>7</v>
      </c>
      <c r="AI8">
        <v>395.93</v>
      </c>
      <c r="AJ8">
        <v>395.6</v>
      </c>
      <c r="AK8">
        <v>311</v>
      </c>
      <c r="AM8">
        <f>AI8-AI23/AI24</f>
        <v>177.84902573527</v>
      </c>
      <c r="AN8">
        <f>AJ8-AJ23/AJ24</f>
        <v>314.873348779265</v>
      </c>
      <c r="AO8">
        <f>AK8-AK23/AK24</f>
        <v>302.808968144</v>
      </c>
    </row>
    <row r="9" spans="1:41">
      <c r="A9">
        <v>8</v>
      </c>
      <c r="B9">
        <v>396.9</v>
      </c>
      <c r="C9">
        <v>396.9</v>
      </c>
      <c r="D9">
        <v>311</v>
      </c>
      <c r="E9">
        <v>96.1</v>
      </c>
      <c r="F9" t="s">
        <v>24</v>
      </c>
      <c r="G9" s="2"/>
      <c r="H9">
        <f t="shared" si="0"/>
        <v>0</v>
      </c>
      <c r="I9">
        <f t="shared" si="1"/>
        <v>0</v>
      </c>
      <c r="K9">
        <f t="shared" si="2"/>
        <v>85.9</v>
      </c>
      <c r="L9">
        <f t="shared" si="3"/>
        <v>7378.81</v>
      </c>
      <c r="N9">
        <f t="shared" si="4"/>
        <v>214.9</v>
      </c>
      <c r="O9">
        <f t="shared" si="5"/>
        <v>46182.01</v>
      </c>
      <c r="Q9">
        <f t="shared" si="6"/>
        <v>0</v>
      </c>
      <c r="S9">
        <f t="shared" si="7"/>
        <v>85.9</v>
      </c>
      <c r="U9">
        <f t="shared" si="8"/>
        <v>214.9</v>
      </c>
      <c r="W9">
        <f t="shared" si="9"/>
        <v>0</v>
      </c>
      <c r="X9">
        <f t="shared" si="10"/>
        <v>4676983299.68298</v>
      </c>
      <c r="Y9">
        <f t="shared" si="11"/>
        <v>458334002437.858</v>
      </c>
      <c r="Z9" s="2"/>
      <c r="AA9">
        <f t="shared" si="12"/>
        <v>9</v>
      </c>
      <c r="AB9">
        <f t="shared" si="13"/>
        <v>4.38</v>
      </c>
      <c r="AC9" t="s">
        <v>24</v>
      </c>
      <c r="AG9" s="2"/>
      <c r="AH9">
        <v>8</v>
      </c>
      <c r="AI9">
        <v>396.9</v>
      </c>
      <c r="AJ9">
        <v>396.9</v>
      </c>
      <c r="AK9">
        <v>311</v>
      </c>
      <c r="AM9">
        <f>AI9-AI23/AI24</f>
        <v>178.81902573527</v>
      </c>
      <c r="AN9">
        <f>AJ9-AJ23/AJ24</f>
        <v>316.173348779265</v>
      </c>
      <c r="AO9">
        <f>AK9-AK23/AK24</f>
        <v>302.808968144</v>
      </c>
    </row>
    <row r="10" spans="1:41">
      <c r="A10">
        <v>9</v>
      </c>
      <c r="B10">
        <v>392.9</v>
      </c>
      <c r="C10">
        <v>386.63</v>
      </c>
      <c r="D10">
        <v>311</v>
      </c>
      <c r="E10">
        <v>100</v>
      </c>
      <c r="F10" t="s">
        <v>24</v>
      </c>
      <c r="G10" s="2"/>
      <c r="H10">
        <f t="shared" si="0"/>
        <v>6.26999999999998</v>
      </c>
      <c r="I10">
        <f t="shared" si="1"/>
        <v>39.3128999999998</v>
      </c>
      <c r="K10">
        <f t="shared" si="2"/>
        <v>75.63</v>
      </c>
      <c r="L10">
        <f t="shared" si="3"/>
        <v>5719.8969</v>
      </c>
      <c r="N10">
        <f t="shared" si="4"/>
        <v>211</v>
      </c>
      <c r="O10">
        <f t="shared" si="5"/>
        <v>44521</v>
      </c>
      <c r="Q10">
        <f t="shared" si="6"/>
        <v>6.26999999999998</v>
      </c>
      <c r="S10">
        <f t="shared" si="7"/>
        <v>75.63</v>
      </c>
      <c r="U10">
        <f t="shared" si="8"/>
        <v>211</v>
      </c>
      <c r="W10">
        <f t="shared" si="9"/>
        <v>9690.31074719056</v>
      </c>
      <c r="X10">
        <f t="shared" si="10"/>
        <v>2474403389.9416</v>
      </c>
      <c r="Y10">
        <f t="shared" si="11"/>
        <v>418227202051</v>
      </c>
      <c r="Z10" s="2"/>
      <c r="AA10">
        <f t="shared" si="12"/>
        <v>18</v>
      </c>
      <c r="AB10">
        <f t="shared" si="13"/>
        <v>7.11983848131401</v>
      </c>
      <c r="AC10" t="s">
        <v>24</v>
      </c>
      <c r="AG10" s="2"/>
      <c r="AH10">
        <v>9</v>
      </c>
      <c r="AI10">
        <v>392.9</v>
      </c>
      <c r="AJ10">
        <v>386.63</v>
      </c>
      <c r="AK10">
        <v>311</v>
      </c>
      <c r="AM10">
        <f>AI10-AI23/AI24</f>
        <v>174.81902573527</v>
      </c>
      <c r="AN10">
        <f>AJ10-AJ23/AJ24</f>
        <v>305.903348779265</v>
      </c>
      <c r="AO10">
        <f>AK10-AK23/AK24</f>
        <v>302.808968144</v>
      </c>
    </row>
    <row r="11" spans="1:41">
      <c r="A11">
        <v>10</v>
      </c>
      <c r="B11">
        <v>390.68</v>
      </c>
      <c r="C11">
        <v>386.71</v>
      </c>
      <c r="D11">
        <v>311</v>
      </c>
      <c r="E11">
        <v>85.9</v>
      </c>
      <c r="F11" t="s">
        <v>24</v>
      </c>
      <c r="G11" s="2"/>
      <c r="H11">
        <f t="shared" si="0"/>
        <v>3.97000000000003</v>
      </c>
      <c r="I11">
        <f t="shared" si="1"/>
        <v>15.7609000000002</v>
      </c>
      <c r="K11">
        <f t="shared" si="2"/>
        <v>75.71</v>
      </c>
      <c r="L11">
        <f t="shared" si="3"/>
        <v>5732.0041</v>
      </c>
      <c r="N11">
        <f t="shared" si="4"/>
        <v>225.1</v>
      </c>
      <c r="O11">
        <f t="shared" si="5"/>
        <v>50670.01</v>
      </c>
      <c r="Q11">
        <f t="shared" si="6"/>
        <v>3.97000000000003</v>
      </c>
      <c r="S11">
        <f t="shared" si="7"/>
        <v>75.71</v>
      </c>
      <c r="U11">
        <f t="shared" si="8"/>
        <v>225.1</v>
      </c>
      <c r="W11">
        <f t="shared" si="9"/>
        <v>986.171696175734</v>
      </c>
      <c r="X11">
        <f t="shared" si="10"/>
        <v>2487517993.59297</v>
      </c>
      <c r="Y11">
        <f t="shared" si="11"/>
        <v>577932975506.362</v>
      </c>
      <c r="Z11" s="2"/>
      <c r="AA11">
        <f t="shared" si="12"/>
        <v>19</v>
      </c>
      <c r="AB11">
        <f t="shared" si="13"/>
        <v>8.51143348678703</v>
      </c>
      <c r="AC11" t="s">
        <v>24</v>
      </c>
      <c r="AG11" s="2"/>
      <c r="AH11">
        <v>10</v>
      </c>
      <c r="AI11">
        <v>390.68</v>
      </c>
      <c r="AJ11">
        <v>386.71</v>
      </c>
      <c r="AK11">
        <v>311</v>
      </c>
      <c r="AM11">
        <f>AI11-AI23/AI24</f>
        <v>172.59902573527</v>
      </c>
      <c r="AN11">
        <f>AJ11-AJ23/AJ24</f>
        <v>305.983348779265</v>
      </c>
      <c r="AO11">
        <f>AK11-AK23/AK24</f>
        <v>302.808968144</v>
      </c>
    </row>
    <row r="12" spans="1:41">
      <c r="A12">
        <v>11</v>
      </c>
      <c r="B12">
        <v>396.9</v>
      </c>
      <c r="C12">
        <v>392.52</v>
      </c>
      <c r="D12">
        <v>311</v>
      </c>
      <c r="E12">
        <v>94.3</v>
      </c>
      <c r="F12" t="s">
        <v>24</v>
      </c>
      <c r="G12" s="2"/>
      <c r="H12">
        <f t="shared" si="0"/>
        <v>4.38</v>
      </c>
      <c r="I12">
        <f t="shared" si="1"/>
        <v>19.1844</v>
      </c>
      <c r="K12">
        <f t="shared" si="2"/>
        <v>81.52</v>
      </c>
      <c r="L12">
        <f t="shared" si="3"/>
        <v>6645.5104</v>
      </c>
      <c r="N12">
        <f t="shared" si="4"/>
        <v>216.7</v>
      </c>
      <c r="O12">
        <f t="shared" si="5"/>
        <v>46958.89</v>
      </c>
      <c r="Q12">
        <f t="shared" si="6"/>
        <v>4.38</v>
      </c>
      <c r="S12">
        <f t="shared" si="7"/>
        <v>81.52</v>
      </c>
      <c r="U12">
        <f t="shared" si="8"/>
        <v>216.7</v>
      </c>
      <c r="W12">
        <f t="shared" si="9"/>
        <v>1612.02047071679</v>
      </c>
      <c r="X12">
        <f t="shared" si="10"/>
        <v>3600152147.00494</v>
      </c>
      <c r="Y12">
        <f t="shared" si="11"/>
        <v>477853263751.956</v>
      </c>
      <c r="Z12" s="2"/>
      <c r="AA12">
        <f t="shared" si="12"/>
        <v>1</v>
      </c>
      <c r="AB12">
        <f t="shared" si="13"/>
        <v>0</v>
      </c>
      <c r="AC12" t="s">
        <v>24</v>
      </c>
      <c r="AG12" s="2"/>
      <c r="AH12">
        <v>11</v>
      </c>
      <c r="AI12">
        <v>396.9</v>
      </c>
      <c r="AJ12">
        <v>392.52</v>
      </c>
      <c r="AK12">
        <v>311</v>
      </c>
      <c r="AM12">
        <f>AI12-AI23/AI24</f>
        <v>178.81902573527</v>
      </c>
      <c r="AN12">
        <f>AJ12-AJ23/AJ24</f>
        <v>311.793348779265</v>
      </c>
      <c r="AO12">
        <f>AK12-AK23/AK24</f>
        <v>302.808968144</v>
      </c>
    </row>
    <row r="13" spans="1:41">
      <c r="A13">
        <v>12</v>
      </c>
      <c r="B13">
        <v>395.11</v>
      </c>
      <c r="C13">
        <v>396.9</v>
      </c>
      <c r="D13">
        <v>311</v>
      </c>
      <c r="E13">
        <v>82.9</v>
      </c>
      <c r="F13" t="s">
        <v>24</v>
      </c>
      <c r="G13" s="2"/>
      <c r="H13">
        <f t="shared" si="0"/>
        <v>-1.78999999999996</v>
      </c>
      <c r="I13">
        <f t="shared" si="1"/>
        <v>3.20409999999987</v>
      </c>
      <c r="K13">
        <f t="shared" si="2"/>
        <v>85.9</v>
      </c>
      <c r="L13">
        <f t="shared" si="3"/>
        <v>7378.81</v>
      </c>
      <c r="N13">
        <f t="shared" si="4"/>
        <v>228.1</v>
      </c>
      <c r="O13">
        <f t="shared" si="5"/>
        <v>52029.61</v>
      </c>
      <c r="Q13">
        <f t="shared" si="6"/>
        <v>1.78999999999996</v>
      </c>
      <c r="S13">
        <f t="shared" si="7"/>
        <v>85.9</v>
      </c>
      <c r="U13">
        <f t="shared" si="8"/>
        <v>228.1</v>
      </c>
      <c r="W13">
        <f t="shared" si="9"/>
        <v>18.3765996898981</v>
      </c>
      <c r="X13">
        <f t="shared" si="10"/>
        <v>4676983299.68298</v>
      </c>
      <c r="Y13">
        <f t="shared" si="11"/>
        <v>617485020251.154</v>
      </c>
      <c r="Z13" s="2"/>
      <c r="AA13">
        <f t="shared" si="12"/>
        <v>14</v>
      </c>
      <c r="AB13">
        <f t="shared" si="13"/>
        <v>4.73164876126703</v>
      </c>
      <c r="AC13" t="s">
        <v>24</v>
      </c>
      <c r="AG13" s="2"/>
      <c r="AH13">
        <v>12</v>
      </c>
      <c r="AI13">
        <v>395.11</v>
      </c>
      <c r="AJ13">
        <v>396.9</v>
      </c>
      <c r="AK13">
        <v>311</v>
      </c>
      <c r="AM13">
        <f>AI13-AI23/AI24</f>
        <v>177.02902573527</v>
      </c>
      <c r="AN13">
        <f>AJ13-AJ23/AJ24</f>
        <v>316.173348779265</v>
      </c>
      <c r="AO13">
        <f>AK13-AK23/AK24</f>
        <v>302.808968144</v>
      </c>
    </row>
    <row r="14" spans="1:41">
      <c r="A14">
        <v>13</v>
      </c>
      <c r="B14">
        <v>398.08</v>
      </c>
      <c r="C14">
        <v>390.5</v>
      </c>
      <c r="D14">
        <v>311</v>
      </c>
      <c r="E14">
        <v>39</v>
      </c>
      <c r="F14" t="s">
        <v>24</v>
      </c>
      <c r="G14" s="2"/>
      <c r="H14">
        <f t="shared" si="0"/>
        <v>7.57999999999998</v>
      </c>
      <c r="I14">
        <f t="shared" si="1"/>
        <v>57.4563999999998</v>
      </c>
      <c r="K14">
        <f t="shared" si="2"/>
        <v>79.5</v>
      </c>
      <c r="L14">
        <f t="shared" si="3"/>
        <v>6320.25</v>
      </c>
      <c r="N14">
        <f t="shared" si="4"/>
        <v>272</v>
      </c>
      <c r="O14">
        <f t="shared" si="5"/>
        <v>73984</v>
      </c>
      <c r="Q14">
        <f t="shared" si="6"/>
        <v>7.57999999999998</v>
      </c>
      <c r="S14">
        <f t="shared" si="7"/>
        <v>79.5</v>
      </c>
      <c r="U14">
        <f t="shared" si="8"/>
        <v>272</v>
      </c>
      <c r="W14">
        <f t="shared" si="9"/>
        <v>25023.3832892765</v>
      </c>
      <c r="X14">
        <f t="shared" si="10"/>
        <v>3175672024.96875</v>
      </c>
      <c r="Y14">
        <f t="shared" si="11"/>
        <v>1488827973632</v>
      </c>
      <c r="Z14" s="2"/>
      <c r="AA14">
        <f t="shared" si="12"/>
        <v>5</v>
      </c>
      <c r="AB14">
        <f t="shared" si="13"/>
        <v>2.33940163289674</v>
      </c>
      <c r="AC14" t="s">
        <v>24</v>
      </c>
      <c r="AG14" s="2"/>
      <c r="AH14">
        <v>13</v>
      </c>
      <c r="AI14">
        <v>398.08</v>
      </c>
      <c r="AJ14">
        <v>390.5</v>
      </c>
      <c r="AK14">
        <v>311</v>
      </c>
      <c r="AM14">
        <f>AI14-AI23/AI24</f>
        <v>179.99902573527</v>
      </c>
      <c r="AN14">
        <f>AJ14-AJ23/AJ24</f>
        <v>309.773348779265</v>
      </c>
      <c r="AO14">
        <f>AK14-AK23/AK24</f>
        <v>302.808968144</v>
      </c>
    </row>
    <row r="15" spans="1:41">
      <c r="A15">
        <v>14</v>
      </c>
      <c r="B15">
        <v>396.9</v>
      </c>
      <c r="C15">
        <v>396.9</v>
      </c>
      <c r="D15">
        <v>307</v>
      </c>
      <c r="E15">
        <v>61.8</v>
      </c>
      <c r="F15" t="s">
        <v>24</v>
      </c>
      <c r="G15" s="1" t="s">
        <v>28</v>
      </c>
      <c r="H15">
        <f t="shared" si="0"/>
        <v>0</v>
      </c>
      <c r="I15">
        <f t="shared" si="1"/>
        <v>0</v>
      </c>
      <c r="K15">
        <f t="shared" si="2"/>
        <v>89.9</v>
      </c>
      <c r="L15">
        <f t="shared" si="3"/>
        <v>8082.01</v>
      </c>
      <c r="N15">
        <f t="shared" si="4"/>
        <v>245.2</v>
      </c>
      <c r="O15">
        <f t="shared" si="5"/>
        <v>60123.04</v>
      </c>
      <c r="Q15">
        <f t="shared" si="6"/>
        <v>0</v>
      </c>
      <c r="S15">
        <f t="shared" si="7"/>
        <v>89.9</v>
      </c>
      <c r="U15">
        <f t="shared" si="8"/>
        <v>245.2</v>
      </c>
      <c r="W15">
        <f t="shared" si="9"/>
        <v>0</v>
      </c>
      <c r="X15">
        <f t="shared" si="10"/>
        <v>5872167819.04498</v>
      </c>
      <c r="Y15">
        <f t="shared" si="11"/>
        <v>886344041003.96</v>
      </c>
      <c r="Z15" s="2"/>
      <c r="AA15">
        <f t="shared" si="12"/>
        <v>9</v>
      </c>
      <c r="AB15">
        <f t="shared" si="13"/>
        <v>4.38</v>
      </c>
      <c r="AC15" t="s">
        <v>24</v>
      </c>
      <c r="AG15" s="2"/>
      <c r="AH15">
        <v>14</v>
      </c>
      <c r="AI15">
        <v>396.9</v>
      </c>
      <c r="AJ15">
        <v>396.9</v>
      </c>
      <c r="AK15">
        <v>307</v>
      </c>
      <c r="AM15">
        <f>AI15-AI23/AI24</f>
        <v>178.81902573527</v>
      </c>
      <c r="AN15">
        <f>AJ15-AJ23/AJ24</f>
        <v>316.173348779265</v>
      </c>
      <c r="AO15">
        <f>AK15-AK23/AK24</f>
        <v>298.808968144</v>
      </c>
    </row>
    <row r="16" spans="1:41">
      <c r="A16">
        <v>15</v>
      </c>
      <c r="B16">
        <v>395.58</v>
      </c>
      <c r="C16">
        <v>380.02</v>
      </c>
      <c r="D16">
        <v>307</v>
      </c>
      <c r="E16">
        <v>84.5</v>
      </c>
      <c r="F16" t="s">
        <v>24</v>
      </c>
      <c r="G16" s="2"/>
      <c r="H16">
        <f t="shared" si="0"/>
        <v>15.56</v>
      </c>
      <c r="I16">
        <f t="shared" si="1"/>
        <v>242.1136</v>
      </c>
      <c r="K16">
        <f t="shared" si="2"/>
        <v>73.02</v>
      </c>
      <c r="L16">
        <f t="shared" si="3"/>
        <v>5331.9204</v>
      </c>
      <c r="N16">
        <f t="shared" si="4"/>
        <v>222.5</v>
      </c>
      <c r="O16">
        <f t="shared" si="5"/>
        <v>49506.25</v>
      </c>
      <c r="Q16">
        <f t="shared" si="6"/>
        <v>15.56</v>
      </c>
      <c r="S16">
        <f t="shared" si="7"/>
        <v>73.02</v>
      </c>
      <c r="U16">
        <f t="shared" si="8"/>
        <v>222.5</v>
      </c>
      <c r="W16">
        <f t="shared" si="9"/>
        <v>912111.566945178</v>
      </c>
      <c r="X16">
        <f t="shared" si="10"/>
        <v>2075912973.59438</v>
      </c>
      <c r="Y16">
        <f t="shared" si="11"/>
        <v>545318305566.406</v>
      </c>
      <c r="Z16" s="2"/>
      <c r="AA16">
        <f t="shared" si="12"/>
        <v>20</v>
      </c>
      <c r="AB16">
        <f t="shared" si="13"/>
        <v>12.5695027745731</v>
      </c>
      <c r="AC16" t="s">
        <v>24</v>
      </c>
      <c r="AG16" s="2"/>
      <c r="AH16">
        <v>15</v>
      </c>
      <c r="AI16">
        <v>395.58</v>
      </c>
      <c r="AJ16">
        <v>380.02</v>
      </c>
      <c r="AK16">
        <v>307</v>
      </c>
      <c r="AM16">
        <f>AI16-AI23/AI24</f>
        <v>177.49902573527</v>
      </c>
      <c r="AN16">
        <f>AJ16-AJ23/AJ24</f>
        <v>299.293348779265</v>
      </c>
      <c r="AO16">
        <f>AK16-AK23/AK24</f>
        <v>298.808968144</v>
      </c>
    </row>
    <row r="17" spans="1:41">
      <c r="A17">
        <v>16</v>
      </c>
      <c r="B17">
        <v>393.24</v>
      </c>
      <c r="C17">
        <v>395.62</v>
      </c>
      <c r="D17">
        <v>307</v>
      </c>
      <c r="E17">
        <v>56.5</v>
      </c>
      <c r="F17" t="s">
        <v>24</v>
      </c>
      <c r="G17" s="2"/>
      <c r="H17">
        <f t="shared" si="0"/>
        <v>-2.38</v>
      </c>
      <c r="I17">
        <f t="shared" si="1"/>
        <v>5.66439999999998</v>
      </c>
      <c r="K17">
        <f t="shared" si="2"/>
        <v>88.62</v>
      </c>
      <c r="L17">
        <f t="shared" si="3"/>
        <v>7853.5044</v>
      </c>
      <c r="N17">
        <f t="shared" si="4"/>
        <v>250.5</v>
      </c>
      <c r="O17">
        <f t="shared" si="5"/>
        <v>62750.25</v>
      </c>
      <c r="Q17">
        <f t="shared" si="6"/>
        <v>2.38</v>
      </c>
      <c r="S17">
        <f t="shared" si="7"/>
        <v>88.62</v>
      </c>
      <c r="U17">
        <f t="shared" si="8"/>
        <v>250.5</v>
      </c>
      <c r="W17">
        <f t="shared" si="9"/>
        <v>76.3633171167993</v>
      </c>
      <c r="X17">
        <f t="shared" si="10"/>
        <v>5465862829.19581</v>
      </c>
      <c r="Y17">
        <f t="shared" si="11"/>
        <v>986367265703.156</v>
      </c>
      <c r="Z17" s="2"/>
      <c r="AA17">
        <f t="shared" si="12"/>
        <v>15</v>
      </c>
      <c r="AB17">
        <f t="shared" si="13"/>
        <v>4.79641532813829</v>
      </c>
      <c r="AC17" t="s">
        <v>24</v>
      </c>
      <c r="AG17" s="2"/>
      <c r="AH17">
        <v>16</v>
      </c>
      <c r="AI17">
        <v>393.24</v>
      </c>
      <c r="AJ17">
        <v>395.62</v>
      </c>
      <c r="AK17">
        <v>307</v>
      </c>
      <c r="AM17">
        <f>AI17-AI23/AI24</f>
        <v>175.15902573527</v>
      </c>
      <c r="AN17">
        <f>AJ17-AJ23/AJ24</f>
        <v>314.893348779265</v>
      </c>
      <c r="AO17">
        <f>AK17-AK23/AK24</f>
        <v>298.808968144</v>
      </c>
    </row>
    <row r="18" spans="1:41">
      <c r="A18">
        <v>17</v>
      </c>
      <c r="B18">
        <v>396.9</v>
      </c>
      <c r="C18">
        <v>386.85</v>
      </c>
      <c r="D18">
        <v>307</v>
      </c>
      <c r="E18">
        <v>29.3</v>
      </c>
      <c r="F18" t="s">
        <v>24</v>
      </c>
      <c r="G18" s="2"/>
      <c r="H18">
        <f t="shared" si="0"/>
        <v>10.05</v>
      </c>
      <c r="I18">
        <f t="shared" si="1"/>
        <v>101.002499999999</v>
      </c>
      <c r="K18">
        <f t="shared" si="2"/>
        <v>79.85</v>
      </c>
      <c r="L18">
        <f t="shared" si="3"/>
        <v>6376.0225</v>
      </c>
      <c r="N18">
        <f t="shared" si="4"/>
        <v>277.7</v>
      </c>
      <c r="O18">
        <f t="shared" si="5"/>
        <v>77117.29</v>
      </c>
      <c r="Q18">
        <f t="shared" si="6"/>
        <v>10.05</v>
      </c>
      <c r="S18">
        <f t="shared" si="7"/>
        <v>79.85</v>
      </c>
      <c r="U18">
        <f t="shared" si="8"/>
        <v>277.7</v>
      </c>
      <c r="W18">
        <f t="shared" si="9"/>
        <v>102525.12531281</v>
      </c>
      <c r="X18">
        <f t="shared" si="10"/>
        <v>3246194984.20243</v>
      </c>
      <c r="Y18">
        <f t="shared" si="11"/>
        <v>1651503120985.38</v>
      </c>
      <c r="Z18" s="2"/>
      <c r="AA18">
        <f t="shared" si="12"/>
        <v>16</v>
      </c>
      <c r="AB18">
        <f t="shared" si="13"/>
        <v>5.66999999999996</v>
      </c>
      <c r="AC18" t="s">
        <v>24</v>
      </c>
      <c r="AG18" s="2"/>
      <c r="AH18">
        <v>17</v>
      </c>
      <c r="AI18">
        <v>396.9</v>
      </c>
      <c r="AJ18">
        <v>386.85</v>
      </c>
      <c r="AK18">
        <v>307</v>
      </c>
      <c r="AM18">
        <f>AI18-AI23/AI24</f>
        <v>178.81902573527</v>
      </c>
      <c r="AN18">
        <f>AJ18-AJ23/AJ24</f>
        <v>306.123348779265</v>
      </c>
      <c r="AO18">
        <f>AK18-AK23/AK24</f>
        <v>298.808968144</v>
      </c>
    </row>
    <row r="19" spans="1:41">
      <c r="A19">
        <v>18</v>
      </c>
      <c r="B19">
        <v>396.9</v>
      </c>
      <c r="C19">
        <v>386.75</v>
      </c>
      <c r="D19">
        <v>307</v>
      </c>
      <c r="E19">
        <v>81.7</v>
      </c>
      <c r="F19" t="s">
        <v>24</v>
      </c>
      <c r="G19" s="2"/>
      <c r="H19">
        <f t="shared" si="0"/>
        <v>10.15</v>
      </c>
      <c r="I19">
        <f t="shared" si="1"/>
        <v>103.0225</v>
      </c>
      <c r="K19">
        <f t="shared" si="2"/>
        <v>79.75</v>
      </c>
      <c r="L19">
        <f t="shared" si="3"/>
        <v>6360.0625</v>
      </c>
      <c r="N19">
        <f t="shared" si="4"/>
        <v>225.3</v>
      </c>
      <c r="O19">
        <f t="shared" si="5"/>
        <v>50760.09</v>
      </c>
      <c r="Q19">
        <f t="shared" si="6"/>
        <v>10.15</v>
      </c>
      <c r="S19">
        <f t="shared" si="7"/>
        <v>79.75</v>
      </c>
      <c r="U19">
        <f t="shared" si="8"/>
        <v>225.3</v>
      </c>
      <c r="W19">
        <f t="shared" si="9"/>
        <v>107728.400388436</v>
      </c>
      <c r="X19">
        <f t="shared" si="10"/>
        <v>3225919001.56152</v>
      </c>
      <c r="Y19">
        <f t="shared" si="11"/>
        <v>580504991802.865</v>
      </c>
      <c r="Z19" s="2"/>
      <c r="AA19">
        <f t="shared" si="12"/>
        <v>17</v>
      </c>
      <c r="AB19">
        <f t="shared" si="13"/>
        <v>5.76999999999998</v>
      </c>
      <c r="AC19" t="s">
        <v>24</v>
      </c>
      <c r="AG19" s="2"/>
      <c r="AH19">
        <v>18</v>
      </c>
      <c r="AI19">
        <v>396.9</v>
      </c>
      <c r="AJ19">
        <v>386.75</v>
      </c>
      <c r="AK19">
        <v>307</v>
      </c>
      <c r="AM19">
        <f>AI19-AI23/AI24</f>
        <v>178.81902573527</v>
      </c>
      <c r="AN19">
        <f>AJ19-AJ23/AJ24</f>
        <v>306.023348779265</v>
      </c>
      <c r="AO19">
        <f>AK19-AK23/AK24</f>
        <v>298.808968144</v>
      </c>
    </row>
    <row r="20" spans="1:41">
      <c r="A20">
        <v>19</v>
      </c>
      <c r="B20">
        <v>396.21</v>
      </c>
      <c r="C20">
        <v>388.99</v>
      </c>
      <c r="D20">
        <v>307</v>
      </c>
      <c r="E20">
        <v>36.6</v>
      </c>
      <c r="F20" t="s">
        <v>24</v>
      </c>
      <c r="G20" s="2"/>
      <c r="H20">
        <f t="shared" si="0"/>
        <v>7.21999999999997</v>
      </c>
      <c r="I20">
        <f t="shared" si="1"/>
        <v>52.1283999999996</v>
      </c>
      <c r="K20">
        <f t="shared" si="2"/>
        <v>81.99</v>
      </c>
      <c r="L20">
        <f t="shared" si="3"/>
        <v>6722.3601</v>
      </c>
      <c r="N20">
        <f t="shared" si="4"/>
        <v>270.4</v>
      </c>
      <c r="O20">
        <f t="shared" si="5"/>
        <v>73116.16</v>
      </c>
      <c r="Q20">
        <f t="shared" si="6"/>
        <v>7.21999999999997</v>
      </c>
      <c r="S20">
        <f t="shared" si="7"/>
        <v>81.99</v>
      </c>
      <c r="U20">
        <f t="shared" si="8"/>
        <v>270.4</v>
      </c>
      <c r="W20">
        <f t="shared" si="9"/>
        <v>19619.4120249628</v>
      </c>
      <c r="X20">
        <f t="shared" si="10"/>
        <v>3705138374.50077</v>
      </c>
      <c r="Y20">
        <f t="shared" si="11"/>
        <v>1445551059490.57</v>
      </c>
      <c r="Z20" s="2"/>
      <c r="AA20">
        <f t="shared" si="12"/>
        <v>8</v>
      </c>
      <c r="AB20">
        <f t="shared" si="13"/>
        <v>3.59680413700827</v>
      </c>
      <c r="AC20" t="s">
        <v>24</v>
      </c>
      <c r="AG20" s="2"/>
      <c r="AH20">
        <v>19</v>
      </c>
      <c r="AI20">
        <v>396.21</v>
      </c>
      <c r="AJ20">
        <v>388.99</v>
      </c>
      <c r="AK20">
        <v>307</v>
      </c>
      <c r="AM20">
        <f>AI20-AI23/AI24</f>
        <v>178.12902573527</v>
      </c>
      <c r="AN20">
        <f>AJ20-AJ23/AJ24</f>
        <v>308.263348779265</v>
      </c>
      <c r="AO20">
        <f>AK20-AK23/AK24</f>
        <v>298.808968144</v>
      </c>
    </row>
    <row r="21" spans="1:41">
      <c r="A21">
        <v>20</v>
      </c>
      <c r="B21">
        <v>396.9</v>
      </c>
      <c r="C21">
        <v>390.95</v>
      </c>
      <c r="D21">
        <v>307</v>
      </c>
      <c r="E21">
        <v>69.5</v>
      </c>
      <c r="F21" t="s">
        <v>24</v>
      </c>
      <c r="H21">
        <f t="shared" si="0"/>
        <v>5.94999999999999</v>
      </c>
      <c r="I21">
        <f t="shared" si="1"/>
        <v>35.4024999999999</v>
      </c>
      <c r="K21">
        <f t="shared" si="2"/>
        <v>83.95</v>
      </c>
      <c r="L21">
        <f t="shared" si="3"/>
        <v>7047.6025</v>
      </c>
      <c r="N21">
        <f t="shared" si="4"/>
        <v>237.5</v>
      </c>
      <c r="O21">
        <f t="shared" si="5"/>
        <v>56406.25</v>
      </c>
      <c r="Q21">
        <f t="shared" si="6"/>
        <v>5.94999999999999</v>
      </c>
      <c r="S21">
        <f t="shared" si="7"/>
        <v>83.95</v>
      </c>
      <c r="U21">
        <f t="shared" si="8"/>
        <v>237.5</v>
      </c>
      <c r="W21">
        <f t="shared" si="9"/>
        <v>7457.35518718743</v>
      </c>
      <c r="X21">
        <f t="shared" si="10"/>
        <v>4169687448.78262</v>
      </c>
      <c r="Y21">
        <f t="shared" si="11"/>
        <v>755645446777.344</v>
      </c>
      <c r="AA21">
        <f t="shared" si="12"/>
        <v>2</v>
      </c>
      <c r="AB21">
        <f t="shared" si="13"/>
        <v>1.56999999999999</v>
      </c>
      <c r="AC21" t="s">
        <v>24</v>
      </c>
      <c r="AH21">
        <v>20</v>
      </c>
      <c r="AI21">
        <v>396.9</v>
      </c>
      <c r="AJ21">
        <v>390.95</v>
      </c>
      <c r="AK21">
        <v>307</v>
      </c>
      <c r="AM21">
        <f>AI21-AI23/AI24</f>
        <v>178.81902573527</v>
      </c>
      <c r="AN21">
        <f>AJ21-AJ23/AJ24</f>
        <v>310.223348779265</v>
      </c>
      <c r="AO21">
        <f>AK21-AK23/AK24</f>
        <v>298.808968144</v>
      </c>
    </row>
    <row r="23" spans="34:41">
      <c r="AH23" t="s">
        <v>29</v>
      </c>
      <c r="AI23">
        <f>SUM(B2:B21)/20</f>
        <v>395.813</v>
      </c>
      <c r="AJ23">
        <f>SUM(C2:C21)/20</f>
        <v>392.206</v>
      </c>
      <c r="AK23">
        <f>SUM(D2:D21)/20</f>
        <v>288.6</v>
      </c>
      <c r="AM23">
        <f>AVERAGE(AM2:AM21)</f>
        <v>177.73202573527</v>
      </c>
      <c r="AN23">
        <f>AVERAGE(AN2:AN21)</f>
        <v>311.479348779265</v>
      </c>
      <c r="AO23">
        <f>AVERAGE(AO2:AO21)</f>
        <v>280.408968144</v>
      </c>
    </row>
    <row r="24" spans="34:41">
      <c r="AH24" t="s">
        <v>30</v>
      </c>
      <c r="AI24">
        <f>STDEV(B2:B21)</f>
        <v>1.81498180359154</v>
      </c>
      <c r="AJ24">
        <f>STDEV(C2:C21)</f>
        <v>4.85844506205973</v>
      </c>
      <c r="AK24">
        <f>STDEV(D2:D21)</f>
        <v>35.2336561587893</v>
      </c>
      <c r="AM24">
        <f>STDEV(AM2:AM21)</f>
        <v>1.81498180359154</v>
      </c>
      <c r="AN24">
        <f>STDEV(AN2:AN21)</f>
        <v>4.85844506205974</v>
      </c>
      <c r="AO24">
        <f>STDEV(AO2:AO21)</f>
        <v>35.2336561587893</v>
      </c>
    </row>
    <row r="26" spans="1:4">
      <c r="A26" s="3" t="s">
        <v>31</v>
      </c>
      <c r="B26">
        <f>SQRT(SUM(I2:I50))</f>
        <v>26.2742840054681</v>
      </c>
      <c r="C26">
        <f>SQRT(SUM(L2:L50))</f>
        <v>490.965226874572</v>
      </c>
      <c r="D26">
        <f>SQRT(SUM(O2:O50))</f>
        <v>1001.16004714531</v>
      </c>
    </row>
    <row r="27" spans="1:4">
      <c r="A27" s="4" t="s">
        <v>32</v>
      </c>
      <c r="B27">
        <f>SUM(Q2:Q117)</f>
        <v>83.1599999999998</v>
      </c>
      <c r="C27">
        <f>SUM(S2:S50)</f>
        <v>2072.12</v>
      </c>
      <c r="D27">
        <f>SUM(U2:U50)</f>
        <v>4423.4</v>
      </c>
    </row>
    <row r="28" spans="1:4">
      <c r="A28" s="5" t="s">
        <v>33</v>
      </c>
      <c r="B28">
        <f>(SUM(W2:W50))^(1/5)</f>
        <v>16.4019723228438</v>
      </c>
      <c r="C28">
        <f>(SUM(X2:X50))^(1/5)</f>
        <v>233.822258605366</v>
      </c>
      <c r="D28">
        <f>(SUM(Y2:Y50))^(1/5)</f>
        <v>420.486049436937</v>
      </c>
    </row>
  </sheetData>
  <mergeCells count="5">
    <mergeCell ref="AM1:AO1"/>
    <mergeCell ref="G8:G14"/>
    <mergeCell ref="G15:G20"/>
    <mergeCell ref="Z8:Z20"/>
    <mergeCell ref="AG8:AG20"/>
  </mergeCells>
  <pageMargins left="0.75" right="0.75" top="1" bottom="1" header="0.5" footer="0.5"/>
  <headerFooter/>
  <drawing r:id="rId1"/>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2</vt:i4>
      </vt:variant>
    </vt:vector>
  </HeadingPairs>
  <TitlesOfParts>
    <vt:vector size="2" baseType="lpstr">
      <vt:lpstr>Sheet1</vt:lpstr>
      <vt:lpstr>Sheet2</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2021-01-15T09:09:00Z</dcterms:created>
  <dcterms:modified xsi:type="dcterms:W3CDTF">2021-01-15T11:13:00Z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1033-11.2.0.9937</vt:lpwstr>
  </property>
</Properties>
</file>