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105" windowWidth="20115" windowHeight="7755" activeTab="2"/>
  </bookViews>
  <sheets>
    <sheet name="Sheet6" sheetId="6" r:id="rId1"/>
    <sheet name="Sheet7" sheetId="7" r:id="rId2"/>
    <sheet name="Sheet1" sheetId="1" r:id="rId3"/>
  </sheets>
  <definedNames>
    <definedName name="_xlnm._FilterDatabase" localSheetId="2" hidden="1">Sheet1!$A$1:$P$13</definedName>
  </definedNames>
  <calcPr calcId="125725"/>
  <pivotCaches>
    <pivotCache cacheId="0" r:id="rId4"/>
  </pivotCaches>
</workbook>
</file>

<file path=xl/calcChain.xml><?xml version="1.0" encoding="utf-8"?>
<calcChain xmlns="http://schemas.openxmlformats.org/spreadsheetml/2006/main">
  <c r="I11" i="1"/>
  <c r="F12"/>
  <c r="H8"/>
  <c r="N13"/>
  <c r="L25"/>
  <c r="H21"/>
  <c r="H23"/>
  <c r="H22"/>
  <c r="H24"/>
  <c r="L23"/>
  <c r="L22"/>
  <c r="L21"/>
  <c r="L19"/>
  <c r="L20"/>
  <c r="L18"/>
  <c r="M3"/>
  <c r="J23"/>
  <c r="J22"/>
  <c r="J19"/>
  <c r="J21"/>
  <c r="J20"/>
  <c r="F13"/>
  <c r="D17"/>
  <c r="B14"/>
  <c r="M8" s="1"/>
  <c r="P8" s="1"/>
  <c r="C13"/>
  <c r="H6"/>
  <c r="J12"/>
  <c r="J13"/>
  <c r="M2"/>
  <c r="P2" s="1"/>
  <c r="H2"/>
  <c r="H7"/>
  <c r="H10"/>
  <c r="M4"/>
  <c r="M5"/>
  <c r="H4"/>
  <c r="H5"/>
  <c r="H3"/>
  <c r="M13" l="1"/>
  <c r="M9"/>
  <c r="P9" s="1"/>
  <c r="M10"/>
  <c r="P10" s="1"/>
  <c r="P4"/>
  <c r="M6"/>
  <c r="P6" s="1"/>
  <c r="M7"/>
  <c r="P3"/>
  <c r="J24" l="1"/>
  <c r="P7"/>
  <c r="H9"/>
  <c r="F11"/>
</calcChain>
</file>

<file path=xl/sharedStrings.xml><?xml version="1.0" encoding="utf-8"?>
<sst xmlns="http://schemas.openxmlformats.org/spreadsheetml/2006/main" count="132" uniqueCount="83">
  <si>
    <t>Emp ID</t>
  </si>
  <si>
    <t>Emp Name</t>
  </si>
  <si>
    <t>DOB</t>
  </si>
  <si>
    <t>EmailID</t>
  </si>
  <si>
    <t>Salary</t>
  </si>
  <si>
    <t>Contact</t>
  </si>
  <si>
    <t>A</t>
  </si>
  <si>
    <t>B</t>
  </si>
  <si>
    <t>C</t>
  </si>
  <si>
    <t>D</t>
  </si>
  <si>
    <t>E</t>
  </si>
  <si>
    <t>F</t>
  </si>
  <si>
    <t>G</t>
  </si>
  <si>
    <t>H</t>
  </si>
  <si>
    <t>I</t>
  </si>
  <si>
    <t>Emp Sex</t>
  </si>
  <si>
    <t>male</t>
  </si>
  <si>
    <t>female</t>
  </si>
  <si>
    <t>A1@gmail.com</t>
  </si>
  <si>
    <t>B1@gmail.com</t>
  </si>
  <si>
    <t>A2@gmail.com</t>
  </si>
  <si>
    <t>B2@gmail.com</t>
  </si>
  <si>
    <t>A3@gmail.com</t>
  </si>
  <si>
    <t>B3@gmail.com</t>
  </si>
  <si>
    <t>A4@gmail.com</t>
  </si>
  <si>
    <t>B4@gmail.com</t>
  </si>
  <si>
    <t>A5@gmail.com</t>
  </si>
  <si>
    <t>Sum of Salary</t>
  </si>
  <si>
    <t>Row Labels</t>
  </si>
  <si>
    <t>Grand Total</t>
  </si>
  <si>
    <t>Sum of Emp ID</t>
  </si>
  <si>
    <t>Values</t>
  </si>
  <si>
    <t>IFG</t>
  </si>
  <si>
    <t>department</t>
  </si>
  <si>
    <t>software</t>
  </si>
  <si>
    <t>desination</t>
  </si>
  <si>
    <t>doctor</t>
  </si>
  <si>
    <t>teacher</t>
  </si>
  <si>
    <t>pavan</t>
  </si>
  <si>
    <t>xxx</t>
  </si>
  <si>
    <t>xxxxx</t>
  </si>
  <si>
    <t>xxxxxxx</t>
  </si>
  <si>
    <t>xxxxxxxx</t>
  </si>
  <si>
    <t>yy</t>
  </si>
  <si>
    <t>zz</t>
  </si>
  <si>
    <t>harware</t>
  </si>
  <si>
    <t>&lt;=30000</t>
  </si>
  <si>
    <t>&lt;=30001</t>
  </si>
  <si>
    <t>&lt;=30002</t>
  </si>
  <si>
    <t>&lt;=30003</t>
  </si>
  <si>
    <t>&lt;=30004</t>
  </si>
  <si>
    <t>&lt;=30005</t>
  </si>
  <si>
    <t>&lt;=30006</t>
  </si>
  <si>
    <t>&lt;=30007</t>
  </si>
  <si>
    <t>&lt;=30008</t>
  </si>
  <si>
    <t>countifs</t>
  </si>
  <si>
    <t>ggtg</t>
  </si>
  <si>
    <t>sumifs</t>
  </si>
  <si>
    <t>averageifs--&gt;</t>
  </si>
  <si>
    <t>vlookup--&gt;</t>
  </si>
  <si>
    <t>hlookup--</t>
  </si>
  <si>
    <t>left--&gt;</t>
  </si>
  <si>
    <t>right--&gt;</t>
  </si>
  <si>
    <t>mid--&gt;</t>
  </si>
  <si>
    <t>substitute--&gt;</t>
  </si>
  <si>
    <t>search--&gt;</t>
  </si>
  <si>
    <t>isnumber--&gt;</t>
  </si>
  <si>
    <t>today--&gt;</t>
  </si>
  <si>
    <t>21/8/2000</t>
  </si>
  <si>
    <t>now</t>
  </si>
  <si>
    <t>year</t>
  </si>
  <si>
    <t>month</t>
  </si>
  <si>
    <t>nowdays..</t>
  </si>
  <si>
    <t>eomonth</t>
  </si>
  <si>
    <t>filter--&gt;</t>
  </si>
  <si>
    <t>select+ctrl+shift+l</t>
  </si>
  <si>
    <t>30-80</t>
  </si>
  <si>
    <t>40-50</t>
  </si>
  <si>
    <t>56-78</t>
  </si>
  <si>
    <t>&lt;10</t>
  </si>
  <si>
    <t>FREQUNCY</t>
  </si>
  <si>
    <t>iferror--&gt;</t>
  </si>
  <si>
    <t>PIVOT TABLE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</si>
</sst>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i/>
      <sz val="11"/>
      <color rgb="FF7F7F7F"/>
      <name val="Calibri"/>
      <family val="2"/>
      <scheme val="minor"/>
    </font>
    <font>
      <u/>
      <sz val="11"/>
      <color theme="11"/>
      <name val="Calibri"/>
      <family val="2"/>
    </font>
    <font>
      <sz val="72"/>
      <color theme="5" tint="-0.249977111117893"/>
      <name val="Papyrus"/>
      <family val="4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3" tint="0.399975585192419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0" fontId="1" fillId="0" borderId="1" applyNumberFormat="0" applyFill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</cellStyleXfs>
  <cellXfs count="22">
    <xf numFmtId="0" fontId="0" fillId="0" borderId="0" xfId="0"/>
    <xf numFmtId="0" fontId="0" fillId="3" borderId="2" xfId="0" applyFill="1" applyBorder="1"/>
    <xf numFmtId="0" fontId="0" fillId="2" borderId="2" xfId="0" applyFill="1" applyBorder="1"/>
    <xf numFmtId="14" fontId="0" fillId="2" borderId="2" xfId="0" applyNumberFormat="1" applyFill="1" applyBorder="1"/>
    <xf numFmtId="0" fontId="3" fillId="2" borderId="2" xfId="3" applyFill="1" applyBorder="1" applyAlignment="1" applyProtection="1"/>
    <xf numFmtId="0" fontId="2" fillId="2" borderId="2" xfId="2" applyFill="1" applyBorder="1"/>
    <xf numFmtId="0" fontId="1" fillId="2" borderId="2" xfId="1" applyFill="1" applyBorder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 indent="1"/>
    </xf>
    <xf numFmtId="0" fontId="0" fillId="3" borderId="3" xfId="0" applyFill="1" applyBorder="1"/>
    <xf numFmtId="0" fontId="4" fillId="4" borderId="0" xfId="0" applyFont="1" applyFill="1" applyAlignment="1">
      <alignment horizontal="center" vertical="center"/>
    </xf>
    <xf numFmtId="0" fontId="0" fillId="2" borderId="0" xfId="0" applyFill="1"/>
    <xf numFmtId="0" fontId="0" fillId="2" borderId="2" xfId="0" applyFont="1" applyFill="1" applyBorder="1"/>
    <xf numFmtId="14" fontId="0" fillId="0" borderId="0" xfId="0" applyNumberFormat="1"/>
    <xf numFmtId="22" fontId="0" fillId="0" borderId="0" xfId="0" applyNumberFormat="1"/>
    <xf numFmtId="0" fontId="5" fillId="0" borderId="0" xfId="0" applyFont="1"/>
    <xf numFmtId="16" fontId="5" fillId="0" borderId="0" xfId="0" applyNumberFormat="1" applyFont="1"/>
    <xf numFmtId="0" fontId="6" fillId="0" borderId="0" xfId="0" applyFont="1"/>
    <xf numFmtId="0" fontId="7" fillId="2" borderId="2" xfId="4" applyFill="1" applyBorder="1" applyAlignment="1" applyProtection="1"/>
  </cellXfs>
  <cellStyles count="5">
    <cellStyle name="Explanatory Text" xfId="2" builtinId="53"/>
    <cellStyle name="Followed Hyperlink" xfId="3" builtinId="9"/>
    <cellStyle name="Heading 3" xfId="1" builtinId="18"/>
    <cellStyle name="Hyperlink" xfId="4" builtinId="8"/>
    <cellStyle name="Normal" xfId="0" builtinId="0"/>
  </cellStyles>
  <dxfs count="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D1B301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5280.413812268518" createdVersion="3" refreshedVersion="3" minRefreshableVersion="3" recordCount="9">
  <cacheSource type="worksheet">
    <worksheetSource ref="A1:G10" sheet="Sheet1"/>
  </cacheSource>
  <cacheFields count="7">
    <cacheField name="Emp ID" numFmtId="0">
      <sharedItems containsSemiMixedTypes="0" containsString="0" containsNumber="1" containsInteger="1" minValue="1111" maxValue="1119" count="9">
        <n v="1111"/>
        <n v="1112"/>
        <n v="1113"/>
        <n v="1114"/>
        <n v="1115"/>
        <n v="1116"/>
        <n v="1117"/>
        <n v="1118"/>
        <n v="1119"/>
      </sharedItems>
    </cacheField>
    <cacheField name="Emp Name" numFmtId="0">
      <sharedItems/>
    </cacheField>
    <cacheField name="DOB" numFmtId="14">
      <sharedItems containsSemiMixedTypes="0" containsNonDate="0" containsDate="1" containsString="0" minDate="2000-01-02T00:00:00" maxDate="2000-01-11T00:00:00" count="9">
        <d v="2000-01-02T00:00:00"/>
        <d v="2000-01-03T00:00:00"/>
        <d v="2000-01-04T00:00:00"/>
        <d v="2000-01-05T00:00:00"/>
        <d v="2000-01-06T00:00:00"/>
        <d v="2000-01-07T00:00:00"/>
        <d v="2000-01-08T00:00:00"/>
        <d v="2000-01-09T00:00:00"/>
        <d v="2000-01-10T00:00:00"/>
      </sharedItems>
    </cacheField>
    <cacheField name="EmailID" numFmtId="0">
      <sharedItems count="9">
        <s v="A1@gmail.com"/>
        <s v="B1@gmail.com"/>
        <s v="A2@gmail.com"/>
        <s v="B2@gmail.com"/>
        <s v="A3@gmail.com"/>
        <s v="B3@gmail.com"/>
        <s v="A4@gmail.com"/>
        <s v="B4@gmail.com"/>
        <s v="A5@gmail.com"/>
      </sharedItems>
    </cacheField>
    <cacheField name="Emp Sex" numFmtId="0">
      <sharedItems/>
    </cacheField>
    <cacheField name="Salary" numFmtId="0">
      <sharedItems containsSemiMixedTypes="0" containsString="0" containsNumber="1" containsInteger="1" minValue="10000" maxValue="90000"/>
    </cacheField>
    <cacheField name="Contact" numFmtId="0">
      <sharedItems containsSemiMixedTypes="0" containsString="0" containsNumber="1" containsInteger="1" minValue="91234567890" maxValue="91234567898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">
  <r>
    <x v="0"/>
    <s v="A"/>
    <x v="0"/>
    <x v="0"/>
    <s v="male"/>
    <n v="10000"/>
    <n v="91234567890"/>
  </r>
  <r>
    <x v="1"/>
    <s v="B"/>
    <x v="1"/>
    <x v="1"/>
    <s v="female"/>
    <n v="20000"/>
    <n v="91234567891"/>
  </r>
  <r>
    <x v="2"/>
    <s v="C"/>
    <x v="2"/>
    <x v="2"/>
    <s v="male"/>
    <n v="30000"/>
    <n v="91234567892"/>
  </r>
  <r>
    <x v="3"/>
    <s v="D"/>
    <x v="3"/>
    <x v="3"/>
    <s v="female"/>
    <n v="40000"/>
    <n v="91234567893"/>
  </r>
  <r>
    <x v="4"/>
    <s v="E"/>
    <x v="4"/>
    <x v="4"/>
    <s v="male"/>
    <n v="50000"/>
    <n v="91234567894"/>
  </r>
  <r>
    <x v="5"/>
    <s v="F"/>
    <x v="5"/>
    <x v="5"/>
    <s v="female"/>
    <n v="60000"/>
    <n v="91234567895"/>
  </r>
  <r>
    <x v="6"/>
    <s v="G"/>
    <x v="6"/>
    <x v="6"/>
    <s v="male"/>
    <n v="70000"/>
    <n v="91234567896"/>
  </r>
  <r>
    <x v="7"/>
    <s v="H"/>
    <x v="7"/>
    <x v="7"/>
    <s v="female"/>
    <n v="80000"/>
    <n v="91234567897"/>
  </r>
  <r>
    <x v="8"/>
    <s v="I"/>
    <x v="8"/>
    <x v="8"/>
    <s v="male"/>
    <n v="90000"/>
    <n v="9123456789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B13" firstHeaderRow="1" firstDataRow="1" firstDataCol="1"/>
  <pivotFields count="7">
    <pivotField axis="axisRow" dataField="1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numFmtId="14" showAll="0"/>
    <pivotField showAll="0"/>
    <pivotField showAll="0"/>
    <pivotField showAll="0"/>
    <pivotField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um of Emp ID" fld="0" baseField="0" baseItem="0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C23" firstHeaderRow="1" firstDataRow="2" firstDataCol="1"/>
  <pivotFields count="7">
    <pivotField dataField="1" showAll="0"/>
    <pivotField showAll="0"/>
    <pivotField axis="axisRow" numFmtId="14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Row" showAll="0">
      <items count="10">
        <item x="0"/>
        <item x="2"/>
        <item x="4"/>
        <item x="6"/>
        <item x="8"/>
        <item x="1"/>
        <item x="3"/>
        <item x="5"/>
        <item x="7"/>
        <item t="default"/>
      </items>
    </pivotField>
    <pivotField showAll="0"/>
    <pivotField dataField="1" showAll="0"/>
    <pivotField showAll="0"/>
  </pivotFields>
  <rowFields count="2">
    <field x="2"/>
    <field x="3"/>
  </rowFields>
  <rowItems count="19">
    <i>
      <x/>
    </i>
    <i r="1">
      <x/>
    </i>
    <i>
      <x v="1"/>
    </i>
    <i r="1">
      <x v="5"/>
    </i>
    <i>
      <x v="2"/>
    </i>
    <i r="1">
      <x v="1"/>
    </i>
    <i>
      <x v="3"/>
    </i>
    <i r="1">
      <x v="6"/>
    </i>
    <i>
      <x v="4"/>
    </i>
    <i r="1">
      <x v="2"/>
    </i>
    <i>
      <x v="5"/>
    </i>
    <i r="1">
      <x v="7"/>
    </i>
    <i>
      <x v="6"/>
    </i>
    <i r="1">
      <x v="3"/>
    </i>
    <i>
      <x v="7"/>
    </i>
    <i r="1">
      <x v="8"/>
    </i>
    <i>
      <x v="8"/>
    </i>
    <i r="1"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Emp ID" fld="0" baseField="0" baseItem="0"/>
    <dataField name="Sum of Salary" fld="5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B3@gmail.com" TargetMode="External"/><Relationship Id="rId3" Type="http://schemas.openxmlformats.org/officeDocument/2006/relationships/hyperlink" Target="mailto:A2@gmail.com" TargetMode="External"/><Relationship Id="rId7" Type="http://schemas.openxmlformats.org/officeDocument/2006/relationships/hyperlink" Target="mailto:B2@gmail.com" TargetMode="External"/><Relationship Id="rId2" Type="http://schemas.openxmlformats.org/officeDocument/2006/relationships/hyperlink" Target="mailto:B1@gmail.com" TargetMode="External"/><Relationship Id="rId1" Type="http://schemas.openxmlformats.org/officeDocument/2006/relationships/hyperlink" Target="mailto:A1@gmail.com" TargetMode="External"/><Relationship Id="rId6" Type="http://schemas.openxmlformats.org/officeDocument/2006/relationships/hyperlink" Target="mailto:A5@gmail.com" TargetMode="External"/><Relationship Id="rId5" Type="http://schemas.openxmlformats.org/officeDocument/2006/relationships/hyperlink" Target="mailto:A4@gmail.com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mailto:A3@gmail.com" TargetMode="External"/><Relationship Id="rId9" Type="http://schemas.openxmlformats.org/officeDocument/2006/relationships/hyperlink" Target="mailto:B4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B13"/>
  <sheetViews>
    <sheetView workbookViewId="0">
      <selection activeCell="A3" sqref="A3"/>
    </sheetView>
  </sheetViews>
  <sheetFormatPr defaultRowHeight="15"/>
  <cols>
    <col min="1" max="1" width="13.140625" bestFit="1" customWidth="1"/>
    <col min="2" max="2" width="13.85546875" bestFit="1" customWidth="1"/>
  </cols>
  <sheetData>
    <row r="3" spans="1:2">
      <c r="A3" s="8" t="s">
        <v>28</v>
      </c>
      <c r="B3" t="s">
        <v>30</v>
      </c>
    </row>
    <row r="4" spans="1:2">
      <c r="A4" s="9">
        <v>1111</v>
      </c>
      <c r="B4" s="7">
        <v>1111</v>
      </c>
    </row>
    <row r="5" spans="1:2">
      <c r="A5" s="9">
        <v>1112</v>
      </c>
      <c r="B5" s="7">
        <v>1112</v>
      </c>
    </row>
    <row r="6" spans="1:2">
      <c r="A6" s="9">
        <v>1113</v>
      </c>
      <c r="B6" s="7">
        <v>1113</v>
      </c>
    </row>
    <row r="7" spans="1:2">
      <c r="A7" s="9">
        <v>1114</v>
      </c>
      <c r="B7" s="7">
        <v>1114</v>
      </c>
    </row>
    <row r="8" spans="1:2">
      <c r="A8" s="9">
        <v>1115</v>
      </c>
      <c r="B8" s="7">
        <v>1115</v>
      </c>
    </row>
    <row r="9" spans="1:2">
      <c r="A9" s="9">
        <v>1116</v>
      </c>
      <c r="B9" s="7">
        <v>1116</v>
      </c>
    </row>
    <row r="10" spans="1:2">
      <c r="A10" s="9">
        <v>1117</v>
      </c>
      <c r="B10" s="7">
        <v>1117</v>
      </c>
    </row>
    <row r="11" spans="1:2">
      <c r="A11" s="9">
        <v>1118</v>
      </c>
      <c r="B11" s="7">
        <v>1118</v>
      </c>
    </row>
    <row r="12" spans="1:2">
      <c r="A12" s="9">
        <v>1119</v>
      </c>
      <c r="B12" s="7">
        <v>1119</v>
      </c>
    </row>
    <row r="13" spans="1:2">
      <c r="A13" s="9" t="s">
        <v>29</v>
      </c>
      <c r="B13" s="7">
        <v>10035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C23"/>
  <sheetViews>
    <sheetView workbookViewId="0">
      <selection activeCell="L17" sqref="L17"/>
    </sheetView>
  </sheetViews>
  <sheetFormatPr defaultRowHeight="15"/>
  <cols>
    <col min="1" max="1" width="18.140625" bestFit="1" customWidth="1"/>
    <col min="2" max="2" width="13.85546875" customWidth="1"/>
    <col min="3" max="3" width="12.85546875" bestFit="1" customWidth="1"/>
  </cols>
  <sheetData>
    <row r="2" spans="1:3">
      <c r="A2" t="s">
        <v>82</v>
      </c>
    </row>
    <row r="3" spans="1:3">
      <c r="B3" s="8" t="s">
        <v>31</v>
      </c>
    </row>
    <row r="4" spans="1:3">
      <c r="A4" s="8" t="s">
        <v>28</v>
      </c>
      <c r="B4" t="s">
        <v>30</v>
      </c>
      <c r="C4" t="s">
        <v>27</v>
      </c>
    </row>
    <row r="5" spans="1:3">
      <c r="A5" s="10">
        <v>36527</v>
      </c>
      <c r="B5" s="7">
        <v>1111</v>
      </c>
      <c r="C5" s="7">
        <v>10000</v>
      </c>
    </row>
    <row r="6" spans="1:3">
      <c r="A6" s="11" t="s">
        <v>18</v>
      </c>
      <c r="B6" s="7">
        <v>1111</v>
      </c>
      <c r="C6" s="7">
        <v>10000</v>
      </c>
    </row>
    <row r="7" spans="1:3">
      <c r="A7" s="10">
        <v>36528</v>
      </c>
      <c r="B7" s="7">
        <v>1112</v>
      </c>
      <c r="C7" s="7">
        <v>20000</v>
      </c>
    </row>
    <row r="8" spans="1:3">
      <c r="A8" s="11" t="s">
        <v>19</v>
      </c>
      <c r="B8" s="7">
        <v>1112</v>
      </c>
      <c r="C8" s="7">
        <v>20000</v>
      </c>
    </row>
    <row r="9" spans="1:3">
      <c r="A9" s="10">
        <v>36529</v>
      </c>
      <c r="B9" s="7">
        <v>1113</v>
      </c>
      <c r="C9" s="7">
        <v>30000</v>
      </c>
    </row>
    <row r="10" spans="1:3">
      <c r="A10" s="11" t="s">
        <v>20</v>
      </c>
      <c r="B10" s="7">
        <v>1113</v>
      </c>
      <c r="C10" s="7">
        <v>30000</v>
      </c>
    </row>
    <row r="11" spans="1:3">
      <c r="A11" s="10">
        <v>36530</v>
      </c>
      <c r="B11" s="7">
        <v>1114</v>
      </c>
      <c r="C11" s="7">
        <v>40000</v>
      </c>
    </row>
    <row r="12" spans="1:3">
      <c r="A12" s="11" t="s">
        <v>21</v>
      </c>
      <c r="B12" s="7">
        <v>1114</v>
      </c>
      <c r="C12" s="7">
        <v>40000</v>
      </c>
    </row>
    <row r="13" spans="1:3">
      <c r="A13" s="10">
        <v>36531</v>
      </c>
      <c r="B13" s="7">
        <v>1115</v>
      </c>
      <c r="C13" s="7">
        <v>50000</v>
      </c>
    </row>
    <row r="14" spans="1:3">
      <c r="A14" s="11" t="s">
        <v>22</v>
      </c>
      <c r="B14" s="7">
        <v>1115</v>
      </c>
      <c r="C14" s="7">
        <v>50000</v>
      </c>
    </row>
    <row r="15" spans="1:3">
      <c r="A15" s="10">
        <v>36532</v>
      </c>
      <c r="B15" s="7">
        <v>1116</v>
      </c>
      <c r="C15" s="7">
        <v>60000</v>
      </c>
    </row>
    <row r="16" spans="1:3">
      <c r="A16" s="11" t="s">
        <v>23</v>
      </c>
      <c r="B16" s="7">
        <v>1116</v>
      </c>
      <c r="C16" s="7">
        <v>60000</v>
      </c>
    </row>
    <row r="17" spans="1:3">
      <c r="A17" s="10">
        <v>36533</v>
      </c>
      <c r="B17" s="7">
        <v>1117</v>
      </c>
      <c r="C17" s="7">
        <v>70000</v>
      </c>
    </row>
    <row r="18" spans="1:3">
      <c r="A18" s="11" t="s">
        <v>24</v>
      </c>
      <c r="B18" s="7">
        <v>1117</v>
      </c>
      <c r="C18" s="7">
        <v>70000</v>
      </c>
    </row>
    <row r="19" spans="1:3">
      <c r="A19" s="10">
        <v>36534</v>
      </c>
      <c r="B19" s="7">
        <v>1118</v>
      </c>
      <c r="C19" s="7">
        <v>80000</v>
      </c>
    </row>
    <row r="20" spans="1:3">
      <c r="A20" s="11" t="s">
        <v>25</v>
      </c>
      <c r="B20" s="7">
        <v>1118</v>
      </c>
      <c r="C20" s="7">
        <v>80000</v>
      </c>
    </row>
    <row r="21" spans="1:3">
      <c r="A21" s="10">
        <v>36535</v>
      </c>
      <c r="B21" s="7">
        <v>1119</v>
      </c>
      <c r="C21" s="7">
        <v>90000</v>
      </c>
    </row>
    <row r="22" spans="1:3">
      <c r="A22" s="11" t="s">
        <v>26</v>
      </c>
      <c r="B22" s="7">
        <v>1119</v>
      </c>
      <c r="C22" s="7">
        <v>90000</v>
      </c>
    </row>
    <row r="23" spans="1:3">
      <c r="A23" s="10" t="s">
        <v>29</v>
      </c>
      <c r="B23" s="7">
        <v>10035</v>
      </c>
      <c r="C23" s="7">
        <v>450000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P27"/>
  <sheetViews>
    <sheetView tabSelected="1" topLeftCell="A10" zoomScaleNormal="100" workbookViewId="0">
      <selection activeCell="C20" sqref="C20"/>
    </sheetView>
  </sheetViews>
  <sheetFormatPr defaultRowHeight="15"/>
  <cols>
    <col min="2" max="2" width="10.85546875" customWidth="1"/>
    <col min="3" max="3" width="9.7109375" bestFit="1" customWidth="1"/>
    <col min="4" max="4" width="16.140625" customWidth="1"/>
    <col min="5" max="5" width="8.5703125" customWidth="1"/>
    <col min="7" max="7" width="12" bestFit="1" customWidth="1"/>
    <col min="9" max="9" width="11" customWidth="1"/>
    <col min="10" max="10" width="11.85546875" customWidth="1"/>
    <col min="11" max="11" width="10.42578125" customWidth="1"/>
    <col min="12" max="12" width="21.42578125" customWidth="1"/>
    <col min="13" max="13" width="9.140625" customWidth="1"/>
    <col min="14" max="14" width="12.85546875" customWidth="1"/>
    <col min="15" max="15" width="14.5703125" customWidth="1"/>
    <col min="16" max="16" width="15.7109375" customWidth="1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15</v>
      </c>
      <c r="F1" s="1" t="s">
        <v>4</v>
      </c>
      <c r="G1" s="1" t="s">
        <v>5</v>
      </c>
      <c r="H1" s="12" t="s">
        <v>32</v>
      </c>
      <c r="I1" s="12" t="s">
        <v>33</v>
      </c>
      <c r="J1" s="12" t="s">
        <v>35</v>
      </c>
      <c r="K1" s="1" t="s">
        <v>1</v>
      </c>
      <c r="L1" s="1" t="s">
        <v>4</v>
      </c>
      <c r="M1" s="12" t="s">
        <v>55</v>
      </c>
      <c r="N1" s="12" t="s">
        <v>33</v>
      </c>
      <c r="O1" s="12" t="s">
        <v>56</v>
      </c>
      <c r="P1" s="12" t="s">
        <v>57</v>
      </c>
    </row>
    <row r="2" spans="1:16">
      <c r="A2" s="2">
        <v>1111</v>
      </c>
      <c r="B2" s="2" t="s">
        <v>6</v>
      </c>
      <c r="C2" s="3">
        <v>36527</v>
      </c>
      <c r="D2" s="21" t="s">
        <v>18</v>
      </c>
      <c r="E2" s="5" t="s">
        <v>16</v>
      </c>
      <c r="F2" s="6">
        <v>10000</v>
      </c>
      <c r="G2" s="2">
        <v>91234567890</v>
      </c>
      <c r="H2" s="15" t="str">
        <f>IF(F2&lt;50000,"HII","BYE")</f>
        <v>HII</v>
      </c>
      <c r="I2" s="15" t="s">
        <v>34</v>
      </c>
      <c r="J2" s="15" t="s">
        <v>36</v>
      </c>
      <c r="K2" s="2" t="s">
        <v>6</v>
      </c>
      <c r="L2" s="6" t="s">
        <v>46</v>
      </c>
      <c r="M2" s="2">
        <f t="shared" ref="M2:M10" si="0">COUNTIFS(B2:B10,K2,F2:F10,L2)</f>
        <v>1</v>
      </c>
      <c r="N2" s="2" t="s">
        <v>34</v>
      </c>
      <c r="O2" s="2">
        <v>1</v>
      </c>
      <c r="P2" s="2">
        <f>SUMIFS(F2:F10,I2:I10,N2,O2:O10,M2)</f>
        <v>110000</v>
      </c>
    </row>
    <row r="3" spans="1:16">
      <c r="A3" s="2">
        <v>1112</v>
      </c>
      <c r="B3" s="2" t="s">
        <v>7</v>
      </c>
      <c r="C3" s="3">
        <v>36528</v>
      </c>
      <c r="D3" s="4" t="s">
        <v>19</v>
      </c>
      <c r="E3" s="5" t="s">
        <v>17</v>
      </c>
      <c r="F3" s="6">
        <v>20000</v>
      </c>
      <c r="G3" s="2">
        <v>91234567891</v>
      </c>
      <c r="H3" s="15" t="str">
        <f>IF(F3&lt;50000,"HII","BYE")</f>
        <v>HII</v>
      </c>
      <c r="I3" s="15" t="s">
        <v>34</v>
      </c>
      <c r="J3" s="15" t="s">
        <v>37</v>
      </c>
      <c r="K3" s="2" t="s">
        <v>7</v>
      </c>
      <c r="L3" s="6" t="s">
        <v>47</v>
      </c>
      <c r="M3" s="2">
        <f t="shared" si="0"/>
        <v>1</v>
      </c>
      <c r="N3" s="2" t="s">
        <v>34</v>
      </c>
      <c r="O3" s="2">
        <v>1</v>
      </c>
      <c r="P3" s="2">
        <f>SUMIFS(F3:F11,I3:I11,N3,O3:O11,M3)</f>
        <v>100000</v>
      </c>
    </row>
    <row r="4" spans="1:16">
      <c r="A4" s="2">
        <v>1113</v>
      </c>
      <c r="B4" s="2" t="s">
        <v>8</v>
      </c>
      <c r="C4" s="3" t="s">
        <v>68</v>
      </c>
      <c r="D4" s="4" t="s">
        <v>20</v>
      </c>
      <c r="E4" s="5" t="s">
        <v>16</v>
      </c>
      <c r="F4" s="6">
        <v>40000</v>
      </c>
      <c r="G4" s="2">
        <v>91234567892</v>
      </c>
      <c r="H4" s="15" t="str">
        <f>IF(F4&lt;50000,"HII","BYE")</f>
        <v>HII</v>
      </c>
      <c r="I4" s="15" t="s">
        <v>34</v>
      </c>
      <c r="J4" s="15" t="s">
        <v>38</v>
      </c>
      <c r="K4" s="2" t="s">
        <v>8</v>
      </c>
      <c r="L4" s="6" t="s">
        <v>48</v>
      </c>
      <c r="M4" s="2">
        <f t="shared" si="0"/>
        <v>0</v>
      </c>
      <c r="N4" s="2" t="s">
        <v>34</v>
      </c>
      <c r="O4" s="2">
        <v>1</v>
      </c>
      <c r="P4" s="2">
        <f>SUMIFS(F4:F12,I4:I12,N4,O4:O12,M4)</f>
        <v>0</v>
      </c>
    </row>
    <row r="5" spans="1:16">
      <c r="A5" s="2">
        <v>1114</v>
      </c>
      <c r="B5" s="2" t="s">
        <v>9</v>
      </c>
      <c r="C5" s="3">
        <v>36530</v>
      </c>
      <c r="D5" s="4" t="s">
        <v>21</v>
      </c>
      <c r="E5" s="5" t="s">
        <v>17</v>
      </c>
      <c r="F5" s="6">
        <v>40000</v>
      </c>
      <c r="G5" s="2">
        <v>91234567893</v>
      </c>
      <c r="H5" s="15" t="str">
        <f>IF(F5&lt;50000,"HII","BYE")</f>
        <v>HII</v>
      </c>
      <c r="I5" s="15" t="s">
        <v>34</v>
      </c>
      <c r="J5" s="15" t="s">
        <v>39</v>
      </c>
      <c r="K5" s="2" t="s">
        <v>9</v>
      </c>
      <c r="L5" s="6" t="s">
        <v>49</v>
      </c>
      <c r="M5" s="2">
        <f t="shared" si="0"/>
        <v>0</v>
      </c>
      <c r="N5" s="2" t="s">
        <v>34</v>
      </c>
      <c r="O5" s="2">
        <v>1</v>
      </c>
      <c r="P5" s="2"/>
    </row>
    <row r="6" spans="1:16">
      <c r="A6" s="2">
        <v>1115</v>
      </c>
      <c r="B6" s="2" t="s">
        <v>10</v>
      </c>
      <c r="C6" s="3">
        <v>36531</v>
      </c>
      <c r="D6" s="4" t="s">
        <v>22</v>
      </c>
      <c r="E6" s="5" t="s">
        <v>16</v>
      </c>
      <c r="F6" s="6">
        <v>50000</v>
      </c>
      <c r="G6" s="2">
        <v>91234567894</v>
      </c>
      <c r="H6" s="15" t="str">
        <f>IF(F8&lt;50000,"HII","BYE")</f>
        <v>BYE</v>
      </c>
      <c r="I6" s="15" t="s">
        <v>45</v>
      </c>
      <c r="J6" s="15" t="s">
        <v>40</v>
      </c>
      <c r="K6" s="2" t="s">
        <v>10</v>
      </c>
      <c r="L6" s="6" t="s">
        <v>50</v>
      </c>
      <c r="M6" s="2">
        <f t="shared" si="0"/>
        <v>0</v>
      </c>
      <c r="N6" s="2" t="s">
        <v>45</v>
      </c>
      <c r="O6" s="2">
        <v>1</v>
      </c>
      <c r="P6" s="2">
        <f>SUMIFS(F6:F14,I6:I14,N6,O6:O14,M6)</f>
        <v>0</v>
      </c>
    </row>
    <row r="7" spans="1:16">
      <c r="A7" s="2">
        <v>1116</v>
      </c>
      <c r="B7" s="2" t="s">
        <v>11</v>
      </c>
      <c r="C7" s="3">
        <v>36532</v>
      </c>
      <c r="D7" s="4" t="s">
        <v>23</v>
      </c>
      <c r="E7" s="5" t="s">
        <v>17</v>
      </c>
      <c r="F7" s="6">
        <v>60000</v>
      </c>
      <c r="G7" s="2">
        <v>91234567895</v>
      </c>
      <c r="H7" s="15" t="str">
        <f>IF(F8&lt;50000,"HII","BYE")</f>
        <v>BYE</v>
      </c>
      <c r="I7" s="15" t="s">
        <v>45</v>
      </c>
      <c r="J7" s="15" t="s">
        <v>41</v>
      </c>
      <c r="K7" s="2" t="s">
        <v>11</v>
      </c>
      <c r="L7" s="6" t="s">
        <v>51</v>
      </c>
      <c r="M7" s="2">
        <f t="shared" si="0"/>
        <v>0</v>
      </c>
      <c r="N7" s="2" t="s">
        <v>45</v>
      </c>
      <c r="O7" s="2">
        <v>1</v>
      </c>
      <c r="P7" s="2">
        <f>SUMIFS(F7:F15,I7:I15,N7,O7:O15,M7)</f>
        <v>0</v>
      </c>
    </row>
    <row r="8" spans="1:16">
      <c r="A8" s="2">
        <v>1117</v>
      </c>
      <c r="B8" s="2" t="s">
        <v>12</v>
      </c>
      <c r="C8" s="3">
        <v>36533</v>
      </c>
      <c r="D8" s="4" t="s">
        <v>24</v>
      </c>
      <c r="E8" s="5" t="s">
        <v>16</v>
      </c>
      <c r="F8" s="6">
        <v>70000</v>
      </c>
      <c r="G8" s="2">
        <v>91234567896</v>
      </c>
      <c r="H8" s="15" t="str">
        <f>IF(F8&lt;50000,"HII","BYE")</f>
        <v>BYE</v>
      </c>
      <c r="I8" s="15" t="s">
        <v>45</v>
      </c>
      <c r="J8" s="2" t="s">
        <v>42</v>
      </c>
      <c r="K8" s="2" t="s">
        <v>12</v>
      </c>
      <c r="L8" s="6" t="s">
        <v>52</v>
      </c>
      <c r="M8" s="2">
        <f t="shared" si="0"/>
        <v>0</v>
      </c>
      <c r="N8" s="2" t="s">
        <v>45</v>
      </c>
      <c r="O8" s="2">
        <v>1</v>
      </c>
      <c r="P8" s="2">
        <f>SUMIFS(F8:F16,I8:I16,N8,O8:O16,M8)</f>
        <v>0</v>
      </c>
    </row>
    <row r="9" spans="1:16">
      <c r="A9" s="2">
        <v>1118</v>
      </c>
      <c r="B9" s="2" t="s">
        <v>13</v>
      </c>
      <c r="C9" s="3">
        <v>36534</v>
      </c>
      <c r="D9" s="4" t="s">
        <v>25</v>
      </c>
      <c r="E9" s="5" t="s">
        <v>17</v>
      </c>
      <c r="F9" s="6">
        <v>70000</v>
      </c>
      <c r="G9" s="2">
        <v>91234567897</v>
      </c>
      <c r="H9" s="15" t="str">
        <f>IF(F10&lt;50000,"HII","BYE")</f>
        <v>BYE</v>
      </c>
      <c r="I9" s="15" t="s">
        <v>45</v>
      </c>
      <c r="J9" s="15" t="s">
        <v>43</v>
      </c>
      <c r="K9" s="2" t="s">
        <v>13</v>
      </c>
      <c r="L9" s="6" t="s">
        <v>53</v>
      </c>
      <c r="M9" s="2">
        <f t="shared" si="0"/>
        <v>0</v>
      </c>
      <c r="N9" s="2" t="s">
        <v>34</v>
      </c>
      <c r="O9" s="2">
        <v>1</v>
      </c>
      <c r="P9" s="2">
        <f>SUMIFS(F9:F17,I9:I17,N9,O9:O17,M9)</f>
        <v>0</v>
      </c>
    </row>
    <row r="10" spans="1:16">
      <c r="A10" s="2">
        <v>1119</v>
      </c>
      <c r="B10" s="2" t="s">
        <v>14</v>
      </c>
      <c r="C10" s="3">
        <v>37052</v>
      </c>
      <c r="D10" s="4" t="s">
        <v>26</v>
      </c>
      <c r="E10" s="5" t="s">
        <v>16</v>
      </c>
      <c r="F10" s="6">
        <v>90000</v>
      </c>
      <c r="G10" s="2">
        <v>91234567898</v>
      </c>
      <c r="H10" s="15" t="str">
        <f>IF(F10&lt;50000,"HII","BYE")</f>
        <v>BYE</v>
      </c>
      <c r="I10" s="15" t="s">
        <v>45</v>
      </c>
      <c r="J10" s="2" t="s">
        <v>44</v>
      </c>
      <c r="K10" s="2" t="s">
        <v>14</v>
      </c>
      <c r="L10" s="6" t="s">
        <v>54</v>
      </c>
      <c r="M10" s="2">
        <f t="shared" si="0"/>
        <v>0</v>
      </c>
      <c r="N10" s="2" t="s">
        <v>34</v>
      </c>
      <c r="O10" s="2">
        <v>1</v>
      </c>
      <c r="P10" s="2">
        <f>SUMIFS(F10:F18,I10:I18,N10,O10:O18,M10)</f>
        <v>0</v>
      </c>
    </row>
    <row r="11" spans="1:16">
      <c r="A11" s="2"/>
      <c r="B11" s="2"/>
      <c r="C11" s="2"/>
      <c r="D11" s="2"/>
      <c r="E11" s="2"/>
      <c r="F11" s="2">
        <f ca="1">SUMIF(F2:F10,F8,F4:F6)</f>
        <v>0</v>
      </c>
      <c r="G11" s="2"/>
      <c r="H11" s="2"/>
      <c r="I11" s="2">
        <f>COUNTIF(I2:I10,I6)</f>
        <v>5</v>
      </c>
      <c r="J11" s="2"/>
      <c r="K11" s="2"/>
      <c r="L11" s="2"/>
      <c r="M11" s="2"/>
      <c r="N11" s="2"/>
      <c r="O11" s="2"/>
      <c r="P11" s="2"/>
    </row>
    <row r="12" spans="1:16">
      <c r="A12" s="2"/>
      <c r="B12" s="2"/>
      <c r="C12" s="2" t="s">
        <v>9</v>
      </c>
      <c r="D12" s="2"/>
      <c r="E12" s="2"/>
      <c r="F12" s="14">
        <f>COUNT(F2:F5)</f>
        <v>4</v>
      </c>
      <c r="G12" s="2"/>
      <c r="H12" s="2">
        <v>7</v>
      </c>
      <c r="I12" s="2"/>
      <c r="J12" s="2">
        <f>MATCH("A",K2:K10)</f>
        <v>1</v>
      </c>
      <c r="K12" s="2"/>
      <c r="L12" s="2"/>
      <c r="M12" s="2"/>
      <c r="N12" s="2"/>
      <c r="O12" s="2"/>
      <c r="P12" s="2"/>
    </row>
    <row r="13" spans="1:16">
      <c r="A13" s="2" t="s">
        <v>59</v>
      </c>
      <c r="B13" s="2">
        <v>1113</v>
      </c>
      <c r="C13" s="2" t="str">
        <f>VLOOKUP(B13,A2:B10,2,TRUE)</f>
        <v>C</v>
      </c>
      <c r="D13" s="2"/>
      <c r="E13" s="2"/>
      <c r="F13" s="2">
        <f>AVERAGE(F2:F10)</f>
        <v>50000</v>
      </c>
      <c r="J13" s="2">
        <f>MATCH(F4,F2:F10,0)</f>
        <v>3</v>
      </c>
      <c r="K13" s="2"/>
      <c r="L13" s="6" t="s">
        <v>58</v>
      </c>
      <c r="M13" s="2">
        <f>AVERAGEIFS(F2:F10,I2:I10,N2,O2:O10,M2)</f>
        <v>27500</v>
      </c>
      <c r="N13" s="2">
        <f>AVERAGEIFS(F2:F10,B2:B10,O13)</f>
        <v>70000</v>
      </c>
      <c r="O13" s="2" t="s">
        <v>12</v>
      </c>
      <c r="P13" s="2"/>
    </row>
    <row r="14" spans="1:16">
      <c r="A14" t="s">
        <v>60</v>
      </c>
      <c r="B14" t="str">
        <f>HLOOKUP(C12,A2:F10,5,TRUE)</f>
        <v>A3@gmail.com</v>
      </c>
    </row>
    <row r="15" spans="1:16">
      <c r="C15">
        <v>1113</v>
      </c>
    </row>
    <row r="16" spans="1:16" ht="14.25" customHeight="1">
      <c r="H16" s="20"/>
    </row>
    <row r="17" spans="2:16" ht="14.25" customHeight="1">
      <c r="B17">
        <v>1113</v>
      </c>
      <c r="D17">
        <f>COUNTA(B2:B6,C2:C6)</f>
        <v>10</v>
      </c>
    </row>
    <row r="18" spans="2:16" ht="14.25" customHeight="1">
      <c r="K18" t="s">
        <v>67</v>
      </c>
      <c r="L18" s="16">
        <f ca="1">TODAY()</f>
        <v>45299</v>
      </c>
    </row>
    <row r="19" spans="2:16" ht="14.25" customHeight="1">
      <c r="I19" t="s">
        <v>61</v>
      </c>
      <c r="J19" t="str">
        <f>LEFT("konoyarro",3)</f>
        <v>kon</v>
      </c>
      <c r="K19" t="s">
        <v>69</v>
      </c>
      <c r="L19" s="17">
        <f ca="1">NOW()</f>
        <v>45299.511999768518</v>
      </c>
    </row>
    <row r="20" spans="2:16" ht="14.25" customHeight="1">
      <c r="D20" s="18" t="s">
        <v>80</v>
      </c>
      <c r="I20" t="s">
        <v>62</v>
      </c>
      <c r="J20" t="str">
        <f>RIGHT("konoyarro",6)</f>
        <v>oyarro</v>
      </c>
      <c r="K20" t="s">
        <v>70</v>
      </c>
      <c r="L20">
        <f ca="1">YEAR(TODAY())</f>
        <v>2024</v>
      </c>
    </row>
    <row r="21" spans="2:16" ht="14.25" customHeight="1">
      <c r="D21" s="18">
        <v>51</v>
      </c>
      <c r="E21" s="18">
        <v>24</v>
      </c>
      <c r="F21" s="18"/>
      <c r="G21" s="18" t="s">
        <v>79</v>
      </c>
      <c r="H21" s="18">
        <f>FREQUENCY(D21:D24,E21:E24)</f>
        <v>3</v>
      </c>
      <c r="I21" t="s">
        <v>63</v>
      </c>
      <c r="J21" t="str">
        <f>MID("konoyarro",5,5)</f>
        <v>yarro</v>
      </c>
      <c r="K21" t="s">
        <v>71</v>
      </c>
      <c r="L21">
        <f ca="1">MONTH(TODAY())</f>
        <v>1</v>
      </c>
    </row>
    <row r="22" spans="2:16" ht="14.25" customHeight="1">
      <c r="D22" s="18">
        <v>12</v>
      </c>
      <c r="E22" s="18">
        <v>65</v>
      </c>
      <c r="F22" s="18"/>
      <c r="G22" s="19" t="s">
        <v>76</v>
      </c>
      <c r="H22" s="18">
        <f>FREQUENCY(D22:D25,E22:E25)</f>
        <v>3</v>
      </c>
      <c r="I22" t="s">
        <v>64</v>
      </c>
      <c r="J22" t="str">
        <f>SUBSTITUTE("konoyarro","kono","baaka")</f>
        <v>baakayarro</v>
      </c>
      <c r="K22" t="s">
        <v>72</v>
      </c>
      <c r="L22">
        <f>NETWORKDAYS(C2,C10)</f>
        <v>375</v>
      </c>
    </row>
    <row r="23" spans="2:16" ht="14.25" customHeight="1">
      <c r="D23" s="18">
        <v>23</v>
      </c>
      <c r="E23" s="18">
        <v>88</v>
      </c>
      <c r="F23" s="18"/>
      <c r="G23" s="18" t="s">
        <v>77</v>
      </c>
      <c r="H23" s="18">
        <f>FREQUENCY(D23:D26,E23:E26)</f>
        <v>2</v>
      </c>
      <c r="I23" t="s">
        <v>65</v>
      </c>
      <c r="J23">
        <f>SEARCH("a","bakayaro",3)</f>
        <v>4</v>
      </c>
      <c r="K23" t="s">
        <v>73</v>
      </c>
      <c r="L23">
        <f>EOMONTH(5/25/2003,5)</f>
        <v>182</v>
      </c>
      <c r="P23" s="13"/>
    </row>
    <row r="24" spans="2:16" ht="14.25" customHeight="1">
      <c r="D24" s="18">
        <v>14</v>
      </c>
      <c r="E24" s="18">
        <v>93</v>
      </c>
      <c r="F24" s="18"/>
      <c r="G24" s="18" t="s">
        <v>78</v>
      </c>
      <c r="H24" s="18">
        <f t="shared" ref="H24" si="1">FREQUENCY(D24:D27,E24:E27)</f>
        <v>1</v>
      </c>
      <c r="I24" t="s">
        <v>66</v>
      </c>
      <c r="J24" t="b">
        <f>ISNUMBER(M7)</f>
        <v>1</v>
      </c>
      <c r="K24" t="s">
        <v>74</v>
      </c>
      <c r="L24" t="s">
        <v>75</v>
      </c>
    </row>
    <row r="25" spans="2:16" ht="14.25" customHeight="1">
      <c r="K25" t="s">
        <v>81</v>
      </c>
      <c r="L25" t="str">
        <f>IFERROR(2+2=a,"hhh")</f>
        <v>hhh</v>
      </c>
    </row>
    <row r="26" spans="2:16" ht="14.25" customHeight="1">
      <c r="H26" s="18"/>
    </row>
    <row r="27" spans="2:16" ht="14.25" customHeight="1"/>
  </sheetData>
  <autoFilter ref="A1:P13"/>
  <conditionalFormatting sqref="A2:A10">
    <cfRule type="colorScale" priority="9">
      <colorScale>
        <cfvo type="min" val="0"/>
        <cfvo type="percentile" val="50"/>
        <cfvo type="max" val="0"/>
        <color rgb="FFF8696B"/>
        <color rgb="FFFFEB84"/>
        <color rgb="FF5A8AC6"/>
      </colorScale>
    </cfRule>
    <cfRule type="cellIs" dxfId="3" priority="10" operator="greaterThan">
      <formula>1114</formula>
    </cfRule>
  </conditionalFormatting>
  <conditionalFormatting sqref="L2:L10 L13 F2:F10">
    <cfRule type="cellIs" dxfId="2" priority="8" operator="lessThan">
      <formula>50000</formula>
    </cfRule>
  </conditionalFormatting>
  <conditionalFormatting sqref="F2:F5">
    <cfRule type="dataBar" priority="7">
      <dataBar>
        <cfvo type="min" val="0"/>
        <cfvo type="max" val="0"/>
        <color rgb="FF008AEF"/>
      </dataBar>
    </cfRule>
  </conditionalFormatting>
  <conditionalFormatting sqref="F6:F10">
    <cfRule type="colorScale" priority="5">
      <colorScale>
        <cfvo type="min" val="0"/>
        <cfvo type="max" val="0"/>
        <color rgb="FFFFEF9C"/>
        <color rgb="FFFF7128"/>
      </colorScale>
    </cfRule>
    <cfRule type="aboveAverage" dxfId="1" priority="6" aboveAverage="0"/>
  </conditionalFormatting>
  <conditionalFormatting sqref="L2:L10 L13">
    <cfRule type="dataBar" priority="3">
      <dataBar>
        <cfvo type="min" val="0"/>
        <cfvo type="max" val="0"/>
        <color rgb="FF008AEF"/>
      </dataBar>
    </cfRule>
  </conditionalFormatting>
  <conditionalFormatting sqref="L6:L10 L13">
    <cfRule type="colorScale" priority="1">
      <colorScale>
        <cfvo type="min" val="0"/>
        <cfvo type="max" val="0"/>
        <color rgb="FFFFEF9C"/>
        <color rgb="FFFF7128"/>
      </colorScale>
    </cfRule>
    <cfRule type="aboveAverage" dxfId="0" priority="2" aboveAverage="0"/>
  </conditionalFormatting>
  <hyperlinks>
    <hyperlink ref="D2" r:id="rId1"/>
    <hyperlink ref="D3" r:id="rId2"/>
    <hyperlink ref="D4" r:id="rId3"/>
    <hyperlink ref="D6" r:id="rId4"/>
    <hyperlink ref="D8" r:id="rId5"/>
    <hyperlink ref="D10" r:id="rId6"/>
    <hyperlink ref="D5" r:id="rId7"/>
    <hyperlink ref="D7" r:id="rId8"/>
    <hyperlink ref="D9" r:id="rId9"/>
  </hyperlinks>
  <pageMargins left="0.7" right="0.7" top="0.75" bottom="0.75" header="0.3" footer="0.3"/>
  <pageSetup orientation="portrait"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Sheet6</vt:lpstr>
      <vt:lpstr>Sheet7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2023-12-20T03:36:29Z</dcterms:created>
  <dcterms:modified xsi:type="dcterms:W3CDTF">2024-01-08T06:47:16Z</dcterms:modified>
</cp:coreProperties>
</file>