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ley\Documents\School\Year IV\Sem I\COMP 2140\Project\Description\"/>
    </mc:Choice>
  </mc:AlternateContent>
  <xr:revisionPtr revIDLastSave="0" documentId="13_ncr:1_{69E5A655-4986-41BB-9A7C-FAD18117E936}" xr6:coauthVersionLast="45" xr6:coauthVersionMax="45" xr10:uidLastSave="{00000000-0000-0000-0000-000000000000}"/>
  <bookViews>
    <workbookView xWindow="-108" yWindow="-108" windowWidth="23256" windowHeight="13176" activeTab="1" xr2:uid="{5954381F-BE7B-4063-954F-E92BDD0B96C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2" i="2" l="1"/>
  <c r="Q11" i="2"/>
  <c r="Q10" i="2"/>
  <c r="Q9" i="2"/>
  <c r="Q7" i="2"/>
  <c r="O7" i="2"/>
  <c r="C7" i="2" s="1"/>
  <c r="O6" i="2"/>
  <c r="Q6" i="2" s="1"/>
  <c r="C6" i="2"/>
  <c r="Q5" i="2"/>
  <c r="O5" i="2"/>
  <c r="C5" i="2" s="1"/>
  <c r="Q13" i="2" s="1"/>
  <c r="O4" i="2"/>
  <c r="Q14" i="2" s="1"/>
  <c r="E4" i="2"/>
  <c r="E5" i="2" s="1"/>
  <c r="E6" i="2" s="1"/>
  <c r="E7" i="2" s="1"/>
  <c r="Q8" i="2" s="1"/>
  <c r="C4" i="2"/>
  <c r="N25" i="1"/>
  <c r="N24" i="1"/>
  <c r="N23" i="1"/>
  <c r="N21" i="1"/>
  <c r="N22" i="1" s="1"/>
  <c r="N20" i="1"/>
  <c r="N19" i="1"/>
  <c r="N18" i="1"/>
  <c r="N17" i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4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Q4" i="2" l="1"/>
</calcChain>
</file>

<file path=xl/sharedStrings.xml><?xml version="1.0" encoding="utf-8"?>
<sst xmlns="http://schemas.openxmlformats.org/spreadsheetml/2006/main" count="174" uniqueCount="98">
  <si>
    <t xml:space="preserve">Transaction </t>
  </si>
  <si>
    <t xml:space="preserve">Transaction Number </t>
  </si>
  <si>
    <t>Date (D/M/Y)</t>
  </si>
  <si>
    <t xml:space="preserve">Amount </t>
  </si>
  <si>
    <t>Remain</t>
  </si>
  <si>
    <t>Sale(0)/Loan(1)/Credit(2)/Loss(3)/Inv(4)/Loan Rep(5)</t>
  </si>
  <si>
    <t>Quantity in Number</t>
  </si>
  <si>
    <t>Quantity in Pound</t>
  </si>
  <si>
    <t>Going To</t>
  </si>
  <si>
    <t>Status Open</t>
  </si>
  <si>
    <t xml:space="preserve">Date (D/M/Y) Open </t>
  </si>
  <si>
    <t>Status Closed (7)</t>
  </si>
  <si>
    <t xml:space="preserve">Date (D/M/Y) Closed </t>
  </si>
  <si>
    <t>MAY</t>
  </si>
  <si>
    <t xml:space="preserve">Deposit </t>
  </si>
  <si>
    <t>Unknown</t>
  </si>
  <si>
    <t>None</t>
  </si>
  <si>
    <t>***</t>
  </si>
  <si>
    <t xml:space="preserve">Cash </t>
  </si>
  <si>
    <t>Travis</t>
  </si>
  <si>
    <t>To pay 10/05/20, 30/05/20</t>
  </si>
  <si>
    <t>30/05/20</t>
  </si>
  <si>
    <t xml:space="preserve">Withdraw </t>
  </si>
  <si>
    <t>N/A</t>
  </si>
  <si>
    <t xml:space="preserve">Neville for car </t>
  </si>
  <si>
    <t>Transfer</t>
  </si>
  <si>
    <t>15/05/20</t>
  </si>
  <si>
    <t xml:space="preserve">Crank shaft for car </t>
  </si>
  <si>
    <t>24/06/20</t>
  </si>
  <si>
    <t>Cash</t>
  </si>
  <si>
    <t>17/05/20</t>
  </si>
  <si>
    <t xml:space="preserve">Bull Bay </t>
  </si>
  <si>
    <t xml:space="preserve">Sold but have not deposited </t>
  </si>
  <si>
    <t xml:space="preserve">Odele for gas </t>
  </si>
  <si>
    <t>22/05/20</t>
  </si>
  <si>
    <t>Odele Huslin</t>
  </si>
  <si>
    <t xml:space="preserve">Chicken to Beverly </t>
  </si>
  <si>
    <t xml:space="preserve">Chicken replacement to Bull Bay from Desmond </t>
  </si>
  <si>
    <t xml:space="preserve">Transfer </t>
  </si>
  <si>
    <t>26/05/20</t>
  </si>
  <si>
    <t>Half Way Tree</t>
  </si>
  <si>
    <t>27/05/20</t>
  </si>
  <si>
    <t xml:space="preserve">Axle for car and install </t>
  </si>
  <si>
    <t>29/05/20</t>
  </si>
  <si>
    <t xml:space="preserve">Orley Huslin </t>
  </si>
  <si>
    <t xml:space="preserve">Record Books </t>
  </si>
  <si>
    <t>Ordered 30/05/20</t>
  </si>
  <si>
    <t>Total Sale</t>
  </si>
  <si>
    <t xml:space="preserve">Total in Number </t>
  </si>
  <si>
    <t>Total in Pound</t>
  </si>
  <si>
    <t>Total Loan</t>
  </si>
  <si>
    <t xml:space="preserve">Total Pounds Credited </t>
  </si>
  <si>
    <t xml:space="preserve">Total Amount Credited </t>
  </si>
  <si>
    <t>Total Loss</t>
  </si>
  <si>
    <t>Total Investments</t>
  </si>
  <si>
    <t xml:space="preserve">Total Available Balance </t>
  </si>
  <si>
    <t>Description</t>
  </si>
  <si>
    <t xml:space="preserve">Transaction Type </t>
  </si>
  <si>
    <t>Outstanding (0&amp;1)</t>
  </si>
  <si>
    <t xml:space="preserve">Count </t>
  </si>
  <si>
    <t xml:space="preserve">Loan Number </t>
  </si>
  <si>
    <t>Amount</t>
  </si>
  <si>
    <t>Date (D/M/Y) Open</t>
  </si>
  <si>
    <t>Person</t>
  </si>
  <si>
    <t>Purpose</t>
  </si>
  <si>
    <t>Payment 1</t>
  </si>
  <si>
    <t>Date 1 (D/M/Y)</t>
  </si>
  <si>
    <t>Payment 2</t>
  </si>
  <si>
    <t>Date 2 (D/M/Y)</t>
  </si>
  <si>
    <t>Total Payement</t>
  </si>
  <si>
    <t xml:space="preserve">Remain </t>
  </si>
  <si>
    <t>Date (D/M/Y) Closed</t>
  </si>
  <si>
    <t>Total Outstanding</t>
  </si>
  <si>
    <t>Withdraw</t>
  </si>
  <si>
    <t>4</t>
  </si>
  <si>
    <t>0</t>
  </si>
  <si>
    <t>1</t>
  </si>
  <si>
    <t>12</t>
  </si>
  <si>
    <t xml:space="preserve">4,000.00 </t>
  </si>
  <si>
    <t>12/5/2020</t>
  </si>
  <si>
    <t xml:space="preserve">Neville for car repair </t>
  </si>
  <si>
    <t>(4,000.00)</t>
  </si>
  <si>
    <t>4/6/2020</t>
  </si>
  <si>
    <t xml:space="preserve">0.00 </t>
  </si>
  <si>
    <t>(4,000.00)3</t>
  </si>
  <si>
    <t>0.00 4</t>
  </si>
  <si>
    <t>4/6/20205</t>
  </si>
  <si>
    <t>0.00 6</t>
  </si>
  <si>
    <t>Crank shaft for car</t>
  </si>
  <si>
    <t>Gas</t>
  </si>
  <si>
    <t xml:space="preserve">Axle for Desmond car </t>
  </si>
  <si>
    <t>Number Issued</t>
  </si>
  <si>
    <t>Amount Issued</t>
  </si>
  <si>
    <t xml:space="preserve">Number Collected in Full </t>
  </si>
  <si>
    <t>Amount Collected in Full</t>
  </si>
  <si>
    <t xml:space="preserve"> Total Amount Collected</t>
  </si>
  <si>
    <t xml:space="preserve">Number Outstanding </t>
  </si>
  <si>
    <t xml:space="preserve">Amount Outstanding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</si>
</sst>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B40000"/>
        <bgColor indexed="64"/>
      </patternFill>
    </fill>
    <fill>
      <patternFill patternType="solid">
        <fgColor rgb="FF8E0000"/>
        <bgColor indexed="64"/>
      </patternFill>
    </fill>
    <fill>
      <patternFill patternType="solid">
        <fgColor rgb="FFA2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8">
    <xf numFmtId="0" fontId="0" fillId="0" borderId="0" xfId="0"/>
    <xf numFmtId="0" fontId="2" fillId="2" borderId="1" xfId="0" applyFont="1" applyFill="1" applyBorder="1" applyAlignment="1">
      <alignment horizontal="center" vertical="center" textRotation="45"/>
    </xf>
    <xf numFmtId="14" fontId="2" fillId="3" borderId="1" xfId="0" applyNumberFormat="1" applyFont="1" applyFill="1" applyBorder="1" applyAlignment="1">
      <alignment horizontal="center" vertical="center" textRotation="45"/>
    </xf>
    <xf numFmtId="40" fontId="2" fillId="4" borderId="1" xfId="1" applyNumberFormat="1" applyFont="1" applyFill="1" applyBorder="1" applyAlignment="1">
      <alignment horizontal="center" vertical="center" textRotation="45"/>
    </xf>
    <xf numFmtId="44" fontId="2" fillId="5" borderId="1" xfId="1" applyFont="1" applyFill="1" applyBorder="1" applyAlignment="1">
      <alignment horizontal="center" vertical="center" textRotation="45"/>
    </xf>
    <xf numFmtId="0" fontId="2" fillId="6" borderId="1" xfId="0" applyFont="1" applyFill="1" applyBorder="1" applyAlignment="1">
      <alignment horizontal="center" vertical="center" textRotation="45"/>
    </xf>
    <xf numFmtId="0" fontId="2" fillId="7" borderId="1" xfId="0" applyFont="1" applyFill="1" applyBorder="1" applyAlignment="1">
      <alignment horizontal="center" vertical="center" textRotation="45"/>
    </xf>
    <xf numFmtId="1" fontId="2" fillId="8" borderId="1" xfId="0" applyNumberFormat="1" applyFont="1" applyFill="1" applyBorder="1" applyAlignment="1">
      <alignment horizontal="center" vertical="center" textRotation="45"/>
    </xf>
    <xf numFmtId="0" fontId="2" fillId="9" borderId="1" xfId="0" applyFont="1" applyFill="1" applyBorder="1" applyAlignment="1">
      <alignment horizontal="center" vertical="center" textRotation="45"/>
    </xf>
    <xf numFmtId="0" fontId="2" fillId="10" borderId="1" xfId="0" applyFont="1" applyFill="1" applyBorder="1" applyAlignment="1">
      <alignment horizontal="center" vertical="center" textRotation="45"/>
    </xf>
    <xf numFmtId="0" fontId="2" fillId="11" borderId="1" xfId="0" applyFont="1" applyFill="1" applyBorder="1" applyAlignment="1">
      <alignment horizontal="center" vertical="center" textRotation="45"/>
    </xf>
    <xf numFmtId="0" fontId="2" fillId="12" borderId="1" xfId="0" applyFont="1" applyFill="1" applyBorder="1" applyAlignment="1">
      <alignment horizontal="center" vertical="center" textRotation="45"/>
    </xf>
    <xf numFmtId="0" fontId="2" fillId="13" borderId="1" xfId="0" applyFont="1" applyFill="1" applyBorder="1" applyAlignment="1">
      <alignment horizontal="center" vertical="center" textRotation="45"/>
    </xf>
    <xf numFmtId="0" fontId="2" fillId="14" borderId="2" xfId="0" applyFont="1" applyFill="1" applyBorder="1" applyAlignment="1">
      <alignment horizontal="center" vertical="center" textRotation="45"/>
    </xf>
    <xf numFmtId="0" fontId="2" fillId="15" borderId="3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15" borderId="5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40" fontId="0" fillId="0" borderId="6" xfId="1" applyNumberFormat="1" applyFont="1" applyBorder="1" applyAlignment="1">
      <alignment horizontal="center" vertical="center"/>
    </xf>
    <xf numFmtId="44" fontId="2" fillId="0" borderId="6" xfId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40" fontId="0" fillId="0" borderId="8" xfId="1" applyNumberFormat="1" applyFont="1" applyBorder="1" applyAlignment="1">
      <alignment horizontal="center" vertical="center"/>
    </xf>
    <xf numFmtId="44" fontId="2" fillId="0" borderId="8" xfId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4" fontId="2" fillId="0" borderId="9" xfId="0" applyNumberFormat="1" applyFont="1" applyBorder="1" applyAlignment="1">
      <alignment horizontal="center" vertical="center"/>
    </xf>
    <xf numFmtId="40" fontId="0" fillId="0" borderId="8" xfId="1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40" fontId="0" fillId="0" borderId="10" xfId="1" applyNumberFormat="1" applyFont="1" applyBorder="1" applyAlignment="1">
      <alignment horizontal="center" vertical="center"/>
    </xf>
    <xf numFmtId="44" fontId="2" fillId="0" borderId="10" xfId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right" vertical="center"/>
    </xf>
    <xf numFmtId="44" fontId="2" fillId="0" borderId="13" xfId="1" applyFont="1" applyBorder="1" applyAlignment="1">
      <alignment horizontal="center" vertical="center"/>
    </xf>
    <xf numFmtId="0" fontId="0" fillId="0" borderId="14" xfId="0" applyBorder="1" applyAlignment="1">
      <alignment horizontal="right" vertical="center"/>
    </xf>
    <xf numFmtId="0" fontId="2" fillId="0" borderId="9" xfId="1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right" vertical="center"/>
    </xf>
    <xf numFmtId="44" fontId="2" fillId="0" borderId="9" xfId="1" applyFont="1" applyBorder="1" applyAlignment="1">
      <alignment horizontal="center" vertical="center"/>
    </xf>
    <xf numFmtId="0" fontId="2" fillId="0" borderId="15" xfId="0" applyFont="1" applyBorder="1" applyAlignment="1">
      <alignment horizontal="right" vertical="center"/>
    </xf>
    <xf numFmtId="44" fontId="2" fillId="0" borderId="16" xfId="1" applyFont="1" applyBorder="1" applyAlignment="1">
      <alignment horizontal="center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44" fontId="2" fillId="0" borderId="17" xfId="1" applyFont="1" applyBorder="1" applyAlignment="1">
      <alignment horizontal="center" vertical="center"/>
    </xf>
    <xf numFmtId="40" fontId="2" fillId="16" borderId="1" xfId="1" applyNumberFormat="1" applyFont="1" applyFill="1" applyBorder="1" applyAlignment="1">
      <alignment horizontal="center" vertical="center" textRotation="45"/>
    </xf>
    <xf numFmtId="0" fontId="2" fillId="17" borderId="1" xfId="0" applyFont="1" applyFill="1" applyBorder="1" applyAlignment="1">
      <alignment horizontal="center" vertical="center" textRotation="45"/>
    </xf>
    <xf numFmtId="0" fontId="2" fillId="3" borderId="1" xfId="0" applyFont="1" applyFill="1" applyBorder="1" applyAlignment="1">
      <alignment horizontal="center" vertical="center" textRotation="45"/>
    </xf>
    <xf numFmtId="0" fontId="2" fillId="2" borderId="1" xfId="0" applyFont="1" applyFill="1" applyBorder="1" applyAlignment="1">
      <alignment horizontal="center" vertical="center" textRotation="45" wrapText="1"/>
    </xf>
    <xf numFmtId="40" fontId="2" fillId="18" borderId="1" xfId="1" applyNumberFormat="1" applyFont="1" applyFill="1" applyBorder="1" applyAlignment="1">
      <alignment horizontal="center" vertical="center" textRotation="45"/>
    </xf>
    <xf numFmtId="0" fontId="2" fillId="19" borderId="1" xfId="0" applyFont="1" applyFill="1" applyBorder="1" applyAlignment="1">
      <alignment horizontal="center" vertical="center" textRotation="45"/>
    </xf>
    <xf numFmtId="40" fontId="2" fillId="20" borderId="1" xfId="1" applyNumberFormat="1" applyFont="1" applyFill="1" applyBorder="1" applyAlignment="1">
      <alignment horizontal="center" vertical="center" textRotation="45"/>
    </xf>
    <xf numFmtId="0" fontId="2" fillId="21" borderId="1" xfId="0" applyFont="1" applyFill="1" applyBorder="1" applyAlignment="1">
      <alignment horizontal="center" vertical="center" textRotation="45"/>
    </xf>
    <xf numFmtId="40" fontId="2" fillId="22" borderId="1" xfId="1" applyNumberFormat="1" applyFont="1" applyFill="1" applyBorder="1" applyAlignment="1">
      <alignment horizontal="center" vertical="center" textRotation="45"/>
    </xf>
    <xf numFmtId="40" fontId="2" fillId="14" borderId="1" xfId="1" applyNumberFormat="1" applyFont="1" applyFill="1" applyBorder="1" applyAlignment="1">
      <alignment horizontal="center" vertical="center" textRotation="45"/>
    </xf>
    <xf numFmtId="0" fontId="2" fillId="23" borderId="1" xfId="0" applyFont="1" applyFill="1" applyBorder="1" applyAlignment="1">
      <alignment horizontal="center" vertical="center" textRotation="45"/>
    </xf>
    <xf numFmtId="40" fontId="2" fillId="24" borderId="2" xfId="1" applyNumberFormat="1" applyFont="1" applyFill="1" applyBorder="1" applyAlignment="1">
      <alignment horizontal="center" vertical="center" textRotation="45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40" fontId="0" fillId="0" borderId="19" xfId="1" applyNumberFormat="1" applyFont="1" applyBorder="1" applyAlignment="1">
      <alignment horizontal="center" vertical="center"/>
    </xf>
    <xf numFmtId="14" fontId="2" fillId="0" borderId="19" xfId="0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40" fontId="2" fillId="0" borderId="19" xfId="1" applyNumberFormat="1" applyFont="1" applyBorder="1" applyAlignment="1">
      <alignment horizontal="center" vertical="center"/>
    </xf>
    <xf numFmtId="14" fontId="0" fillId="0" borderId="19" xfId="0" applyNumberFormat="1" applyBorder="1" applyAlignment="1">
      <alignment horizontal="center" vertical="center"/>
    </xf>
    <xf numFmtId="44" fontId="0" fillId="0" borderId="19" xfId="1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40" fontId="2" fillId="0" borderId="8" xfId="1" applyNumberFormat="1" applyFont="1" applyBorder="1" applyAlignment="1">
      <alignment horizontal="center" vertical="center"/>
    </xf>
    <xf numFmtId="44" fontId="0" fillId="0" borderId="8" xfId="1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40" fontId="0" fillId="0" borderId="22" xfId="1" applyNumberFormat="1" applyFont="1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40" fontId="2" fillId="0" borderId="22" xfId="1" applyNumberFormat="1" applyFont="1" applyBorder="1" applyAlignment="1">
      <alignment horizontal="center" vertical="center"/>
    </xf>
    <xf numFmtId="14" fontId="0" fillId="0" borderId="22" xfId="0" applyNumberFormat="1" applyBorder="1" applyAlignment="1">
      <alignment horizontal="center" vertical="center"/>
    </xf>
    <xf numFmtId="44" fontId="0" fillId="0" borderId="22" xfId="1" applyFont="1" applyBorder="1" applyAlignment="1">
      <alignment horizontal="center" vertical="center"/>
    </xf>
    <xf numFmtId="14" fontId="2" fillId="0" borderId="22" xfId="0" applyNumberFormat="1" applyFont="1" applyBorder="1" applyAlignment="1">
      <alignment horizontal="center" vertical="center"/>
    </xf>
    <xf numFmtId="40" fontId="2" fillId="0" borderId="9" xfId="1" applyNumberFormat="1" applyFont="1" applyBorder="1" applyAlignment="1">
      <alignment horizontal="center" vertical="center"/>
    </xf>
    <xf numFmtId="40" fontId="2" fillId="0" borderId="16" xfId="1" applyNumberFormat="1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8" formatCode="#,##0.00_);[Red]\(#,##0.00\)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8" formatCode="#,##0.00_);[Red]\(#,##0.00\)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8" formatCode="#,##0.00_);[Red]\(#,##0.00\)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8" formatCode="#,##0.00_);[Red]\(#,##0.00\)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8" formatCode="#,##0.00_);[Red]\(#,##0.00\)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8" formatCode="#,##0.00_);[Red]\(#,##0.00\)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8" formatCode="#,##0.00_);[Red]\(#,##0.00\)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2040D1-B45E-4596-8BB8-6644A12E1D10}" name="Table2" displayName="Table2" ref="A3:Q7" totalsRowShown="0" headerRowDxfId="21" dataDxfId="20" headerRowBorderDxfId="18" tableBorderDxfId="19" totalsRowBorderDxfId="17" headerRowCellStyle="Currency" dataCellStyle="Currency">
  <autoFilter ref="A3:Q7" xr:uid="{B3B0B3F5-B746-4B06-91CB-473E17BA013C}"/>
  <tableColumns count="17">
    <tableColumn id="1" xr3:uid="{3398C048-E795-4EED-8393-9C9A0FE83AF9}" name="Withdraw" dataDxfId="16"/>
    <tableColumn id="2" xr3:uid="{6EA1923F-CE22-40EB-80F6-ABAC9CA0C234}" name="4" dataDxfId="15"/>
    <tableColumn id="3" xr3:uid="{A25CBF8B-AA34-4846-BC3C-6F3D57DC2D44}" name="0" dataDxfId="14">
      <calculatedColumnFormula>IF(O4&gt;0,1,0)</calculatedColumnFormula>
    </tableColumn>
    <tableColumn id="4" xr3:uid="{98932DC8-357B-4F72-B14A-7798036ADE61}" name="1" dataDxfId="13"/>
    <tableColumn id="5" xr3:uid="{6A28F5DB-B725-4132-892E-9B503EC37498}" name="12" dataDxfId="12">
      <calculatedColumnFormula>SUM(E3,1)</calculatedColumnFormula>
    </tableColumn>
    <tableColumn id="6" xr3:uid="{5677A6A8-DA7A-40CE-AB35-649826AFCB2B}" name="4,000.00 " dataDxfId="11" dataCellStyle="Currency"/>
    <tableColumn id="7" xr3:uid="{DF1EDFD7-479B-4464-B96D-A2E29E50C261}" name="12/5/2020" dataDxfId="10"/>
    <tableColumn id="8" xr3:uid="{C4DE1A3B-B3A3-4A04-811B-FF1635AB0DB2}" name="Odele Huslin" dataDxfId="9"/>
    <tableColumn id="9" xr3:uid="{1533BF4A-37AE-4717-BAE5-C1B1C6A06BAB}" name="Neville for car repair " dataDxfId="8"/>
    <tableColumn id="10" xr3:uid="{92DF4F38-C4E6-46D4-98A7-6381024B5535}" name="(4,000.00)" dataDxfId="7" dataCellStyle="Currency"/>
    <tableColumn id="11" xr3:uid="{038264DC-02B0-4E33-B9E6-6D000D4897E0}" name="4/6/2020" dataDxfId="6"/>
    <tableColumn id="12" xr3:uid="{EC5B1B3D-0A3E-4517-ADFA-F35220049659}" name="0.00 " dataDxfId="5" dataCellStyle="Currency"/>
    <tableColumn id="13" xr3:uid="{83A3F2DC-7529-4AE2-A48E-1F20382BFADB}" name="N/A" dataDxfId="4" dataCellStyle="Currency"/>
    <tableColumn id="14" xr3:uid="{D84B3F2A-FF13-400A-9E1E-6C639F0579CB}" name="(4,000.00)3" dataDxfId="3" dataCellStyle="Currency"/>
    <tableColumn id="15" xr3:uid="{5FEDC8FB-FEC2-4411-891B-B403A501627E}" name="0.00 4" dataDxfId="2" dataCellStyle="Currency">
      <calculatedColumnFormula>F4+N4</calculatedColumnFormula>
    </tableColumn>
    <tableColumn id="16" xr3:uid="{4EEC7989-10FE-4744-BB38-9F9E6DFC3A7D}" name="4/6/20205" dataDxfId="1"/>
    <tableColumn id="17" xr3:uid="{9E139A5B-7A59-46CF-BF34-967D7B9C318C}" name="0.00 6" dataDxfId="0" dataCellStyle="Currency">
      <calculatedColumnFormula>SUM(O3,O4)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5DC3A-5072-42FF-BFEA-38610E43019B}">
  <dimension ref="A1:N25"/>
  <sheetViews>
    <sheetView workbookViewId="0">
      <selection activeCell="N1" sqref="N1:N1048576"/>
    </sheetView>
  </sheetViews>
  <sheetFormatPr defaultRowHeight="14.4" x14ac:dyDescent="0.3"/>
  <cols>
    <col min="3" max="3" width="9.5546875" bestFit="1" customWidth="1"/>
    <col min="4" max="4" width="10.109375" bestFit="1" customWidth="1"/>
    <col min="5" max="5" width="11.44140625" bestFit="1" customWidth="1"/>
    <col min="9" max="9" width="12.6640625" bestFit="1" customWidth="1"/>
    <col min="10" max="10" width="40.88671875" bestFit="1" customWidth="1"/>
    <col min="12" max="12" width="9.77734375" bestFit="1" customWidth="1"/>
    <col min="14" max="14" width="12.109375" bestFit="1" customWidth="1"/>
  </cols>
  <sheetData>
    <row r="1" spans="1:14" ht="184.2" thickBot="1" x14ac:dyDescent="0.35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 t="s">
        <v>8</v>
      </c>
      <c r="J1" s="9" t="s">
        <v>56</v>
      </c>
      <c r="K1" s="10" t="s">
        <v>9</v>
      </c>
      <c r="L1" s="11" t="s">
        <v>10</v>
      </c>
      <c r="M1" s="12" t="s">
        <v>11</v>
      </c>
      <c r="N1" s="13" t="s">
        <v>12</v>
      </c>
    </row>
    <row r="2" spans="1:14" ht="15" thickBot="1" x14ac:dyDescent="0.35">
      <c r="A2" s="14" t="s">
        <v>13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6"/>
    </row>
    <row r="3" spans="1:14" x14ac:dyDescent="0.3">
      <c r="A3" s="17" t="s">
        <v>14</v>
      </c>
      <c r="B3" s="17">
        <v>1</v>
      </c>
      <c r="C3" s="18">
        <v>43835</v>
      </c>
      <c r="D3" s="19">
        <v>20000</v>
      </c>
      <c r="E3" s="20">
        <v>20000</v>
      </c>
      <c r="F3" s="17">
        <v>0</v>
      </c>
      <c r="G3" s="21" t="s">
        <v>15</v>
      </c>
      <c r="H3" s="21" t="s">
        <v>15</v>
      </c>
      <c r="I3" s="17" t="s">
        <v>15</v>
      </c>
      <c r="J3" s="17" t="s">
        <v>16</v>
      </c>
      <c r="K3" s="17">
        <v>9</v>
      </c>
      <c r="L3" s="17" t="s">
        <v>17</v>
      </c>
      <c r="M3" s="17">
        <v>7</v>
      </c>
      <c r="N3" s="22" t="s">
        <v>17</v>
      </c>
    </row>
    <row r="4" spans="1:14" x14ac:dyDescent="0.3">
      <c r="A4" s="23" t="s">
        <v>18</v>
      </c>
      <c r="B4" s="23">
        <f>SUM(B2,1)</f>
        <v>1</v>
      </c>
      <c r="C4" s="24">
        <v>43895</v>
      </c>
      <c r="D4" s="25">
        <v>720</v>
      </c>
      <c r="E4" s="26">
        <f>SUM(E3,D4)</f>
        <v>20720</v>
      </c>
      <c r="F4" s="23">
        <v>2</v>
      </c>
      <c r="G4" s="27">
        <v>1</v>
      </c>
      <c r="H4" s="28">
        <v>4</v>
      </c>
      <c r="I4" s="23" t="s">
        <v>19</v>
      </c>
      <c r="J4" s="27" t="s">
        <v>20</v>
      </c>
      <c r="K4" s="23">
        <v>9</v>
      </c>
      <c r="L4" s="29">
        <v>43895</v>
      </c>
      <c r="M4" s="23">
        <v>7</v>
      </c>
      <c r="N4" s="30" t="s">
        <v>21</v>
      </c>
    </row>
    <row r="5" spans="1:14" x14ac:dyDescent="0.3">
      <c r="A5" s="23" t="s">
        <v>14</v>
      </c>
      <c r="B5" s="23">
        <f>SUM(B4,1)</f>
        <v>2</v>
      </c>
      <c r="C5" s="24">
        <v>43956</v>
      </c>
      <c r="D5" s="25">
        <v>10000</v>
      </c>
      <c r="E5" s="26">
        <f t="shared" ref="E5:E15" si="0">SUM(E4,D5)</f>
        <v>30720</v>
      </c>
      <c r="F5" s="23">
        <v>0</v>
      </c>
      <c r="G5" s="27" t="s">
        <v>15</v>
      </c>
      <c r="H5" s="28" t="s">
        <v>15</v>
      </c>
      <c r="I5" s="23" t="s">
        <v>15</v>
      </c>
      <c r="J5" s="27" t="s">
        <v>16</v>
      </c>
      <c r="K5" s="23" t="s">
        <v>17</v>
      </c>
      <c r="L5" s="23" t="s">
        <v>17</v>
      </c>
      <c r="M5" s="23">
        <v>7</v>
      </c>
      <c r="N5" s="31">
        <v>43956</v>
      </c>
    </row>
    <row r="6" spans="1:14" x14ac:dyDescent="0.3">
      <c r="A6" s="23" t="s">
        <v>22</v>
      </c>
      <c r="B6" s="23">
        <f t="shared" ref="B6:B16" si="1">SUM(B5,1)</f>
        <v>3</v>
      </c>
      <c r="C6" s="24">
        <v>44170</v>
      </c>
      <c r="D6" s="25">
        <v>-4000</v>
      </c>
      <c r="E6" s="26">
        <f t="shared" si="0"/>
        <v>26720</v>
      </c>
      <c r="F6" s="23">
        <v>1</v>
      </c>
      <c r="G6" s="27" t="s">
        <v>23</v>
      </c>
      <c r="H6" s="28" t="s">
        <v>23</v>
      </c>
      <c r="I6" s="23" t="s">
        <v>23</v>
      </c>
      <c r="J6" s="27" t="s">
        <v>24</v>
      </c>
      <c r="K6" s="23">
        <v>9</v>
      </c>
      <c r="L6" s="29">
        <v>44170</v>
      </c>
      <c r="M6" s="23">
        <v>7</v>
      </c>
      <c r="N6" s="31">
        <v>43927</v>
      </c>
    </row>
    <row r="7" spans="1:14" x14ac:dyDescent="0.3">
      <c r="A7" s="23" t="s">
        <v>25</v>
      </c>
      <c r="B7" s="23">
        <f t="shared" si="1"/>
        <v>4</v>
      </c>
      <c r="C7" s="24" t="s">
        <v>26</v>
      </c>
      <c r="D7" s="25">
        <v>-15000</v>
      </c>
      <c r="E7" s="26">
        <f t="shared" si="0"/>
        <v>11720</v>
      </c>
      <c r="F7" s="23">
        <v>1</v>
      </c>
      <c r="G7" s="27" t="s">
        <v>23</v>
      </c>
      <c r="H7" s="28" t="s">
        <v>23</v>
      </c>
      <c r="I7" s="23" t="s">
        <v>23</v>
      </c>
      <c r="J7" s="27" t="s">
        <v>27</v>
      </c>
      <c r="K7" s="23">
        <v>9</v>
      </c>
      <c r="L7" s="23" t="s">
        <v>26</v>
      </c>
      <c r="M7" s="23">
        <v>7</v>
      </c>
      <c r="N7" s="30" t="s">
        <v>28</v>
      </c>
    </row>
    <row r="8" spans="1:14" x14ac:dyDescent="0.3">
      <c r="A8" s="23" t="s">
        <v>29</v>
      </c>
      <c r="B8" s="23">
        <f t="shared" si="1"/>
        <v>5</v>
      </c>
      <c r="C8" s="24" t="s">
        <v>30</v>
      </c>
      <c r="D8" s="32">
        <v>5250</v>
      </c>
      <c r="E8" s="26">
        <f t="shared" si="0"/>
        <v>16970</v>
      </c>
      <c r="F8" s="23">
        <v>0</v>
      </c>
      <c r="G8" s="27">
        <v>9</v>
      </c>
      <c r="H8" s="28">
        <v>30</v>
      </c>
      <c r="I8" s="23" t="s">
        <v>31</v>
      </c>
      <c r="J8" s="27" t="s">
        <v>32</v>
      </c>
      <c r="K8" s="23">
        <v>9</v>
      </c>
      <c r="L8" s="23" t="s">
        <v>30</v>
      </c>
      <c r="M8" s="23">
        <v>7</v>
      </c>
      <c r="N8" s="30" t="s">
        <v>30</v>
      </c>
    </row>
    <row r="9" spans="1:14" x14ac:dyDescent="0.3">
      <c r="A9" s="23" t="s">
        <v>18</v>
      </c>
      <c r="B9" s="23">
        <f t="shared" si="1"/>
        <v>6</v>
      </c>
      <c r="C9" s="24" t="s">
        <v>30</v>
      </c>
      <c r="D9" s="32">
        <v>-5250</v>
      </c>
      <c r="E9" s="26">
        <f t="shared" si="0"/>
        <v>11720</v>
      </c>
      <c r="F9" s="23">
        <v>1</v>
      </c>
      <c r="G9" s="27" t="s">
        <v>23</v>
      </c>
      <c r="H9" s="28" t="s">
        <v>23</v>
      </c>
      <c r="I9" s="23" t="s">
        <v>23</v>
      </c>
      <c r="J9" s="27" t="s">
        <v>33</v>
      </c>
      <c r="K9" s="23">
        <v>9</v>
      </c>
      <c r="L9" s="23" t="s">
        <v>30</v>
      </c>
      <c r="M9" s="23">
        <v>7</v>
      </c>
      <c r="N9" s="31">
        <v>43927</v>
      </c>
    </row>
    <row r="10" spans="1:14" x14ac:dyDescent="0.3">
      <c r="A10" s="23" t="s">
        <v>29</v>
      </c>
      <c r="B10" s="23">
        <f t="shared" si="1"/>
        <v>7</v>
      </c>
      <c r="C10" s="24" t="s">
        <v>34</v>
      </c>
      <c r="D10" s="25">
        <v>-720</v>
      </c>
      <c r="E10" s="26">
        <f t="shared" si="0"/>
        <v>11000</v>
      </c>
      <c r="F10" s="23">
        <v>2</v>
      </c>
      <c r="G10" s="27">
        <v>1</v>
      </c>
      <c r="H10" s="28">
        <v>4</v>
      </c>
      <c r="I10" s="23" t="s">
        <v>35</v>
      </c>
      <c r="J10" s="27" t="s">
        <v>36</v>
      </c>
      <c r="K10" s="23">
        <v>9</v>
      </c>
      <c r="L10" s="23" t="s">
        <v>34</v>
      </c>
      <c r="M10" s="23">
        <v>7</v>
      </c>
      <c r="N10" s="31">
        <v>43927</v>
      </c>
    </row>
    <row r="11" spans="1:14" x14ac:dyDescent="0.3">
      <c r="A11" s="23" t="s">
        <v>18</v>
      </c>
      <c r="B11" s="23">
        <f t="shared" si="1"/>
        <v>8</v>
      </c>
      <c r="C11" s="24" t="s">
        <v>34</v>
      </c>
      <c r="D11" s="25">
        <v>-4200</v>
      </c>
      <c r="E11" s="26">
        <f t="shared" si="0"/>
        <v>6800</v>
      </c>
      <c r="F11" s="23">
        <v>3</v>
      </c>
      <c r="G11" s="27">
        <v>4</v>
      </c>
      <c r="H11" s="28">
        <v>4</v>
      </c>
      <c r="I11" s="23" t="s">
        <v>23</v>
      </c>
      <c r="J11" s="27" t="s">
        <v>37</v>
      </c>
      <c r="K11" s="23">
        <v>9</v>
      </c>
      <c r="L11" s="23" t="s">
        <v>34</v>
      </c>
      <c r="M11" s="23">
        <v>7</v>
      </c>
      <c r="N11" s="30" t="s">
        <v>34</v>
      </c>
    </row>
    <row r="12" spans="1:14" x14ac:dyDescent="0.3">
      <c r="A12" s="23" t="s">
        <v>38</v>
      </c>
      <c r="B12" s="23">
        <f t="shared" si="1"/>
        <v>9</v>
      </c>
      <c r="C12" s="24" t="s">
        <v>39</v>
      </c>
      <c r="D12" s="25">
        <v>1800</v>
      </c>
      <c r="E12" s="26">
        <f t="shared" si="0"/>
        <v>8600</v>
      </c>
      <c r="F12" s="23">
        <v>0</v>
      </c>
      <c r="G12" s="27">
        <v>3</v>
      </c>
      <c r="H12" s="28">
        <v>10</v>
      </c>
      <c r="I12" s="23" t="s">
        <v>40</v>
      </c>
      <c r="J12" s="27" t="s">
        <v>23</v>
      </c>
      <c r="K12" s="23">
        <v>9</v>
      </c>
      <c r="L12" s="23" t="s">
        <v>39</v>
      </c>
      <c r="M12" s="23">
        <v>7</v>
      </c>
      <c r="N12" s="30" t="s">
        <v>39</v>
      </c>
    </row>
    <row r="13" spans="1:14" x14ac:dyDescent="0.3">
      <c r="A13" s="23" t="s">
        <v>38</v>
      </c>
      <c r="B13" s="23">
        <f t="shared" si="1"/>
        <v>10</v>
      </c>
      <c r="C13" s="24" t="s">
        <v>39</v>
      </c>
      <c r="D13" s="25">
        <v>-3000</v>
      </c>
      <c r="E13" s="26">
        <f t="shared" si="0"/>
        <v>5600</v>
      </c>
      <c r="F13" s="23">
        <v>1</v>
      </c>
      <c r="G13" s="27" t="s">
        <v>23</v>
      </c>
      <c r="H13" s="28" t="s">
        <v>23</v>
      </c>
      <c r="I13" s="23" t="s">
        <v>23</v>
      </c>
      <c r="J13" s="27" t="s">
        <v>33</v>
      </c>
      <c r="K13" s="23">
        <v>9</v>
      </c>
      <c r="L13" s="23" t="s">
        <v>39</v>
      </c>
      <c r="M13" s="23">
        <v>7</v>
      </c>
      <c r="N13" s="31">
        <v>43927</v>
      </c>
    </row>
    <row r="14" spans="1:14" x14ac:dyDescent="0.3">
      <c r="A14" s="23" t="s">
        <v>18</v>
      </c>
      <c r="B14" s="23">
        <f t="shared" si="1"/>
        <v>11</v>
      </c>
      <c r="C14" s="24" t="s">
        <v>41</v>
      </c>
      <c r="D14" s="25">
        <v>-9000</v>
      </c>
      <c r="E14" s="26">
        <f t="shared" si="0"/>
        <v>-3400</v>
      </c>
      <c r="F14" s="23">
        <v>1</v>
      </c>
      <c r="G14" s="27" t="s">
        <v>23</v>
      </c>
      <c r="H14" s="28" t="s">
        <v>23</v>
      </c>
      <c r="I14" s="23" t="s">
        <v>35</v>
      </c>
      <c r="J14" s="27" t="s">
        <v>42</v>
      </c>
      <c r="K14" s="23">
        <v>9</v>
      </c>
      <c r="L14" s="23" t="s">
        <v>41</v>
      </c>
      <c r="M14" s="23">
        <v>7</v>
      </c>
      <c r="N14" s="31">
        <v>43927</v>
      </c>
    </row>
    <row r="15" spans="1:14" x14ac:dyDescent="0.3">
      <c r="A15" s="23" t="s">
        <v>18</v>
      </c>
      <c r="B15" s="23">
        <f t="shared" si="1"/>
        <v>12</v>
      </c>
      <c r="C15" s="24" t="s">
        <v>43</v>
      </c>
      <c r="D15" s="25">
        <v>-800</v>
      </c>
      <c r="E15" s="26">
        <f t="shared" si="0"/>
        <v>-4200</v>
      </c>
      <c r="F15" s="23">
        <v>4</v>
      </c>
      <c r="G15" s="27" t="s">
        <v>23</v>
      </c>
      <c r="H15" s="28" t="s">
        <v>23</v>
      </c>
      <c r="I15" s="23" t="s">
        <v>44</v>
      </c>
      <c r="J15" s="27" t="s">
        <v>45</v>
      </c>
      <c r="K15" s="23">
        <v>9</v>
      </c>
      <c r="L15" s="23" t="s">
        <v>43</v>
      </c>
      <c r="M15" s="23">
        <v>7</v>
      </c>
      <c r="N15" s="30" t="s">
        <v>43</v>
      </c>
    </row>
    <row r="16" spans="1:14" ht="15" thickBot="1" x14ac:dyDescent="0.35">
      <c r="A16" s="33" t="s">
        <v>29</v>
      </c>
      <c r="B16" s="33">
        <f t="shared" si="1"/>
        <v>13</v>
      </c>
      <c r="C16" s="34" t="s">
        <v>21</v>
      </c>
      <c r="D16" s="35">
        <v>280</v>
      </c>
      <c r="E16" s="36">
        <v>0</v>
      </c>
      <c r="F16" s="33">
        <v>2</v>
      </c>
      <c r="G16" s="37">
        <v>1</v>
      </c>
      <c r="H16" s="38">
        <v>4</v>
      </c>
      <c r="I16" s="33" t="s">
        <v>19</v>
      </c>
      <c r="J16" s="37" t="s">
        <v>46</v>
      </c>
      <c r="K16" s="33">
        <v>9</v>
      </c>
      <c r="L16" s="33" t="s">
        <v>21</v>
      </c>
      <c r="M16" s="33"/>
      <c r="N16" s="39"/>
    </row>
    <row r="17" spans="1:14" x14ac:dyDescent="0.3">
      <c r="A17" s="40" t="s">
        <v>47</v>
      </c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1">
        <f>SUMIF(F2:F16,0,D2:D16)</f>
        <v>37050</v>
      </c>
    </row>
    <row r="18" spans="1:14" x14ac:dyDescent="0.3">
      <c r="A18" s="42" t="s">
        <v>48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3">
        <f>SUM(G2:G16)</f>
        <v>19</v>
      </c>
    </row>
    <row r="19" spans="1:14" x14ac:dyDescent="0.3">
      <c r="A19" s="42" t="s">
        <v>49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3">
        <f>SUM(H2:H16)</f>
        <v>56</v>
      </c>
    </row>
    <row r="20" spans="1:14" x14ac:dyDescent="0.3">
      <c r="A20" s="44" t="s">
        <v>50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5">
        <f>SUMIF(F2:F16,1,D2:D16)</f>
        <v>-36250</v>
      </c>
    </row>
    <row r="21" spans="1:14" x14ac:dyDescent="0.3">
      <c r="A21" s="42" t="s">
        <v>51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3">
        <f>SUMIF(F2:F16,2,H2:H16)</f>
        <v>12</v>
      </c>
    </row>
    <row r="22" spans="1:14" x14ac:dyDescent="0.3">
      <c r="A22" s="44" t="s">
        <v>52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5">
        <f>N21*180</f>
        <v>2160</v>
      </c>
    </row>
    <row r="23" spans="1:14" x14ac:dyDescent="0.3">
      <c r="A23" s="44" t="s">
        <v>53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5">
        <f>SUMIF(F2:F16,3,D2:D16)</f>
        <v>-4200</v>
      </c>
    </row>
    <row r="24" spans="1:14" ht="15" thickBot="1" x14ac:dyDescent="0.35">
      <c r="A24" s="46" t="s">
        <v>54</v>
      </c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7">
        <f>SUMIF(F2:F16,4,D2:D16)</f>
        <v>-800</v>
      </c>
    </row>
    <row r="25" spans="1:14" ht="15" thickBot="1" x14ac:dyDescent="0.35">
      <c r="A25" s="48" t="s">
        <v>55</v>
      </c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50">
        <f>E16</f>
        <v>0</v>
      </c>
    </row>
  </sheetData>
  <mergeCells count="10">
    <mergeCell ref="A22:M22"/>
    <mergeCell ref="A23:M23"/>
    <mergeCell ref="A24:M24"/>
    <mergeCell ref="A25:M25"/>
    <mergeCell ref="A2:N2"/>
    <mergeCell ref="A17:M17"/>
    <mergeCell ref="A18:M18"/>
    <mergeCell ref="A19:M19"/>
    <mergeCell ref="A20:M20"/>
    <mergeCell ref="A21:M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7EA47-1AF9-4466-900F-75FEB7768EE6}">
  <dimension ref="A1:Q14"/>
  <sheetViews>
    <sheetView tabSelected="1" workbookViewId="0">
      <selection activeCell="F1" sqref="F1:F1048576"/>
    </sheetView>
  </sheetViews>
  <sheetFormatPr defaultRowHeight="14.4" x14ac:dyDescent="0.3"/>
  <cols>
    <col min="6" max="6" width="13" bestFit="1" customWidth="1"/>
    <col min="8" max="8" width="15.88671875" bestFit="1" customWidth="1"/>
    <col min="10" max="10" width="13.88671875" bestFit="1" customWidth="1"/>
    <col min="14" max="14" width="14.88671875" bestFit="1" customWidth="1"/>
    <col min="17" max="17" width="10.44140625" bestFit="1" customWidth="1"/>
  </cols>
  <sheetData>
    <row r="1" spans="1:17" ht="79.8" thickBot="1" x14ac:dyDescent="0.35">
      <c r="A1" s="5" t="s">
        <v>57</v>
      </c>
      <c r="B1" s="9" t="s">
        <v>1</v>
      </c>
      <c r="C1" s="9" t="s">
        <v>58</v>
      </c>
      <c r="D1" s="9" t="s">
        <v>59</v>
      </c>
      <c r="E1" s="6" t="s">
        <v>60</v>
      </c>
      <c r="F1" s="51" t="s">
        <v>61</v>
      </c>
      <c r="G1" s="52" t="s">
        <v>62</v>
      </c>
      <c r="H1" s="53" t="s">
        <v>63</v>
      </c>
      <c r="I1" s="54" t="s">
        <v>64</v>
      </c>
      <c r="J1" s="55" t="s">
        <v>65</v>
      </c>
      <c r="K1" s="56" t="s">
        <v>66</v>
      </c>
      <c r="L1" s="57" t="s">
        <v>67</v>
      </c>
      <c r="M1" s="58" t="s">
        <v>68</v>
      </c>
      <c r="N1" s="59" t="s">
        <v>69</v>
      </c>
      <c r="O1" s="60" t="s">
        <v>70</v>
      </c>
      <c r="P1" s="61" t="s">
        <v>71</v>
      </c>
      <c r="Q1" s="62" t="s">
        <v>72</v>
      </c>
    </row>
    <row r="2" spans="1:17" ht="15" thickBot="1" x14ac:dyDescent="0.35">
      <c r="A2" s="63" t="s">
        <v>13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</row>
    <row r="3" spans="1:17" ht="43.2" x14ac:dyDescent="0.3">
      <c r="A3" s="66" t="s">
        <v>73</v>
      </c>
      <c r="B3" s="67" t="s">
        <v>74</v>
      </c>
      <c r="C3" s="67" t="s">
        <v>75</v>
      </c>
      <c r="D3" s="67" t="s">
        <v>76</v>
      </c>
      <c r="E3" s="67" t="s">
        <v>77</v>
      </c>
      <c r="F3" s="68" t="s">
        <v>78</v>
      </c>
      <c r="G3" s="69" t="s">
        <v>79</v>
      </c>
      <c r="H3" s="67" t="s">
        <v>35</v>
      </c>
      <c r="I3" s="70" t="s">
        <v>80</v>
      </c>
      <c r="J3" s="71" t="s">
        <v>81</v>
      </c>
      <c r="K3" s="72" t="s">
        <v>82</v>
      </c>
      <c r="L3" s="68" t="s">
        <v>83</v>
      </c>
      <c r="M3" s="73" t="s">
        <v>23</v>
      </c>
      <c r="N3" s="71" t="s">
        <v>84</v>
      </c>
      <c r="O3" s="71" t="s">
        <v>85</v>
      </c>
      <c r="P3" s="69" t="s">
        <v>86</v>
      </c>
      <c r="Q3" s="71" t="s">
        <v>87</v>
      </c>
    </row>
    <row r="4" spans="1:17" ht="43.2" x14ac:dyDescent="0.3">
      <c r="A4" s="74" t="s">
        <v>25</v>
      </c>
      <c r="B4" s="23">
        <v>5</v>
      </c>
      <c r="C4" s="23">
        <f>IF(O4&gt;0,1,0)</f>
        <v>0</v>
      </c>
      <c r="D4" s="23">
        <v>1</v>
      </c>
      <c r="E4" s="23">
        <f>SUM(E3,1)</f>
        <v>1</v>
      </c>
      <c r="F4" s="25">
        <v>15000</v>
      </c>
      <c r="G4" s="23" t="s">
        <v>26</v>
      </c>
      <c r="H4" s="23" t="s">
        <v>35</v>
      </c>
      <c r="I4" s="75" t="s">
        <v>88</v>
      </c>
      <c r="J4" s="76">
        <v>-15000</v>
      </c>
      <c r="K4" s="24">
        <v>43927</v>
      </c>
      <c r="L4" s="25">
        <v>0</v>
      </c>
      <c r="M4" s="77" t="s">
        <v>23</v>
      </c>
      <c r="N4" s="76">
        <v>-15000</v>
      </c>
      <c r="O4" s="76">
        <f t="shared" ref="O4:O7" si="0">F4+N4</f>
        <v>0</v>
      </c>
      <c r="P4" s="29">
        <v>43927</v>
      </c>
      <c r="Q4" s="76">
        <f>SUM(O3,O4)</f>
        <v>0</v>
      </c>
    </row>
    <row r="5" spans="1:17" x14ac:dyDescent="0.3">
      <c r="A5" s="74" t="s">
        <v>18</v>
      </c>
      <c r="B5" s="23">
        <v>7</v>
      </c>
      <c r="C5" s="23">
        <f>IF(O5&gt;0,1,0)</f>
        <v>0</v>
      </c>
      <c r="D5" s="23">
        <v>1</v>
      </c>
      <c r="E5" s="23">
        <f t="shared" ref="E5:E7" si="1">SUM(E4,1)</f>
        <v>2</v>
      </c>
      <c r="F5" s="25">
        <v>5250</v>
      </c>
      <c r="G5" s="23" t="s">
        <v>30</v>
      </c>
      <c r="H5" s="23" t="s">
        <v>35</v>
      </c>
      <c r="I5" s="75" t="s">
        <v>89</v>
      </c>
      <c r="J5" s="76">
        <v>-5250</v>
      </c>
      <c r="K5" s="24">
        <v>43927</v>
      </c>
      <c r="L5" s="25">
        <v>0</v>
      </c>
      <c r="M5" s="77" t="s">
        <v>23</v>
      </c>
      <c r="N5" s="76">
        <v>-5250</v>
      </c>
      <c r="O5" s="76">
        <f t="shared" si="0"/>
        <v>0</v>
      </c>
      <c r="P5" s="29">
        <v>43927</v>
      </c>
      <c r="Q5" s="76">
        <f t="shared" ref="Q5:Q7" si="2">SUM(O4,O5)</f>
        <v>0</v>
      </c>
    </row>
    <row r="6" spans="1:17" x14ac:dyDescent="0.3">
      <c r="A6" s="74" t="s">
        <v>25</v>
      </c>
      <c r="B6" s="23">
        <v>11</v>
      </c>
      <c r="C6" s="23">
        <f>IF(O6&gt;0,1,0)</f>
        <v>0</v>
      </c>
      <c r="D6" s="23">
        <v>1</v>
      </c>
      <c r="E6" s="23">
        <f t="shared" si="1"/>
        <v>3</v>
      </c>
      <c r="F6" s="25">
        <v>3000</v>
      </c>
      <c r="G6" s="23" t="s">
        <v>39</v>
      </c>
      <c r="H6" s="23" t="s">
        <v>35</v>
      </c>
      <c r="I6" s="75" t="s">
        <v>89</v>
      </c>
      <c r="J6" s="76">
        <v>-3000</v>
      </c>
      <c r="K6" s="24">
        <v>43927</v>
      </c>
      <c r="L6" s="25">
        <v>0</v>
      </c>
      <c r="M6" s="77" t="s">
        <v>23</v>
      </c>
      <c r="N6" s="76">
        <v>-3000</v>
      </c>
      <c r="O6" s="76">
        <f t="shared" si="0"/>
        <v>0</v>
      </c>
      <c r="P6" s="29">
        <v>43927</v>
      </c>
      <c r="Q6" s="76">
        <f t="shared" si="2"/>
        <v>0</v>
      </c>
    </row>
    <row r="7" spans="1:17" ht="43.2" x14ac:dyDescent="0.3">
      <c r="A7" s="78" t="s">
        <v>29</v>
      </c>
      <c r="B7" s="79">
        <v>12</v>
      </c>
      <c r="C7" s="79">
        <f>IF(O7&gt;0,1,0)</f>
        <v>0</v>
      </c>
      <c r="D7" s="79">
        <v>1</v>
      </c>
      <c r="E7" s="79">
        <f t="shared" si="1"/>
        <v>4</v>
      </c>
      <c r="F7" s="80">
        <v>9000</v>
      </c>
      <c r="G7" s="79" t="s">
        <v>41</v>
      </c>
      <c r="H7" s="79" t="s">
        <v>35</v>
      </c>
      <c r="I7" s="81" t="s">
        <v>90</v>
      </c>
      <c r="J7" s="82">
        <v>-9000</v>
      </c>
      <c r="K7" s="83">
        <v>43927</v>
      </c>
      <c r="L7" s="80">
        <v>0</v>
      </c>
      <c r="M7" s="84" t="s">
        <v>23</v>
      </c>
      <c r="N7" s="82">
        <v>-9000</v>
      </c>
      <c r="O7" s="82">
        <f t="shared" si="0"/>
        <v>0</v>
      </c>
      <c r="P7" s="85">
        <v>43927</v>
      </c>
      <c r="Q7" s="82">
        <f t="shared" si="2"/>
        <v>0</v>
      </c>
    </row>
    <row r="8" spans="1:17" x14ac:dyDescent="0.3">
      <c r="A8" s="44" t="s">
        <v>91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3">
        <f>E7</f>
        <v>4</v>
      </c>
    </row>
    <row r="9" spans="1:17" x14ac:dyDescent="0.3">
      <c r="A9" s="44" t="s">
        <v>92</v>
      </c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86">
        <f>SUM(F3:F7)</f>
        <v>32250</v>
      </c>
    </row>
    <row r="10" spans="1:17" x14ac:dyDescent="0.3">
      <c r="A10" s="44" t="s">
        <v>93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3">
        <f>SUMIF(O3:O7,0,D3:D7)</f>
        <v>4</v>
      </c>
    </row>
    <row r="11" spans="1:17" x14ac:dyDescent="0.3">
      <c r="A11" s="44" t="s">
        <v>94</v>
      </c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86">
        <f>SUMIF(O3:O7,0,F3:F7)</f>
        <v>32250</v>
      </c>
    </row>
    <row r="12" spans="1:17" x14ac:dyDescent="0.3">
      <c r="A12" s="44" t="s">
        <v>95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86">
        <f>SUM(N3:N7)</f>
        <v>-32250</v>
      </c>
    </row>
    <row r="13" spans="1:17" x14ac:dyDescent="0.3">
      <c r="A13" s="44" t="s">
        <v>96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3">
        <f>SUMIF(C3:C7,1,C3:C7)</f>
        <v>0</v>
      </c>
    </row>
    <row r="14" spans="1:17" x14ac:dyDescent="0.3">
      <c r="A14" s="46" t="s">
        <v>97</v>
      </c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87">
        <f>SUM(O3:O7)</f>
        <v>0</v>
      </c>
    </row>
  </sheetData>
  <mergeCells count="8">
    <mergeCell ref="A13:P13"/>
    <mergeCell ref="A14:P14"/>
    <mergeCell ref="A2:Q2"/>
    <mergeCell ref="A8:P8"/>
    <mergeCell ref="A9:P9"/>
    <mergeCell ref="A10:P10"/>
    <mergeCell ref="A11:P11"/>
    <mergeCell ref="A12:P1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Orley Huslin</dc:creator>
  <cp:lastModifiedBy>Orley Huslin</cp:lastModifiedBy>
  <dcterms:created xsi:type="dcterms:W3CDTF">2020-10-28T03:40:34Z</dcterms:created>
  <dcterms:modified xsi:type="dcterms:W3CDTF">2020-10-28T03:42:47Z</dcterms:modified>
</cp:coreProperties>
</file>