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J17" i="1"/>
  <c r="I17" i="1"/>
  <c r="H17" i="1"/>
  <c r="B48" i="1" l="1"/>
  <c r="B41" i="1"/>
  <c r="B45" i="1" s="1"/>
  <c r="B50" i="1" l="1"/>
  <c r="B40" i="1"/>
  <c r="I30" i="1"/>
  <c r="B25" i="1"/>
  <c r="F25" i="1" s="1"/>
  <c r="C29" i="1"/>
  <c r="K30" i="1" s="1"/>
  <c r="B23" i="1"/>
  <c r="F23" i="1" s="1"/>
  <c r="B49" i="1" l="1"/>
  <c r="B55" i="1"/>
  <c r="I29" i="1"/>
  <c r="B10" i="1"/>
  <c r="C12" i="1" s="1"/>
  <c r="C6" i="1"/>
  <c r="J5" i="1"/>
  <c r="M5" i="1" s="1"/>
  <c r="G6" i="1" s="1"/>
  <c r="J6" i="1" s="1"/>
  <c r="M6" i="1" s="1"/>
  <c r="B3" i="1"/>
  <c r="D1" i="1"/>
  <c r="C18" i="1" s="1"/>
  <c r="B54" i="1" l="1"/>
  <c r="D3" i="1"/>
  <c r="D17" i="1"/>
  <c r="D14" i="1"/>
</calcChain>
</file>

<file path=xl/sharedStrings.xml><?xml version="1.0" encoding="utf-8"?>
<sst xmlns="http://schemas.openxmlformats.org/spreadsheetml/2006/main" count="85" uniqueCount="55">
  <si>
    <t>Motor Power  (HP)=</t>
  </si>
  <si>
    <t>Required RPM=</t>
  </si>
  <si>
    <t>=</t>
  </si>
  <si>
    <t>Watts</t>
  </si>
  <si>
    <t xml:space="preserve">Torque produced at </t>
  </si>
  <si>
    <t>RPM=</t>
  </si>
  <si>
    <t xml:space="preserve">at </t>
  </si>
  <si>
    <t>RPM</t>
  </si>
  <si>
    <t>Volume of garbage strip (l*b*h)=</t>
  </si>
  <si>
    <t>*</t>
  </si>
  <si>
    <t>m3</t>
  </si>
  <si>
    <t>ml</t>
  </si>
  <si>
    <t xml:space="preserve">garbage picked up at </t>
  </si>
  <si>
    <t>Rotation/sec</t>
  </si>
  <si>
    <t>ml/sec</t>
  </si>
  <si>
    <t>L/min</t>
  </si>
  <si>
    <t>L/hr</t>
  </si>
  <si>
    <t>Nm</t>
  </si>
  <si>
    <t>DRUM</t>
  </si>
  <si>
    <t>drum volume=</t>
  </si>
  <si>
    <t>Number of radials=</t>
  </si>
  <si>
    <t>Drum size (dia*length)m=</t>
  </si>
  <si>
    <t>Each pocket volume=</t>
  </si>
  <si>
    <t>L</t>
  </si>
  <si>
    <t xml:space="preserve">Occupied pockets at one time = </t>
  </si>
  <si>
    <t>Max volume of drum occupied=</t>
  </si>
  <si>
    <t>DRUM rpm=</t>
  </si>
  <si>
    <t>torque produced by garbage at the end=</t>
  </si>
  <si>
    <t>Torque produced by drum=</t>
  </si>
  <si>
    <t xml:space="preserve">W.r.t gravity </t>
  </si>
  <si>
    <t>drum radius=</t>
  </si>
  <si>
    <t>m</t>
  </si>
  <si>
    <t xml:space="preserve">F.O.S = </t>
  </si>
  <si>
    <t>m/s</t>
  </si>
  <si>
    <t>throwing vel.=</t>
  </si>
  <si>
    <t>Omega=</t>
  </si>
  <si>
    <t>Garbage Projectile:</t>
  </si>
  <si>
    <t>Height of trolley=</t>
  </si>
  <si>
    <t>time for garbage landing-=</t>
  </si>
  <si>
    <t>sec</t>
  </si>
  <si>
    <t>Distance covered by garbage=</t>
  </si>
  <si>
    <t xml:space="preserve">By considering drum rpm, </t>
  </si>
  <si>
    <t>throwing velocity=</t>
  </si>
  <si>
    <t xml:space="preserve">Distance covered by </t>
  </si>
  <si>
    <t>SPROCKET CALCULATIONS:</t>
  </si>
  <si>
    <t>for sprocket 1</t>
  </si>
  <si>
    <t>for sprocket 2</t>
  </si>
  <si>
    <t>for sprocket 3</t>
  </si>
  <si>
    <t>for sprocket 4</t>
  </si>
  <si>
    <t>pitch dia</t>
  </si>
  <si>
    <t>speed</t>
  </si>
  <si>
    <t>speed reduction ratio</t>
  </si>
  <si>
    <t>for sprocket 5</t>
  </si>
  <si>
    <t>COMPOUND 2&amp;3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</si>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</sst>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F12" sqref="F12"/>
    </sheetView>
  </sheetViews>
  <sheetFormatPr defaultRowHeight="15" x14ac:dyDescent="0.25"/>
  <cols>
    <col min="1" max="1" width="19.7109375" customWidth="1"/>
  </cols>
  <sheetData>
    <row r="1" spans="1:14" x14ac:dyDescent="0.25">
      <c r="A1" t="s">
        <v>0</v>
      </c>
      <c r="B1">
        <v>0.5</v>
      </c>
      <c r="C1" s="1" t="s">
        <v>2</v>
      </c>
      <c r="D1">
        <f>746*B1</f>
        <v>373</v>
      </c>
      <c r="E1" t="s">
        <v>3</v>
      </c>
      <c r="F1" t="s">
        <v>6</v>
      </c>
      <c r="G1">
        <v>1440</v>
      </c>
      <c r="H1" t="s">
        <v>7</v>
      </c>
    </row>
    <row r="2" spans="1:14" x14ac:dyDescent="0.25">
      <c r="A2" t="s">
        <v>1</v>
      </c>
      <c r="B2">
        <v>500</v>
      </c>
    </row>
    <row r="3" spans="1:14" x14ac:dyDescent="0.25">
      <c r="A3" t="s">
        <v>4</v>
      </c>
      <c r="B3" s="3">
        <f>B2</f>
        <v>500</v>
      </c>
      <c r="C3" t="s">
        <v>5</v>
      </c>
      <c r="D3">
        <f>D1*60/(2*PI()*B2)</f>
        <v>7.1237752527932363</v>
      </c>
      <c r="E3" t="s">
        <v>17</v>
      </c>
    </row>
    <row r="5" spans="1:14" x14ac:dyDescent="0.25">
      <c r="A5" s="7" t="s">
        <v>8</v>
      </c>
      <c r="B5" s="7"/>
      <c r="C5" s="7"/>
      <c r="D5" s="1">
        <v>1</v>
      </c>
      <c r="E5" s="1" t="s">
        <v>9</v>
      </c>
      <c r="F5" s="1">
        <v>0.02</v>
      </c>
      <c r="G5" s="1" t="s">
        <v>9</v>
      </c>
      <c r="H5" s="1">
        <v>2E-3</v>
      </c>
      <c r="I5" s="1" t="s">
        <v>2</v>
      </c>
      <c r="J5">
        <f>D5*F5*H5</f>
        <v>4.0000000000000003E-5</v>
      </c>
      <c r="K5" t="s">
        <v>10</v>
      </c>
      <c r="L5" s="1" t="s">
        <v>2</v>
      </c>
      <c r="M5">
        <f>J5*1000000</f>
        <v>40</v>
      </c>
      <c r="N5" t="s">
        <v>11</v>
      </c>
    </row>
    <row r="6" spans="1:14" x14ac:dyDescent="0.25">
      <c r="A6" s="7" t="s">
        <v>12</v>
      </c>
      <c r="B6" s="7"/>
      <c r="C6">
        <f>B2/60</f>
        <v>8.3333333333333339</v>
      </c>
      <c r="D6" s="7" t="s">
        <v>13</v>
      </c>
      <c r="E6" s="7"/>
      <c r="F6" s="1" t="s">
        <v>2</v>
      </c>
      <c r="G6">
        <f>M5*C6</f>
        <v>333.33333333333337</v>
      </c>
      <c r="H6" t="s">
        <v>14</v>
      </c>
      <c r="I6" s="1" t="s">
        <v>2</v>
      </c>
      <c r="J6">
        <f>G6*60/1000</f>
        <v>20.000000000000004</v>
      </c>
      <c r="K6" t="s">
        <v>15</v>
      </c>
      <c r="L6" s="1" t="s">
        <v>2</v>
      </c>
      <c r="M6">
        <f>J6*60</f>
        <v>1200.0000000000002</v>
      </c>
      <c r="N6" t="s">
        <v>16</v>
      </c>
    </row>
    <row r="8" spans="1:14" x14ac:dyDescent="0.25">
      <c r="A8" t="s">
        <v>18</v>
      </c>
    </row>
    <row r="9" spans="1:14" x14ac:dyDescent="0.25">
      <c r="A9" s="7" t="s">
        <v>21</v>
      </c>
      <c r="B9" s="7"/>
      <c r="C9" s="1">
        <v>0.4</v>
      </c>
      <c r="D9" s="1" t="s">
        <v>9</v>
      </c>
      <c r="E9" s="1">
        <v>1</v>
      </c>
    </row>
    <row r="10" spans="1:14" x14ac:dyDescent="0.25">
      <c r="A10" t="s">
        <v>19</v>
      </c>
      <c r="B10">
        <f>PI()*C9*C9*E9/4</f>
        <v>0.12566370614359174</v>
      </c>
      <c r="C10" t="s">
        <v>10</v>
      </c>
    </row>
    <row r="11" spans="1:14" x14ac:dyDescent="0.25">
      <c r="A11" t="s">
        <v>20</v>
      </c>
      <c r="B11">
        <v>6</v>
      </c>
    </row>
    <row r="12" spans="1:14" x14ac:dyDescent="0.25">
      <c r="A12" s="7" t="s">
        <v>22</v>
      </c>
      <c r="B12" s="7"/>
      <c r="C12">
        <f>B10/B11</f>
        <v>2.0943951023931956E-2</v>
      </c>
      <c r="D12" t="s">
        <v>10</v>
      </c>
      <c r="E12" s="1" t="s">
        <v>2</v>
      </c>
      <c r="F12">
        <f>C12*1000</f>
        <v>20.943951023931955</v>
      </c>
      <c r="G12" t="s">
        <v>54</v>
      </c>
    </row>
    <row r="13" spans="1:14" x14ac:dyDescent="0.25">
      <c r="A13" s="7" t="s">
        <v>24</v>
      </c>
      <c r="B13" s="7"/>
      <c r="C13" s="7"/>
      <c r="D13">
        <v>4</v>
      </c>
    </row>
    <row r="14" spans="1:14" x14ac:dyDescent="0.25">
      <c r="A14" s="7" t="s">
        <v>25</v>
      </c>
      <c r="B14" s="7"/>
      <c r="C14" s="7"/>
      <c r="D14">
        <f>F12*D13</f>
        <v>83.775804095727821</v>
      </c>
      <c r="E14" t="s">
        <v>23</v>
      </c>
    </row>
    <row r="16" spans="1:14" x14ac:dyDescent="0.25">
      <c r="A16" t="s">
        <v>26</v>
      </c>
      <c r="B16" s="3">
        <v>200</v>
      </c>
    </row>
    <row r="17" spans="1:12" x14ac:dyDescent="0.25">
      <c r="A17" s="7" t="s">
        <v>27</v>
      </c>
      <c r="B17" s="7"/>
      <c r="C17" s="7"/>
      <c r="D17">
        <f>F12*C9/2</f>
        <v>4.1887902047863914</v>
      </c>
      <c r="E17" t="s">
        <v>17</v>
      </c>
      <c r="H17">
        <f>D17/0.2</f>
        <v>20.943951023931955</v>
      </c>
      <c r="I17">
        <f>H17/9.81</f>
        <v>2.134959329656672</v>
      </c>
      <c r="J17">
        <f>D17/C12</f>
        <v>200</v>
      </c>
    </row>
    <row r="18" spans="1:12" x14ac:dyDescent="0.25">
      <c r="A18" s="7" t="s">
        <v>28</v>
      </c>
      <c r="B18" s="7"/>
      <c r="C18">
        <f>D1*60/(2*PI()*B16)</f>
        <v>17.809438131983089</v>
      </c>
      <c r="D18" t="s">
        <v>17</v>
      </c>
    </row>
    <row r="20" spans="1:12" x14ac:dyDescent="0.25">
      <c r="A20" t="s">
        <v>29</v>
      </c>
    </row>
    <row r="21" spans="1:12" x14ac:dyDescent="0.25">
      <c r="A21" t="s">
        <v>30</v>
      </c>
      <c r="B21">
        <v>0.25</v>
      </c>
      <c r="C21" t="s">
        <v>31</v>
      </c>
    </row>
    <row r="22" spans="1:12" x14ac:dyDescent="0.25">
      <c r="A22" t="s">
        <v>32</v>
      </c>
      <c r="B22">
        <v>2</v>
      </c>
    </row>
    <row r="23" spans="1:12" x14ac:dyDescent="0.25">
      <c r="A23" t="s">
        <v>34</v>
      </c>
      <c r="B23">
        <f>SQRT(B21*B22*9.81)</f>
        <v>2.2147234590350102</v>
      </c>
      <c r="C23" t="s">
        <v>33</v>
      </c>
      <c r="E23" t="s">
        <v>35</v>
      </c>
      <c r="F23">
        <f>B23*60/(2*PI()*B21)</f>
        <v>84.59620466088063</v>
      </c>
      <c r="G23" t="s">
        <v>7</v>
      </c>
    </row>
    <row r="24" spans="1:12" x14ac:dyDescent="0.25">
      <c r="A24" t="s">
        <v>41</v>
      </c>
    </row>
    <row r="25" spans="1:12" x14ac:dyDescent="0.25">
      <c r="A25" t="s">
        <v>42</v>
      </c>
      <c r="B25">
        <f>2*PI()*B16*B21/60</f>
        <v>5.2359877559829888</v>
      </c>
      <c r="C25" t="s">
        <v>33</v>
      </c>
      <c r="E25" t="s">
        <v>35</v>
      </c>
      <c r="F25">
        <f>B25*60/(2*PI()*B21)</f>
        <v>200</v>
      </c>
      <c r="G25" t="s">
        <v>7</v>
      </c>
    </row>
    <row r="27" spans="1:12" x14ac:dyDescent="0.25">
      <c r="A27" t="s">
        <v>36</v>
      </c>
    </row>
    <row r="28" spans="1:12" x14ac:dyDescent="0.25">
      <c r="A28" t="s">
        <v>37</v>
      </c>
      <c r="B28">
        <v>0.51300000000000001</v>
      </c>
      <c r="C28" t="s">
        <v>31</v>
      </c>
    </row>
    <row r="29" spans="1:12" x14ac:dyDescent="0.25">
      <c r="A29" s="7" t="s">
        <v>38</v>
      </c>
      <c r="B29" s="7"/>
      <c r="C29">
        <f>SQRT(B28*2/9.81)</f>
        <v>0.32339937532917828</v>
      </c>
      <c r="D29" t="s">
        <v>39</v>
      </c>
      <c r="F29" s="7" t="s">
        <v>40</v>
      </c>
      <c r="G29" s="7"/>
      <c r="H29" s="7"/>
      <c r="I29">
        <f>B23*C29</f>
        <v>0.71624018317879923</v>
      </c>
      <c r="J29" t="s">
        <v>31</v>
      </c>
    </row>
    <row r="30" spans="1:12" x14ac:dyDescent="0.25">
      <c r="F30" s="7" t="s">
        <v>43</v>
      </c>
      <c r="G30" s="7"/>
      <c r="H30" s="7"/>
      <c r="I30" s="2">
        <f>B16</f>
        <v>200</v>
      </c>
      <c r="J30" t="s">
        <v>5</v>
      </c>
      <c r="K30">
        <f>C29*B25</f>
        <v>1.6933151695161246</v>
      </c>
      <c r="L30" t="s">
        <v>31</v>
      </c>
    </row>
    <row r="31" spans="1:12" x14ac:dyDescent="0.25">
      <c r="A31" s="7" t="s">
        <v>44</v>
      </c>
      <c r="B31" s="7"/>
    </row>
    <row r="33" spans="1:8" x14ac:dyDescent="0.25">
      <c r="A33" s="4"/>
    </row>
    <row r="34" spans="1:8" x14ac:dyDescent="0.25">
      <c r="A34" t="s">
        <v>45</v>
      </c>
    </row>
    <row r="35" spans="1:8" x14ac:dyDescent="0.25">
      <c r="A35" t="s">
        <v>49</v>
      </c>
      <c r="B35">
        <v>80</v>
      </c>
    </row>
    <row r="36" spans="1:8" x14ac:dyDescent="0.25">
      <c r="A36" t="s">
        <v>50</v>
      </c>
      <c r="B36">
        <v>1440</v>
      </c>
    </row>
    <row r="38" spans="1:8" x14ac:dyDescent="0.25">
      <c r="A38" s="5" t="s">
        <v>46</v>
      </c>
      <c r="B38" s="5"/>
      <c r="C38" s="5"/>
      <c r="D38" s="8" t="s">
        <v>53</v>
      </c>
      <c r="E38" s="9"/>
      <c r="F38" s="9"/>
      <c r="G38" s="9"/>
      <c r="H38" s="10"/>
    </row>
    <row r="39" spans="1:8" x14ac:dyDescent="0.25">
      <c r="A39" t="s">
        <v>51</v>
      </c>
      <c r="B39">
        <v>2.5</v>
      </c>
      <c r="D39" s="11"/>
      <c r="E39" s="12"/>
      <c r="F39" s="12"/>
      <c r="G39" s="12"/>
      <c r="H39" s="13"/>
    </row>
    <row r="40" spans="1:8" x14ac:dyDescent="0.25">
      <c r="A40" t="s">
        <v>49</v>
      </c>
      <c r="B40">
        <f>B36*B35/B41</f>
        <v>200</v>
      </c>
      <c r="D40" s="11"/>
      <c r="E40" s="12"/>
      <c r="F40" s="12"/>
      <c r="G40" s="12"/>
      <c r="H40" s="13"/>
    </row>
    <row r="41" spans="1:8" x14ac:dyDescent="0.25">
      <c r="A41" t="s">
        <v>50</v>
      </c>
      <c r="B41">
        <f>B36/B39</f>
        <v>576</v>
      </c>
      <c r="D41" s="11"/>
      <c r="E41" s="12"/>
      <c r="F41" s="12"/>
      <c r="G41" s="12"/>
      <c r="H41" s="13"/>
    </row>
    <row r="42" spans="1:8" x14ac:dyDescent="0.25">
      <c r="D42" s="11"/>
      <c r="E42" s="12"/>
      <c r="F42" s="12"/>
      <c r="G42" s="12"/>
      <c r="H42" s="13"/>
    </row>
    <row r="43" spans="1:8" x14ac:dyDescent="0.25">
      <c r="A43" t="s">
        <v>47</v>
      </c>
      <c r="D43" s="11"/>
      <c r="E43" s="12"/>
      <c r="F43" s="12"/>
      <c r="G43" s="12"/>
      <c r="H43" s="13"/>
    </row>
    <row r="44" spans="1:8" x14ac:dyDescent="0.25">
      <c r="A44" t="s">
        <v>49</v>
      </c>
      <c r="B44">
        <v>80</v>
      </c>
      <c r="D44" s="11"/>
      <c r="E44" s="12"/>
      <c r="F44" s="12"/>
      <c r="G44" s="12"/>
      <c r="H44" s="13"/>
    </row>
    <row r="45" spans="1:8" x14ac:dyDescent="0.25">
      <c r="A45" s="6" t="s">
        <v>50</v>
      </c>
      <c r="B45" s="6">
        <f>B41</f>
        <v>576</v>
      </c>
      <c r="C45" s="6"/>
      <c r="D45" s="14"/>
      <c r="E45" s="15"/>
      <c r="F45" s="15"/>
      <c r="G45" s="15"/>
      <c r="H45" s="16"/>
    </row>
    <row r="47" spans="1:8" x14ac:dyDescent="0.25">
      <c r="A47" t="s">
        <v>48</v>
      </c>
    </row>
    <row r="48" spans="1:8" x14ac:dyDescent="0.25">
      <c r="A48" t="s">
        <v>51</v>
      </c>
      <c r="B48">
        <f>7/B39</f>
        <v>2.8</v>
      </c>
    </row>
    <row r="49" spans="1:2" x14ac:dyDescent="0.25">
      <c r="A49" t="s">
        <v>49</v>
      </c>
      <c r="B49">
        <f>B45*B44/B50</f>
        <v>224</v>
      </c>
    </row>
    <row r="50" spans="1:2" x14ac:dyDescent="0.25">
      <c r="A50" t="s">
        <v>50</v>
      </c>
      <c r="B50">
        <f>B45/B48</f>
        <v>205.71428571428572</v>
      </c>
    </row>
    <row r="52" spans="1:2" x14ac:dyDescent="0.25">
      <c r="A52" t="s">
        <v>52</v>
      </c>
    </row>
    <row r="53" spans="1:2" x14ac:dyDescent="0.25">
      <c r="A53" t="s">
        <v>51</v>
      </c>
      <c r="B53">
        <v>0.4</v>
      </c>
    </row>
    <row r="54" spans="1:2" x14ac:dyDescent="0.25">
      <c r="A54" t="s">
        <v>49</v>
      </c>
      <c r="B54">
        <f>B50*B49/B55</f>
        <v>89.600000000000009</v>
      </c>
    </row>
    <row r="55" spans="1:2" x14ac:dyDescent="0.25">
      <c r="A55" t="s">
        <v>50</v>
      </c>
      <c r="B55">
        <f>B50/B53</f>
        <v>514.28571428571422</v>
      </c>
    </row>
  </sheetData>
  <mergeCells count="14">
    <mergeCell ref="A5:C5"/>
    <mergeCell ref="A6:B6"/>
    <mergeCell ref="A31:B31"/>
    <mergeCell ref="D38:H45"/>
    <mergeCell ref="F30:H30"/>
    <mergeCell ref="D6:E6"/>
    <mergeCell ref="A9:B9"/>
    <mergeCell ref="A12:B12"/>
    <mergeCell ref="A29:B29"/>
    <mergeCell ref="F29:H29"/>
    <mergeCell ref="A13:C13"/>
    <mergeCell ref="A14:C14"/>
    <mergeCell ref="A17:C17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2020-02-17T10:11:30Z</dcterms:created>
  <dcterms:modified xsi:type="dcterms:W3CDTF">2020-02-20T11:45:09Z</dcterms:modified>
</cp:coreProperties>
</file>